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Character" sheetId="1" r:id="rId1"/>
    <sheet name="Moonkin Aura" sheetId="25" r:id="rId2"/>
    <sheet name="DPS Calculator" sheetId="26" r:id="rId3"/>
    <sheet name="Gear Sets" sheetId="23" r:id="rId4"/>
    <sheet name="Weights" sheetId="20" r:id="rId5"/>
    <sheet name="Optimization" sheetId="22" r:id="rId6"/>
    <sheet name="Spell Hit Optimization" sheetId="24" r:id="rId7"/>
    <sheet name="Settings" sheetId="21" r:id="rId8"/>
    <sheet name="DropDown" sheetId="19" r:id="rId9"/>
    <sheet name="All Equipment" sheetId="18" r:id="rId10"/>
    <sheet name="Credit" sheetId="27" r:id="rId11"/>
  </sheets>
  <functionGroups builtInGroupCount="18"/>
  <definedNames>
    <definedName name="_xlnm._FilterDatabase" localSheetId="9" hidden="1">'All Equipment'!$A$1:$P$682</definedName>
    <definedName name="_xlnm._FilterDatabase" localSheetId="7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Character!$AC$5:$AC$47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 concurrentCalc="0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8" i="1" l="1"/>
  <c r="AD38" i="1"/>
  <c r="P38" i="1"/>
  <c r="AE39" i="1"/>
  <c r="AD39" i="1"/>
  <c r="P39" i="1"/>
  <c r="AE42" i="1"/>
  <c r="AD42" i="1"/>
  <c r="P42" i="1"/>
  <c r="AE44" i="1"/>
  <c r="AD44" i="1"/>
  <c r="P44" i="1"/>
  <c r="AE45" i="1"/>
  <c r="AD45" i="1"/>
  <c r="P45" i="1"/>
  <c r="AD13" i="1"/>
  <c r="P13" i="1"/>
  <c r="AD14" i="1"/>
  <c r="P14" i="1"/>
  <c r="AD15" i="1"/>
  <c r="P15" i="1"/>
  <c r="AD16" i="1"/>
  <c r="P16" i="1"/>
  <c r="AD17" i="1"/>
  <c r="P17" i="1"/>
  <c r="AD18" i="1"/>
  <c r="P18" i="1"/>
  <c r="AD20" i="1"/>
  <c r="P20" i="1"/>
  <c r="AD21" i="1"/>
  <c r="P21" i="1"/>
  <c r="AD22" i="1"/>
  <c r="P22" i="1"/>
  <c r="AD23" i="1"/>
  <c r="P23" i="1"/>
  <c r="AD24" i="1"/>
  <c r="P24" i="1"/>
  <c r="AD25" i="1"/>
  <c r="P25" i="1"/>
  <c r="AD26" i="1"/>
  <c r="P26" i="1"/>
  <c r="AD27" i="1"/>
  <c r="P27" i="1"/>
  <c r="AD29" i="1"/>
  <c r="P29" i="1"/>
  <c r="AD30" i="1"/>
  <c r="P30" i="1"/>
  <c r="AD31" i="1"/>
  <c r="P31" i="1"/>
  <c r="AD33" i="1"/>
  <c r="P33" i="1"/>
  <c r="AD35" i="1"/>
  <c r="P35" i="1"/>
  <c r="AD36" i="1"/>
  <c r="P36" i="1"/>
  <c r="AD37" i="1"/>
  <c r="P37" i="1"/>
  <c r="AD40" i="1"/>
  <c r="P40" i="1"/>
  <c r="AD43" i="1"/>
  <c r="P43" i="1"/>
  <c r="U47" i="1"/>
  <c r="F37" i="1"/>
  <c r="A6" i="1" a="1"/>
  <c r="A6" i="1"/>
  <c r="F6" i="1"/>
  <c r="A7" i="1" a="1"/>
  <c r="A7" i="1"/>
  <c r="F7" i="1"/>
  <c r="A8" i="1" a="1"/>
  <c r="A8" i="1"/>
  <c r="F8" i="1"/>
  <c r="A9" i="1" a="1"/>
  <c r="A9" i="1"/>
  <c r="F9" i="1"/>
  <c r="A10" i="1" a="1"/>
  <c r="A10" i="1"/>
  <c r="F10" i="1"/>
  <c r="A11" i="1" a="1"/>
  <c r="A11" i="1"/>
  <c r="F11" i="1"/>
  <c r="A12" i="1" a="1"/>
  <c r="A12" i="1"/>
  <c r="F12" i="1"/>
  <c r="A13" i="1" a="1"/>
  <c r="A13" i="1"/>
  <c r="F13" i="1"/>
  <c r="A14" i="1" a="1"/>
  <c r="A14" i="1"/>
  <c r="F14" i="1"/>
  <c r="A15" i="1" a="1"/>
  <c r="A15" i="1"/>
  <c r="F15" i="1"/>
  <c r="A16" i="1" a="1"/>
  <c r="A16" i="1"/>
  <c r="F16" i="1"/>
  <c r="A17" i="1" a="1"/>
  <c r="A17" i="1"/>
  <c r="F17" i="1"/>
  <c r="A18" i="1" a="1"/>
  <c r="A18" i="1"/>
  <c r="F18" i="1"/>
  <c r="A19" i="1" a="1"/>
  <c r="A19" i="1"/>
  <c r="F19" i="1"/>
  <c r="A20" i="1" a="1"/>
  <c r="A20" i="1"/>
  <c r="F20" i="1"/>
  <c r="A21" i="1" a="1"/>
  <c r="A21" i="1"/>
  <c r="F21" i="1"/>
  <c r="A22" i="1" a="1"/>
  <c r="A22" i="1"/>
  <c r="F22" i="1"/>
  <c r="A23" i="1" a="1"/>
  <c r="A23" i="1"/>
  <c r="F23" i="1"/>
  <c r="A24" i="1" a="1"/>
  <c r="A24" i="1"/>
  <c r="F24" i="1"/>
  <c r="A25" i="1" a="1"/>
  <c r="A25" i="1"/>
  <c r="F25" i="1"/>
  <c r="A26" i="1" a="1"/>
  <c r="A26" i="1"/>
  <c r="F26" i="1"/>
  <c r="A27" i="1" a="1"/>
  <c r="A27" i="1"/>
  <c r="F27" i="1"/>
  <c r="A28" i="1" a="1"/>
  <c r="A28" i="1"/>
  <c r="F28" i="1"/>
  <c r="A29" i="1" a="1"/>
  <c r="A29" i="1"/>
  <c r="F29" i="1"/>
  <c r="A30" i="1" a="1"/>
  <c r="A30" i="1"/>
  <c r="F30" i="1"/>
  <c r="A31" i="1" a="1"/>
  <c r="A31" i="1"/>
  <c r="F31" i="1"/>
  <c r="A32" i="1" a="1"/>
  <c r="A32" i="1"/>
  <c r="F32" i="1"/>
  <c r="W12" i="21"/>
  <c r="W13" i="21"/>
  <c r="W14" i="21"/>
  <c r="X11" i="21"/>
  <c r="X2" i="21"/>
  <c r="W17" i="21"/>
  <c r="W18" i="21"/>
  <c r="X16" i="21"/>
  <c r="X3" i="21"/>
  <c r="W21" i="21"/>
  <c r="W22" i="21"/>
  <c r="W23" i="21"/>
  <c r="X20" i="21"/>
  <c r="X4" i="21"/>
  <c r="W7" i="21"/>
  <c r="F33" i="1"/>
  <c r="F34" i="1"/>
  <c r="F35" i="1"/>
  <c r="F38" i="1"/>
  <c r="Q1" i="20"/>
  <c r="D13" i="26"/>
  <c r="D33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5" i="1"/>
  <c r="Q47" i="1"/>
  <c r="D36" i="1"/>
  <c r="R47" i="1"/>
  <c r="D37" i="1"/>
  <c r="D38" i="1"/>
  <c r="D14" i="26"/>
  <c r="E14" i="26"/>
  <c r="V47" i="1"/>
  <c r="G37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W8" i="21"/>
  <c r="G33" i="1"/>
  <c r="G34" i="1"/>
  <c r="G35" i="1"/>
  <c r="G38" i="1"/>
  <c r="Q2" i="20"/>
  <c r="D6" i="26"/>
  <c r="H6" i="26"/>
  <c r="H13" i="26"/>
  <c r="I6" i="24"/>
  <c r="M2" i="20"/>
  <c r="AU9" i="20"/>
  <c r="D42" i="1"/>
  <c r="E22" i="1"/>
  <c r="H22" i="1"/>
  <c r="E42" i="1"/>
  <c r="F42" i="1"/>
  <c r="G42" i="1"/>
  <c r="H42" i="1"/>
  <c r="I22" i="1"/>
  <c r="O415" i="18"/>
  <c r="O416" i="18"/>
  <c r="O417" i="18"/>
  <c r="O418" i="18"/>
  <c r="O419" i="18"/>
  <c r="O420" i="18"/>
  <c r="O421" i="18"/>
  <c r="O422" i="18"/>
  <c r="O423" i="18"/>
  <c r="O424" i="18"/>
  <c r="O425" i="18"/>
  <c r="O426" i="18"/>
  <c r="O427" i="18"/>
  <c r="O428" i="18"/>
  <c r="O429" i="18"/>
  <c r="O430" i="18"/>
  <c r="O431" i="18"/>
  <c r="O432" i="18"/>
  <c r="O433" i="18"/>
  <c r="O434" i="18"/>
  <c r="O435" i="18"/>
  <c r="O436" i="18"/>
  <c r="O437" i="18"/>
  <c r="O438" i="18"/>
  <c r="O440" i="18"/>
  <c r="O441" i="18"/>
  <c r="O442" i="18"/>
  <c r="O443" i="18"/>
  <c r="O444" i="18"/>
  <c r="O446" i="18"/>
  <c r="O447" i="18"/>
  <c r="O448" i="18"/>
  <c r="O449" i="18"/>
  <c r="O450" i="18"/>
  <c r="O451" i="18"/>
  <c r="O452" i="18"/>
  <c r="O453" i="18"/>
  <c r="O454" i="18"/>
  <c r="O455" i="18"/>
  <c r="O456" i="18"/>
  <c r="O457" i="18"/>
  <c r="O458" i="18"/>
  <c r="O459" i="18"/>
  <c r="O460" i="18"/>
  <c r="O461" i="18"/>
  <c r="O462" i="18"/>
  <c r="O463" i="18"/>
  <c r="O464" i="18"/>
  <c r="O465" i="18"/>
  <c r="O466" i="18"/>
  <c r="O467" i="18"/>
  <c r="O468" i="18"/>
  <c r="O469" i="18"/>
  <c r="O470" i="18"/>
  <c r="O471" i="18"/>
  <c r="O472" i="18"/>
  <c r="O473" i="18"/>
  <c r="O474" i="18"/>
  <c r="O475" i="18"/>
  <c r="O476" i="18"/>
  <c r="O477" i="18"/>
  <c r="O478" i="18"/>
  <c r="O479" i="18"/>
  <c r="O480" i="18"/>
  <c r="O481" i="18"/>
  <c r="O483" i="18"/>
  <c r="O484" i="18"/>
  <c r="O486" i="18"/>
  <c r="O487" i="18"/>
  <c r="O488" i="18"/>
  <c r="O489" i="18"/>
  <c r="O490" i="18"/>
  <c r="O491" i="18"/>
  <c r="O492" i="18"/>
  <c r="O493" i="18"/>
  <c r="O494" i="18"/>
  <c r="O495" i="18"/>
  <c r="O496" i="18"/>
  <c r="O497" i="18"/>
  <c r="O498" i="18"/>
  <c r="O499" i="18"/>
  <c r="O500" i="18"/>
  <c r="O501" i="18"/>
  <c r="O502" i="18"/>
  <c r="O503" i="18"/>
  <c r="O504" i="18"/>
  <c r="O505" i="18"/>
  <c r="O506" i="18"/>
  <c r="O507" i="18"/>
  <c r="O508" i="18"/>
  <c r="O509" i="18"/>
  <c r="O510" i="18"/>
  <c r="O511" i="18"/>
  <c r="O512" i="18"/>
  <c r="O513" i="18"/>
  <c r="O514" i="18"/>
  <c r="O515" i="18"/>
  <c r="O516" i="18"/>
  <c r="O517" i="18"/>
  <c r="O518" i="18"/>
  <c r="O519" i="18"/>
  <c r="O521" i="18"/>
  <c r="O522" i="18"/>
  <c r="O523" i="18"/>
  <c r="O524" i="18"/>
  <c r="O525" i="18"/>
  <c r="O526" i="18"/>
  <c r="O527" i="18"/>
  <c r="O528" i="18"/>
  <c r="O529" i="18"/>
  <c r="O530" i="18"/>
  <c r="O531" i="18"/>
  <c r="O532" i="18"/>
  <c r="O533" i="18"/>
  <c r="O534" i="18"/>
  <c r="O535" i="18"/>
  <c r="O536" i="18"/>
  <c r="O537" i="18"/>
  <c r="O538" i="18"/>
  <c r="O539" i="18"/>
  <c r="O540" i="18"/>
  <c r="O541" i="18"/>
  <c r="O542" i="18"/>
  <c r="O543" i="18"/>
  <c r="O544" i="18"/>
  <c r="O545" i="18"/>
  <c r="O546" i="18"/>
  <c r="O547" i="18"/>
  <c r="O548" i="18"/>
  <c r="O549" i="18"/>
  <c r="O550" i="18"/>
  <c r="O551" i="18"/>
  <c r="O552" i="18"/>
  <c r="O553" i="18"/>
  <c r="O554" i="18"/>
  <c r="O555" i="18"/>
  <c r="O556" i="18"/>
  <c r="O557" i="18"/>
  <c r="O558" i="18"/>
  <c r="O559" i="18"/>
  <c r="O561" i="18"/>
  <c r="O562" i="18"/>
  <c r="O563" i="18"/>
  <c r="O564" i="18"/>
  <c r="O566" i="18"/>
  <c r="O567" i="18"/>
  <c r="O568" i="18"/>
  <c r="O569" i="18"/>
  <c r="O570" i="18"/>
  <c r="O571" i="18"/>
  <c r="O572" i="18"/>
  <c r="O573" i="18"/>
  <c r="O574" i="18"/>
  <c r="O575" i="18"/>
  <c r="O576" i="18"/>
  <c r="O577" i="18"/>
  <c r="O578" i="18"/>
  <c r="O579" i="18"/>
  <c r="O580" i="18"/>
  <c r="O581" i="18"/>
  <c r="O582" i="18"/>
  <c r="O583" i="18"/>
  <c r="O584" i="18"/>
  <c r="O585" i="18"/>
  <c r="O586" i="18"/>
  <c r="O587" i="18"/>
  <c r="O588" i="18"/>
  <c r="O589" i="18"/>
  <c r="O590" i="18"/>
  <c r="O591" i="18"/>
  <c r="O592" i="18"/>
  <c r="O593" i="18"/>
  <c r="O594" i="18"/>
  <c r="O595" i="18"/>
  <c r="O596" i="18"/>
  <c r="O597" i="18"/>
  <c r="O598" i="18"/>
  <c r="O599" i="18"/>
  <c r="O600" i="18"/>
  <c r="O601" i="18"/>
  <c r="O602" i="18"/>
  <c r="O603" i="18"/>
  <c r="O604" i="18"/>
  <c r="O605" i="18"/>
  <c r="O606" i="18"/>
  <c r="O607" i="18"/>
  <c r="O608" i="18"/>
  <c r="O609" i="18"/>
  <c r="O610" i="18"/>
  <c r="O611" i="18"/>
  <c r="O612" i="18"/>
  <c r="O613" i="18"/>
  <c r="O615" i="18"/>
  <c r="O616" i="18"/>
  <c r="O617" i="18"/>
  <c r="O619" i="18"/>
  <c r="O620" i="18"/>
  <c r="O621" i="18"/>
  <c r="O622" i="18"/>
  <c r="O623" i="18"/>
  <c r="O624" i="18"/>
  <c r="O625" i="18"/>
  <c r="O626" i="18"/>
  <c r="O627" i="18"/>
  <c r="O628" i="18"/>
  <c r="O629" i="18"/>
  <c r="O630" i="18"/>
  <c r="O631" i="18"/>
  <c r="O632" i="18"/>
  <c r="O633" i="18"/>
  <c r="O634" i="18"/>
  <c r="O635" i="18"/>
  <c r="O636" i="18"/>
  <c r="O637" i="18"/>
  <c r="O638" i="18"/>
  <c r="O639" i="18"/>
  <c r="O640" i="18"/>
  <c r="O641" i="18"/>
  <c r="O642" i="18"/>
  <c r="O643" i="18"/>
  <c r="O644" i="18"/>
  <c r="O645" i="18"/>
  <c r="O646" i="18"/>
  <c r="O647" i="18"/>
  <c r="O648" i="18"/>
  <c r="O649" i="18"/>
  <c r="O650" i="18"/>
  <c r="O652" i="18"/>
  <c r="O653" i="18"/>
  <c r="O654" i="18"/>
  <c r="O655" i="18"/>
  <c r="O656" i="18"/>
  <c r="O657" i="18"/>
  <c r="O658" i="18"/>
  <c r="O659" i="18"/>
  <c r="O660" i="18"/>
  <c r="O661" i="18"/>
  <c r="O662" i="18"/>
  <c r="O663" i="18"/>
  <c r="O664" i="18"/>
  <c r="O665" i="18"/>
  <c r="O666" i="18"/>
  <c r="O667" i="18"/>
  <c r="O373" i="18"/>
  <c r="O374" i="18"/>
  <c r="O375" i="18"/>
  <c r="O376" i="18"/>
  <c r="O377" i="18"/>
  <c r="O378" i="18"/>
  <c r="O379" i="18"/>
  <c r="O380" i="18"/>
  <c r="O381" i="18"/>
  <c r="O383" i="18"/>
  <c r="O384" i="18"/>
  <c r="O386" i="18"/>
  <c r="O387" i="18"/>
  <c r="O388" i="18"/>
  <c r="O389" i="18"/>
  <c r="O390" i="18"/>
  <c r="O391" i="18"/>
  <c r="O392" i="18"/>
  <c r="O393" i="18"/>
  <c r="O394" i="18"/>
  <c r="O395" i="18"/>
  <c r="O396" i="18"/>
  <c r="O397" i="18"/>
  <c r="O398" i="18"/>
  <c r="O399" i="18"/>
  <c r="O400" i="18"/>
  <c r="O401" i="18"/>
  <c r="O402" i="18"/>
  <c r="O403" i="18"/>
  <c r="O404" i="18"/>
  <c r="O405" i="18"/>
  <c r="O406" i="18"/>
  <c r="O407" i="18"/>
  <c r="O408" i="18"/>
  <c r="O409" i="18"/>
  <c r="O410" i="18"/>
  <c r="O411" i="18"/>
  <c r="O412" i="18"/>
  <c r="O413" i="18"/>
  <c r="O414" i="18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W6" i="21"/>
  <c r="E33" i="1"/>
  <c r="E34" i="1"/>
  <c r="E35" i="1"/>
  <c r="S47" i="1"/>
  <c r="E36" i="1"/>
  <c r="T47" i="1"/>
  <c r="E37" i="1"/>
  <c r="E38" i="1"/>
  <c r="D9" i="26"/>
  <c r="D10" i="26"/>
  <c r="D8" i="26"/>
  <c r="H9" i="26"/>
  <c r="H16" i="26"/>
  <c r="H18" i="26"/>
  <c r="I18" i="26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3" i="1"/>
  <c r="H24" i="1"/>
  <c r="H25" i="1"/>
  <c r="H26" i="1"/>
  <c r="H27" i="1"/>
  <c r="H28" i="1"/>
  <c r="H29" i="1"/>
  <c r="H30" i="1"/>
  <c r="H31" i="1"/>
  <c r="H32" i="1"/>
  <c r="H35" i="1"/>
  <c r="W47" i="1"/>
  <c r="H36" i="1"/>
  <c r="H38" i="1"/>
  <c r="D18" i="26"/>
  <c r="E20" i="26"/>
  <c r="H20" i="26"/>
  <c r="AA42" i="1"/>
  <c r="D22" i="26"/>
  <c r="AA44" i="1"/>
  <c r="D27" i="26"/>
  <c r="AA43" i="1"/>
  <c r="D23" i="26"/>
  <c r="AA16" i="1"/>
  <c r="D24" i="26"/>
  <c r="AA23" i="1"/>
  <c r="D25" i="26"/>
  <c r="AA27" i="1"/>
  <c r="D26" i="26"/>
  <c r="F29" i="26"/>
  <c r="I38" i="1"/>
  <c r="M3" i="20"/>
  <c r="BM1" i="20"/>
  <c r="M1" i="20"/>
  <c r="BM4" i="20"/>
  <c r="BM8" i="20"/>
  <c r="BM5" i="20"/>
  <c r="BM6" i="20"/>
  <c r="BM7" i="20"/>
  <c r="BR10" i="20"/>
  <c r="AT8" i="20"/>
  <c r="BQ7" i="20"/>
  <c r="AT7" i="20"/>
  <c r="D7" i="20"/>
  <c r="I37" i="25"/>
  <c r="J37" i="25"/>
  <c r="I36" i="25"/>
  <c r="J36" i="25"/>
  <c r="I35" i="25"/>
  <c r="J35" i="25"/>
  <c r="I34" i="25"/>
  <c r="J34" i="25"/>
  <c r="I28" i="25"/>
  <c r="J28" i="25"/>
  <c r="I23" i="25"/>
  <c r="J23" i="25"/>
  <c r="I22" i="25"/>
  <c r="J22" i="25"/>
  <c r="I14" i="25"/>
  <c r="J14" i="25"/>
  <c r="I4" i="25"/>
  <c r="J4" i="25"/>
  <c r="I5" i="25"/>
  <c r="J5" i="25"/>
  <c r="D3" i="25"/>
  <c r="I8" i="25"/>
  <c r="J8" i="25"/>
  <c r="D5" i="25"/>
  <c r="D6" i="25"/>
  <c r="D7" i="25"/>
  <c r="D8" i="25"/>
  <c r="D9" i="25"/>
  <c r="D10" i="25"/>
  <c r="I3" i="25"/>
  <c r="E43" i="1"/>
  <c r="P10" i="1"/>
  <c r="U10" i="1"/>
  <c r="P11" i="1"/>
  <c r="BR31" i="20"/>
  <c r="AU31" i="20"/>
  <c r="E31" i="20"/>
  <c r="BR26" i="20"/>
  <c r="AU26" i="20"/>
  <c r="E26" i="20"/>
  <c r="BR29" i="20"/>
  <c r="AU29" i="20"/>
  <c r="E29" i="20"/>
  <c r="BR21" i="20"/>
  <c r="AU21" i="20"/>
  <c r="E21" i="20"/>
  <c r="BR23" i="20"/>
  <c r="AU23" i="20"/>
  <c r="E23" i="20"/>
  <c r="BR16" i="20"/>
  <c r="AU16" i="20"/>
  <c r="E16" i="20"/>
  <c r="BR13" i="20"/>
  <c r="AU13" i="20"/>
  <c r="E13" i="20"/>
  <c r="BR14" i="20"/>
  <c r="AU14" i="20"/>
  <c r="E14" i="20"/>
  <c r="BP16" i="20"/>
  <c r="AS16" i="20"/>
  <c r="C16" i="20"/>
  <c r="BQ16" i="20"/>
  <c r="AT16" i="20"/>
  <c r="D16" i="20"/>
  <c r="BQ19" i="20"/>
  <c r="AT19" i="20"/>
  <c r="D19" i="20"/>
  <c r="CF23" i="20"/>
  <c r="BI23" i="20"/>
  <c r="S23" i="20"/>
  <c r="CF20" i="20"/>
  <c r="BI20" i="20"/>
  <c r="S20" i="20"/>
  <c r="BP18" i="20"/>
  <c r="AS18" i="20"/>
  <c r="C18" i="20"/>
  <c r="BS15" i="20"/>
  <c r="AV15" i="20"/>
  <c r="F15" i="20"/>
  <c r="BP14" i="20"/>
  <c r="AS14" i="20"/>
  <c r="C14" i="20"/>
  <c r="T2" i="20"/>
  <c r="F43" i="1"/>
  <c r="C8" i="26"/>
  <c r="E19" i="26"/>
  <c r="C27" i="26"/>
  <c r="C11" i="26"/>
  <c r="L1" i="20"/>
  <c r="F3" i="19"/>
  <c r="F4" i="19"/>
  <c r="F5" i="19"/>
  <c r="F6" i="19"/>
  <c r="F7" i="19"/>
  <c r="F8" i="19"/>
  <c r="F9" i="19"/>
  <c r="F2" i="19"/>
  <c r="H43" i="1"/>
  <c r="AC3" i="1"/>
  <c r="BL8" i="20"/>
  <c r="BL7" i="20"/>
  <c r="BL6" i="20"/>
  <c r="BL5" i="20"/>
  <c r="BL4" i="20"/>
  <c r="BL3" i="20"/>
  <c r="Z9" i="1"/>
  <c r="X11" i="1"/>
  <c r="X9" i="1"/>
  <c r="X8" i="1"/>
  <c r="B1" i="20"/>
  <c r="P9" i="1"/>
  <c r="AA9" i="1"/>
  <c r="P8" i="1"/>
  <c r="BM3" i="20"/>
  <c r="D11" i="26"/>
  <c r="AD2" i="21"/>
  <c r="X47" i="1"/>
  <c r="L2" i="22"/>
  <c r="AS7" i="20"/>
  <c r="AX57" i="20"/>
  <c r="BF57" i="20"/>
  <c r="AV58" i="20"/>
  <c r="BD58" i="20"/>
  <c r="AT59" i="20"/>
  <c r="BB59" i="20"/>
  <c r="BJ59" i="20"/>
  <c r="AZ60" i="20"/>
  <c r="BH60" i="20"/>
  <c r="AX61" i="20"/>
  <c r="BF61" i="20"/>
  <c r="AV62" i="20"/>
  <c r="BD62" i="20"/>
  <c r="AT63" i="20"/>
  <c r="BB63" i="20"/>
  <c r="BJ63" i="20"/>
  <c r="AZ64" i="20"/>
  <c r="BH64" i="20"/>
  <c r="AX65" i="20"/>
  <c r="BF65" i="20"/>
  <c r="AV66" i="20"/>
  <c r="BD66" i="20"/>
  <c r="AT67" i="20"/>
  <c r="BB67" i="20"/>
  <c r="BJ67" i="20"/>
  <c r="AZ68" i="20"/>
  <c r="BH68" i="20"/>
  <c r="AX69" i="20"/>
  <c r="BF69" i="20"/>
  <c r="AV70" i="20"/>
  <c r="BD70" i="20"/>
  <c r="AT71" i="20"/>
  <c r="BB71" i="20"/>
  <c r="BJ71" i="20"/>
  <c r="AZ72" i="20"/>
  <c r="BH72" i="20"/>
  <c r="AX73" i="20"/>
  <c r="BF73" i="20"/>
  <c r="AV74" i="20"/>
  <c r="BD74" i="20"/>
  <c r="AT75" i="20"/>
  <c r="BB75" i="20"/>
  <c r="BJ75" i="20"/>
  <c r="AZ76" i="20"/>
  <c r="BH76" i="20"/>
  <c r="AX77" i="20"/>
  <c r="BF77" i="20"/>
  <c r="AV78" i="20"/>
  <c r="BD78" i="20"/>
  <c r="AT79" i="20"/>
  <c r="BB79" i="20"/>
  <c r="BJ79" i="20"/>
  <c r="AZ80" i="20"/>
  <c r="BH80" i="20"/>
  <c r="AX81" i="20"/>
  <c r="BF81" i="20"/>
  <c r="AV82" i="20"/>
  <c r="BD82" i="20"/>
  <c r="AT83" i="20"/>
  <c r="BB83" i="20"/>
  <c r="BJ83" i="20"/>
  <c r="AZ84" i="20"/>
  <c r="BH84" i="20"/>
  <c r="AX85" i="20"/>
  <c r="BF85" i="20"/>
  <c r="AV86" i="20"/>
  <c r="BD86" i="20"/>
  <c r="AT87" i="20"/>
  <c r="BB87" i="20"/>
  <c r="BJ87" i="20"/>
  <c r="AZ88" i="20"/>
  <c r="BH88" i="20"/>
  <c r="AX89" i="20"/>
  <c r="BF89" i="20"/>
  <c r="AV90" i="20"/>
  <c r="BD90" i="20"/>
  <c r="AT91" i="20"/>
  <c r="BB91" i="20"/>
  <c r="BJ91" i="20"/>
  <c r="AZ92" i="20"/>
  <c r="BH92" i="20"/>
  <c r="AX93" i="20"/>
  <c r="BF93" i="20"/>
  <c r="AV94" i="20"/>
  <c r="AU8" i="20"/>
  <c r="AY57" i="20"/>
  <c r="BG57" i="20"/>
  <c r="AW58" i="20"/>
  <c r="BE58" i="20"/>
  <c r="AU59" i="20"/>
  <c r="BC59" i="20"/>
  <c r="AS60" i="20"/>
  <c r="BA60" i="20"/>
  <c r="BI60" i="20"/>
  <c r="AY61" i="20"/>
  <c r="BG61" i="20"/>
  <c r="AW62" i="20"/>
  <c r="BE62" i="20"/>
  <c r="AU63" i="20"/>
  <c r="BC63" i="20"/>
  <c r="AS64" i="20"/>
  <c r="BA64" i="20"/>
  <c r="BI64" i="20"/>
  <c r="AY65" i="20"/>
  <c r="BG65" i="20"/>
  <c r="AW66" i="20"/>
  <c r="BE66" i="20"/>
  <c r="AU67" i="20"/>
  <c r="BC67" i="20"/>
  <c r="AS68" i="20"/>
  <c r="BA68" i="20"/>
  <c r="BI68" i="20"/>
  <c r="AY69" i="20"/>
  <c r="BG69" i="20"/>
  <c r="AW70" i="20"/>
  <c r="BE70" i="20"/>
  <c r="AU71" i="20"/>
  <c r="BC71" i="20"/>
  <c r="AS72" i="20"/>
  <c r="BA72" i="20"/>
  <c r="BI72" i="20"/>
  <c r="AY73" i="20"/>
  <c r="BG73" i="20"/>
  <c r="AW74" i="20"/>
  <c r="BE74" i="20"/>
  <c r="AU75" i="20"/>
  <c r="BC75" i="20"/>
  <c r="AS76" i="20"/>
  <c r="BA76" i="20"/>
  <c r="BI76" i="20"/>
  <c r="AY77" i="20"/>
  <c r="BG77" i="20"/>
  <c r="AW78" i="20"/>
  <c r="BE78" i="20"/>
  <c r="AU79" i="20"/>
  <c r="BC79" i="20"/>
  <c r="AS80" i="20"/>
  <c r="BA80" i="20"/>
  <c r="BI80" i="20"/>
  <c r="AY81" i="20"/>
  <c r="BG81" i="20"/>
  <c r="AT56" i="20"/>
  <c r="AZ57" i="20"/>
  <c r="BH57" i="20"/>
  <c r="AX58" i="20"/>
  <c r="BF58" i="20"/>
  <c r="AV59" i="20"/>
  <c r="BD59" i="20"/>
  <c r="AT60" i="20"/>
  <c r="BB60" i="20"/>
  <c r="BJ60" i="20"/>
  <c r="AZ61" i="20"/>
  <c r="BH61" i="20"/>
  <c r="AX62" i="20"/>
  <c r="BF62" i="20"/>
  <c r="AV63" i="20"/>
  <c r="BD63" i="20"/>
  <c r="AT64" i="20"/>
  <c r="BB64" i="20"/>
  <c r="BJ64" i="20"/>
  <c r="AZ65" i="20"/>
  <c r="BH65" i="20"/>
  <c r="AX66" i="20"/>
  <c r="BF66" i="20"/>
  <c r="AV67" i="20"/>
  <c r="BD67" i="20"/>
  <c r="AT68" i="20"/>
  <c r="BB68" i="20"/>
  <c r="BJ68" i="20"/>
  <c r="AZ69" i="20"/>
  <c r="BH69" i="20"/>
  <c r="AX70" i="20"/>
  <c r="BF70" i="20"/>
  <c r="AV71" i="20"/>
  <c r="BD71" i="20"/>
  <c r="AT72" i="20"/>
  <c r="BB72" i="20"/>
  <c r="BJ72" i="20"/>
  <c r="AZ73" i="20"/>
  <c r="BH73" i="20"/>
  <c r="AX74" i="20"/>
  <c r="BF74" i="20"/>
  <c r="AV75" i="20"/>
  <c r="BD75" i="20"/>
  <c r="AT76" i="20"/>
  <c r="BB76" i="20"/>
  <c r="BJ76" i="20"/>
  <c r="AZ77" i="20"/>
  <c r="BH77" i="20"/>
  <c r="AX78" i="20"/>
  <c r="BF78" i="20"/>
  <c r="AV79" i="20"/>
  <c r="BD79" i="20"/>
  <c r="AT80" i="20"/>
  <c r="BB80" i="20"/>
  <c r="BJ80" i="20"/>
  <c r="AZ81" i="20"/>
  <c r="BH81" i="20"/>
  <c r="AX82" i="20"/>
  <c r="BF82" i="20"/>
  <c r="AV83" i="20"/>
  <c r="BD83" i="20"/>
  <c r="AT84" i="20"/>
  <c r="BB84" i="20"/>
  <c r="BJ84" i="20"/>
  <c r="AZ85" i="20"/>
  <c r="BH85" i="20"/>
  <c r="AX86" i="20"/>
  <c r="BF86" i="20"/>
  <c r="AV87" i="20"/>
  <c r="BD87" i="20"/>
  <c r="AT88" i="20"/>
  <c r="BB88" i="20"/>
  <c r="BJ88" i="20"/>
  <c r="AZ89" i="20"/>
  <c r="BH89" i="20"/>
  <c r="AX90" i="20"/>
  <c r="BF90" i="20"/>
  <c r="AV91" i="20"/>
  <c r="BD91" i="20"/>
  <c r="AT92" i="20"/>
  <c r="BB92" i="20"/>
  <c r="BJ92" i="20"/>
  <c r="AZ93" i="20"/>
  <c r="BH93" i="20"/>
  <c r="AX94" i="20"/>
  <c r="AS57" i="20"/>
  <c r="BA57" i="20"/>
  <c r="BI57" i="20"/>
  <c r="AY58" i="20"/>
  <c r="BG58" i="20"/>
  <c r="AW59" i="20"/>
  <c r="BE59" i="20"/>
  <c r="AU60" i="20"/>
  <c r="BC60" i="20"/>
  <c r="AS61" i="20"/>
  <c r="BA61" i="20"/>
  <c r="BI61" i="20"/>
  <c r="AY62" i="20"/>
  <c r="BG62" i="20"/>
  <c r="AW63" i="20"/>
  <c r="BE63" i="20"/>
  <c r="AU64" i="20"/>
  <c r="BC64" i="20"/>
  <c r="AS65" i="20"/>
  <c r="BA65" i="20"/>
  <c r="BI65" i="20"/>
  <c r="AY66" i="20"/>
  <c r="BG66" i="20"/>
  <c r="AW67" i="20"/>
  <c r="BE67" i="20"/>
  <c r="AU68" i="20"/>
  <c r="BC68" i="20"/>
  <c r="AS69" i="20"/>
  <c r="BA69" i="20"/>
  <c r="BI69" i="20"/>
  <c r="AY70" i="20"/>
  <c r="BG70" i="20"/>
  <c r="AW71" i="20"/>
  <c r="BE71" i="20"/>
  <c r="AU72" i="20"/>
  <c r="BC72" i="20"/>
  <c r="AS73" i="20"/>
  <c r="BA73" i="20"/>
  <c r="BI73" i="20"/>
  <c r="AY74" i="20"/>
  <c r="BG74" i="20"/>
  <c r="AW75" i="20"/>
  <c r="BE75" i="20"/>
  <c r="AU76" i="20"/>
  <c r="BC76" i="20"/>
  <c r="AS77" i="20"/>
  <c r="BA77" i="20"/>
  <c r="BI77" i="20"/>
  <c r="AY78" i="20"/>
  <c r="BG78" i="20"/>
  <c r="AW79" i="20"/>
  <c r="BE79" i="20"/>
  <c r="AU80" i="20"/>
  <c r="BC80" i="20"/>
  <c r="AS81" i="20"/>
  <c r="BA81" i="20"/>
  <c r="BI81" i="20"/>
  <c r="AY82" i="20"/>
  <c r="BG82" i="20"/>
  <c r="AW83" i="20"/>
  <c r="BE83" i="20"/>
  <c r="AU84" i="20"/>
  <c r="BC84" i="20"/>
  <c r="AS85" i="20"/>
  <c r="BA85" i="20"/>
  <c r="BI85" i="20"/>
  <c r="AY86" i="20"/>
  <c r="BG86" i="20"/>
  <c r="AW87" i="20"/>
  <c r="BE87" i="20"/>
  <c r="AU88" i="20"/>
  <c r="BC88" i="20"/>
  <c r="AS89" i="20"/>
  <c r="BA89" i="20"/>
  <c r="BI89" i="20"/>
  <c r="AY90" i="20"/>
  <c r="BG90" i="20"/>
  <c r="AW91" i="20"/>
  <c r="BE91" i="20"/>
  <c r="AU92" i="20"/>
  <c r="BC92" i="20"/>
  <c r="AS93" i="20"/>
  <c r="BA93" i="20"/>
  <c r="BI93" i="20"/>
  <c r="AY94" i="20"/>
  <c r="AT57" i="20"/>
  <c r="BB57" i="20"/>
  <c r="BJ57" i="20"/>
  <c r="AZ58" i="20"/>
  <c r="BH58" i="20"/>
  <c r="AX59" i="20"/>
  <c r="BF59" i="20"/>
  <c r="AV60" i="20"/>
  <c r="BD60" i="20"/>
  <c r="AT61" i="20"/>
  <c r="BB61" i="20"/>
  <c r="BJ61" i="20"/>
  <c r="AZ62" i="20"/>
  <c r="BH62" i="20"/>
  <c r="AX63" i="20"/>
  <c r="BF63" i="20"/>
  <c r="AV64" i="20"/>
  <c r="BD64" i="20"/>
  <c r="AT65" i="20"/>
  <c r="BB65" i="20"/>
  <c r="BJ65" i="20"/>
  <c r="AZ66" i="20"/>
  <c r="BH66" i="20"/>
  <c r="AX67" i="20"/>
  <c r="BF67" i="20"/>
  <c r="AV68" i="20"/>
  <c r="BD68" i="20"/>
  <c r="AT69" i="20"/>
  <c r="BB69" i="20"/>
  <c r="BJ69" i="20"/>
  <c r="AZ70" i="20"/>
  <c r="BH70" i="20"/>
  <c r="AX71" i="20"/>
  <c r="BF71" i="20"/>
  <c r="AV72" i="20"/>
  <c r="BD72" i="20"/>
  <c r="AT73" i="20"/>
  <c r="BB73" i="20"/>
  <c r="BJ73" i="20"/>
  <c r="AZ74" i="20"/>
  <c r="BH74" i="20"/>
  <c r="AX75" i="20"/>
  <c r="BF75" i="20"/>
  <c r="AV76" i="20"/>
  <c r="BD76" i="20"/>
  <c r="AT77" i="20"/>
  <c r="BB77" i="20"/>
  <c r="BJ77" i="20"/>
  <c r="AZ78" i="20"/>
  <c r="BH78" i="20"/>
  <c r="AX79" i="20"/>
  <c r="BF79" i="20"/>
  <c r="AV80" i="20"/>
  <c r="BD80" i="20"/>
  <c r="AT81" i="20"/>
  <c r="BB81" i="20"/>
  <c r="BJ81" i="20"/>
  <c r="AZ82" i="20"/>
  <c r="BH82" i="20"/>
  <c r="AX83" i="20"/>
  <c r="BF83" i="20"/>
  <c r="AV84" i="20"/>
  <c r="BD84" i="20"/>
  <c r="AT85" i="20"/>
  <c r="BB85" i="20"/>
  <c r="BJ85" i="20"/>
  <c r="AZ86" i="20"/>
  <c r="BH86" i="20"/>
  <c r="AX87" i="20"/>
  <c r="BF87" i="20"/>
  <c r="AV88" i="20"/>
  <c r="BD88" i="20"/>
  <c r="AT89" i="20"/>
  <c r="BB89" i="20"/>
  <c r="BJ89" i="20"/>
  <c r="AZ90" i="20"/>
  <c r="BH90" i="20"/>
  <c r="AX91" i="20"/>
  <c r="BF91" i="20"/>
  <c r="AV92" i="20"/>
  <c r="BD92" i="20"/>
  <c r="AT93" i="20"/>
  <c r="BB93" i="20"/>
  <c r="BJ93" i="20"/>
  <c r="AZ94" i="20"/>
  <c r="AU57" i="20"/>
  <c r="BC57" i="20"/>
  <c r="AS58" i="20"/>
  <c r="BA58" i="20"/>
  <c r="BI58" i="20"/>
  <c r="AY59" i="20"/>
  <c r="BG59" i="20"/>
  <c r="AW60" i="20"/>
  <c r="BE60" i="20"/>
  <c r="AU61" i="20"/>
  <c r="BC61" i="20"/>
  <c r="AS62" i="20"/>
  <c r="BA62" i="20"/>
  <c r="BI62" i="20"/>
  <c r="AY63" i="20"/>
  <c r="BG63" i="20"/>
  <c r="AW64" i="20"/>
  <c r="BE64" i="20"/>
  <c r="AU65" i="20"/>
  <c r="BC65" i="20"/>
  <c r="AS66" i="20"/>
  <c r="BA66" i="20"/>
  <c r="BI66" i="20"/>
  <c r="AY67" i="20"/>
  <c r="BG67" i="20"/>
  <c r="AW68" i="20"/>
  <c r="BE68" i="20"/>
  <c r="AU69" i="20"/>
  <c r="BC69" i="20"/>
  <c r="AS70" i="20"/>
  <c r="BA70" i="20"/>
  <c r="BI70" i="20"/>
  <c r="AY71" i="20"/>
  <c r="BG71" i="20"/>
  <c r="AW72" i="20"/>
  <c r="BE72" i="20"/>
  <c r="AU73" i="20"/>
  <c r="BC73" i="20"/>
  <c r="AS74" i="20"/>
  <c r="BA74" i="20"/>
  <c r="BI74" i="20"/>
  <c r="AY75" i="20"/>
  <c r="BG75" i="20"/>
  <c r="AW76" i="20"/>
  <c r="BE76" i="20"/>
  <c r="AU77" i="20"/>
  <c r="BC77" i="20"/>
  <c r="AS78" i="20"/>
  <c r="BA78" i="20"/>
  <c r="BI78" i="20"/>
  <c r="AY79" i="20"/>
  <c r="BG79" i="20"/>
  <c r="AW80" i="20"/>
  <c r="BE80" i="20"/>
  <c r="AU81" i="20"/>
  <c r="BC81" i="20"/>
  <c r="AV57" i="20"/>
  <c r="BD57" i="20"/>
  <c r="AT58" i="20"/>
  <c r="BB58" i="20"/>
  <c r="BJ58" i="20"/>
  <c r="AZ59" i="20"/>
  <c r="BH59" i="20"/>
  <c r="AX60" i="20"/>
  <c r="BF60" i="20"/>
  <c r="AV61" i="20"/>
  <c r="BD61" i="20"/>
  <c r="AT62" i="20"/>
  <c r="BB62" i="20"/>
  <c r="BJ62" i="20"/>
  <c r="AZ63" i="20"/>
  <c r="BH63" i="20"/>
  <c r="AX64" i="20"/>
  <c r="BF64" i="20"/>
  <c r="AV65" i="20"/>
  <c r="BD65" i="20"/>
  <c r="AT66" i="20"/>
  <c r="BB66" i="20"/>
  <c r="BJ66" i="20"/>
  <c r="AZ67" i="20"/>
  <c r="BH67" i="20"/>
  <c r="AX68" i="20"/>
  <c r="BF68" i="20"/>
  <c r="AV69" i="20"/>
  <c r="BD69" i="20"/>
  <c r="AT70" i="20"/>
  <c r="BB70" i="20"/>
  <c r="BJ70" i="20"/>
  <c r="AZ71" i="20"/>
  <c r="BH71" i="20"/>
  <c r="AX72" i="20"/>
  <c r="BF72" i="20"/>
  <c r="AV73" i="20"/>
  <c r="BD73" i="20"/>
  <c r="AT74" i="20"/>
  <c r="BB74" i="20"/>
  <c r="BJ74" i="20"/>
  <c r="AZ75" i="20"/>
  <c r="BH75" i="20"/>
  <c r="AX76" i="20"/>
  <c r="BF76" i="20"/>
  <c r="AV77" i="20"/>
  <c r="BD77" i="20"/>
  <c r="AT78" i="20"/>
  <c r="BB78" i="20"/>
  <c r="BJ78" i="20"/>
  <c r="AZ79" i="20"/>
  <c r="BH79" i="20"/>
  <c r="AX80" i="20"/>
  <c r="BF80" i="20"/>
  <c r="AV81" i="20"/>
  <c r="BD81" i="20"/>
  <c r="AT82" i="20"/>
  <c r="BB82" i="20"/>
  <c r="BJ82" i="20"/>
  <c r="AZ83" i="20"/>
  <c r="BH83" i="20"/>
  <c r="AX84" i="20"/>
  <c r="BF84" i="20"/>
  <c r="AV85" i="20"/>
  <c r="BD85" i="20"/>
  <c r="AT86" i="20"/>
  <c r="BB86" i="20"/>
  <c r="BJ86" i="20"/>
  <c r="AZ87" i="20"/>
  <c r="BH87" i="20"/>
  <c r="AX88" i="20"/>
  <c r="BF88" i="20"/>
  <c r="AV89" i="20"/>
  <c r="BD89" i="20"/>
  <c r="AT90" i="20"/>
  <c r="BB90" i="20"/>
  <c r="BJ90" i="20"/>
  <c r="AZ91" i="20"/>
  <c r="BH91" i="20"/>
  <c r="AX92" i="20"/>
  <c r="BF92" i="20"/>
  <c r="AV93" i="20"/>
  <c r="BD93" i="20"/>
  <c r="AT94" i="20"/>
  <c r="BB94" i="20"/>
  <c r="AW57" i="20"/>
  <c r="BG60" i="20"/>
  <c r="AY64" i="20"/>
  <c r="BI67" i="20"/>
  <c r="BA71" i="20"/>
  <c r="AS75" i="20"/>
  <c r="BC78" i="20"/>
  <c r="AS82" i="20"/>
  <c r="AU83" i="20"/>
  <c r="AY84" i="20"/>
  <c r="BC85" i="20"/>
  <c r="BE86" i="20"/>
  <c r="BI87" i="20"/>
  <c r="AU89" i="20"/>
  <c r="AW90" i="20"/>
  <c r="BA91" i="20"/>
  <c r="BE92" i="20"/>
  <c r="BG93" i="20"/>
  <c r="BF94" i="20"/>
  <c r="AV95" i="20"/>
  <c r="BD95" i="20"/>
  <c r="AT96" i="20"/>
  <c r="BB96" i="20"/>
  <c r="BJ96" i="20"/>
  <c r="AZ97" i="20"/>
  <c r="BH97" i="20"/>
  <c r="AX98" i="20"/>
  <c r="BF98" i="20"/>
  <c r="AV99" i="20"/>
  <c r="BD99" i="20"/>
  <c r="AT100" i="20"/>
  <c r="BB100" i="20"/>
  <c r="BJ100" i="20"/>
  <c r="AZ101" i="20"/>
  <c r="BH101" i="20"/>
  <c r="AX102" i="20"/>
  <c r="BF102" i="20"/>
  <c r="AV103" i="20"/>
  <c r="BD103" i="20"/>
  <c r="AT104" i="20"/>
  <c r="BB104" i="20"/>
  <c r="BJ104" i="20"/>
  <c r="AZ105" i="20"/>
  <c r="BH105" i="20"/>
  <c r="AX106" i="20"/>
  <c r="BF106" i="20"/>
  <c r="BG94" i="20"/>
  <c r="BE95" i="20"/>
  <c r="BC96" i="20"/>
  <c r="BA97" i="20"/>
  <c r="AY98" i="20"/>
  <c r="AW99" i="20"/>
  <c r="AU100" i="20"/>
  <c r="AS101" i="20"/>
  <c r="AU104" i="20"/>
  <c r="BE57" i="20"/>
  <c r="AW61" i="20"/>
  <c r="BG64" i="20"/>
  <c r="AY68" i="20"/>
  <c r="BI71" i="20"/>
  <c r="BA75" i="20"/>
  <c r="AS79" i="20"/>
  <c r="AU82" i="20"/>
  <c r="AY83" i="20"/>
  <c r="BA84" i="20"/>
  <c r="BE85" i="20"/>
  <c r="BI86" i="20"/>
  <c r="AS88" i="20"/>
  <c r="AW89" i="20"/>
  <c r="BA90" i="20"/>
  <c r="BC91" i="20"/>
  <c r="BG92" i="20"/>
  <c r="AS94" i="20"/>
  <c r="AW95" i="20"/>
  <c r="AU96" i="20"/>
  <c r="AS97" i="20"/>
  <c r="BI97" i="20"/>
  <c r="BG98" i="20"/>
  <c r="BE99" i="20"/>
  <c r="BC100" i="20"/>
  <c r="AY102" i="20"/>
  <c r="BA105" i="20"/>
  <c r="AU58" i="20"/>
  <c r="BE61" i="20"/>
  <c r="AW65" i="20"/>
  <c r="BG68" i="20"/>
  <c r="AY72" i="20"/>
  <c r="BI75" i="20"/>
  <c r="BA79" i="20"/>
  <c r="AW82" i="20"/>
  <c r="BA83" i="20"/>
  <c r="BE84" i="20"/>
  <c r="BG85" i="20"/>
  <c r="AS87" i="20"/>
  <c r="AW88" i="20"/>
  <c r="AY89" i="20"/>
  <c r="BC90" i="20"/>
  <c r="BG91" i="20"/>
  <c r="BI92" i="20"/>
  <c r="AU94" i="20"/>
  <c r="BH94" i="20"/>
  <c r="AX95" i="20"/>
  <c r="BF95" i="20"/>
  <c r="AV96" i="20"/>
  <c r="BD96" i="20"/>
  <c r="AT97" i="20"/>
  <c r="BB97" i="20"/>
  <c r="BJ97" i="20"/>
  <c r="AZ98" i="20"/>
  <c r="BH98" i="20"/>
  <c r="AX99" i="20"/>
  <c r="BF99" i="20"/>
  <c r="AV100" i="20"/>
  <c r="BD100" i="20"/>
  <c r="AT101" i="20"/>
  <c r="BB101" i="20"/>
  <c r="BJ101" i="20"/>
  <c r="AZ102" i="20"/>
  <c r="BH102" i="20"/>
  <c r="AX103" i="20"/>
  <c r="BF103" i="20"/>
  <c r="AV104" i="20"/>
  <c r="BD104" i="20"/>
  <c r="AT105" i="20"/>
  <c r="BB105" i="20"/>
  <c r="BJ105" i="20"/>
  <c r="AZ106" i="20"/>
  <c r="BH106" i="20"/>
  <c r="AV97" i="20"/>
  <c r="BB98" i="20"/>
  <c r="BH99" i="20"/>
  <c r="AV101" i="20"/>
  <c r="BB102" i="20"/>
  <c r="AZ103" i="20"/>
  <c r="BF104" i="20"/>
  <c r="AT106" i="20"/>
  <c r="BG80" i="20"/>
  <c r="BA87" i="20"/>
  <c r="AW92" i="20"/>
  <c r="AS95" i="20"/>
  <c r="BG96" i="20"/>
  <c r="AU98" i="20"/>
  <c r="BI99" i="20"/>
  <c r="AW101" i="20"/>
  <c r="AS103" i="20"/>
  <c r="AY104" i="20"/>
  <c r="AU106" i="20"/>
  <c r="BE98" i="20"/>
  <c r="BI100" i="20"/>
  <c r="AU103" i="20"/>
  <c r="AY105" i="20"/>
  <c r="BE106" i="20"/>
  <c r="AW103" i="20"/>
  <c r="AY106" i="20"/>
  <c r="BC58" i="20"/>
  <c r="AU62" i="20"/>
  <c r="BE65" i="20"/>
  <c r="AW69" i="20"/>
  <c r="BG72" i="20"/>
  <c r="AY76" i="20"/>
  <c r="BI79" i="20"/>
  <c r="BA82" i="20"/>
  <c r="BC83" i="20"/>
  <c r="BG84" i="20"/>
  <c r="AS86" i="20"/>
  <c r="AU87" i="20"/>
  <c r="AY88" i="20"/>
  <c r="BC89" i="20"/>
  <c r="BE90" i="20"/>
  <c r="BI91" i="20"/>
  <c r="AU93" i="20"/>
  <c r="AW94" i="20"/>
  <c r="BI94" i="20"/>
  <c r="AY95" i="20"/>
  <c r="BG95" i="20"/>
  <c r="AW96" i="20"/>
  <c r="BE96" i="20"/>
  <c r="AU97" i="20"/>
  <c r="BC97" i="20"/>
  <c r="AS98" i="20"/>
  <c r="BA98" i="20"/>
  <c r="BI98" i="20"/>
  <c r="AY99" i="20"/>
  <c r="BG99" i="20"/>
  <c r="AW100" i="20"/>
  <c r="BE100" i="20"/>
  <c r="AU101" i="20"/>
  <c r="BC101" i="20"/>
  <c r="AS102" i="20"/>
  <c r="BA102" i="20"/>
  <c r="BI102" i="20"/>
  <c r="AY103" i="20"/>
  <c r="BG103" i="20"/>
  <c r="AW104" i="20"/>
  <c r="BE104" i="20"/>
  <c r="AU105" i="20"/>
  <c r="BC105" i="20"/>
  <c r="AS106" i="20"/>
  <c r="BA106" i="20"/>
  <c r="BI106" i="20"/>
  <c r="BD97" i="20"/>
  <c r="AZ99" i="20"/>
  <c r="BF100" i="20"/>
  <c r="BD101" i="20"/>
  <c r="BJ102" i="20"/>
  <c r="AX104" i="20"/>
  <c r="BD105" i="20"/>
  <c r="BJ106" i="20"/>
  <c r="BI83" i="20"/>
  <c r="BE88" i="20"/>
  <c r="AY93" i="20"/>
  <c r="BA95" i="20"/>
  <c r="AW97" i="20"/>
  <c r="BC98" i="20"/>
  <c r="AY100" i="20"/>
  <c r="BE101" i="20"/>
  <c r="BA103" i="20"/>
  <c r="BG104" i="20"/>
  <c r="BC106" i="20"/>
  <c r="AU99" i="20"/>
  <c r="AY101" i="20"/>
  <c r="AS104" i="20"/>
  <c r="BI101" i="20"/>
  <c r="AS105" i="20"/>
  <c r="AS59" i="20"/>
  <c r="BC62" i="20"/>
  <c r="AU66" i="20"/>
  <c r="BE69" i="20"/>
  <c r="AW73" i="20"/>
  <c r="BG76" i="20"/>
  <c r="AY80" i="20"/>
  <c r="BC82" i="20"/>
  <c r="BG83" i="20"/>
  <c r="BI84" i="20"/>
  <c r="AU86" i="20"/>
  <c r="AY87" i="20"/>
  <c r="BA88" i="20"/>
  <c r="BE89" i="20"/>
  <c r="BI90" i="20"/>
  <c r="AS92" i="20"/>
  <c r="AW93" i="20"/>
  <c r="BA94" i="20"/>
  <c r="BJ94" i="20"/>
  <c r="AZ95" i="20"/>
  <c r="BH95" i="20"/>
  <c r="AX96" i="20"/>
  <c r="BF96" i="20"/>
  <c r="AT98" i="20"/>
  <c r="BJ98" i="20"/>
  <c r="AX100" i="20"/>
  <c r="AT102" i="20"/>
  <c r="BH103" i="20"/>
  <c r="AV105" i="20"/>
  <c r="BB106" i="20"/>
  <c r="AU85" i="20"/>
  <c r="BG89" i="20"/>
  <c r="BC94" i="20"/>
  <c r="BI95" i="20"/>
  <c r="BE97" i="20"/>
  <c r="AS99" i="20"/>
  <c r="BG100" i="20"/>
  <c r="AU102" i="20"/>
  <c r="BI103" i="20"/>
  <c r="BE105" i="20"/>
  <c r="BG97" i="20"/>
  <c r="BA100" i="20"/>
  <c r="BE102" i="20"/>
  <c r="BI104" i="20"/>
  <c r="BA101" i="20"/>
  <c r="BC104" i="20"/>
  <c r="BA59" i="20"/>
  <c r="AS63" i="20"/>
  <c r="BC66" i="20"/>
  <c r="AU70" i="20"/>
  <c r="BE73" i="20"/>
  <c r="AW77" i="20"/>
  <c r="BE82" i="20"/>
  <c r="AW86" i="20"/>
  <c r="AS91" i="20"/>
  <c r="AY96" i="20"/>
  <c r="BA99" i="20"/>
  <c r="BC102" i="20"/>
  <c r="AW105" i="20"/>
  <c r="BC99" i="20"/>
  <c r="BG101" i="20"/>
  <c r="BC103" i="20"/>
  <c r="BG105" i="20"/>
  <c r="BG102" i="20"/>
  <c r="BI105" i="20"/>
  <c r="BI59" i="20"/>
  <c r="BA63" i="20"/>
  <c r="AS67" i="20"/>
  <c r="BC70" i="20"/>
  <c r="AU74" i="20"/>
  <c r="BE77" i="20"/>
  <c r="AW81" i="20"/>
  <c r="BI82" i="20"/>
  <c r="AS84" i="20"/>
  <c r="AW85" i="20"/>
  <c r="BA86" i="20"/>
  <c r="BC87" i="20"/>
  <c r="BG88" i="20"/>
  <c r="AS90" i="20"/>
  <c r="AU91" i="20"/>
  <c r="AY92" i="20"/>
  <c r="BC93" i="20"/>
  <c r="BD94" i="20"/>
  <c r="AT95" i="20"/>
  <c r="BB95" i="20"/>
  <c r="BJ95" i="20"/>
  <c r="AZ96" i="20"/>
  <c r="BH96" i="20"/>
  <c r="AX97" i="20"/>
  <c r="BF97" i="20"/>
  <c r="AV98" i="20"/>
  <c r="BD98" i="20"/>
  <c r="AT99" i="20"/>
  <c r="BB99" i="20"/>
  <c r="BJ99" i="20"/>
  <c r="AZ100" i="20"/>
  <c r="BH100" i="20"/>
  <c r="AX101" i="20"/>
  <c r="BF101" i="20"/>
  <c r="AV102" i="20"/>
  <c r="BD102" i="20"/>
  <c r="AT103" i="20"/>
  <c r="BB103" i="20"/>
  <c r="BJ103" i="20"/>
  <c r="AZ104" i="20"/>
  <c r="BH104" i="20"/>
  <c r="AX105" i="20"/>
  <c r="BF105" i="20"/>
  <c r="AV106" i="20"/>
  <c r="BD106" i="20"/>
  <c r="AY60" i="20"/>
  <c r="BI63" i="20"/>
  <c r="BA67" i="20"/>
  <c r="AS71" i="20"/>
  <c r="BC74" i="20"/>
  <c r="AU78" i="20"/>
  <c r="BE81" i="20"/>
  <c r="AS83" i="20"/>
  <c r="AW84" i="20"/>
  <c r="AY85" i="20"/>
  <c r="BC86" i="20"/>
  <c r="BG87" i="20"/>
  <c r="BI88" i="20"/>
  <c r="AU90" i="20"/>
  <c r="AY91" i="20"/>
  <c r="BA92" i="20"/>
  <c r="BE93" i="20"/>
  <c r="BE94" i="20"/>
  <c r="AU95" i="20"/>
  <c r="BC95" i="20"/>
  <c r="AS96" i="20"/>
  <c r="BA96" i="20"/>
  <c r="BI96" i="20"/>
  <c r="AY97" i="20"/>
  <c r="AW98" i="20"/>
  <c r="AS100" i="20"/>
  <c r="AW102" i="20"/>
  <c r="BA104" i="20"/>
  <c r="AW106" i="20"/>
  <c r="BE103" i="20"/>
  <c r="BG106" i="20"/>
  <c r="AS45" i="20"/>
  <c r="AU11" i="20"/>
  <c r="BC19" i="20"/>
  <c r="BE26" i="20"/>
  <c r="BG12" i="20"/>
  <c r="AS8" i="20"/>
  <c r="AV36" i="20"/>
  <c r="AV14" i="20"/>
  <c r="AX21" i="20"/>
  <c r="AZ28" i="20"/>
  <c r="AV40" i="20"/>
  <c r="AZ10" i="20"/>
  <c r="AW30" i="20"/>
  <c r="BJ56" i="20"/>
  <c r="BF56" i="20"/>
  <c r="BB56" i="20"/>
  <c r="AX56" i="20"/>
  <c r="BH55" i="20"/>
  <c r="BD55" i="20"/>
  <c r="AZ55" i="20"/>
  <c r="AV55" i="20"/>
  <c r="BJ54" i="20"/>
  <c r="BF54" i="20"/>
  <c r="BB54" i="20"/>
  <c r="AX54" i="20"/>
  <c r="AT54" i="20"/>
  <c r="BH53" i="20"/>
  <c r="BD53" i="20"/>
  <c r="AZ53" i="20"/>
  <c r="AV53" i="20"/>
  <c r="BJ52" i="20"/>
  <c r="BF52" i="20"/>
  <c r="BB52" i="20"/>
  <c r="AX52" i="20"/>
  <c r="AT52" i="20"/>
  <c r="BH51" i="20"/>
  <c r="BD51" i="20"/>
  <c r="AZ51" i="20"/>
  <c r="AV51" i="20"/>
  <c r="BJ50" i="20"/>
  <c r="BF50" i="20"/>
  <c r="BB50" i="20"/>
  <c r="AX50" i="20"/>
  <c r="AT50" i="20"/>
  <c r="BH49" i="20"/>
  <c r="BD49" i="20"/>
  <c r="AZ49" i="20"/>
  <c r="AV49" i="20"/>
  <c r="BJ48" i="20"/>
  <c r="BF48" i="20"/>
  <c r="BB48" i="20"/>
  <c r="AX48" i="20"/>
  <c r="AT48" i="20"/>
  <c r="BH47" i="20"/>
  <c r="BD47" i="20"/>
  <c r="AZ47" i="20"/>
  <c r="AV47" i="20"/>
  <c r="BJ46" i="20"/>
  <c r="BF46" i="20"/>
  <c r="BB46" i="20"/>
  <c r="AX46" i="20"/>
  <c r="AT46" i="20"/>
  <c r="BH45" i="20"/>
  <c r="BD45" i="20"/>
  <c r="AZ45" i="20"/>
  <c r="AV45" i="20"/>
  <c r="BJ44" i="20"/>
  <c r="BF44" i="20"/>
  <c r="BB44" i="20"/>
  <c r="AX44" i="20"/>
  <c r="AT44" i="20"/>
  <c r="BH43" i="20"/>
  <c r="BD43" i="20"/>
  <c r="AZ43" i="20"/>
  <c r="AV43" i="20"/>
  <c r="BJ42" i="20"/>
  <c r="BF42" i="20"/>
  <c r="BB42" i="20"/>
  <c r="AX42" i="20"/>
  <c r="AT42" i="20"/>
  <c r="BH41" i="20"/>
  <c r="BD41" i="20"/>
  <c r="AZ41" i="20"/>
  <c r="AV41" i="20"/>
  <c r="BJ40" i="20"/>
  <c r="BF40" i="20"/>
  <c r="BB40" i="20"/>
  <c r="AX40" i="20"/>
  <c r="AT40" i="20"/>
  <c r="BH39" i="20"/>
  <c r="BD39" i="20"/>
  <c r="AZ39" i="20"/>
  <c r="AV39" i="20"/>
  <c r="BJ38" i="20"/>
  <c r="BF38" i="20"/>
  <c r="BB38" i="20"/>
  <c r="AX38" i="20"/>
  <c r="BI56" i="20"/>
  <c r="BE56" i="20"/>
  <c r="BA56" i="20"/>
  <c r="AW56" i="20"/>
  <c r="AS56" i="20"/>
  <c r="BG55" i="20"/>
  <c r="BC55" i="20"/>
  <c r="AY55" i="20"/>
  <c r="AU55" i="20"/>
  <c r="BI54" i="20"/>
  <c r="BE54" i="20"/>
  <c r="BA54" i="20"/>
  <c r="AW54" i="20"/>
  <c r="AS54" i="20"/>
  <c r="BG53" i="20"/>
  <c r="BC53" i="20"/>
  <c r="AY53" i="20"/>
  <c r="AU53" i="20"/>
  <c r="BI52" i="20"/>
  <c r="BE52" i="20"/>
  <c r="BA52" i="20"/>
  <c r="AW52" i="20"/>
  <c r="AS52" i="20"/>
  <c r="BG51" i="20"/>
  <c r="BC51" i="20"/>
  <c r="AY51" i="20"/>
  <c r="AU51" i="20"/>
  <c r="BI50" i="20"/>
  <c r="BE50" i="20"/>
  <c r="BA50" i="20"/>
  <c r="AW50" i="20"/>
  <c r="AS50" i="20"/>
  <c r="BG49" i="20"/>
  <c r="BC49" i="20"/>
  <c r="AY49" i="20"/>
  <c r="BH56" i="20"/>
  <c r="AZ56" i="20"/>
  <c r="BJ55" i="20"/>
  <c r="BB55" i="20"/>
  <c r="AT55" i="20"/>
  <c r="BD54" i="20"/>
  <c r="AV54" i="20"/>
  <c r="BF53" i="20"/>
  <c r="AX53" i="20"/>
  <c r="BH52" i="20"/>
  <c r="AZ52" i="20"/>
  <c r="BJ51" i="20"/>
  <c r="BB51" i="20"/>
  <c r="AT51" i="20"/>
  <c r="BD50" i="20"/>
  <c r="AV50" i="20"/>
  <c r="BF49" i="20"/>
  <c r="AX49" i="20"/>
  <c r="AS49" i="20"/>
  <c r="BE48" i="20"/>
  <c r="AZ48" i="20"/>
  <c r="AU48" i="20"/>
  <c r="BG47" i="20"/>
  <c r="BB47" i="20"/>
  <c r="AW47" i="20"/>
  <c r="BI46" i="20"/>
  <c r="BD46" i="20"/>
  <c r="AY46" i="20"/>
  <c r="AS46" i="20"/>
  <c r="BF45" i="20"/>
  <c r="BA45" i="20"/>
  <c r="AU45" i="20"/>
  <c r="BH44" i="20"/>
  <c r="BC44" i="20"/>
  <c r="AW44" i="20"/>
  <c r="BJ43" i="20"/>
  <c r="BE43" i="20"/>
  <c r="AY43" i="20"/>
  <c r="AT43" i="20"/>
  <c r="BG42" i="20"/>
  <c r="BA42" i="20"/>
  <c r="AV42" i="20"/>
  <c r="BI41" i="20"/>
  <c r="BC41" i="20"/>
  <c r="AX41" i="20"/>
  <c r="AS41" i="20"/>
  <c r="BE40" i="20"/>
  <c r="AZ40" i="20"/>
  <c r="AU40" i="20"/>
  <c r="BG39" i="20"/>
  <c r="BB39" i="20"/>
  <c r="AW39" i="20"/>
  <c r="BI38" i="20"/>
  <c r="BD38" i="20"/>
  <c r="AY38" i="20"/>
  <c r="AT38" i="20"/>
  <c r="BH37" i="20"/>
  <c r="BD37" i="20"/>
  <c r="AZ37" i="20"/>
  <c r="AV37" i="20"/>
  <c r="BJ36" i="20"/>
  <c r="BF36" i="20"/>
  <c r="BB36" i="20"/>
  <c r="AX36" i="20"/>
  <c r="AT36" i="20"/>
  <c r="BH35" i="20"/>
  <c r="BD35" i="20"/>
  <c r="AZ35" i="20"/>
  <c r="AV35" i="20"/>
  <c r="BJ34" i="20"/>
  <c r="BF34" i="20"/>
  <c r="BB34" i="20"/>
  <c r="AX34" i="20"/>
  <c r="AT34" i="20"/>
  <c r="BH33" i="20"/>
  <c r="BD33" i="20"/>
  <c r="AZ33" i="20"/>
  <c r="AV33" i="20"/>
  <c r="BJ32" i="20"/>
  <c r="BF32" i="20"/>
  <c r="BB32" i="20"/>
  <c r="AX32" i="20"/>
  <c r="AT32" i="20"/>
  <c r="BH31" i="20"/>
  <c r="BD31" i="20"/>
  <c r="AZ31" i="20"/>
  <c r="BG56" i="20"/>
  <c r="AY56" i="20"/>
  <c r="BI55" i="20"/>
  <c r="BA55" i="20"/>
  <c r="AS55" i="20"/>
  <c r="BC54" i="20"/>
  <c r="AU54" i="20"/>
  <c r="BE53" i="20"/>
  <c r="AW53" i="20"/>
  <c r="BG52" i="20"/>
  <c r="AY52" i="20"/>
  <c r="BI51" i="20"/>
  <c r="BA51" i="20"/>
  <c r="AS51" i="20"/>
  <c r="BC50" i="20"/>
  <c r="AU50" i="20"/>
  <c r="BE49" i="20"/>
  <c r="AW49" i="20"/>
  <c r="BI48" i="20"/>
  <c r="BD48" i="20"/>
  <c r="AY48" i="20"/>
  <c r="AS48" i="20"/>
  <c r="BF47" i="20"/>
  <c r="BA47" i="20"/>
  <c r="AU47" i="20"/>
  <c r="BH46" i="20"/>
  <c r="BC46" i="20"/>
  <c r="AW46" i="20"/>
  <c r="BJ45" i="20"/>
  <c r="BE45" i="20"/>
  <c r="AY45" i="20"/>
  <c r="AT45" i="20"/>
  <c r="BG44" i="20"/>
  <c r="BA44" i="20"/>
  <c r="AV44" i="20"/>
  <c r="BI43" i="20"/>
  <c r="BC43" i="20"/>
  <c r="AX43" i="20"/>
  <c r="AS43" i="20"/>
  <c r="BE42" i="20"/>
  <c r="AZ42" i="20"/>
  <c r="AU42" i="20"/>
  <c r="BG41" i="20"/>
  <c r="BB41" i="20"/>
  <c r="AW41" i="20"/>
  <c r="BI40" i="20"/>
  <c r="BD40" i="20"/>
  <c r="AY40" i="20"/>
  <c r="AS40" i="20"/>
  <c r="BF39" i="20"/>
  <c r="BA39" i="20"/>
  <c r="AU39" i="20"/>
  <c r="BH38" i="20"/>
  <c r="BC38" i="20"/>
  <c r="AW38" i="20"/>
  <c r="AS38" i="20"/>
  <c r="BG37" i="20"/>
  <c r="BC37" i="20"/>
  <c r="AY37" i="20"/>
  <c r="AU37" i="20"/>
  <c r="BI36" i="20"/>
  <c r="BE36" i="20"/>
  <c r="BA36" i="20"/>
  <c r="AW36" i="20"/>
  <c r="AS36" i="20"/>
  <c r="BG35" i="20"/>
  <c r="BC35" i="20"/>
  <c r="AY35" i="20"/>
  <c r="AU35" i="20"/>
  <c r="BI34" i="20"/>
  <c r="BE34" i="20"/>
  <c r="BA34" i="20"/>
  <c r="AW34" i="20"/>
  <c r="AS34" i="20"/>
  <c r="BG33" i="20"/>
  <c r="BC33" i="20"/>
  <c r="AY33" i="20"/>
  <c r="AU33" i="20"/>
  <c r="BI32" i="20"/>
  <c r="BE32" i="20"/>
  <c r="BA32" i="20"/>
  <c r="AW32" i="20"/>
  <c r="AS32" i="20"/>
  <c r="BG31" i="20"/>
  <c r="BC31" i="20"/>
  <c r="BD56" i="20"/>
  <c r="BF55" i="20"/>
  <c r="BH54" i="20"/>
  <c r="BJ53" i="20"/>
  <c r="AT53" i="20"/>
  <c r="AV52" i="20"/>
  <c r="AX51" i="20"/>
  <c r="AZ50" i="20"/>
  <c r="BB49" i="20"/>
  <c r="BH48" i="20"/>
  <c r="AW48" i="20"/>
  <c r="BE47" i="20"/>
  <c r="AT47" i="20"/>
  <c r="BA46" i="20"/>
  <c r="BI45" i="20"/>
  <c r="AX45" i="20"/>
  <c r="BE44" i="20"/>
  <c r="AU44" i="20"/>
  <c r="BB43" i="20"/>
  <c r="BI42" i="20"/>
  <c r="AY42" i="20"/>
  <c r="BF41" i="20"/>
  <c r="AU41" i="20"/>
  <c r="BC40" i="20"/>
  <c r="BJ39" i="20"/>
  <c r="AY39" i="20"/>
  <c r="BG38" i="20"/>
  <c r="AV38" i="20"/>
  <c r="BF37" i="20"/>
  <c r="AX37" i="20"/>
  <c r="BH36" i="20"/>
  <c r="AZ36" i="20"/>
  <c r="BJ35" i="20"/>
  <c r="BB35" i="20"/>
  <c r="AT35" i="20"/>
  <c r="BD34" i="20"/>
  <c r="AV34" i="20"/>
  <c r="BF33" i="20"/>
  <c r="AX33" i="20"/>
  <c r="BH32" i="20"/>
  <c r="AZ32" i="20"/>
  <c r="BJ31" i="20"/>
  <c r="BB31" i="20"/>
  <c r="AW31" i="20"/>
  <c r="AS31" i="20"/>
  <c r="BG30" i="20"/>
  <c r="BC30" i="20"/>
  <c r="AY30" i="20"/>
  <c r="AU30" i="20"/>
  <c r="BI29" i="20"/>
  <c r="BE29" i="20"/>
  <c r="BA29" i="20"/>
  <c r="AW29" i="20"/>
  <c r="AS29" i="20"/>
  <c r="BG28" i="20"/>
  <c r="BC28" i="20"/>
  <c r="AY28" i="20"/>
  <c r="AU28" i="20"/>
  <c r="BI27" i="20"/>
  <c r="BE27" i="20"/>
  <c r="BA27" i="20"/>
  <c r="AW27" i="20"/>
  <c r="AS27" i="20"/>
  <c r="BG26" i="20"/>
  <c r="BC26" i="20"/>
  <c r="AY26" i="20"/>
  <c r="BI25" i="20"/>
  <c r="BE25" i="20"/>
  <c r="BA25" i="20"/>
  <c r="AW25" i="20"/>
  <c r="AS25" i="20"/>
  <c r="BG24" i="20"/>
  <c r="BC24" i="20"/>
  <c r="AY24" i="20"/>
  <c r="AU24" i="20"/>
  <c r="BE23" i="20"/>
  <c r="BA23" i="20"/>
  <c r="AW23" i="20"/>
  <c r="AS23" i="20"/>
  <c r="BG22" i="20"/>
  <c r="BC22" i="20"/>
  <c r="AY22" i="20"/>
  <c r="AU22" i="20"/>
  <c r="BI21" i="20"/>
  <c r="BE21" i="20"/>
  <c r="BA21" i="20"/>
  <c r="AW21" i="20"/>
  <c r="AS21" i="20"/>
  <c r="BG20" i="20"/>
  <c r="BC20" i="20"/>
  <c r="AY20" i="20"/>
  <c r="AU20" i="20"/>
  <c r="BI19" i="20"/>
  <c r="BE19" i="20"/>
  <c r="BA19" i="20"/>
  <c r="AW19" i="20"/>
  <c r="AS19" i="20"/>
  <c r="BG18" i="20"/>
  <c r="BC18" i="20"/>
  <c r="AY18" i="20"/>
  <c r="AU18" i="20"/>
  <c r="BI17" i="20"/>
  <c r="BE17" i="20"/>
  <c r="BA17" i="20"/>
  <c r="AW17" i="20"/>
  <c r="AS17" i="20"/>
  <c r="BG16" i="20"/>
  <c r="BC16" i="20"/>
  <c r="AY16" i="20"/>
  <c r="BI15" i="20"/>
  <c r="BE15" i="20"/>
  <c r="BA15" i="20"/>
  <c r="AW15" i="20"/>
  <c r="AS15" i="20"/>
  <c r="BG14" i="20"/>
  <c r="BC14" i="20"/>
  <c r="AY14" i="20"/>
  <c r="BI13" i="20"/>
  <c r="BE13" i="20"/>
  <c r="BA13" i="20"/>
  <c r="BC56" i="20"/>
  <c r="BE55" i="20"/>
  <c r="BG54" i="20"/>
  <c r="BI53" i="20"/>
  <c r="AS53" i="20"/>
  <c r="AU52" i="20"/>
  <c r="AW51" i="20"/>
  <c r="AY50" i="20"/>
  <c r="BA49" i="20"/>
  <c r="BG48" i="20"/>
  <c r="AV48" i="20"/>
  <c r="BC47" i="20"/>
  <c r="AS47" i="20"/>
  <c r="AZ46" i="20"/>
  <c r="BG45" i="20"/>
  <c r="AW45" i="20"/>
  <c r="BD44" i="20"/>
  <c r="AS44" i="20"/>
  <c r="BA43" i="20"/>
  <c r="BH42" i="20"/>
  <c r="AW42" i="20"/>
  <c r="BE41" i="20"/>
  <c r="AT41" i="20"/>
  <c r="BA40" i="20"/>
  <c r="BI39" i="20"/>
  <c r="AX39" i="20"/>
  <c r="BE38" i="20"/>
  <c r="AU38" i="20"/>
  <c r="BE37" i="20"/>
  <c r="AW37" i="20"/>
  <c r="BG36" i="20"/>
  <c r="AY36" i="20"/>
  <c r="BI35" i="20"/>
  <c r="BA35" i="20"/>
  <c r="AS35" i="20"/>
  <c r="BC34" i="20"/>
  <c r="AU34" i="20"/>
  <c r="BE33" i="20"/>
  <c r="AW33" i="20"/>
  <c r="BG32" i="20"/>
  <c r="AY32" i="20"/>
  <c r="BI31" i="20"/>
  <c r="BA31" i="20"/>
  <c r="AV31" i="20"/>
  <c r="BJ30" i="20"/>
  <c r="BF30" i="20"/>
  <c r="BB30" i="20"/>
  <c r="AX30" i="20"/>
  <c r="AT30" i="20"/>
  <c r="BH29" i="20"/>
  <c r="BD29" i="20"/>
  <c r="AZ29" i="20"/>
  <c r="AV29" i="20"/>
  <c r="BJ28" i="20"/>
  <c r="BF28" i="20"/>
  <c r="BB28" i="20"/>
  <c r="AX28" i="20"/>
  <c r="AT28" i="20"/>
  <c r="BH27" i="20"/>
  <c r="BD27" i="20"/>
  <c r="AZ27" i="20"/>
  <c r="AV27" i="20"/>
  <c r="BJ26" i="20"/>
  <c r="BF26" i="20"/>
  <c r="BB26" i="20"/>
  <c r="AX26" i="20"/>
  <c r="AT26" i="20"/>
  <c r="BH25" i="20"/>
  <c r="BD25" i="20"/>
  <c r="AZ25" i="20"/>
  <c r="AV25" i="20"/>
  <c r="BJ24" i="20"/>
  <c r="BF24" i="20"/>
  <c r="BB24" i="20"/>
  <c r="AX24" i="20"/>
  <c r="AT24" i="20"/>
  <c r="BH23" i="20"/>
  <c r="BD23" i="20"/>
  <c r="AZ23" i="20"/>
  <c r="AV23" i="20"/>
  <c r="BJ22" i="20"/>
  <c r="BF22" i="20"/>
  <c r="BB22" i="20"/>
  <c r="AX22" i="20"/>
  <c r="AT22" i="20"/>
  <c r="BH21" i="20"/>
  <c r="BD21" i="20"/>
  <c r="AZ21" i="20"/>
  <c r="AV21" i="20"/>
  <c r="BJ20" i="20"/>
  <c r="BF20" i="20"/>
  <c r="BB20" i="20"/>
  <c r="AX20" i="20"/>
  <c r="AT20" i="20"/>
  <c r="BH19" i="20"/>
  <c r="BD19" i="20"/>
  <c r="AZ19" i="20"/>
  <c r="AV19" i="20"/>
  <c r="BJ18" i="20"/>
  <c r="BF18" i="20"/>
  <c r="BB18" i="20"/>
  <c r="AX18" i="20"/>
  <c r="AT18" i="20"/>
  <c r="BH17" i="20"/>
  <c r="BD17" i="20"/>
  <c r="AZ17" i="20"/>
  <c r="AV17" i="20"/>
  <c r="BJ16" i="20"/>
  <c r="BF16" i="20"/>
  <c r="BB16" i="20"/>
  <c r="AX16" i="20"/>
  <c r="BH15" i="20"/>
  <c r="BD15" i="20"/>
  <c r="AZ15" i="20"/>
  <c r="BJ14" i="20"/>
  <c r="BF14" i="20"/>
  <c r="BB14" i="20"/>
  <c r="AX14" i="20"/>
  <c r="AT14" i="20"/>
  <c r="BH13" i="20"/>
  <c r="BD13" i="20"/>
  <c r="AZ13" i="20"/>
  <c r="AV13" i="20"/>
  <c r="BJ12" i="20"/>
  <c r="BF12" i="20"/>
  <c r="BB12" i="20"/>
  <c r="AX12" i="20"/>
  <c r="AT12" i="20"/>
  <c r="BH11" i="20"/>
  <c r="BD11" i="20"/>
  <c r="AZ11" i="20"/>
  <c r="AV11" i="20"/>
  <c r="BJ10" i="20"/>
  <c r="BF10" i="20"/>
  <c r="BB10" i="20"/>
  <c r="AX10" i="20"/>
  <c r="AT10" i="20"/>
  <c r="BH9" i="20"/>
  <c r="BD9" i="20"/>
  <c r="AZ9" i="20"/>
  <c r="AV9" i="20"/>
  <c r="BJ8" i="20"/>
  <c r="BF8" i="20"/>
  <c r="BB8" i="20"/>
  <c r="AX8" i="20"/>
  <c r="BH7" i="20"/>
  <c r="BD7" i="20"/>
  <c r="AZ7" i="20"/>
  <c r="AV7" i="20"/>
  <c r="AV56" i="20"/>
  <c r="AZ54" i="20"/>
  <c r="BD52" i="20"/>
  <c r="BH50" i="20"/>
  <c r="AU49" i="20"/>
  <c r="BJ47" i="20"/>
  <c r="BG46" i="20"/>
  <c r="BC45" i="20"/>
  <c r="AZ44" i="20"/>
  <c r="AW43" i="20"/>
  <c r="AS42" i="20"/>
  <c r="BH40" i="20"/>
  <c r="BE39" i="20"/>
  <c r="BA38" i="20"/>
  <c r="BB37" i="20"/>
  <c r="BD36" i="20"/>
  <c r="BF35" i="20"/>
  <c r="BH34" i="20"/>
  <c r="BJ33" i="20"/>
  <c r="AT33" i="20"/>
  <c r="AV32" i="20"/>
  <c r="AY31" i="20"/>
  <c r="BI30" i="20"/>
  <c r="BA30" i="20"/>
  <c r="AS30" i="20"/>
  <c r="BC29" i="20"/>
  <c r="BE28" i="20"/>
  <c r="AW28" i="20"/>
  <c r="BG27" i="20"/>
  <c r="AY27" i="20"/>
  <c r="BI26" i="20"/>
  <c r="BA26" i="20"/>
  <c r="AS26" i="20"/>
  <c r="BC25" i="20"/>
  <c r="AU25" i="20"/>
  <c r="BE24" i="20"/>
  <c r="AW24" i="20"/>
  <c r="BG23" i="20"/>
  <c r="AY23" i="20"/>
  <c r="BI22" i="20"/>
  <c r="BA22" i="20"/>
  <c r="AS22" i="20"/>
  <c r="BC21" i="20"/>
  <c r="BE20" i="20"/>
  <c r="AW20" i="20"/>
  <c r="BG19" i="20"/>
  <c r="AY19" i="20"/>
  <c r="BI18" i="20"/>
  <c r="BA18" i="20"/>
  <c r="BC17" i="20"/>
  <c r="AU17" i="20"/>
  <c r="BE16" i="20"/>
  <c r="AW16" i="20"/>
  <c r="BG15" i="20"/>
  <c r="AY15" i="20"/>
  <c r="BI14" i="20"/>
  <c r="BA14" i="20"/>
  <c r="BC13" i="20"/>
  <c r="AW13" i="20"/>
  <c r="BI12" i="20"/>
  <c r="BD12" i="20"/>
  <c r="AY12" i="20"/>
  <c r="AS12" i="20"/>
  <c r="BF11" i="20"/>
  <c r="BA11" i="20"/>
  <c r="BH10" i="20"/>
  <c r="BC10" i="20"/>
  <c r="AW10" i="20"/>
  <c r="BJ9" i="20"/>
  <c r="BE9" i="20"/>
  <c r="AY9" i="20"/>
  <c r="AT9" i="20"/>
  <c r="BG8" i="20"/>
  <c r="BA8" i="20"/>
  <c r="AV8" i="20"/>
  <c r="BI7" i="20"/>
  <c r="BC7" i="20"/>
  <c r="AX7" i="20"/>
  <c r="AU56" i="20"/>
  <c r="AY54" i="20"/>
  <c r="BC52" i="20"/>
  <c r="BG50" i="20"/>
  <c r="AT49" i="20"/>
  <c r="BI47" i="20"/>
  <c r="BE46" i="20"/>
  <c r="BB45" i="20"/>
  <c r="AY44" i="20"/>
  <c r="AU43" i="20"/>
  <c r="BJ41" i="20"/>
  <c r="BG40" i="20"/>
  <c r="BC39" i="20"/>
  <c r="AZ38" i="20"/>
  <c r="BA37" i="20"/>
  <c r="BC36" i="20"/>
  <c r="BE35" i="20"/>
  <c r="BG34" i="20"/>
  <c r="BI33" i="20"/>
  <c r="AS33" i="20"/>
  <c r="AU32" i="20"/>
  <c r="AX31" i="20"/>
  <c r="BH30" i="20"/>
  <c r="AZ30" i="20"/>
  <c r="BJ29" i="20"/>
  <c r="BB29" i="20"/>
  <c r="AT29" i="20"/>
  <c r="BD28" i="20"/>
  <c r="AV28" i="20"/>
  <c r="BF27" i="20"/>
  <c r="AX27" i="20"/>
  <c r="BH26" i="20"/>
  <c r="AZ26" i="20"/>
  <c r="BJ25" i="20"/>
  <c r="BB25" i="20"/>
  <c r="AT25" i="20"/>
  <c r="BD24" i="20"/>
  <c r="AV24" i="20"/>
  <c r="BF23" i="20"/>
  <c r="AX23" i="20"/>
  <c r="BH22" i="20"/>
  <c r="AZ22" i="20"/>
  <c r="BJ21" i="20"/>
  <c r="BB21" i="20"/>
  <c r="AT21" i="20"/>
  <c r="BD20" i="20"/>
  <c r="AV20" i="20"/>
  <c r="BF19" i="20"/>
  <c r="AX19" i="20"/>
  <c r="BH18" i="20"/>
  <c r="AZ18" i="20"/>
  <c r="BJ17" i="20"/>
  <c r="BB17" i="20"/>
  <c r="AT17" i="20"/>
  <c r="BD16" i="20"/>
  <c r="AV16" i="20"/>
  <c r="BF15" i="20"/>
  <c r="AX15" i="20"/>
  <c r="BH14" i="20"/>
  <c r="AZ14" i="20"/>
  <c r="BJ13" i="20"/>
  <c r="BB13" i="20"/>
  <c r="BH12" i="20"/>
  <c r="BC12" i="20"/>
  <c r="AW12" i="20"/>
  <c r="BJ11" i="20"/>
  <c r="BE11" i="20"/>
  <c r="AY11" i="20"/>
  <c r="AT11" i="20"/>
  <c r="BG10" i="20"/>
  <c r="BA10" i="20"/>
  <c r="AV10" i="20"/>
  <c r="BI9" i="20"/>
  <c r="BC9" i="20"/>
  <c r="AX9" i="20"/>
  <c r="AS9" i="20"/>
  <c r="BE8" i="20"/>
  <c r="AZ8" i="20"/>
  <c r="BG7" i="20"/>
  <c r="BB7" i="20"/>
  <c r="AW7" i="20"/>
  <c r="AX55" i="20"/>
  <c r="BF51" i="20"/>
  <c r="BC48" i="20"/>
  <c r="AV46" i="20"/>
  <c r="BG43" i="20"/>
  <c r="BA41" i="20"/>
  <c r="AT39" i="20"/>
  <c r="AT37" i="20"/>
  <c r="AX35" i="20"/>
  <c r="BB33" i="20"/>
  <c r="BF31" i="20"/>
  <c r="BE30" i="20"/>
  <c r="BG29" i="20"/>
  <c r="BI28" i="20"/>
  <c r="AS28" i="20"/>
  <c r="AU27" i="20"/>
  <c r="AW26" i="20"/>
  <c r="AY25" i="20"/>
  <c r="BA24" i="20"/>
  <c r="BC23" i="20"/>
  <c r="BE22" i="20"/>
  <c r="BG21" i="20"/>
  <c r="AS20" i="20"/>
  <c r="AU19" i="20"/>
  <c r="AW18" i="20"/>
  <c r="AY17" i="20"/>
  <c r="BA16" i="20"/>
  <c r="BC15" i="20"/>
  <c r="BE14" i="20"/>
  <c r="BG13" i="20"/>
  <c r="AT13" i="20"/>
  <c r="BA12" i="20"/>
  <c r="BI11" i="20"/>
  <c r="AX11" i="20"/>
  <c r="BE10" i="20"/>
  <c r="AU10" i="20"/>
  <c r="BB9" i="20"/>
  <c r="BI8" i="20"/>
  <c r="AY8" i="20"/>
  <c r="BF7" i="20"/>
  <c r="AU7" i="20"/>
  <c r="AW55" i="20"/>
  <c r="BE51" i="20"/>
  <c r="BA48" i="20"/>
  <c r="AU46" i="20"/>
  <c r="BF43" i="20"/>
  <c r="AY41" i="20"/>
  <c r="AS39" i="20"/>
  <c r="AS37" i="20"/>
  <c r="AW35" i="20"/>
  <c r="BA33" i="20"/>
  <c r="BE31" i="20"/>
  <c r="BD30" i="20"/>
  <c r="BF29" i="20"/>
  <c r="BH28" i="20"/>
  <c r="BJ27" i="20"/>
  <c r="AT27" i="20"/>
  <c r="AV26" i="20"/>
  <c r="AX25" i="20"/>
  <c r="AZ24" i="20"/>
  <c r="BB23" i="20"/>
  <c r="BD22" i="20"/>
  <c r="BF21" i="20"/>
  <c r="BH20" i="20"/>
  <c r="BJ19" i="20"/>
  <c r="AV18" i="20"/>
  <c r="AX17" i="20"/>
  <c r="AZ16" i="20"/>
  <c r="BB15" i="20"/>
  <c r="BD14" i="20"/>
  <c r="BF13" i="20"/>
  <c r="AS13" i="20"/>
  <c r="AZ12" i="20"/>
  <c r="BG11" i="20"/>
  <c r="AW11" i="20"/>
  <c r="BD10" i="20"/>
  <c r="AS10" i="20"/>
  <c r="BA9" i="20"/>
  <c r="BH8" i="20"/>
  <c r="AW8" i="20"/>
  <c r="BE7" i="20"/>
  <c r="BB53" i="20"/>
  <c r="AY47" i="20"/>
  <c r="BD42" i="20"/>
  <c r="BJ37" i="20"/>
  <c r="AZ34" i="20"/>
  <c r="AY29" i="20"/>
  <c r="BC27" i="20"/>
  <c r="BG25" i="20"/>
  <c r="AS24" i="20"/>
  <c r="AW22" i="20"/>
  <c r="BA20" i="20"/>
  <c r="BE18" i="20"/>
  <c r="BI16" i="20"/>
  <c r="AU15" i="20"/>
  <c r="AY13" i="20"/>
  <c r="AV12" i="20"/>
  <c r="AS11" i="20"/>
  <c r="BG9" i="20"/>
  <c r="BD8" i="20"/>
  <c r="BA7" i="20"/>
  <c r="BA53" i="20"/>
  <c r="AX47" i="20"/>
  <c r="BC42" i="20"/>
  <c r="BI37" i="20"/>
  <c r="AY34" i="20"/>
  <c r="AT31" i="20"/>
  <c r="AX29" i="20"/>
  <c r="BB27" i="20"/>
  <c r="BF25" i="20"/>
  <c r="BJ23" i="20"/>
  <c r="AV22" i="20"/>
  <c r="AZ20" i="20"/>
  <c r="BD18" i="20"/>
  <c r="BH16" i="20"/>
  <c r="AT15" i="20"/>
  <c r="AX13" i="20"/>
  <c r="AU12" i="20"/>
  <c r="BI10" i="20"/>
  <c r="BF9" i="20"/>
  <c r="BC8" i="20"/>
  <c r="AY7" i="20"/>
  <c r="BJ49" i="20"/>
  <c r="AW40" i="20"/>
  <c r="BD32" i="20"/>
  <c r="BA28" i="20"/>
  <c r="BI24" i="20"/>
  <c r="AY21" i="20"/>
  <c r="BG17" i="20"/>
  <c r="AW14" i="20"/>
  <c r="BC11" i="20"/>
  <c r="AW9" i="20"/>
  <c r="BI44" i="20"/>
  <c r="AU36" i="20"/>
  <c r="AV30" i="20"/>
  <c r="BD26" i="20"/>
  <c r="AT23" i="20"/>
  <c r="BB19" i="20"/>
  <c r="BJ15" i="20"/>
  <c r="BE12" i="20"/>
  <c r="AY10" i="20"/>
  <c r="BJ7" i="20"/>
  <c r="BB11" i="20"/>
  <c r="BF17" i="20"/>
  <c r="BH24" i="20"/>
  <c r="BC32" i="20"/>
  <c r="BI49" i="20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324" i="18"/>
  <c r="O318" i="18"/>
  <c r="O256" i="18"/>
  <c r="O251" i="18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F1001" i="21"/>
  <c r="AI1001" i="21"/>
  <c r="AE1002" i="21"/>
  <c r="AF1002" i="21"/>
  <c r="AI1002" i="21"/>
  <c r="AE1003" i="21"/>
  <c r="AF1003" i="21"/>
  <c r="AI1003" i="21"/>
  <c r="AE1004" i="21"/>
  <c r="AF1004" i="21"/>
  <c r="AI1004" i="21"/>
  <c r="AE1005" i="21"/>
  <c r="AF1005" i="21"/>
  <c r="AI1005" i="21"/>
  <c r="AE1006" i="21"/>
  <c r="AF1006" i="21"/>
  <c r="AI1006" i="21"/>
  <c r="AE1007" i="21"/>
  <c r="AF1007" i="21"/>
  <c r="AI1007" i="21"/>
  <c r="AE1008" i="21"/>
  <c r="AF1008" i="21"/>
  <c r="AI1008" i="21"/>
  <c r="AE1009" i="21"/>
  <c r="AF1009" i="21"/>
  <c r="AI1009" i="21"/>
  <c r="AE1010" i="21"/>
  <c r="AF1010" i="21"/>
  <c r="AI1010" i="21"/>
  <c r="AE1011" i="21"/>
  <c r="AF1011" i="21"/>
  <c r="AI1011" i="21"/>
  <c r="AE1012" i="21"/>
  <c r="AF1012" i="21"/>
  <c r="AI1012" i="21"/>
  <c r="AE1013" i="21"/>
  <c r="AF1013" i="21"/>
  <c r="AI1013" i="21"/>
  <c r="AE1014" i="21"/>
  <c r="AF1014" i="21"/>
  <c r="AI1014" i="21"/>
  <c r="AE1015" i="21"/>
  <c r="AF1015" i="21"/>
  <c r="AI1015" i="21"/>
  <c r="AE1016" i="21"/>
  <c r="AF1016" i="21"/>
  <c r="AI1016" i="21"/>
  <c r="AE1017" i="21"/>
  <c r="AF1017" i="21"/>
  <c r="AI1017" i="21"/>
  <c r="AE1018" i="21"/>
  <c r="AF1018" i="21"/>
  <c r="AI1018" i="21"/>
  <c r="AE1019" i="21"/>
  <c r="AF1019" i="21"/>
  <c r="AI1019" i="21"/>
  <c r="AE1020" i="21"/>
  <c r="AF1020" i="21"/>
  <c r="AI1020" i="21"/>
  <c r="AE1021" i="21"/>
  <c r="AF1021" i="21"/>
  <c r="AI1021" i="21"/>
  <c r="AE1022" i="21"/>
  <c r="AF1022" i="21"/>
  <c r="AI1022" i="21"/>
  <c r="AE1023" i="21"/>
  <c r="AF1023" i="21"/>
  <c r="AI1023" i="21"/>
  <c r="AE1024" i="21"/>
  <c r="AF1024" i="21"/>
  <c r="AI1024" i="21"/>
  <c r="AE1025" i="21"/>
  <c r="AF1025" i="21"/>
  <c r="AI1025" i="21"/>
  <c r="AE1026" i="21"/>
  <c r="AF1026" i="21"/>
  <c r="AI1026" i="21"/>
  <c r="AE1027" i="21"/>
  <c r="AF1027" i="21"/>
  <c r="AI1027" i="21"/>
  <c r="AE1028" i="21"/>
  <c r="AF1028" i="21"/>
  <c r="AI1028" i="21"/>
  <c r="AE1029" i="21"/>
  <c r="AF1029" i="21"/>
  <c r="AI1029" i="21"/>
  <c r="AE1030" i="21"/>
  <c r="AF1030" i="21"/>
  <c r="AI1030" i="21"/>
  <c r="AE1031" i="21"/>
  <c r="AF1031" i="21"/>
  <c r="AI1031" i="21"/>
  <c r="AE1032" i="21"/>
  <c r="AF1032" i="21"/>
  <c r="AI1032" i="21"/>
  <c r="AE1033" i="21"/>
  <c r="AF1033" i="21"/>
  <c r="AI1033" i="21"/>
  <c r="AE1034" i="21"/>
  <c r="AF1034" i="21"/>
  <c r="AI1034" i="21"/>
  <c r="AE1035" i="21"/>
  <c r="AF1035" i="21"/>
  <c r="AI1035" i="21"/>
  <c r="AE1036" i="21"/>
  <c r="AF1036" i="21"/>
  <c r="AI1036" i="21"/>
  <c r="AE1037" i="21"/>
  <c r="AF1037" i="21"/>
  <c r="AI1037" i="21"/>
  <c r="AE1038" i="21"/>
  <c r="AF1038" i="21"/>
  <c r="AI1038" i="21"/>
  <c r="AE1039" i="21"/>
  <c r="AF1039" i="21"/>
  <c r="AI1039" i="21"/>
  <c r="AE1040" i="21"/>
  <c r="AF1040" i="21"/>
  <c r="AI1040" i="21"/>
  <c r="AE1041" i="21"/>
  <c r="AF1041" i="21"/>
  <c r="AI1041" i="21"/>
  <c r="AE1042" i="21"/>
  <c r="AF1042" i="21"/>
  <c r="AI1042" i="21"/>
  <c r="AE1043" i="21"/>
  <c r="AF1043" i="21"/>
  <c r="AI1043" i="21"/>
  <c r="AE1044" i="21"/>
  <c r="AF1044" i="21"/>
  <c r="AI1044" i="21"/>
  <c r="AE1045" i="21"/>
  <c r="AF1045" i="21"/>
  <c r="AI1045" i="21"/>
  <c r="AE1046" i="21"/>
  <c r="AF1046" i="21"/>
  <c r="AI1046" i="21"/>
  <c r="AE1047" i="21"/>
  <c r="AF1047" i="21"/>
  <c r="AI1047" i="21"/>
  <c r="AE1048" i="21"/>
  <c r="AF1048" i="21"/>
  <c r="AI1048" i="21"/>
  <c r="AE1049" i="21"/>
  <c r="AF1049" i="21"/>
  <c r="AI1049" i="21"/>
  <c r="AE1050" i="21"/>
  <c r="AF1050" i="21"/>
  <c r="AI1050" i="21"/>
  <c r="AE1051" i="21"/>
  <c r="AF1051" i="21"/>
  <c r="AI1051" i="21"/>
  <c r="AE1052" i="21"/>
  <c r="AF1052" i="21"/>
  <c r="AI1052" i="21"/>
  <c r="AE1053" i="21"/>
  <c r="AF1053" i="21"/>
  <c r="AI1053" i="21"/>
  <c r="AE1054" i="21"/>
  <c r="AF1054" i="21"/>
  <c r="AI1054" i="21"/>
  <c r="AE1055" i="21"/>
  <c r="AF1055" i="21"/>
  <c r="AI1055" i="21"/>
  <c r="AE1056" i="21"/>
  <c r="AF1056" i="21"/>
  <c r="AI1056" i="21"/>
  <c r="AE1057" i="21"/>
  <c r="AF1057" i="21"/>
  <c r="AI1057" i="21"/>
  <c r="AE1058" i="21"/>
  <c r="AF1058" i="21"/>
  <c r="AI1058" i="21"/>
  <c r="AE1059" i="21"/>
  <c r="AF1059" i="21"/>
  <c r="AI1059" i="21"/>
  <c r="AE1060" i="21"/>
  <c r="AF1060" i="21"/>
  <c r="AI1060" i="21"/>
  <c r="AE1061" i="21"/>
  <c r="AF1061" i="21"/>
  <c r="AI1061" i="21"/>
  <c r="AE1062" i="21"/>
  <c r="AF1062" i="21"/>
  <c r="AI1062" i="21"/>
  <c r="AE1063" i="21"/>
  <c r="AF1063" i="21"/>
  <c r="AI1063" i="21"/>
  <c r="AE1064" i="21"/>
  <c r="AF1064" i="21"/>
  <c r="AI1064" i="21"/>
  <c r="AE1065" i="21"/>
  <c r="AF1065" i="21"/>
  <c r="AI1065" i="21"/>
  <c r="AE1066" i="21"/>
  <c r="AF1066" i="21"/>
  <c r="AI1066" i="21"/>
  <c r="AE1067" i="21"/>
  <c r="AF1067" i="21"/>
  <c r="AI1067" i="21"/>
  <c r="AE1068" i="21"/>
  <c r="AF1068" i="21"/>
  <c r="AI1068" i="21"/>
  <c r="AE1069" i="21"/>
  <c r="AF1069" i="21"/>
  <c r="AI1069" i="21"/>
  <c r="AE1070" i="21"/>
  <c r="AF1070" i="21"/>
  <c r="AI1070" i="21"/>
  <c r="AE1071" i="21"/>
  <c r="AF1071" i="21"/>
  <c r="AI1071" i="21"/>
  <c r="AE1072" i="21"/>
  <c r="AF1072" i="21"/>
  <c r="AI1072" i="21"/>
  <c r="AE1073" i="21"/>
  <c r="AF1073" i="21"/>
  <c r="AI1073" i="21"/>
  <c r="AE1074" i="21"/>
  <c r="AF1074" i="21"/>
  <c r="AI1074" i="21"/>
  <c r="AE1075" i="21"/>
  <c r="AF1075" i="21"/>
  <c r="AI1075" i="21"/>
  <c r="AE1076" i="21"/>
  <c r="AF1076" i="21"/>
  <c r="AI1076" i="21"/>
  <c r="AE1077" i="21"/>
  <c r="AF1077" i="21"/>
  <c r="AI1077" i="21"/>
  <c r="AE1078" i="21"/>
  <c r="AF1078" i="21"/>
  <c r="AI1078" i="21"/>
  <c r="AE1079" i="21"/>
  <c r="AF1079" i="21"/>
  <c r="AI1079" i="21"/>
  <c r="AE1080" i="21"/>
  <c r="AF1080" i="21"/>
  <c r="AI1080" i="21"/>
  <c r="AE1081" i="21"/>
  <c r="AF1081" i="21"/>
  <c r="AI1081" i="21"/>
  <c r="AE1082" i="21"/>
  <c r="AF1082" i="21"/>
  <c r="AI1082" i="21"/>
  <c r="AE1083" i="21"/>
  <c r="AF1083" i="21"/>
  <c r="AI1083" i="21"/>
  <c r="AE1084" i="21"/>
  <c r="AF1084" i="21"/>
  <c r="AI1084" i="21"/>
  <c r="AE1085" i="21"/>
  <c r="AF1085" i="21"/>
  <c r="AI1085" i="21"/>
  <c r="AE1086" i="21"/>
  <c r="AF1086" i="21"/>
  <c r="AI1086" i="21"/>
  <c r="AE1087" i="21"/>
  <c r="AF1087" i="21"/>
  <c r="AI1087" i="21"/>
  <c r="AE1088" i="21"/>
  <c r="AF1088" i="21"/>
  <c r="AI1088" i="21"/>
  <c r="AE1089" i="21"/>
  <c r="AF1089" i="21"/>
  <c r="AI1089" i="21"/>
  <c r="AE1090" i="21"/>
  <c r="AF1090" i="21"/>
  <c r="AI1090" i="21"/>
  <c r="AE1091" i="21"/>
  <c r="AF1091" i="21"/>
  <c r="AI1091" i="21"/>
  <c r="AE1092" i="21"/>
  <c r="AF1092" i="21"/>
  <c r="AI1092" i="21"/>
  <c r="AE1093" i="21"/>
  <c r="AF1093" i="21"/>
  <c r="AI1093" i="21"/>
  <c r="AE1094" i="21"/>
  <c r="AF1094" i="21"/>
  <c r="AI1094" i="21"/>
  <c r="AE1095" i="21"/>
  <c r="AF1095" i="21"/>
  <c r="AI1095" i="21"/>
  <c r="AE1096" i="21"/>
  <c r="AF1096" i="21"/>
  <c r="AI1096" i="21"/>
  <c r="AE1097" i="21"/>
  <c r="AF1097" i="21"/>
  <c r="AI1097" i="21"/>
  <c r="AE1098" i="21"/>
  <c r="AF1098" i="21"/>
  <c r="AI1098" i="21"/>
  <c r="AE1099" i="21"/>
  <c r="AF1099" i="21"/>
  <c r="AI1099" i="21"/>
  <c r="AE1100" i="21"/>
  <c r="AF1100" i="21"/>
  <c r="AI1100" i="21"/>
  <c r="AE1101" i="21"/>
  <c r="AF1101" i="21"/>
  <c r="AI1101" i="21"/>
  <c r="AE1102" i="21"/>
  <c r="AF1102" i="21"/>
  <c r="AI1102" i="21"/>
  <c r="AE1103" i="21"/>
  <c r="AF1103" i="21"/>
  <c r="AI1103" i="21"/>
  <c r="AE1104" i="21"/>
  <c r="AF1104" i="21"/>
  <c r="AI1104" i="21"/>
  <c r="AE1105" i="21"/>
  <c r="AF1105" i="21"/>
  <c r="AI1105" i="21"/>
  <c r="AE1106" i="21"/>
  <c r="AF1106" i="21"/>
  <c r="AI1106" i="21"/>
  <c r="AE1107" i="21"/>
  <c r="AF1107" i="21"/>
  <c r="AI1107" i="21"/>
  <c r="AE1108" i="21"/>
  <c r="AF1108" i="21"/>
  <c r="AI1108" i="21"/>
  <c r="AE1109" i="21"/>
  <c r="AF1109" i="21"/>
  <c r="AI1109" i="21"/>
  <c r="AE1110" i="21"/>
  <c r="AF1110" i="21"/>
  <c r="AI1110" i="21"/>
  <c r="AE1111" i="21"/>
  <c r="AF1111" i="21"/>
  <c r="AI1111" i="21"/>
  <c r="AE1112" i="21"/>
  <c r="AF1112" i="21"/>
  <c r="AI1112" i="21"/>
  <c r="AE1113" i="21"/>
  <c r="AF1113" i="21"/>
  <c r="AI1113" i="21"/>
  <c r="AE1114" i="21"/>
  <c r="AF1114" i="21"/>
  <c r="AI1114" i="21"/>
  <c r="AE1115" i="21"/>
  <c r="AF1115" i="21"/>
  <c r="AI1115" i="21"/>
  <c r="AE1116" i="21"/>
  <c r="AF1116" i="21"/>
  <c r="AI1116" i="21"/>
  <c r="AE1117" i="21"/>
  <c r="AF1117" i="21"/>
  <c r="AI1117" i="21"/>
  <c r="AE1118" i="21"/>
  <c r="AF1118" i="21"/>
  <c r="AI1118" i="21"/>
  <c r="AE1119" i="21"/>
  <c r="AF1119" i="21"/>
  <c r="AI1119" i="21"/>
  <c r="AE1120" i="21"/>
  <c r="AF1120" i="21"/>
  <c r="AI1120" i="21"/>
  <c r="AE1121" i="21"/>
  <c r="AF1121" i="21"/>
  <c r="AI1121" i="21"/>
  <c r="AE1122" i="21"/>
  <c r="AF1122" i="21"/>
  <c r="AI1122" i="21"/>
  <c r="AE1123" i="21"/>
  <c r="AF1123" i="21"/>
  <c r="AI1123" i="21"/>
  <c r="AE1124" i="21"/>
  <c r="AF1124" i="21"/>
  <c r="AI1124" i="21"/>
  <c r="AE1125" i="21"/>
  <c r="AF1125" i="21"/>
  <c r="AI1125" i="21"/>
  <c r="AE1126" i="21"/>
  <c r="AF1126" i="21"/>
  <c r="AI1126" i="21"/>
  <c r="AE1127" i="21"/>
  <c r="AF1127" i="21"/>
  <c r="AI1127" i="21"/>
  <c r="AE1128" i="21"/>
  <c r="AF1128" i="21"/>
  <c r="AI1128" i="21"/>
  <c r="AE1129" i="21"/>
  <c r="AF1129" i="21"/>
  <c r="AI1129" i="21"/>
  <c r="AE1130" i="21"/>
  <c r="AF1130" i="21"/>
  <c r="AI1130" i="21"/>
  <c r="AE1131" i="21"/>
  <c r="AF1131" i="21"/>
  <c r="AI1131" i="21"/>
  <c r="AE1132" i="21"/>
  <c r="AF1132" i="21"/>
  <c r="AI1132" i="21"/>
  <c r="AE1133" i="21"/>
  <c r="AF1133" i="21"/>
  <c r="AI1133" i="21"/>
  <c r="AE1134" i="21"/>
  <c r="AF1134" i="21"/>
  <c r="AI1134" i="21"/>
  <c r="AE1135" i="21"/>
  <c r="AF1135" i="21"/>
  <c r="AI1135" i="21"/>
  <c r="AE1136" i="21"/>
  <c r="AF1136" i="21"/>
  <c r="AI1136" i="21"/>
  <c r="AE1137" i="21"/>
  <c r="AF1137" i="21"/>
  <c r="AI1137" i="21"/>
  <c r="AE1138" i="21"/>
  <c r="AF1138" i="21"/>
  <c r="AI1138" i="21"/>
  <c r="AE1139" i="21"/>
  <c r="AF1139" i="21"/>
  <c r="AI1139" i="21"/>
  <c r="AE1140" i="21"/>
  <c r="AF1140" i="21"/>
  <c r="AI1140" i="21"/>
  <c r="AE1141" i="21"/>
  <c r="AF1141" i="21"/>
  <c r="AI1141" i="21"/>
  <c r="AE1142" i="21"/>
  <c r="AF1142" i="21"/>
  <c r="AI1142" i="21"/>
  <c r="AE1143" i="21"/>
  <c r="AF1143" i="21"/>
  <c r="AI1143" i="21"/>
  <c r="AE1144" i="21"/>
  <c r="AF1144" i="21"/>
  <c r="AI1144" i="21"/>
  <c r="AE1145" i="21"/>
  <c r="AF1145" i="21"/>
  <c r="AI1145" i="21"/>
  <c r="AE1146" i="21"/>
  <c r="AF1146" i="21"/>
  <c r="AI1146" i="21"/>
  <c r="AE1147" i="21"/>
  <c r="AF1147" i="21"/>
  <c r="AI1147" i="21"/>
  <c r="AE1148" i="21"/>
  <c r="AF1148" i="21"/>
  <c r="AI1148" i="21"/>
  <c r="AE1149" i="21"/>
  <c r="AF1149" i="21"/>
  <c r="AI1149" i="21"/>
  <c r="AE1150" i="21"/>
  <c r="AF1150" i="21"/>
  <c r="AI1150" i="21"/>
  <c r="AE1151" i="21"/>
  <c r="AF1151" i="21"/>
  <c r="AI1151" i="21"/>
  <c r="AE1152" i="21"/>
  <c r="AF1152" i="21"/>
  <c r="AI1152" i="21"/>
  <c r="AE1153" i="21"/>
  <c r="AF1153" i="21"/>
  <c r="AI1153" i="21"/>
  <c r="AE1154" i="21"/>
  <c r="AF1154" i="21"/>
  <c r="AI1154" i="21"/>
  <c r="AE1155" i="21"/>
  <c r="AF1155" i="21"/>
  <c r="AI1155" i="21"/>
  <c r="AE1156" i="21"/>
  <c r="AF1156" i="21"/>
  <c r="AI1156" i="21"/>
  <c r="AE1157" i="21"/>
  <c r="AF1157" i="21"/>
  <c r="AI1157" i="21"/>
  <c r="AE1158" i="21"/>
  <c r="AF1158" i="21"/>
  <c r="AI1158" i="21"/>
  <c r="AE1159" i="21"/>
  <c r="AF1159" i="21"/>
  <c r="AI1159" i="21"/>
  <c r="AE1160" i="21"/>
  <c r="AF1160" i="21"/>
  <c r="AI1160" i="21"/>
  <c r="AE1161" i="21"/>
  <c r="AF1161" i="21"/>
  <c r="AI1161" i="21"/>
  <c r="AE1162" i="21"/>
  <c r="AF1162" i="21"/>
  <c r="AI1162" i="21"/>
  <c r="AE1163" i="21"/>
  <c r="AF1163" i="21"/>
  <c r="AI1163" i="21"/>
  <c r="AE1164" i="21"/>
  <c r="AF1164" i="21"/>
  <c r="AI1164" i="21"/>
  <c r="AE1165" i="21"/>
  <c r="AF1165" i="21"/>
  <c r="AI1165" i="21"/>
  <c r="AE1166" i="21"/>
  <c r="AF1166" i="21"/>
  <c r="AI1166" i="21"/>
  <c r="AE1167" i="21"/>
  <c r="AF1167" i="21"/>
  <c r="AI1167" i="21"/>
  <c r="AE1168" i="21"/>
  <c r="AF1168" i="21"/>
  <c r="AI1168" i="21"/>
  <c r="AE1169" i="21"/>
  <c r="AF1169" i="21"/>
  <c r="AI1169" i="21"/>
  <c r="AE1170" i="21"/>
  <c r="AF1170" i="21"/>
  <c r="AI1170" i="21"/>
  <c r="AE1171" i="21"/>
  <c r="AF1171" i="21"/>
  <c r="AI1171" i="21"/>
  <c r="AE1172" i="21"/>
  <c r="AF1172" i="21"/>
  <c r="AI1172" i="21"/>
  <c r="AE1173" i="21"/>
  <c r="AF1173" i="21"/>
  <c r="AI1173" i="21"/>
  <c r="AE1174" i="21"/>
  <c r="AF1174" i="21"/>
  <c r="AI1174" i="21"/>
  <c r="AE1175" i="21"/>
  <c r="AF1175" i="21"/>
  <c r="AI1175" i="21"/>
  <c r="AE1176" i="21"/>
  <c r="AF1176" i="21"/>
  <c r="AI1176" i="21"/>
  <c r="AE1177" i="21"/>
  <c r="AF1177" i="21"/>
  <c r="AI1177" i="21"/>
  <c r="AE1178" i="21"/>
  <c r="AF1178" i="21"/>
  <c r="AI1178" i="21"/>
  <c r="AE1179" i="21"/>
  <c r="AF1179" i="21"/>
  <c r="AI1179" i="21"/>
  <c r="AE1180" i="21"/>
  <c r="AF1180" i="21"/>
  <c r="AI1180" i="21"/>
  <c r="AE1181" i="21"/>
  <c r="AF1181" i="21"/>
  <c r="AI1181" i="21"/>
  <c r="AE1182" i="21"/>
  <c r="AF1182" i="21"/>
  <c r="AI1182" i="21"/>
  <c r="AE1183" i="21"/>
  <c r="AF1183" i="21"/>
  <c r="AI1183" i="21"/>
  <c r="AE1184" i="21"/>
  <c r="AF1184" i="21"/>
  <c r="AI1184" i="21"/>
  <c r="AE1185" i="21"/>
  <c r="AF1185" i="21"/>
  <c r="AI1185" i="21"/>
  <c r="AE1186" i="21"/>
  <c r="AF1186" i="21"/>
  <c r="AI1186" i="21"/>
  <c r="AE1187" i="21"/>
  <c r="AF1187" i="21"/>
  <c r="AI1187" i="21"/>
  <c r="AE1188" i="21"/>
  <c r="AF1188" i="21"/>
  <c r="AI1188" i="21"/>
  <c r="AE1189" i="21"/>
  <c r="AF1189" i="21"/>
  <c r="AI1189" i="21"/>
  <c r="AE1190" i="21"/>
  <c r="AF1190" i="21"/>
  <c r="AI1190" i="21"/>
  <c r="AE1191" i="21"/>
  <c r="AF1191" i="21"/>
  <c r="AI1191" i="21"/>
  <c r="AE1192" i="21"/>
  <c r="AF1192" i="21"/>
  <c r="AI1192" i="21"/>
  <c r="AE1193" i="21"/>
  <c r="AF1193" i="21"/>
  <c r="AI1193" i="21"/>
  <c r="AE1194" i="21"/>
  <c r="AF1194" i="21"/>
  <c r="AI1194" i="21"/>
  <c r="AE1195" i="21"/>
  <c r="AF1195" i="21"/>
  <c r="AI1195" i="21"/>
  <c r="AE1196" i="21"/>
  <c r="AF1196" i="21"/>
  <c r="AI1196" i="21"/>
  <c r="AE1197" i="21"/>
  <c r="AF1197" i="21"/>
  <c r="AI1197" i="21"/>
  <c r="AE1198" i="21"/>
  <c r="AF1198" i="21"/>
  <c r="AI1198" i="21"/>
  <c r="AE1199" i="21"/>
  <c r="AF1199" i="21"/>
  <c r="AI1199" i="21"/>
  <c r="AE1200" i="21"/>
  <c r="AF1200" i="21"/>
  <c r="AI1200" i="21"/>
  <c r="AK1200" i="21"/>
  <c r="AN1200" i="21"/>
  <c r="AJ1200" i="21"/>
  <c r="AL1200" i="21"/>
  <c r="AK1198" i="21"/>
  <c r="AJ1198" i="21"/>
  <c r="AN1198" i="21"/>
  <c r="AL1198" i="21"/>
  <c r="AK1196" i="21"/>
  <c r="AL1196" i="21"/>
  <c r="AJ1196" i="21"/>
  <c r="AN1196" i="21"/>
  <c r="AK1194" i="21"/>
  <c r="AN1194" i="21"/>
  <c r="AL1194" i="21"/>
  <c r="AJ1194" i="21"/>
  <c r="AK1192" i="21"/>
  <c r="AN1192" i="21"/>
  <c r="AJ1192" i="21"/>
  <c r="AL1192" i="21"/>
  <c r="AK1190" i="21"/>
  <c r="AJ1190" i="21"/>
  <c r="AN1190" i="21"/>
  <c r="AL1190" i="21"/>
  <c r="AK1188" i="21"/>
  <c r="AL1188" i="21"/>
  <c r="AJ1188" i="21"/>
  <c r="AN1188" i="21"/>
  <c r="AK1186" i="21"/>
  <c r="AN1186" i="21"/>
  <c r="AL1186" i="21"/>
  <c r="AJ1186" i="21"/>
  <c r="AK1184" i="21"/>
  <c r="AN1184" i="21"/>
  <c r="AJ1184" i="21"/>
  <c r="AL1184" i="21"/>
  <c r="AK1182" i="21"/>
  <c r="AJ1182" i="21"/>
  <c r="AL1182" i="21"/>
  <c r="AN1182" i="21"/>
  <c r="AK1180" i="21"/>
  <c r="AL1180" i="21"/>
  <c r="AJ1180" i="21"/>
  <c r="AN1180" i="21"/>
  <c r="AK1178" i="21"/>
  <c r="AN1178" i="21"/>
  <c r="AJ1178" i="21"/>
  <c r="AL1178" i="21"/>
  <c r="AK1176" i="21"/>
  <c r="AN1176" i="21"/>
  <c r="AJ1176" i="21"/>
  <c r="AL1176" i="21"/>
  <c r="AK1174" i="21"/>
  <c r="AJ1174" i="21"/>
  <c r="AN1174" i="21"/>
  <c r="AL1174" i="21"/>
  <c r="AK1172" i="21"/>
  <c r="AL1172" i="21"/>
  <c r="AJ1172" i="21"/>
  <c r="AN1172" i="21"/>
  <c r="AK1170" i="21"/>
  <c r="AN1170" i="21"/>
  <c r="AL1170" i="21"/>
  <c r="AJ1170" i="21"/>
  <c r="AK1168" i="21"/>
  <c r="AN1168" i="21"/>
  <c r="AJ1168" i="21"/>
  <c r="AL1168" i="21"/>
  <c r="AK1166" i="21"/>
  <c r="AJ1166" i="21"/>
  <c r="AN1166" i="21"/>
  <c r="AL1166" i="21"/>
  <c r="AK1164" i="21"/>
  <c r="AL1164" i="21"/>
  <c r="AJ1164" i="21"/>
  <c r="AN1164" i="21"/>
  <c r="AK1162" i="21"/>
  <c r="AN1162" i="21"/>
  <c r="AL1162" i="21"/>
  <c r="AJ1162" i="21"/>
  <c r="AK1160" i="21"/>
  <c r="AN1160" i="21"/>
  <c r="AJ1160" i="21"/>
  <c r="AL1160" i="21"/>
  <c r="AK1158" i="21"/>
  <c r="AJ1158" i="21"/>
  <c r="AN1158" i="21"/>
  <c r="AL1158" i="21"/>
  <c r="AK1156" i="21"/>
  <c r="AL1156" i="21"/>
  <c r="AJ1156" i="21"/>
  <c r="AN1156" i="21"/>
  <c r="AK1154" i="21"/>
  <c r="AN1154" i="21"/>
  <c r="AL1154" i="21"/>
  <c r="AJ1154" i="21"/>
  <c r="AK1152" i="21"/>
  <c r="AN1152" i="21"/>
  <c r="AJ1152" i="21"/>
  <c r="AL1152" i="21"/>
  <c r="AK1150" i="21"/>
  <c r="AJ1150" i="21"/>
  <c r="AL1150" i="21"/>
  <c r="AN1150" i="21"/>
  <c r="AK1148" i="21"/>
  <c r="AL1148" i="21"/>
  <c r="AJ1148" i="21"/>
  <c r="AN1148" i="21"/>
  <c r="AK1146" i="21"/>
  <c r="AN1146" i="21"/>
  <c r="AJ1146" i="21"/>
  <c r="AL1146" i="21"/>
  <c r="AK1144" i="21"/>
  <c r="AN1144" i="21"/>
  <c r="AJ1144" i="21"/>
  <c r="AL1144" i="21"/>
  <c r="AK1142" i="21"/>
  <c r="AJ1142" i="21"/>
  <c r="AL1142" i="21"/>
  <c r="AN1142" i="21"/>
  <c r="AK1140" i="21"/>
  <c r="AL1140" i="21"/>
  <c r="AJ1140" i="21"/>
  <c r="AN1140" i="21"/>
  <c r="AK1138" i="21"/>
  <c r="AN1138" i="21"/>
  <c r="AL1138" i="21"/>
  <c r="AJ1138" i="21"/>
  <c r="AK1136" i="21"/>
  <c r="AN1136" i="21"/>
  <c r="AJ1136" i="21"/>
  <c r="AL1136" i="21"/>
  <c r="AK1134" i="21"/>
  <c r="AJ1134" i="21"/>
  <c r="AL1134" i="21"/>
  <c r="AN1134" i="21"/>
  <c r="AK1132" i="21"/>
  <c r="AL1132" i="21"/>
  <c r="AN1132" i="21"/>
  <c r="AJ1132" i="21"/>
  <c r="AK1130" i="21"/>
  <c r="AN1130" i="21"/>
  <c r="AL1130" i="21"/>
  <c r="AJ1130" i="21"/>
  <c r="AK1128" i="21"/>
  <c r="AN1128" i="21"/>
  <c r="AJ1128" i="21"/>
  <c r="AL1128" i="21"/>
  <c r="AK1126" i="21"/>
  <c r="AJ1126" i="21"/>
  <c r="AL1126" i="21"/>
  <c r="AN1126" i="21"/>
  <c r="AK1124" i="21"/>
  <c r="AL1124" i="21"/>
  <c r="AJ1124" i="21"/>
  <c r="AN1124" i="21"/>
  <c r="AK1122" i="21"/>
  <c r="AL1122" i="21"/>
  <c r="AJ1122" i="21"/>
  <c r="AN1122" i="21"/>
  <c r="AK1120" i="21"/>
  <c r="AL1120" i="21"/>
  <c r="AJ1120" i="21"/>
  <c r="AN1120" i="21"/>
  <c r="AK1118" i="21"/>
  <c r="AL1118" i="21"/>
  <c r="AJ1118" i="21"/>
  <c r="AN1118" i="21"/>
  <c r="AK1116" i="21"/>
  <c r="AL1116" i="21"/>
  <c r="AJ1116" i="21"/>
  <c r="AN1116" i="21"/>
  <c r="AK1114" i="21"/>
  <c r="AL1114" i="21"/>
  <c r="AJ1114" i="21"/>
  <c r="AN1114" i="21"/>
  <c r="AK1112" i="21"/>
  <c r="AL1112" i="21"/>
  <c r="AJ1112" i="21"/>
  <c r="AN1112" i="21"/>
  <c r="AK1110" i="21"/>
  <c r="AL1110" i="21"/>
  <c r="AJ1110" i="21"/>
  <c r="AN1110" i="21"/>
  <c r="AK1108" i="21"/>
  <c r="AL1108" i="21"/>
  <c r="AJ1108" i="21"/>
  <c r="AN1108" i="21"/>
  <c r="AK1106" i="21"/>
  <c r="AL1106" i="21"/>
  <c r="AJ1106" i="21"/>
  <c r="AN1106" i="21"/>
  <c r="AK1104" i="21"/>
  <c r="AL1104" i="21"/>
  <c r="AJ1104" i="21"/>
  <c r="AN1104" i="21"/>
  <c r="AK1102" i="21"/>
  <c r="AL1102" i="21"/>
  <c r="AJ1102" i="21"/>
  <c r="AN1102" i="21"/>
  <c r="AK1100" i="21"/>
  <c r="AL1100" i="21"/>
  <c r="AJ1100" i="21"/>
  <c r="AN1100" i="21"/>
  <c r="AK1098" i="21"/>
  <c r="AL1098" i="21"/>
  <c r="AJ1098" i="21"/>
  <c r="AN1098" i="21"/>
  <c r="AK1096" i="21"/>
  <c r="AL1096" i="21"/>
  <c r="AJ1096" i="21"/>
  <c r="AN1096" i="21"/>
  <c r="AK1094" i="21"/>
  <c r="AL1094" i="21"/>
  <c r="AJ1094" i="21"/>
  <c r="AN1094" i="21"/>
  <c r="AK1092" i="21"/>
  <c r="AL1092" i="21"/>
  <c r="AJ1092" i="21"/>
  <c r="AN1092" i="21"/>
  <c r="AK1090" i="21"/>
  <c r="AL1090" i="21"/>
  <c r="AJ1090" i="21"/>
  <c r="AN1090" i="21"/>
  <c r="AK1088" i="21"/>
  <c r="AL1088" i="21"/>
  <c r="AJ1088" i="21"/>
  <c r="AN1088" i="21"/>
  <c r="AK1086" i="21"/>
  <c r="AL1086" i="21"/>
  <c r="AJ1086" i="21"/>
  <c r="AN1086" i="21"/>
  <c r="AK1084" i="21"/>
  <c r="AL1084" i="21"/>
  <c r="AJ1084" i="21"/>
  <c r="AN1084" i="21"/>
  <c r="AK1082" i="21"/>
  <c r="AL1082" i="21"/>
  <c r="AJ1082" i="21"/>
  <c r="AN1082" i="21"/>
  <c r="AK1080" i="21"/>
  <c r="AL1080" i="21"/>
  <c r="AJ1080" i="21"/>
  <c r="AN1080" i="21"/>
  <c r="AK1078" i="21"/>
  <c r="AL1078" i="21"/>
  <c r="AJ1078" i="21"/>
  <c r="AN1078" i="21"/>
  <c r="AK1076" i="21"/>
  <c r="AL1076" i="21"/>
  <c r="AJ1076" i="21"/>
  <c r="AN1076" i="21"/>
  <c r="AK1074" i="21"/>
  <c r="AL1074" i="21"/>
  <c r="AN1074" i="21"/>
  <c r="AJ1074" i="21"/>
  <c r="AK1072" i="21"/>
  <c r="AL1072" i="21"/>
  <c r="AJ1072" i="21"/>
  <c r="AN1072" i="21"/>
  <c r="AK1070" i="21"/>
  <c r="AL1070" i="21"/>
  <c r="AN1070" i="21"/>
  <c r="AJ1070" i="21"/>
  <c r="AK1068" i="21"/>
  <c r="AL1068" i="21"/>
  <c r="AJ1068" i="21"/>
  <c r="AN1068" i="21"/>
  <c r="AK1066" i="21"/>
  <c r="AL1066" i="21"/>
  <c r="AN1066" i="21"/>
  <c r="AJ1066" i="21"/>
  <c r="AK1064" i="21"/>
  <c r="AL1064" i="21"/>
  <c r="AN1064" i="21"/>
  <c r="AJ1064" i="21"/>
  <c r="AK1062" i="21"/>
  <c r="AL1062" i="21"/>
  <c r="AN1062" i="21"/>
  <c r="AJ1062" i="21"/>
  <c r="AK1060" i="21"/>
  <c r="AL1060" i="21"/>
  <c r="AN1060" i="21"/>
  <c r="AJ1060" i="21"/>
  <c r="AK1058" i="21"/>
  <c r="AL1058" i="21"/>
  <c r="AN1058" i="21"/>
  <c r="AJ1058" i="21"/>
  <c r="AK1056" i="21"/>
  <c r="AL1056" i="21"/>
  <c r="AJ1056" i="21"/>
  <c r="AN1056" i="21"/>
  <c r="AK1054" i="21"/>
  <c r="AL1054" i="21"/>
  <c r="AN1054" i="21"/>
  <c r="AJ1054" i="21"/>
  <c r="AK1052" i="21"/>
  <c r="AL1052" i="21"/>
  <c r="AN1052" i="21"/>
  <c r="AJ1052" i="21"/>
  <c r="AK1050" i="21"/>
  <c r="AL1050" i="21"/>
  <c r="AJ1050" i="21"/>
  <c r="AN1050" i="21"/>
  <c r="AK1048" i="21"/>
  <c r="AL1048" i="21"/>
  <c r="AJ1048" i="21"/>
  <c r="AN1048" i="21"/>
  <c r="AK1046" i="21"/>
  <c r="AL1046" i="21"/>
  <c r="AN1046" i="21"/>
  <c r="AJ1046" i="21"/>
  <c r="AK1044" i="21"/>
  <c r="AL1044" i="21"/>
  <c r="AN1044" i="21"/>
  <c r="AJ1044" i="21"/>
  <c r="AK1042" i="21"/>
  <c r="AL1042" i="21"/>
  <c r="AJ1042" i="21"/>
  <c r="AN1042" i="21"/>
  <c r="AK1040" i="21"/>
  <c r="AL1040" i="21"/>
  <c r="AJ1040" i="21"/>
  <c r="AN1040" i="21"/>
  <c r="AK1038" i="21"/>
  <c r="AL1038" i="21"/>
  <c r="AN1038" i="21"/>
  <c r="AJ1038" i="21"/>
  <c r="AK1036" i="21"/>
  <c r="AL1036" i="21"/>
  <c r="AN1036" i="21"/>
  <c r="AJ1036" i="21"/>
  <c r="AK1034" i="21"/>
  <c r="AL1034" i="21"/>
  <c r="AJ1034" i="21"/>
  <c r="AN1034" i="21"/>
  <c r="AK1032" i="21"/>
  <c r="AL1032" i="21"/>
  <c r="AJ1032" i="21"/>
  <c r="AN1032" i="21"/>
  <c r="AK1030" i="21"/>
  <c r="AL1030" i="21"/>
  <c r="AN1030" i="21"/>
  <c r="AJ1030" i="21"/>
  <c r="AK1028" i="21"/>
  <c r="AL1028" i="21"/>
  <c r="AN1028" i="21"/>
  <c r="AJ1028" i="21"/>
  <c r="AK1026" i="21"/>
  <c r="AL1026" i="21"/>
  <c r="AJ1026" i="21"/>
  <c r="AN1026" i="21"/>
  <c r="AK1024" i="21"/>
  <c r="AL1024" i="21"/>
  <c r="AJ1024" i="21"/>
  <c r="AN1024" i="21"/>
  <c r="AK1022" i="21"/>
  <c r="AL1022" i="21"/>
  <c r="AJ1022" i="21"/>
  <c r="AN1022" i="21"/>
  <c r="AK1020" i="21"/>
  <c r="AL1020" i="21"/>
  <c r="AN1020" i="21"/>
  <c r="AJ1020" i="21"/>
  <c r="AK1018" i="21"/>
  <c r="AL1018" i="21"/>
  <c r="AJ1018" i="21"/>
  <c r="AN1018" i="21"/>
  <c r="AK1016" i="21"/>
  <c r="AL1016" i="21"/>
  <c r="AJ1016" i="21"/>
  <c r="AN1016" i="21"/>
  <c r="AK1014" i="21"/>
  <c r="AL1014" i="21"/>
  <c r="AN1014" i="21"/>
  <c r="AJ1014" i="21"/>
  <c r="AK1012" i="21"/>
  <c r="AL1012" i="21"/>
  <c r="AN1012" i="21"/>
  <c r="AJ1012" i="21"/>
  <c r="AK1010" i="21"/>
  <c r="AL1010" i="21"/>
  <c r="AJ1010" i="21"/>
  <c r="AN1010" i="21"/>
  <c r="AK1008" i="21"/>
  <c r="AL1008" i="21"/>
  <c r="AJ1008" i="21"/>
  <c r="AN1008" i="21"/>
  <c r="AK1006" i="21"/>
  <c r="AL1006" i="21"/>
  <c r="AN1006" i="21"/>
  <c r="AJ1006" i="21"/>
  <c r="AK1004" i="21"/>
  <c r="AL1004" i="21"/>
  <c r="AN1004" i="21"/>
  <c r="AJ1004" i="21"/>
  <c r="AK1002" i="21"/>
  <c r="AL1002" i="21"/>
  <c r="AJ1002" i="21"/>
  <c r="AN1002" i="21"/>
  <c r="AJ1199" i="21"/>
  <c r="AK1199" i="21"/>
  <c r="AL1199" i="21"/>
  <c r="AN1199" i="21"/>
  <c r="AK1197" i="21"/>
  <c r="AL1197" i="21"/>
  <c r="AJ1197" i="21"/>
  <c r="AN1197" i="21"/>
  <c r="AL1195" i="21"/>
  <c r="AN1195" i="21"/>
  <c r="AJ1195" i="21"/>
  <c r="AK1195" i="21"/>
  <c r="AN1193" i="21"/>
  <c r="AL1193" i="21"/>
  <c r="AJ1193" i="21"/>
  <c r="AK1193" i="21"/>
  <c r="AJ1191" i="21"/>
  <c r="AK1191" i="21"/>
  <c r="AN1191" i="21"/>
  <c r="AL1191" i="21"/>
  <c r="AK1189" i="21"/>
  <c r="AL1189" i="21"/>
  <c r="AJ1189" i="21"/>
  <c r="AN1189" i="21"/>
  <c r="AL1187" i="21"/>
  <c r="AN1187" i="21"/>
  <c r="AJ1187" i="21"/>
  <c r="AK1187" i="21"/>
  <c r="AN1185" i="21"/>
  <c r="AL1185" i="21"/>
  <c r="AJ1185" i="21"/>
  <c r="AK1185" i="21"/>
  <c r="AJ1183" i="21"/>
  <c r="AK1183" i="21"/>
  <c r="AN1183" i="21"/>
  <c r="AL1183" i="21"/>
  <c r="AK1181" i="21"/>
  <c r="AL1181" i="21"/>
  <c r="AN1181" i="21"/>
  <c r="AJ1181" i="21"/>
  <c r="AL1179" i="21"/>
  <c r="AN1179" i="21"/>
  <c r="AK1179" i="21"/>
  <c r="AJ1179" i="21"/>
  <c r="AN1177" i="21"/>
  <c r="AL1177" i="21"/>
  <c r="AJ1177" i="21"/>
  <c r="AK1177" i="21"/>
  <c r="AJ1175" i="21"/>
  <c r="AK1175" i="21"/>
  <c r="AL1175" i="21"/>
  <c r="AN1175" i="21"/>
  <c r="AK1173" i="21"/>
  <c r="AL1173" i="21"/>
  <c r="AN1173" i="21"/>
  <c r="AJ1173" i="21"/>
  <c r="AL1171" i="21"/>
  <c r="AN1171" i="21"/>
  <c r="AJ1171" i="21"/>
  <c r="AK1171" i="21"/>
  <c r="AN1169" i="21"/>
  <c r="AL1169" i="21"/>
  <c r="AJ1169" i="21"/>
  <c r="AK1169" i="21"/>
  <c r="AJ1167" i="21"/>
  <c r="AK1167" i="21"/>
  <c r="AN1167" i="21"/>
  <c r="AL1167" i="21"/>
  <c r="AK1165" i="21"/>
  <c r="AL1165" i="21"/>
  <c r="AJ1165" i="21"/>
  <c r="AN1165" i="21"/>
  <c r="AL1163" i="21"/>
  <c r="AN1163" i="21"/>
  <c r="AJ1163" i="21"/>
  <c r="AK1163" i="21"/>
  <c r="AN1161" i="21"/>
  <c r="AL1161" i="21"/>
  <c r="AJ1161" i="21"/>
  <c r="AK1161" i="21"/>
  <c r="AJ1159" i="21"/>
  <c r="AK1159" i="21"/>
  <c r="AN1159" i="21"/>
  <c r="AL1159" i="21"/>
  <c r="AK1157" i="21"/>
  <c r="AL1157" i="21"/>
  <c r="AJ1157" i="21"/>
  <c r="AN1157" i="21"/>
  <c r="AL1155" i="21"/>
  <c r="AN1155" i="21"/>
  <c r="AJ1155" i="21"/>
  <c r="AK1155" i="21"/>
  <c r="AN1153" i="21"/>
  <c r="AL1153" i="21"/>
  <c r="AJ1153" i="21"/>
  <c r="AK1153" i="21"/>
  <c r="AJ1151" i="21"/>
  <c r="AK1151" i="21"/>
  <c r="AN1151" i="21"/>
  <c r="AL1151" i="21"/>
  <c r="AK1149" i="21"/>
  <c r="AL1149" i="21"/>
  <c r="AN1149" i="21"/>
  <c r="AJ1149" i="21"/>
  <c r="AL1147" i="21"/>
  <c r="AN1147" i="21"/>
  <c r="AK1147" i="21"/>
  <c r="AJ1147" i="21"/>
  <c r="AN1145" i="21"/>
  <c r="AL1145" i="21"/>
  <c r="AJ1145" i="21"/>
  <c r="AK1145" i="21"/>
  <c r="AJ1143" i="21"/>
  <c r="AK1143" i="21"/>
  <c r="AL1143" i="21"/>
  <c r="AN1143" i="21"/>
  <c r="AK1141" i="21"/>
  <c r="AL1141" i="21"/>
  <c r="AN1141" i="21"/>
  <c r="AJ1141" i="21"/>
  <c r="AL1139" i="21"/>
  <c r="AN1139" i="21"/>
  <c r="AJ1139" i="21"/>
  <c r="AK1139" i="21"/>
  <c r="AN1137" i="21"/>
  <c r="AJ1137" i="21"/>
  <c r="AK1137" i="21"/>
  <c r="AL1137" i="21"/>
  <c r="AJ1135" i="21"/>
  <c r="AK1135" i="21"/>
  <c r="AL1135" i="21"/>
  <c r="AN1135" i="21"/>
  <c r="AK1133" i="21"/>
  <c r="AL1133" i="21"/>
  <c r="AJ1133" i="21"/>
  <c r="AN1133" i="21"/>
  <c r="AL1131" i="21"/>
  <c r="AK1131" i="21"/>
  <c r="AN1131" i="21"/>
  <c r="AJ1131" i="21"/>
  <c r="AN1129" i="21"/>
  <c r="AJ1129" i="21"/>
  <c r="AK1129" i="21"/>
  <c r="AL1129" i="21"/>
  <c r="AJ1127" i="21"/>
  <c r="AK1127" i="21"/>
  <c r="AN1127" i="21"/>
  <c r="AL1127" i="21"/>
  <c r="AJ1125" i="21"/>
  <c r="AK1125" i="21"/>
  <c r="AL1125" i="21"/>
  <c r="AN1125" i="21"/>
  <c r="AN1123" i="21"/>
  <c r="AJ1123" i="21"/>
  <c r="AK1123" i="21"/>
  <c r="AL1123" i="21"/>
  <c r="AJ1121" i="21"/>
  <c r="AN1121" i="21"/>
  <c r="AK1121" i="21"/>
  <c r="AL1121" i="21"/>
  <c r="AN1119" i="21"/>
  <c r="AJ1119" i="21"/>
  <c r="AL1119" i="21"/>
  <c r="AK1119" i="21"/>
  <c r="AJ1117" i="21"/>
  <c r="AN1117" i="21"/>
  <c r="AK1117" i="21"/>
  <c r="AL1117" i="21"/>
  <c r="AN1115" i="21"/>
  <c r="AJ1115" i="21"/>
  <c r="AL1115" i="21"/>
  <c r="AK1115" i="21"/>
  <c r="AN1113" i="21"/>
  <c r="AJ1113" i="21"/>
  <c r="AK1113" i="21"/>
  <c r="AL1113" i="21"/>
  <c r="AJ1111" i="21"/>
  <c r="AN1111" i="21"/>
  <c r="AK1111" i="21"/>
  <c r="AL1111" i="21"/>
  <c r="AN1109" i="21"/>
  <c r="AJ1109" i="21"/>
  <c r="AK1109" i="21"/>
  <c r="AL1109" i="21"/>
  <c r="AN1107" i="21"/>
  <c r="AJ1107" i="21"/>
  <c r="AL1107" i="21"/>
  <c r="AK1107" i="21"/>
  <c r="AJ1105" i="21"/>
  <c r="AN1105" i="21"/>
  <c r="AK1105" i="21"/>
  <c r="AL1105" i="21"/>
  <c r="AJ1103" i="21"/>
  <c r="AN1103" i="21"/>
  <c r="AK1103" i="21"/>
  <c r="AL1103" i="21"/>
  <c r="AJ1101" i="21"/>
  <c r="AN1101" i="21"/>
  <c r="AK1101" i="21"/>
  <c r="AL1101" i="21"/>
  <c r="AN1099" i="21"/>
  <c r="AJ1099" i="21"/>
  <c r="AL1099" i="21"/>
  <c r="AK1099" i="21"/>
  <c r="AJ1097" i="21"/>
  <c r="AN1097" i="21"/>
  <c r="AK1097" i="21"/>
  <c r="AL1097" i="21"/>
  <c r="AN1095" i="21"/>
  <c r="AJ1095" i="21"/>
  <c r="AK1095" i="21"/>
  <c r="AL1095" i="21"/>
  <c r="AJ1093" i="21"/>
  <c r="AN1093" i="21"/>
  <c r="AK1093" i="21"/>
  <c r="AL1093" i="21"/>
  <c r="AJ1091" i="21"/>
  <c r="AN1091" i="21"/>
  <c r="AK1091" i="21"/>
  <c r="AL1091" i="21"/>
  <c r="AN1089" i="21"/>
  <c r="AJ1089" i="21"/>
  <c r="AK1089" i="21"/>
  <c r="AL1089" i="21"/>
  <c r="AJ1087" i="21"/>
  <c r="AN1087" i="21"/>
  <c r="AL1087" i="21"/>
  <c r="AK1087" i="21"/>
  <c r="AN1085" i="21"/>
  <c r="AJ1085" i="21"/>
  <c r="AK1085" i="21"/>
  <c r="AL1085" i="21"/>
  <c r="AN1083" i="21"/>
  <c r="AJ1083" i="21"/>
  <c r="AK1083" i="21"/>
  <c r="AL1083" i="21"/>
  <c r="AJ1081" i="21"/>
  <c r="AN1081" i="21"/>
  <c r="AK1081" i="21"/>
  <c r="AL1081" i="21"/>
  <c r="AJ1079" i="21"/>
  <c r="AN1079" i="21"/>
  <c r="AL1079" i="21"/>
  <c r="AK1079" i="21"/>
  <c r="AN1077" i="21"/>
  <c r="AJ1077" i="21"/>
  <c r="AK1077" i="21"/>
  <c r="AL1077" i="21"/>
  <c r="AN1075" i="21"/>
  <c r="AJ1075" i="21"/>
  <c r="AL1075" i="21"/>
  <c r="AK1075" i="21"/>
  <c r="AJ1073" i="21"/>
  <c r="AN1073" i="21"/>
  <c r="AK1073" i="21"/>
  <c r="AL1073" i="21"/>
  <c r="AN1071" i="21"/>
  <c r="AJ1071" i="21"/>
  <c r="AL1071" i="21"/>
  <c r="AK1071" i="21"/>
  <c r="AJ1069" i="21"/>
  <c r="AN1069" i="21"/>
  <c r="AK1069" i="21"/>
  <c r="AL1069" i="21"/>
  <c r="AN1067" i="21"/>
  <c r="AJ1067" i="21"/>
  <c r="AL1067" i="21"/>
  <c r="AK1067" i="21"/>
  <c r="AJ1065" i="21"/>
  <c r="AN1065" i="21"/>
  <c r="AK1065" i="21"/>
  <c r="AL1065" i="21"/>
  <c r="AJ1063" i="21"/>
  <c r="AN1063" i="21"/>
  <c r="AL1063" i="21"/>
  <c r="AK1063" i="21"/>
  <c r="AN1061" i="21"/>
  <c r="AJ1061" i="21"/>
  <c r="AK1061" i="21"/>
  <c r="AL1061" i="21"/>
  <c r="AN1059" i="21"/>
  <c r="AJ1059" i="21"/>
  <c r="AL1059" i="21"/>
  <c r="AK1059" i="21"/>
  <c r="AJ1057" i="21"/>
  <c r="AN1057" i="21"/>
  <c r="AK1057" i="21"/>
  <c r="AL1057" i="21"/>
  <c r="AN1055" i="21"/>
  <c r="AJ1055" i="21"/>
  <c r="AL1055" i="21"/>
  <c r="AK1055" i="21"/>
  <c r="AN1053" i="21"/>
  <c r="AJ1053" i="21"/>
  <c r="AK1053" i="21"/>
  <c r="AL1053" i="21"/>
  <c r="AJ1051" i="21"/>
  <c r="AN1051" i="21"/>
  <c r="AK1051" i="21"/>
  <c r="AL1051" i="21"/>
  <c r="AN1049" i="21"/>
  <c r="AJ1049" i="21"/>
  <c r="AK1049" i="21"/>
  <c r="AL1049" i="21"/>
  <c r="AN1047" i="21"/>
  <c r="AJ1047" i="21"/>
  <c r="AK1047" i="21"/>
  <c r="AL1047" i="21"/>
  <c r="AJ1045" i="21"/>
  <c r="AN1045" i="21"/>
  <c r="AK1045" i="21"/>
  <c r="AL1045" i="21"/>
  <c r="AJ1043" i="21"/>
  <c r="AN1043" i="21"/>
  <c r="AK1043" i="21"/>
  <c r="AL1043" i="21"/>
  <c r="AN1041" i="21"/>
  <c r="AJ1041" i="21"/>
  <c r="AK1041" i="21"/>
  <c r="AL1041" i="21"/>
  <c r="AJ1039" i="21"/>
  <c r="AN1039" i="21"/>
  <c r="AK1039" i="21"/>
  <c r="AL1039" i="21"/>
  <c r="AN1037" i="21"/>
  <c r="AJ1037" i="21"/>
  <c r="AK1037" i="21"/>
  <c r="AL1037" i="21"/>
  <c r="AJ1035" i="21"/>
  <c r="AN1035" i="21"/>
  <c r="AK1035" i="21"/>
  <c r="AL1035" i="21"/>
  <c r="AN1033" i="21"/>
  <c r="AJ1033" i="21"/>
  <c r="AK1033" i="21"/>
  <c r="AL1033" i="21"/>
  <c r="AN1031" i="21"/>
  <c r="AJ1031" i="21"/>
  <c r="AK1031" i="21"/>
  <c r="AL1031" i="21"/>
  <c r="AJ1029" i="21"/>
  <c r="AN1029" i="21"/>
  <c r="AK1029" i="21"/>
  <c r="AL1029" i="21"/>
  <c r="AN1027" i="21"/>
  <c r="AJ1027" i="21"/>
  <c r="AK1027" i="21"/>
  <c r="AL1027" i="21"/>
  <c r="AJ1025" i="21"/>
  <c r="AN1025" i="21"/>
  <c r="AK1025" i="21"/>
  <c r="AL1025" i="21"/>
  <c r="AN1023" i="21"/>
  <c r="AJ1023" i="21"/>
  <c r="AK1023" i="21"/>
  <c r="AL1023" i="21"/>
  <c r="AN1021" i="21"/>
  <c r="AJ1021" i="21"/>
  <c r="AK1021" i="21"/>
  <c r="AL1021" i="21"/>
  <c r="AJ1019" i="21"/>
  <c r="AN1019" i="21"/>
  <c r="AK1019" i="21"/>
  <c r="AL1019" i="21"/>
  <c r="AJ1017" i="21"/>
  <c r="AN1017" i="21"/>
  <c r="AK1017" i="21"/>
  <c r="AL1017" i="21"/>
  <c r="AJ1015" i="21"/>
  <c r="AN1015" i="21"/>
  <c r="AK1015" i="21"/>
  <c r="AL1015" i="21"/>
  <c r="AJ1013" i="21"/>
  <c r="AN1013" i="21"/>
  <c r="AK1013" i="21"/>
  <c r="AL1013" i="21"/>
  <c r="AJ1011" i="21"/>
  <c r="AN1011" i="21"/>
  <c r="AK1011" i="21"/>
  <c r="AL1011" i="21"/>
  <c r="AJ1009" i="21"/>
  <c r="AN1009" i="21"/>
  <c r="AK1009" i="21"/>
  <c r="AL1009" i="21"/>
  <c r="AJ1007" i="21"/>
  <c r="AN1007" i="21"/>
  <c r="AK1007" i="21"/>
  <c r="AL1007" i="21"/>
  <c r="AJ1005" i="21"/>
  <c r="AN1005" i="21"/>
  <c r="AK1005" i="21"/>
  <c r="AL1005" i="21"/>
  <c r="AJ1003" i="21"/>
  <c r="AN1003" i="21"/>
  <c r="AK1003" i="21"/>
  <c r="AL1003" i="21"/>
  <c r="AJ1001" i="21"/>
  <c r="AN1001" i="21"/>
  <c r="AK1001" i="21"/>
  <c r="AL1001" i="21"/>
  <c r="AQ1200" i="21"/>
  <c r="AQ1192" i="21"/>
  <c r="AQ1188" i="21"/>
  <c r="AH1182" i="21"/>
  <c r="AM1182" i="21"/>
  <c r="AH1174" i="21"/>
  <c r="AM1174" i="21"/>
  <c r="AQ1172" i="21"/>
  <c r="AV1166" i="21"/>
  <c r="AH1152" i="21"/>
  <c r="AM1152" i="21"/>
  <c r="AH1148" i="21"/>
  <c r="AM1148" i="21"/>
  <c r="AH1130" i="21"/>
  <c r="AM1130" i="21"/>
  <c r="AH1108" i="21"/>
  <c r="AM1108" i="21"/>
  <c r="AH1106" i="21"/>
  <c r="AM1106" i="21"/>
  <c r="AH1094" i="21"/>
  <c r="AM1094" i="21"/>
  <c r="AH1092" i="21"/>
  <c r="AM1092" i="21"/>
  <c r="AV1074" i="21"/>
  <c r="AH1072" i="21"/>
  <c r="AM1072" i="21"/>
  <c r="AV1066" i="21"/>
  <c r="AV1058" i="21"/>
  <c r="AQ1052" i="21"/>
  <c r="AQ1050" i="21"/>
  <c r="AQ1042" i="21"/>
  <c r="AT1042" i="21"/>
  <c r="AV1040" i="21"/>
  <c r="AQ1030" i="21"/>
  <c r="AH1199" i="21"/>
  <c r="AM1199" i="21"/>
  <c r="AH1191" i="21"/>
  <c r="AM1191" i="21"/>
  <c r="AH1187" i="21"/>
  <c r="AM1187" i="21"/>
  <c r="AH1183" i="21"/>
  <c r="AM1183" i="21"/>
  <c r="AH1167" i="21"/>
  <c r="AM1167" i="21"/>
  <c r="AQ1151" i="21"/>
  <c r="AV1147" i="21"/>
  <c r="AV1133" i="21"/>
  <c r="AH1127" i="21"/>
  <c r="AM1127" i="21"/>
  <c r="AH1121" i="21"/>
  <c r="AM1121" i="21"/>
  <c r="AH1101" i="21"/>
  <c r="AM1101" i="21"/>
  <c r="AQ1093" i="21"/>
  <c r="AT1093" i="21"/>
  <c r="AH1081" i="21"/>
  <c r="AM1081" i="21"/>
  <c r="AH1065" i="21"/>
  <c r="AM1065" i="21"/>
  <c r="AQ1041" i="21"/>
  <c r="AV1023" i="21"/>
  <c r="AV1019" i="21"/>
  <c r="AY1019" i="21"/>
  <c r="AQ1017" i="21"/>
  <c r="AT1017" i="21"/>
  <c r="AV1015" i="21"/>
  <c r="AY1015" i="21"/>
  <c r="AQ1011" i="21"/>
  <c r="AT1011" i="21"/>
  <c r="AH1007" i="21"/>
  <c r="AM1007" i="21"/>
  <c r="AV1148" i="21"/>
  <c r="AV1191" i="21"/>
  <c r="AV1155" i="21"/>
  <c r="AY1155" i="21"/>
  <c r="AH1068" i="21"/>
  <c r="AM1068" i="21"/>
  <c r="AV1183" i="21"/>
  <c r="AQ1116" i="21"/>
  <c r="AV1145" i="21"/>
  <c r="AV1102" i="21"/>
  <c r="AQ1028" i="21"/>
  <c r="AT1028" i="21"/>
  <c r="AQ1065" i="21"/>
  <c r="AQ1062" i="21"/>
  <c r="AH1025" i="21"/>
  <c r="AM1025" i="21"/>
  <c r="AV1135" i="21"/>
  <c r="AQ1130" i="21"/>
  <c r="AT1130" i="21"/>
  <c r="AV1096" i="21"/>
  <c r="AQ1191" i="21"/>
  <c r="AQ1007" i="21"/>
  <c r="AT1007" i="21"/>
  <c r="AQ1147" i="21"/>
  <c r="AV1007" i="21"/>
  <c r="AY1007" i="21"/>
  <c r="AQ1186" i="21"/>
  <c r="AV1130" i="21"/>
  <c r="AV1116" i="21"/>
  <c r="AQ1066" i="21"/>
  <c r="AV1065" i="21"/>
  <c r="AV1028" i="21"/>
  <c r="AH1028" i="21"/>
  <c r="AM1028" i="21"/>
  <c r="AV1001" i="21"/>
  <c r="AY1001" i="21"/>
  <c r="AV1194" i="21"/>
  <c r="AQ1174" i="21"/>
  <c r="AT1174" i="21"/>
  <c r="AQ1118" i="21"/>
  <c r="AQ1112" i="21"/>
  <c r="AV1108" i="21"/>
  <c r="AV1110" i="21"/>
  <c r="AQ1106" i="21"/>
  <c r="AQ1183" i="21"/>
  <c r="AV1164" i="21"/>
  <c r="AQ1087" i="21"/>
  <c r="AH1083" i="21"/>
  <c r="AM1083" i="21"/>
  <c r="AQ1058" i="21"/>
  <c r="AV1057" i="21"/>
  <c r="AY1057" i="21"/>
  <c r="AQ1026" i="21"/>
  <c r="AT1026" i="21"/>
  <c r="AQ1025" i="21"/>
  <c r="AV1200" i="21"/>
  <c r="AV1186" i="21"/>
  <c r="AY1186" i="21"/>
  <c r="AV1106" i="21"/>
  <c r="AV1077" i="21"/>
  <c r="AV1122" i="21"/>
  <c r="AY1122" i="21"/>
  <c r="AV1195" i="21"/>
  <c r="AH1186" i="21"/>
  <c r="AM1186" i="21"/>
  <c r="AV1175" i="21"/>
  <c r="AQ1155" i="21"/>
  <c r="AQ1135" i="21"/>
  <c r="AV1127" i="21"/>
  <c r="AY1127" i="21"/>
  <c r="AQ1122" i="21"/>
  <c r="AT1122" i="21"/>
  <c r="AH1116" i="21"/>
  <c r="AM1116" i="21"/>
  <c r="AV1098" i="21"/>
  <c r="AQ1060" i="21"/>
  <c r="AQ1198" i="21"/>
  <c r="AV1151" i="21"/>
  <c r="AH1128" i="21"/>
  <c r="AM1128" i="21"/>
  <c r="AH1122" i="21"/>
  <c r="AM1122" i="21"/>
  <c r="AV1094" i="21"/>
  <c r="AV1083" i="21"/>
  <c r="AQ1081" i="21"/>
  <c r="AQ1034" i="21"/>
  <c r="AT1034" i="21"/>
  <c r="AQ1015" i="21"/>
  <c r="AT1015" i="21"/>
  <c r="AQ1078" i="21"/>
  <c r="AT1078" i="21"/>
  <c r="AV1176" i="21"/>
  <c r="AQ1148" i="21"/>
  <c r="AQ1139" i="21"/>
  <c r="AH1139" i="21"/>
  <c r="AM1139" i="21"/>
  <c r="AV1078" i="21"/>
  <c r="AQ1061" i="21"/>
  <c r="AH1057" i="21"/>
  <c r="AM1057" i="21"/>
  <c r="AH1034" i="21"/>
  <c r="AM1034" i="21"/>
  <c r="AV1025" i="21"/>
  <c r="AH1163" i="21"/>
  <c r="AM1163" i="21"/>
  <c r="AH1158" i="21"/>
  <c r="AM1158" i="21"/>
  <c r="AH1136" i="21"/>
  <c r="AM1136" i="21"/>
  <c r="AV1136" i="21"/>
  <c r="AQ1131" i="21"/>
  <c r="AH1131" i="21"/>
  <c r="AM1131" i="21"/>
  <c r="AQ1005" i="21"/>
  <c r="AT1005" i="21"/>
  <c r="AH1005" i="21"/>
  <c r="AM1005" i="21"/>
  <c r="AQ1168" i="21"/>
  <c r="AV1140" i="21"/>
  <c r="AV1132" i="21"/>
  <c r="AH1097" i="21"/>
  <c r="AM1097" i="21"/>
  <c r="AQ1085" i="21"/>
  <c r="AH1047" i="21"/>
  <c r="AM1047" i="21"/>
  <c r="AQ1047" i="21"/>
  <c r="AQ1045" i="21"/>
  <c r="AT1045" i="21"/>
  <c r="AV1021" i="21"/>
  <c r="AH1021" i="21"/>
  <c r="AM1021" i="21"/>
  <c r="AQ1137" i="21"/>
  <c r="AV1123" i="21"/>
  <c r="AQ1196" i="21"/>
  <c r="AV1190" i="21"/>
  <c r="AY1190" i="21"/>
  <c r="AV1187" i="21"/>
  <c r="AY1187" i="21"/>
  <c r="AQ1184" i="21"/>
  <c r="AV1182" i="21"/>
  <c r="AQ1199" i="21"/>
  <c r="AT1199" i="21"/>
  <c r="AV1198" i="21"/>
  <c r="AV1192" i="21"/>
  <c r="AH1190" i="21"/>
  <c r="AM1190" i="21"/>
  <c r="AQ1178" i="21"/>
  <c r="AH1178" i="21"/>
  <c r="AM1178" i="21"/>
  <c r="AQ1176" i="21"/>
  <c r="AV1174" i="21"/>
  <c r="AV1167" i="21"/>
  <c r="AY1167" i="21"/>
  <c r="AV1163" i="21"/>
  <c r="AH1159" i="21"/>
  <c r="AM1159" i="21"/>
  <c r="AQ1153" i="21"/>
  <c r="AH1142" i="21"/>
  <c r="AM1142" i="21"/>
  <c r="AQ1132" i="21"/>
  <c r="AV1126" i="21"/>
  <c r="AH1126" i="21"/>
  <c r="AM1126" i="21"/>
  <c r="AQ1090" i="21"/>
  <c r="AT1090" i="21"/>
  <c r="AV1090" i="21"/>
  <c r="AH1084" i="21"/>
  <c r="AM1084" i="21"/>
  <c r="AV1047" i="21"/>
  <c r="AQ1021" i="21"/>
  <c r="AV1011" i="21"/>
  <c r="AY1011" i="21"/>
  <c r="AH1011" i="21"/>
  <c r="AM1011" i="21"/>
  <c r="AV1005" i="21"/>
  <c r="AY1005" i="21"/>
  <c r="AV1199" i="21"/>
  <c r="AY1199" i="21"/>
  <c r="AV1196" i="21"/>
  <c r="AH1085" i="21"/>
  <c r="AM1085" i="21"/>
  <c r="AV1085" i="21"/>
  <c r="AY1085" i="21"/>
  <c r="AH1198" i="21"/>
  <c r="AM1198" i="21"/>
  <c r="AQ1190" i="21"/>
  <c r="AQ1187" i="21"/>
  <c r="AT1187" i="21"/>
  <c r="AQ1182" i="21"/>
  <c r="AQ1167" i="21"/>
  <c r="AQ1159" i="21"/>
  <c r="AT1159" i="21"/>
  <c r="AH1155" i="21"/>
  <c r="AM1155" i="21"/>
  <c r="AH1153" i="21"/>
  <c r="AM1153" i="21"/>
  <c r="AH1151" i="21"/>
  <c r="AM1151" i="21"/>
  <c r="AV1149" i="21"/>
  <c r="AH1147" i="21"/>
  <c r="AM1147" i="21"/>
  <c r="AQ1145" i="21"/>
  <c r="AT1145" i="21"/>
  <c r="AH1135" i="21"/>
  <c r="AM1135" i="21"/>
  <c r="AQ1126" i="21"/>
  <c r="AQ1046" i="21"/>
  <c r="AT1046" i="21"/>
  <c r="AV1139" i="21"/>
  <c r="AV1128" i="21"/>
  <c r="AQ1127" i="21"/>
  <c r="AV1089" i="21"/>
  <c r="AH1089" i="21"/>
  <c r="AM1089" i="21"/>
  <c r="AV1070" i="21"/>
  <c r="AQ1053" i="21"/>
  <c r="AV1038" i="21"/>
  <c r="AH1038" i="21"/>
  <c r="AM1038" i="21"/>
  <c r="AV1026" i="21"/>
  <c r="AH1026" i="21"/>
  <c r="AM1026" i="21"/>
  <c r="AH1015" i="21"/>
  <c r="AM1015" i="21"/>
  <c r="AQ1001" i="21"/>
  <c r="AT1001" i="21"/>
  <c r="AH1001" i="21"/>
  <c r="AM1001" i="21"/>
  <c r="AV1081" i="21"/>
  <c r="AY1081" i="21"/>
  <c r="AH1080" i="21"/>
  <c r="AM1080" i="21"/>
  <c r="AQ1070" i="21"/>
  <c r="AQ1057" i="21"/>
  <c r="AT1057" i="21"/>
  <c r="AV1050" i="21"/>
  <c r="AV1114" i="21"/>
  <c r="AH1114" i="21"/>
  <c r="AM1114" i="21"/>
  <c r="AQ1114" i="21"/>
  <c r="AV1170" i="21"/>
  <c r="AY1170" i="21"/>
  <c r="AH1170" i="21"/>
  <c r="AM1170" i="21"/>
  <c r="AQ1170" i="21"/>
  <c r="AT1170" i="21"/>
  <c r="AH1003" i="21"/>
  <c r="AM1003" i="21"/>
  <c r="AQ1003" i="21"/>
  <c r="AT1003" i="21"/>
  <c r="AV1003" i="21"/>
  <c r="AY1003" i="21"/>
  <c r="AH1160" i="21"/>
  <c r="AM1160" i="21"/>
  <c r="AV1160" i="21"/>
  <c r="AH1035" i="21"/>
  <c r="AM1035" i="21"/>
  <c r="AV1035" i="21"/>
  <c r="AQ1035" i="21"/>
  <c r="AT1035" i="21"/>
  <c r="AH1179" i="21"/>
  <c r="AM1179" i="21"/>
  <c r="AQ1179" i="21"/>
  <c r="AT1179" i="21"/>
  <c r="AV1179" i="21"/>
  <c r="AY1179" i="21"/>
  <c r="AH1076" i="21"/>
  <c r="AM1076" i="21"/>
  <c r="AH1156" i="21"/>
  <c r="AM1156" i="21"/>
  <c r="AH1079" i="21"/>
  <c r="AM1079" i="21"/>
  <c r="AH1064" i="21"/>
  <c r="AM1064" i="21"/>
  <c r="AQ1032" i="21"/>
  <c r="AH1171" i="21"/>
  <c r="AM1171" i="21"/>
  <c r="AV1171" i="21"/>
  <c r="AY1171" i="21"/>
  <c r="AH1166" i="21"/>
  <c r="AM1166" i="21"/>
  <c r="AQ1166" i="21"/>
  <c r="AT1166" i="21"/>
  <c r="AH1144" i="21"/>
  <c r="AM1144" i="21"/>
  <c r="AQ1144" i="21"/>
  <c r="AV1144" i="21"/>
  <c r="AV1143" i="21"/>
  <c r="AY1143" i="21"/>
  <c r="AH1143" i="21"/>
  <c r="AM1143" i="21"/>
  <c r="AQ1133" i="21"/>
  <c r="AH1119" i="21"/>
  <c r="AM1119" i="21"/>
  <c r="AH1082" i="21"/>
  <c r="AM1082" i="21"/>
  <c r="AQ1082" i="21"/>
  <c r="AH1052" i="21"/>
  <c r="AM1052" i="21"/>
  <c r="AH1040" i="21"/>
  <c r="AM1040" i="21"/>
  <c r="AQ1040" i="21"/>
  <c r="AH1100" i="21"/>
  <c r="AM1100" i="21"/>
  <c r="AQ1100" i="21"/>
  <c r="AQ1194" i="21"/>
  <c r="AT1194" i="21"/>
  <c r="AH1194" i="21"/>
  <c r="AM1194" i="21"/>
  <c r="AQ1180" i="21"/>
  <c r="AV1180" i="21"/>
  <c r="AV1172" i="21"/>
  <c r="AQ1171" i="21"/>
  <c r="AT1171" i="21"/>
  <c r="AV1168" i="21"/>
  <c r="AQ1143" i="21"/>
  <c r="AT1143" i="21"/>
  <c r="AH1105" i="21"/>
  <c r="AM1105" i="21"/>
  <c r="AV1100" i="21"/>
  <c r="AV1052" i="21"/>
  <c r="AY1052" i="21"/>
  <c r="AH1195" i="21"/>
  <c r="AM1195" i="21"/>
  <c r="AQ1195" i="21"/>
  <c r="AT1195" i="21"/>
  <c r="AV1188" i="21"/>
  <c r="AV1184" i="21"/>
  <c r="AV1178" i="21"/>
  <c r="AY1178" i="21"/>
  <c r="AH1175" i="21"/>
  <c r="AM1175" i="21"/>
  <c r="AQ1175" i="21"/>
  <c r="AT1175" i="21"/>
  <c r="AQ1163" i="21"/>
  <c r="AV1159" i="21"/>
  <c r="AY1159" i="21"/>
  <c r="AV1153" i="21"/>
  <c r="AY1153" i="21"/>
  <c r="AH1140" i="21"/>
  <c r="AM1140" i="21"/>
  <c r="AQ1140" i="21"/>
  <c r="AT1140" i="21"/>
  <c r="AH1118" i="21"/>
  <c r="AM1118" i="21"/>
  <c r="AV1118" i="21"/>
  <c r="AY1118" i="21"/>
  <c r="AQ1074" i="21"/>
  <c r="AT1074" i="21"/>
  <c r="AQ1069" i="21"/>
  <c r="AT1069" i="21"/>
  <c r="AH1069" i="21"/>
  <c r="AM1069" i="21"/>
  <c r="AV1069" i="21"/>
  <c r="AY1069" i="21"/>
  <c r="AH1164" i="21"/>
  <c r="AM1164" i="21"/>
  <c r="AQ1164" i="21"/>
  <c r="AH1132" i="21"/>
  <c r="AM1132" i="21"/>
  <c r="AV1131" i="21"/>
  <c r="AY1131" i="21"/>
  <c r="AH1123" i="21"/>
  <c r="AM1123" i="21"/>
  <c r="AH1096" i="21"/>
  <c r="AM1096" i="21"/>
  <c r="AQ1096" i="21"/>
  <c r="AT1096" i="21"/>
  <c r="AH1093" i="21"/>
  <c r="AM1093" i="21"/>
  <c r="AV1093" i="21"/>
  <c r="AY1093" i="21"/>
  <c r="AV1054" i="21"/>
  <c r="AQ1054" i="21"/>
  <c r="AH1045" i="21"/>
  <c r="AM1045" i="21"/>
  <c r="AV1045" i="21"/>
  <c r="AY1045" i="21"/>
  <c r="AH1033" i="21"/>
  <c r="AM1033" i="21"/>
  <c r="AV1112" i="21"/>
  <c r="AV1104" i="21"/>
  <c r="AQ1089" i="21"/>
  <c r="AT1089" i="21"/>
  <c r="AV1073" i="21"/>
  <c r="AQ1073" i="21"/>
  <c r="AH1046" i="21"/>
  <c r="AM1046" i="21"/>
  <c r="AV1046" i="21"/>
  <c r="AY1046" i="21"/>
  <c r="AH1037" i="21"/>
  <c r="AM1037" i="21"/>
  <c r="AH1030" i="21"/>
  <c r="AM1030" i="21"/>
  <c r="AV1030" i="21"/>
  <c r="AH1002" i="21"/>
  <c r="AM1002" i="21"/>
  <c r="AH1149" i="21"/>
  <c r="AM1149" i="21"/>
  <c r="AQ1136" i="21"/>
  <c r="AH1112" i="21"/>
  <c r="AM1112" i="21"/>
  <c r="AQ1110" i="21"/>
  <c r="AH1110" i="21"/>
  <c r="AM1110" i="21"/>
  <c r="AQ1108" i="21"/>
  <c r="AQ1104" i="21"/>
  <c r="AT1104" i="21"/>
  <c r="AH1104" i="21"/>
  <c r="AM1104" i="21"/>
  <c r="AQ1102" i="21"/>
  <c r="AT1102" i="21"/>
  <c r="AH1102" i="21"/>
  <c r="AM1102" i="21"/>
  <c r="AQ1098" i="21"/>
  <c r="AH1098" i="21"/>
  <c r="AM1098" i="21"/>
  <c r="AH1090" i="21"/>
  <c r="AM1090" i="21"/>
  <c r="AQ1077" i="21"/>
  <c r="AH1077" i="21"/>
  <c r="AM1077" i="21"/>
  <c r="AH1075" i="21"/>
  <c r="AM1075" i="21"/>
  <c r="AH1073" i="21"/>
  <c r="AM1073" i="21"/>
  <c r="AV1062" i="21"/>
  <c r="AV1060" i="21"/>
  <c r="AY1060" i="21"/>
  <c r="AH1060" i="21"/>
  <c r="AM1060" i="21"/>
  <c r="AH1056" i="21"/>
  <c r="AM1056" i="21"/>
  <c r="AV1049" i="21"/>
  <c r="AY1049" i="21"/>
  <c r="AH1049" i="21"/>
  <c r="AM1049" i="21"/>
  <c r="AQ1049" i="21"/>
  <c r="AT1049" i="21"/>
  <c r="AH1044" i="21"/>
  <c r="AM1044" i="21"/>
  <c r="AH1023" i="21"/>
  <c r="AM1023" i="21"/>
  <c r="AQ1023" i="21"/>
  <c r="AH1017" i="21"/>
  <c r="AM1017" i="21"/>
  <c r="AV1017" i="21"/>
  <c r="AY1017" i="21"/>
  <c r="AQ1009" i="21"/>
  <c r="AT1009" i="21"/>
  <c r="AH1009" i="21"/>
  <c r="AM1009" i="21"/>
  <c r="AV1009" i="21"/>
  <c r="AY1009" i="21"/>
  <c r="AH1061" i="21"/>
  <c r="AM1061" i="21"/>
  <c r="AV1061" i="21"/>
  <c r="AY1061" i="21"/>
  <c r="AH1053" i="21"/>
  <c r="AM1053" i="21"/>
  <c r="AV1053" i="21"/>
  <c r="AY1053" i="21"/>
  <c r="AH1039" i="21"/>
  <c r="AM1039" i="21"/>
  <c r="AQ1039" i="21"/>
  <c r="AV1039" i="21"/>
  <c r="AH1019" i="21"/>
  <c r="AM1019" i="21"/>
  <c r="AQ1019" i="21"/>
  <c r="AT1019" i="21"/>
  <c r="AQ1013" i="21"/>
  <c r="AT1013" i="21"/>
  <c r="AH1013" i="21"/>
  <c r="AM1013" i="21"/>
  <c r="AV1013" i="21"/>
  <c r="AY1013" i="21"/>
  <c r="AQ1038" i="21"/>
  <c r="AV1034" i="21"/>
  <c r="AQ1162" i="21"/>
  <c r="AT1162" i="21"/>
  <c r="AV1162" i="21"/>
  <c r="AY1162" i="21"/>
  <c r="AQ1146" i="21"/>
  <c r="AT1146" i="21"/>
  <c r="AV1146" i="21"/>
  <c r="AY1146" i="21"/>
  <c r="AH1141" i="21"/>
  <c r="AM1141" i="21"/>
  <c r="AQ1138" i="21"/>
  <c r="AT1138" i="21"/>
  <c r="AV1138" i="21"/>
  <c r="AY1138" i="21"/>
  <c r="AH1185" i="21"/>
  <c r="AM1185" i="21"/>
  <c r="AH1181" i="21"/>
  <c r="AM1181" i="21"/>
  <c r="AH1177" i="21"/>
  <c r="AM1177" i="21"/>
  <c r="AH1173" i="21"/>
  <c r="AM1173" i="21"/>
  <c r="AH1169" i="21"/>
  <c r="AM1169" i="21"/>
  <c r="AH1165" i="21"/>
  <c r="AM1165" i="21"/>
  <c r="AH1162" i="21"/>
  <c r="AM1162" i="21"/>
  <c r="AQ1157" i="21"/>
  <c r="AT1157" i="21"/>
  <c r="AQ1152" i="21"/>
  <c r="AT1152" i="21"/>
  <c r="AQ1150" i="21"/>
  <c r="AT1150" i="21"/>
  <c r="AV1150" i="21"/>
  <c r="AY1150" i="21"/>
  <c r="AH1146" i="21"/>
  <c r="AM1146" i="21"/>
  <c r="AV1141" i="21"/>
  <c r="AY1141" i="21"/>
  <c r="AH1137" i="21"/>
  <c r="AM1137" i="21"/>
  <c r="AH1197" i="21"/>
  <c r="AM1197" i="21"/>
  <c r="AH1200" i="21"/>
  <c r="AM1200" i="21"/>
  <c r="AH1196" i="21"/>
  <c r="AM1196" i="21"/>
  <c r="AH1192" i="21"/>
  <c r="AM1192" i="21"/>
  <c r="AH1188" i="21"/>
  <c r="AM1188" i="21"/>
  <c r="AH1184" i="21"/>
  <c r="AM1184" i="21"/>
  <c r="AH1180" i="21"/>
  <c r="AM1180" i="21"/>
  <c r="AH1176" i="21"/>
  <c r="AM1176" i="21"/>
  <c r="AH1172" i="21"/>
  <c r="AM1172" i="21"/>
  <c r="AH1168" i="21"/>
  <c r="AM1168" i="21"/>
  <c r="AQ1161" i="21"/>
  <c r="AT1161" i="21"/>
  <c r="AV1157" i="21"/>
  <c r="AY1157" i="21"/>
  <c r="AH1157" i="21"/>
  <c r="AM1157" i="21"/>
  <c r="AQ1156" i="21"/>
  <c r="AT1156" i="21"/>
  <c r="AQ1154" i="21"/>
  <c r="AT1154" i="21"/>
  <c r="AV1154" i="21"/>
  <c r="AY1154" i="21"/>
  <c r="AV1152" i="21"/>
  <c r="AY1152" i="21"/>
  <c r="AH1150" i="21"/>
  <c r="AM1150" i="21"/>
  <c r="AH1138" i="21"/>
  <c r="AM1138" i="21"/>
  <c r="AV1137" i="21"/>
  <c r="AY1137" i="21"/>
  <c r="AH1193" i="21"/>
  <c r="AM1193" i="21"/>
  <c r="AH1189" i="21"/>
  <c r="AM1189" i="21"/>
  <c r="AV1197" i="21"/>
  <c r="AY1197" i="21"/>
  <c r="AQ1197" i="21"/>
  <c r="AT1197" i="21"/>
  <c r="AV1193" i="21"/>
  <c r="AY1193" i="21"/>
  <c r="AQ1193" i="21"/>
  <c r="AT1193" i="21"/>
  <c r="AV1189" i="21"/>
  <c r="AY1189" i="21"/>
  <c r="AQ1189" i="21"/>
  <c r="AT1189" i="21"/>
  <c r="AV1185" i="21"/>
  <c r="AY1185" i="21"/>
  <c r="AQ1185" i="21"/>
  <c r="AT1185" i="21"/>
  <c r="AV1181" i="21"/>
  <c r="AY1181" i="21"/>
  <c r="AQ1181" i="21"/>
  <c r="AT1181" i="21"/>
  <c r="AV1177" i="21"/>
  <c r="AY1177" i="21"/>
  <c r="AQ1177" i="21"/>
  <c r="AT1177" i="21"/>
  <c r="AV1173" i="21"/>
  <c r="AY1173" i="21"/>
  <c r="AQ1173" i="21"/>
  <c r="AT1173" i="21"/>
  <c r="AV1169" i="21"/>
  <c r="AY1169" i="21"/>
  <c r="AQ1169" i="21"/>
  <c r="AT1169" i="21"/>
  <c r="AV1165" i="21"/>
  <c r="AY1165" i="21"/>
  <c r="AQ1165" i="21"/>
  <c r="AT1165" i="21"/>
  <c r="AV1161" i="21"/>
  <c r="AY1161" i="21"/>
  <c r="AH1161" i="21"/>
  <c r="AM1161" i="21"/>
  <c r="AQ1160" i="21"/>
  <c r="AT1160" i="21"/>
  <c r="AQ1158" i="21"/>
  <c r="AT1158" i="21"/>
  <c r="AV1158" i="21"/>
  <c r="AY1158" i="21"/>
  <c r="AV1156" i="21"/>
  <c r="AY1156" i="21"/>
  <c r="AH1154" i="21"/>
  <c r="AM1154" i="21"/>
  <c r="AQ1149" i="21"/>
  <c r="AT1149" i="21"/>
  <c r="AH1145" i="21"/>
  <c r="AM1145" i="21"/>
  <c r="AQ1142" i="21"/>
  <c r="AT1142" i="21"/>
  <c r="AV1142" i="21"/>
  <c r="AY1142" i="21"/>
  <c r="AQ1141" i="21"/>
  <c r="AT1141" i="21"/>
  <c r="AQ1134" i="21"/>
  <c r="AT1134" i="21"/>
  <c r="AV1134" i="21"/>
  <c r="AY1134" i="21"/>
  <c r="AH1134" i="21"/>
  <c r="AM1134" i="21"/>
  <c r="AQ1125" i="21"/>
  <c r="AT1125" i="21"/>
  <c r="AV1125" i="21"/>
  <c r="AY1125" i="21"/>
  <c r="AH1113" i="21"/>
  <c r="AM1113" i="21"/>
  <c r="AQ1113" i="21"/>
  <c r="AT1113" i="21"/>
  <c r="AV1113" i="21"/>
  <c r="AY1113" i="21"/>
  <c r="AQ1107" i="21"/>
  <c r="AT1107" i="21"/>
  <c r="AV1107" i="21"/>
  <c r="AY1107" i="21"/>
  <c r="AH1107" i="21"/>
  <c r="AM1107" i="21"/>
  <c r="AQ1129" i="21"/>
  <c r="AT1129" i="21"/>
  <c r="AV1129" i="21"/>
  <c r="AY1129" i="21"/>
  <c r="AH1125" i="21"/>
  <c r="AM1125" i="21"/>
  <c r="AQ1120" i="21"/>
  <c r="AT1120" i="21"/>
  <c r="AH1117" i="21"/>
  <c r="AM1117" i="21"/>
  <c r="AQ1117" i="21"/>
  <c r="AT1117" i="21"/>
  <c r="AV1117" i="21"/>
  <c r="AY1117" i="21"/>
  <c r="AQ1111" i="21"/>
  <c r="AT1111" i="21"/>
  <c r="AV1111" i="21"/>
  <c r="AY1111" i="21"/>
  <c r="AH1111" i="21"/>
  <c r="AM1111" i="21"/>
  <c r="AQ1095" i="21"/>
  <c r="AT1095" i="21"/>
  <c r="AV1095" i="21"/>
  <c r="AY1095" i="21"/>
  <c r="AH1095" i="21"/>
  <c r="AM1095" i="21"/>
  <c r="AH1133" i="21"/>
  <c r="AM1133" i="21"/>
  <c r="AH1129" i="21"/>
  <c r="AM1129" i="21"/>
  <c r="AQ1124" i="21"/>
  <c r="AT1124" i="21"/>
  <c r="AV1120" i="21"/>
  <c r="AY1120" i="21"/>
  <c r="AH1120" i="21"/>
  <c r="AM1120" i="21"/>
  <c r="AQ1119" i="21"/>
  <c r="AT1119" i="21"/>
  <c r="AQ1115" i="21"/>
  <c r="AT1115" i="21"/>
  <c r="AV1115" i="21"/>
  <c r="AY1115" i="21"/>
  <c r="AH1115" i="21"/>
  <c r="AM1115" i="21"/>
  <c r="AQ1099" i="21"/>
  <c r="AT1099" i="21"/>
  <c r="AV1099" i="21"/>
  <c r="AY1099" i="21"/>
  <c r="AH1099" i="21"/>
  <c r="AM1099" i="21"/>
  <c r="AH1086" i="21"/>
  <c r="AM1086" i="21"/>
  <c r="AV1086" i="21"/>
  <c r="AY1086" i="21"/>
  <c r="AQ1086" i="21"/>
  <c r="AT1086" i="21"/>
  <c r="AQ1043" i="21"/>
  <c r="AT1043" i="21"/>
  <c r="AV1043" i="21"/>
  <c r="AY1043" i="21"/>
  <c r="AH1043" i="21"/>
  <c r="AM1043" i="21"/>
  <c r="AQ1012" i="21"/>
  <c r="AT1012" i="21"/>
  <c r="AV1012" i="21"/>
  <c r="AY1012" i="21"/>
  <c r="AH1012" i="21"/>
  <c r="AM1012" i="21"/>
  <c r="AQ1128" i="21"/>
  <c r="AT1128" i="21"/>
  <c r="AV1124" i="21"/>
  <c r="AY1124" i="21"/>
  <c r="AH1124" i="21"/>
  <c r="AM1124" i="21"/>
  <c r="AQ1123" i="21"/>
  <c r="AT1123" i="21"/>
  <c r="AQ1121" i="21"/>
  <c r="AT1121" i="21"/>
  <c r="AV1121" i="21"/>
  <c r="AY1121" i="21"/>
  <c r="AV1119" i="21"/>
  <c r="AY1119" i="21"/>
  <c r="AH1109" i="21"/>
  <c r="AM1109" i="21"/>
  <c r="AQ1109" i="21"/>
  <c r="AT1109" i="21"/>
  <c r="AV1109" i="21"/>
  <c r="AY1109" i="21"/>
  <c r="AQ1103" i="21"/>
  <c r="AT1103" i="21"/>
  <c r="AV1103" i="21"/>
  <c r="AY1103" i="21"/>
  <c r="AH1103" i="21"/>
  <c r="AM1103" i="21"/>
  <c r="AH1091" i="21"/>
  <c r="AM1091" i="21"/>
  <c r="AV1091" i="21"/>
  <c r="AY1091" i="21"/>
  <c r="AQ1091" i="21"/>
  <c r="AT1091" i="21"/>
  <c r="AV1105" i="21"/>
  <c r="AY1105" i="21"/>
  <c r="AQ1105" i="21"/>
  <c r="AT1105" i="21"/>
  <c r="AV1101" i="21"/>
  <c r="AY1101" i="21"/>
  <c r="AQ1101" i="21"/>
  <c r="AT1101" i="21"/>
  <c r="AV1097" i="21"/>
  <c r="AY1097" i="21"/>
  <c r="AQ1097" i="21"/>
  <c r="AT1097" i="21"/>
  <c r="AV1087" i="21"/>
  <c r="AY1087" i="21"/>
  <c r="AH1087" i="21"/>
  <c r="AM1087" i="21"/>
  <c r="AQ1084" i="21"/>
  <c r="AT1084" i="21"/>
  <c r="AV1084" i="21"/>
  <c r="AY1084" i="21"/>
  <c r="AV1082" i="21"/>
  <c r="AY1082" i="21"/>
  <c r="AQ1063" i="21"/>
  <c r="AT1063" i="21"/>
  <c r="AV1063" i="21"/>
  <c r="AY1063" i="21"/>
  <c r="AH1063" i="21"/>
  <c r="AM1063" i="21"/>
  <c r="AQ1055" i="21"/>
  <c r="AT1055" i="21"/>
  <c r="AV1055" i="21"/>
  <c r="AY1055" i="21"/>
  <c r="AH1055" i="21"/>
  <c r="AM1055" i="21"/>
  <c r="AQ1020" i="21"/>
  <c r="AT1020" i="21"/>
  <c r="AV1020" i="21"/>
  <c r="AY1020" i="21"/>
  <c r="AH1020" i="21"/>
  <c r="AM1020" i="21"/>
  <c r="AQ1088" i="21"/>
  <c r="AT1088" i="21"/>
  <c r="AV1088" i="21"/>
  <c r="AY1088" i="21"/>
  <c r="AQ1079" i="21"/>
  <c r="AT1079" i="21"/>
  <c r="AV1079" i="21"/>
  <c r="AY1079" i="21"/>
  <c r="AQ1075" i="21"/>
  <c r="AT1075" i="21"/>
  <c r="AV1075" i="21"/>
  <c r="AY1075" i="21"/>
  <c r="AQ1067" i="21"/>
  <c r="AT1067" i="21"/>
  <c r="AV1067" i="21"/>
  <c r="AY1067" i="21"/>
  <c r="AH1067" i="21"/>
  <c r="AM1067" i="21"/>
  <c r="AQ1059" i="21"/>
  <c r="AT1059" i="21"/>
  <c r="AV1059" i="21"/>
  <c r="AY1059" i="21"/>
  <c r="AH1059" i="21"/>
  <c r="AM1059" i="21"/>
  <c r="AQ1051" i="21"/>
  <c r="AT1051" i="21"/>
  <c r="AV1051" i="21"/>
  <c r="AY1051" i="21"/>
  <c r="AH1051" i="21"/>
  <c r="AM1051" i="21"/>
  <c r="AQ1094" i="21"/>
  <c r="AT1094" i="21"/>
  <c r="AQ1092" i="21"/>
  <c r="AT1092" i="21"/>
  <c r="AV1092" i="21"/>
  <c r="AY1092" i="21"/>
  <c r="AH1088" i="21"/>
  <c r="AM1088" i="21"/>
  <c r="AQ1083" i="21"/>
  <c r="AT1083" i="21"/>
  <c r="AH1078" i="21"/>
  <c r="AM1078" i="21"/>
  <c r="AH1074" i="21"/>
  <c r="AM1074" i="21"/>
  <c r="AQ1071" i="21"/>
  <c r="AT1071" i="21"/>
  <c r="AV1071" i="21"/>
  <c r="AY1071" i="21"/>
  <c r="AH1071" i="21"/>
  <c r="AM1071" i="21"/>
  <c r="AH1050" i="21"/>
  <c r="AM1050" i="21"/>
  <c r="AQ1048" i="21"/>
  <c r="AT1048" i="21"/>
  <c r="AV1048" i="21"/>
  <c r="AY1048" i="21"/>
  <c r="AH1042" i="21"/>
  <c r="AM1042" i="21"/>
  <c r="AH1041" i="21"/>
  <c r="AM1041" i="21"/>
  <c r="AH1036" i="21"/>
  <c r="AM1036" i="21"/>
  <c r="AV1036" i="21"/>
  <c r="AY1036" i="21"/>
  <c r="AQ1036" i="21"/>
  <c r="AT1036" i="21"/>
  <c r="AH1027" i="21"/>
  <c r="AM1027" i="21"/>
  <c r="AV1027" i="21"/>
  <c r="AY1027" i="21"/>
  <c r="AQ1027" i="21"/>
  <c r="AT1027" i="21"/>
  <c r="AV1080" i="21"/>
  <c r="AY1080" i="21"/>
  <c r="AQ1080" i="21"/>
  <c r="AT1080" i="21"/>
  <c r="AV1076" i="21"/>
  <c r="AY1076" i="21"/>
  <c r="AQ1076" i="21"/>
  <c r="AT1076" i="21"/>
  <c r="AV1072" i="21"/>
  <c r="AY1072" i="21"/>
  <c r="AQ1072" i="21"/>
  <c r="AT1072" i="21"/>
  <c r="AH1070" i="21"/>
  <c r="AM1070" i="21"/>
  <c r="AV1068" i="21"/>
  <c r="AY1068" i="21"/>
  <c r="AQ1068" i="21"/>
  <c r="AT1068" i="21"/>
  <c r="AH1066" i="21"/>
  <c r="AM1066" i="21"/>
  <c r="AV1064" i="21"/>
  <c r="AY1064" i="21"/>
  <c r="AQ1064" i="21"/>
  <c r="AT1064" i="21"/>
  <c r="AH1062" i="21"/>
  <c r="AM1062" i="21"/>
  <c r="AH1058" i="21"/>
  <c r="AM1058" i="21"/>
  <c r="AV1056" i="21"/>
  <c r="AY1056" i="21"/>
  <c r="AQ1056" i="21"/>
  <c r="AT1056" i="21"/>
  <c r="AH1054" i="21"/>
  <c r="AM1054" i="21"/>
  <c r="AH1048" i="21"/>
  <c r="AM1048" i="21"/>
  <c r="AV1042" i="21"/>
  <c r="AY1042" i="21"/>
  <c r="AQ1037" i="21"/>
  <c r="AT1037" i="21"/>
  <c r="AV1037" i="21"/>
  <c r="AY1037" i="21"/>
  <c r="AH1031" i="21"/>
  <c r="AM1031" i="21"/>
  <c r="AV1031" i="21"/>
  <c r="AY1031" i="21"/>
  <c r="AQ1031" i="21"/>
  <c r="AT1031" i="21"/>
  <c r="AV1041" i="21"/>
  <c r="AY1041" i="21"/>
  <c r="AH1032" i="21"/>
  <c r="AM1032" i="21"/>
  <c r="AV1032" i="21"/>
  <c r="AY1032" i="21"/>
  <c r="AH1022" i="21"/>
  <c r="AM1022" i="21"/>
  <c r="AQ1022" i="21"/>
  <c r="AT1022" i="21"/>
  <c r="AV1022" i="21"/>
  <c r="AY1022" i="21"/>
  <c r="AH1018" i="21"/>
  <c r="AM1018" i="21"/>
  <c r="AQ1018" i="21"/>
  <c r="AT1018" i="21"/>
  <c r="AV1018" i="21"/>
  <c r="AY1018" i="21"/>
  <c r="AH1010" i="21"/>
  <c r="AM1010" i="21"/>
  <c r="AQ1010" i="21"/>
  <c r="AT1010" i="21"/>
  <c r="AV1010" i="21"/>
  <c r="AY1010" i="21"/>
  <c r="AH1006" i="21"/>
  <c r="AM1006" i="21"/>
  <c r="AQ1006" i="21"/>
  <c r="AT1006" i="21"/>
  <c r="AV1006" i="21"/>
  <c r="AY1006" i="21"/>
  <c r="AV1044" i="21"/>
  <c r="AY1044" i="21"/>
  <c r="AQ1044" i="21"/>
  <c r="AT1044" i="21"/>
  <c r="AQ1029" i="21"/>
  <c r="AT1029" i="21"/>
  <c r="AV1029" i="21"/>
  <c r="AY1029" i="21"/>
  <c r="AQ1016" i="21"/>
  <c r="AT1016" i="21"/>
  <c r="AV1016" i="21"/>
  <c r="AY1016" i="21"/>
  <c r="AH1016" i="21"/>
  <c r="AM1016" i="21"/>
  <c r="AQ1008" i="21"/>
  <c r="AT1008" i="21"/>
  <c r="AV1008" i="21"/>
  <c r="AY1008" i="21"/>
  <c r="AH1008" i="21"/>
  <c r="AM1008" i="21"/>
  <c r="AQ1004" i="21"/>
  <c r="AT1004" i="21"/>
  <c r="AV1004" i="21"/>
  <c r="AY1004" i="21"/>
  <c r="AH1004" i="21"/>
  <c r="AM1004" i="21"/>
  <c r="AQ1033" i="21"/>
  <c r="AT1033" i="21"/>
  <c r="AV1033" i="21"/>
  <c r="AY1033" i="21"/>
  <c r="AH1029" i="21"/>
  <c r="AM1029" i="21"/>
  <c r="AQ1024" i="21"/>
  <c r="AT1024" i="21"/>
  <c r="AV1024" i="21"/>
  <c r="AY1024" i="21"/>
  <c r="AH1024" i="21"/>
  <c r="AM1024" i="21"/>
  <c r="AH1014" i="21"/>
  <c r="AM1014" i="21"/>
  <c r="AQ1014" i="21"/>
  <c r="AT1014" i="21"/>
  <c r="AV1014" i="21"/>
  <c r="AY1014" i="21"/>
  <c r="AV1002" i="21"/>
  <c r="AY1002" i="21"/>
  <c r="AQ1002" i="21"/>
  <c r="AT1002" i="21"/>
  <c r="AG1097" i="21"/>
  <c r="AG1036" i="21"/>
  <c r="AG1088" i="21"/>
  <c r="AG1099" i="21"/>
  <c r="AG1176" i="21"/>
  <c r="AG1137" i="21"/>
  <c r="AG1165" i="21"/>
  <c r="AG1141" i="21"/>
  <c r="AG1093" i="21"/>
  <c r="AG1119" i="21"/>
  <c r="AG1170" i="21"/>
  <c r="AG1155" i="21"/>
  <c r="AG1085" i="21"/>
  <c r="AG1025" i="21"/>
  <c r="AG1068" i="21"/>
  <c r="AG1081" i="21"/>
  <c r="AG1199" i="21"/>
  <c r="AG1152" i="21"/>
  <c r="AG1024" i="21"/>
  <c r="AG1016" i="21"/>
  <c r="AG1010" i="21"/>
  <c r="AG1032" i="21"/>
  <c r="AG1031" i="21"/>
  <c r="AG1048" i="21"/>
  <c r="AG1058" i="21"/>
  <c r="AG1066" i="21"/>
  <c r="AG1027" i="21"/>
  <c r="AG1041" i="21"/>
  <c r="AG1050" i="21"/>
  <c r="AG1074" i="21"/>
  <c r="AG1063" i="21"/>
  <c r="AG1091" i="21"/>
  <c r="AG1107" i="21"/>
  <c r="AG1134" i="21"/>
  <c r="AG1154" i="21"/>
  <c r="AG1138" i="21"/>
  <c r="AG1180" i="21"/>
  <c r="AG1196" i="21"/>
  <c r="AG1169" i="21"/>
  <c r="AG1185" i="21"/>
  <c r="AG1023" i="21"/>
  <c r="AG1102" i="21"/>
  <c r="AG1030" i="21"/>
  <c r="AG1132" i="21"/>
  <c r="AG1069" i="21"/>
  <c r="AG1118" i="21"/>
  <c r="AG1195" i="21"/>
  <c r="AG1052" i="21"/>
  <c r="AG1079" i="21"/>
  <c r="AG1035" i="21"/>
  <c r="AG1026" i="21"/>
  <c r="AG1178" i="21"/>
  <c r="AG1136" i="21"/>
  <c r="AG1034" i="21"/>
  <c r="AG1139" i="21"/>
  <c r="AG1116" i="21"/>
  <c r="AG1183" i="21"/>
  <c r="AG1108" i="21"/>
  <c r="AG1014" i="21"/>
  <c r="AG1029" i="21"/>
  <c r="AG1018" i="21"/>
  <c r="AG1051" i="21"/>
  <c r="AG1124" i="21"/>
  <c r="AG1095" i="21"/>
  <c r="AG1181" i="21"/>
  <c r="AG1013" i="21"/>
  <c r="AG1009" i="21"/>
  <c r="AG1049" i="21"/>
  <c r="AG1077" i="21"/>
  <c r="AG1112" i="21"/>
  <c r="AG1045" i="21"/>
  <c r="AG1175" i="21"/>
  <c r="AG1105" i="21"/>
  <c r="AG1040" i="21"/>
  <c r="AG1064" i="21"/>
  <c r="AG1015" i="21"/>
  <c r="AG1147" i="21"/>
  <c r="AG1084" i="21"/>
  <c r="AG1005" i="21"/>
  <c r="AG1007" i="21"/>
  <c r="AG1127" i="21"/>
  <c r="AG1106" i="21"/>
  <c r="AG1054" i="21"/>
  <c r="AG1062" i="21"/>
  <c r="AG1042" i="21"/>
  <c r="AG1071" i="21"/>
  <c r="AG1078" i="21"/>
  <c r="AG1067" i="21"/>
  <c r="AG1055" i="21"/>
  <c r="AG1103" i="21"/>
  <c r="AG1043" i="21"/>
  <c r="AG1129" i="21"/>
  <c r="AG1125" i="21"/>
  <c r="AG1113" i="21"/>
  <c r="AG1161" i="21"/>
  <c r="AG1189" i="21"/>
  <c r="AG1150" i="21"/>
  <c r="AG1168" i="21"/>
  <c r="AG1184" i="21"/>
  <c r="AG1200" i="21"/>
  <c r="AG1146" i="21"/>
  <c r="AG1173" i="21"/>
  <c r="AG1039" i="21"/>
  <c r="AG1061" i="21"/>
  <c r="AG1044" i="21"/>
  <c r="AG1056" i="21"/>
  <c r="AG1073" i="21"/>
  <c r="AG1090" i="21"/>
  <c r="AG1110" i="21"/>
  <c r="AG1149" i="21"/>
  <c r="AG1037" i="21"/>
  <c r="AG1033" i="21"/>
  <c r="AG1096" i="21"/>
  <c r="AG1100" i="21"/>
  <c r="AG1143" i="21"/>
  <c r="AG1144" i="21"/>
  <c r="AG1171" i="21"/>
  <c r="AG1156" i="21"/>
  <c r="AG1179" i="21"/>
  <c r="AG1003" i="21"/>
  <c r="AG1001" i="21"/>
  <c r="AG1135" i="21"/>
  <c r="AG1151" i="21"/>
  <c r="AG1198" i="21"/>
  <c r="AG1142" i="21"/>
  <c r="AG1021" i="21"/>
  <c r="AG1047" i="21"/>
  <c r="AG1131" i="21"/>
  <c r="AG1158" i="21"/>
  <c r="AG1057" i="21"/>
  <c r="AG1083" i="21"/>
  <c r="AG1028" i="21"/>
  <c r="AG1101" i="21"/>
  <c r="AG1187" i="21"/>
  <c r="AG1092" i="21"/>
  <c r="AG1130" i="21"/>
  <c r="AG1070" i="21"/>
  <c r="AG1117" i="21"/>
  <c r="AG1192" i="21"/>
  <c r="AG1053" i="21"/>
  <c r="AG1046" i="21"/>
  <c r="AG1166" i="21"/>
  <c r="AG1080" i="21"/>
  <c r="AG1011" i="21"/>
  <c r="AG1159" i="21"/>
  <c r="AG1128" i="21"/>
  <c r="AG1167" i="21"/>
  <c r="AG1072" i="21"/>
  <c r="AG1182" i="21"/>
  <c r="AG1008" i="21"/>
  <c r="AG1006" i="21"/>
  <c r="AG1004" i="21"/>
  <c r="AG1022" i="21"/>
  <c r="AG1059" i="21"/>
  <c r="AG1020" i="21"/>
  <c r="AG1087" i="21"/>
  <c r="AG1109" i="21"/>
  <c r="AG1012" i="21"/>
  <c r="AG1086" i="21"/>
  <c r="AG1115" i="21"/>
  <c r="AG1120" i="21"/>
  <c r="AG1133" i="21"/>
  <c r="AG1111" i="21"/>
  <c r="AG1145" i="21"/>
  <c r="AG1193" i="21"/>
  <c r="AG1157" i="21"/>
  <c r="AG1172" i="21"/>
  <c r="AG1188" i="21"/>
  <c r="AG1197" i="21"/>
  <c r="AG1162" i="21"/>
  <c r="AG1177" i="21"/>
  <c r="AG1019" i="21"/>
  <c r="AG1017" i="21"/>
  <c r="AG1060" i="21"/>
  <c r="AG1075" i="21"/>
  <c r="AG1098" i="21"/>
  <c r="AG1104" i="21"/>
  <c r="AG1002" i="21"/>
  <c r="AG1123" i="21"/>
  <c r="AG1164" i="21"/>
  <c r="AG1140" i="21"/>
  <c r="AG1194" i="21"/>
  <c r="AG1082" i="21"/>
  <c r="AG1076" i="21"/>
  <c r="AG1160" i="21"/>
  <c r="AG1114" i="21"/>
  <c r="AG1038" i="21"/>
  <c r="AG1089" i="21"/>
  <c r="AG1153" i="21"/>
  <c r="AG1126" i="21"/>
  <c r="AG1190" i="21"/>
  <c r="AG1163" i="21"/>
  <c r="AG1122" i="21"/>
  <c r="AG1186" i="21"/>
  <c r="AG1065" i="21"/>
  <c r="AG1121" i="21"/>
  <c r="AG1191" i="21"/>
  <c r="AG1094" i="21"/>
  <c r="AG1148" i="21"/>
  <c r="AG1174" i="21"/>
  <c r="AO1018" i="21"/>
  <c r="AO1095" i="21"/>
  <c r="AO1176" i="21"/>
  <c r="AO1137" i="21"/>
  <c r="AO1053" i="21"/>
  <c r="AO1046" i="21"/>
  <c r="AO1093" i="21"/>
  <c r="AO1119" i="21"/>
  <c r="AO1170" i="21"/>
  <c r="AO1011" i="21"/>
  <c r="AO1159" i="21"/>
  <c r="AO1097" i="21"/>
  <c r="AO1068" i="21"/>
  <c r="AO1081" i="21"/>
  <c r="AO1199" i="21"/>
  <c r="AO1106" i="21"/>
  <c r="AO1024" i="21"/>
  <c r="AO1016" i="21"/>
  <c r="AO1010" i="21"/>
  <c r="AO1032" i="21"/>
  <c r="AO1031" i="21"/>
  <c r="AO1048" i="21"/>
  <c r="AO1058" i="21"/>
  <c r="AO1066" i="21"/>
  <c r="AO1027" i="21"/>
  <c r="AO1041" i="21"/>
  <c r="AO1050" i="21"/>
  <c r="AO1074" i="21"/>
  <c r="AO1063" i="21"/>
  <c r="AO1091" i="21"/>
  <c r="AO1107" i="21"/>
  <c r="AO1134" i="21"/>
  <c r="AO1154" i="21"/>
  <c r="AO1138" i="21"/>
  <c r="AO1180" i="21"/>
  <c r="AO1196" i="21"/>
  <c r="AO1169" i="21"/>
  <c r="AO1185" i="21"/>
  <c r="AO1023" i="21"/>
  <c r="AO1102" i="21"/>
  <c r="AO1030" i="21"/>
  <c r="AO1132" i="21"/>
  <c r="AO1069" i="21"/>
  <c r="AO1118" i="21"/>
  <c r="AO1195" i="21"/>
  <c r="AO1052" i="21"/>
  <c r="AO1079" i="21"/>
  <c r="AO1035" i="21"/>
  <c r="AO1026" i="21"/>
  <c r="AO1178" i="21"/>
  <c r="AO1136" i="21"/>
  <c r="AO1034" i="21"/>
  <c r="AO1139" i="21"/>
  <c r="AO1116" i="21"/>
  <c r="AO1183" i="21"/>
  <c r="AO1108" i="21"/>
  <c r="AO1029" i="21"/>
  <c r="AO1070" i="21"/>
  <c r="AO1051" i="21"/>
  <c r="AO1117" i="21"/>
  <c r="AO1192" i="21"/>
  <c r="AO1165" i="21"/>
  <c r="AO1013" i="21"/>
  <c r="AO1045" i="21"/>
  <c r="AO1175" i="21"/>
  <c r="AO1105" i="21"/>
  <c r="AO1040" i="21"/>
  <c r="AO1166" i="21"/>
  <c r="AO1064" i="21"/>
  <c r="AO1015" i="21"/>
  <c r="AO1147" i="21"/>
  <c r="AO1085" i="21"/>
  <c r="AO1128" i="21"/>
  <c r="AO1007" i="21"/>
  <c r="AO1127" i="21"/>
  <c r="AO1152" i="21"/>
  <c r="AO1008" i="21"/>
  <c r="AO1006" i="21"/>
  <c r="AO1054" i="21"/>
  <c r="AO1062" i="21"/>
  <c r="AO1042" i="21"/>
  <c r="AO1071" i="21"/>
  <c r="AO1078" i="21"/>
  <c r="AO1067" i="21"/>
  <c r="AO1055" i="21"/>
  <c r="AO1103" i="21"/>
  <c r="AO1043" i="21"/>
  <c r="AO1129" i="21"/>
  <c r="AO1125" i="21"/>
  <c r="AO1113" i="21"/>
  <c r="AO1161" i="21"/>
  <c r="AO1189" i="21"/>
  <c r="AO1150" i="21"/>
  <c r="AO1168" i="21"/>
  <c r="AO1184" i="21"/>
  <c r="AO1200" i="21"/>
  <c r="AO1146" i="21"/>
  <c r="AO1173" i="21"/>
  <c r="AO1039" i="21"/>
  <c r="AO1061" i="21"/>
  <c r="AO1044" i="21"/>
  <c r="AO1056" i="21"/>
  <c r="AO1073" i="21"/>
  <c r="AO1090" i="21"/>
  <c r="AO1110" i="21"/>
  <c r="AO1149" i="21"/>
  <c r="AO1037" i="21"/>
  <c r="AO1033" i="21"/>
  <c r="AO1096" i="21"/>
  <c r="AO1100" i="21"/>
  <c r="AO1143" i="21"/>
  <c r="AO1144" i="21"/>
  <c r="AO1171" i="21"/>
  <c r="AO1156" i="21"/>
  <c r="AO1179" i="21"/>
  <c r="AO1003" i="21"/>
  <c r="AO1001" i="21"/>
  <c r="AO1135" i="21"/>
  <c r="AO1151" i="21"/>
  <c r="AO1198" i="21"/>
  <c r="AO1142" i="21"/>
  <c r="AO1021" i="21"/>
  <c r="AO1047" i="21"/>
  <c r="AO1131" i="21"/>
  <c r="AO1158" i="21"/>
  <c r="AO1057" i="21"/>
  <c r="AO1083" i="21"/>
  <c r="AO1028" i="21"/>
  <c r="AO1101" i="21"/>
  <c r="AO1187" i="21"/>
  <c r="AO1092" i="21"/>
  <c r="AO1130" i="21"/>
  <c r="AO1014" i="21"/>
  <c r="AO1036" i="21"/>
  <c r="AO1088" i="21"/>
  <c r="AO1124" i="21"/>
  <c r="AO1099" i="21"/>
  <c r="AO1181" i="21"/>
  <c r="AO1141" i="21"/>
  <c r="AO1009" i="21"/>
  <c r="AO1049" i="21"/>
  <c r="AO1077" i="21"/>
  <c r="AO1112" i="21"/>
  <c r="AO1080" i="21"/>
  <c r="AO1155" i="21"/>
  <c r="AO1084" i="21"/>
  <c r="AO1005" i="21"/>
  <c r="AO1025" i="21"/>
  <c r="AO1167" i="21"/>
  <c r="AO1072" i="21"/>
  <c r="AO1182" i="21"/>
  <c r="AO1004" i="21"/>
  <c r="AO1022" i="21"/>
  <c r="AO1059" i="21"/>
  <c r="AO1020" i="21"/>
  <c r="AO1087" i="21"/>
  <c r="AO1109" i="21"/>
  <c r="AO1012" i="21"/>
  <c r="AO1086" i="21"/>
  <c r="AO1115" i="21"/>
  <c r="AO1120" i="21"/>
  <c r="AO1133" i="21"/>
  <c r="AO1111" i="21"/>
  <c r="AO1145" i="21"/>
  <c r="AO1193" i="21"/>
  <c r="AO1157" i="21"/>
  <c r="AO1172" i="21"/>
  <c r="AO1188" i="21"/>
  <c r="AO1197" i="21"/>
  <c r="AO1162" i="21"/>
  <c r="AO1177" i="21"/>
  <c r="AO1019" i="21"/>
  <c r="AO1017" i="21"/>
  <c r="AO1060" i="21"/>
  <c r="AO1075" i="21"/>
  <c r="AO1098" i="21"/>
  <c r="AO1104" i="21"/>
  <c r="AO1002" i="21"/>
  <c r="AO1123" i="21"/>
  <c r="AO1164" i="21"/>
  <c r="AO1140" i="21"/>
  <c r="AO1194" i="21"/>
  <c r="AO1082" i="21"/>
  <c r="AO1076" i="21"/>
  <c r="AO1160" i="21"/>
  <c r="AO1114" i="21"/>
  <c r="AO1038" i="21"/>
  <c r="AO1089" i="21"/>
  <c r="AO1153" i="21"/>
  <c r="AO1126" i="21"/>
  <c r="AO1190" i="21"/>
  <c r="AO1163" i="21"/>
  <c r="AO1122" i="21"/>
  <c r="AO1186" i="21"/>
  <c r="AO1065" i="21"/>
  <c r="AO1121" i="21"/>
  <c r="AO1191" i="21"/>
  <c r="AO1094" i="21"/>
  <c r="AO1148" i="21"/>
  <c r="AO1174" i="21"/>
  <c r="AW1144" i="21"/>
  <c r="AY1144" i="21"/>
  <c r="AW1035" i="21"/>
  <c r="AY1035" i="21"/>
  <c r="AX1114" i="21"/>
  <c r="AY1114" i="21"/>
  <c r="AX1126" i="21"/>
  <c r="AY1126" i="21"/>
  <c r="AX1025" i="21"/>
  <c r="AY1025" i="21"/>
  <c r="AX1065" i="21"/>
  <c r="AY1065" i="21"/>
  <c r="AW1034" i="21"/>
  <c r="AY1034" i="21"/>
  <c r="AW1062" i="21"/>
  <c r="AY1062" i="21"/>
  <c r="AX1112" i="21"/>
  <c r="AY1112" i="21"/>
  <c r="AW1180" i="21"/>
  <c r="AY1180" i="21"/>
  <c r="AX1050" i="21"/>
  <c r="AY1050" i="21"/>
  <c r="AW1149" i="21"/>
  <c r="AY1149" i="21"/>
  <c r="AW1196" i="21"/>
  <c r="AY1196" i="21"/>
  <c r="AX1090" i="21"/>
  <c r="AY1090" i="21"/>
  <c r="AW1163" i="21"/>
  <c r="AY1163" i="21"/>
  <c r="AW1198" i="21"/>
  <c r="AY1198" i="21"/>
  <c r="AX1132" i="21"/>
  <c r="AY1132" i="21"/>
  <c r="AW1083" i="21"/>
  <c r="AY1083" i="21"/>
  <c r="AX1151" i="21"/>
  <c r="AY1151" i="21"/>
  <c r="AW1200" i="21"/>
  <c r="AY1200" i="21"/>
  <c r="AX1096" i="21"/>
  <c r="AY1096" i="21"/>
  <c r="AX1145" i="21"/>
  <c r="AY1145" i="21"/>
  <c r="AX1023" i="21"/>
  <c r="AY1023" i="21"/>
  <c r="AW1133" i="21"/>
  <c r="AY1133" i="21"/>
  <c r="AX1074" i="21"/>
  <c r="AY1074" i="21"/>
  <c r="AW1166" i="21"/>
  <c r="AY1166" i="21"/>
  <c r="AW1039" i="21"/>
  <c r="AY1039" i="21"/>
  <c r="AX1030" i="21"/>
  <c r="AY1030" i="21"/>
  <c r="AW1038" i="21"/>
  <c r="AY1038" i="21"/>
  <c r="AW1136" i="21"/>
  <c r="AY1136" i="21"/>
  <c r="AW1176" i="21"/>
  <c r="AY1176" i="21"/>
  <c r="AW1098" i="21"/>
  <c r="AY1098" i="21"/>
  <c r="AW1195" i="21"/>
  <c r="AY1195" i="21"/>
  <c r="AW1164" i="21"/>
  <c r="AY1164" i="21"/>
  <c r="AW1194" i="21"/>
  <c r="AY1194" i="21"/>
  <c r="AW1102" i="21"/>
  <c r="AY1102" i="21"/>
  <c r="AW1073" i="21"/>
  <c r="AY1073" i="21"/>
  <c r="AW1054" i="21"/>
  <c r="AY1054" i="21"/>
  <c r="AW1184" i="21"/>
  <c r="AY1184" i="21"/>
  <c r="AW1168" i="21"/>
  <c r="AY1168" i="21"/>
  <c r="AX1160" i="21"/>
  <c r="AY1160" i="21"/>
  <c r="AW1026" i="21"/>
  <c r="AY1026" i="21"/>
  <c r="AW1070" i="21"/>
  <c r="AY1070" i="21"/>
  <c r="AW1128" i="21"/>
  <c r="AY1128" i="21"/>
  <c r="AW1140" i="21"/>
  <c r="AY1140" i="21"/>
  <c r="AW1094" i="21"/>
  <c r="AY1094" i="21"/>
  <c r="AX1175" i="21"/>
  <c r="AY1175" i="21"/>
  <c r="AW1077" i="21"/>
  <c r="AY1077" i="21"/>
  <c r="AX1116" i="21"/>
  <c r="AY1116" i="21"/>
  <c r="AX1191" i="21"/>
  <c r="AY1191" i="21"/>
  <c r="AX1147" i="21"/>
  <c r="AY1147" i="21"/>
  <c r="AX1040" i="21"/>
  <c r="AY1040" i="21"/>
  <c r="AW1058" i="21"/>
  <c r="AY1058" i="21"/>
  <c r="AW1104" i="21"/>
  <c r="AY1104" i="21"/>
  <c r="AW1172" i="21"/>
  <c r="AY1172" i="21"/>
  <c r="AW1089" i="21"/>
  <c r="AY1089" i="21"/>
  <c r="AW1192" i="21"/>
  <c r="AY1192" i="21"/>
  <c r="AX1123" i="21"/>
  <c r="AY1123" i="21"/>
  <c r="AW1078" i="21"/>
  <c r="AY1078" i="21"/>
  <c r="AX1108" i="21"/>
  <c r="AY1108" i="21"/>
  <c r="AW1188" i="21"/>
  <c r="AY1188" i="21"/>
  <c r="AW1100" i="21"/>
  <c r="AY1100" i="21"/>
  <c r="AX1139" i="21"/>
  <c r="AY1139" i="21"/>
  <c r="AX1047" i="21"/>
  <c r="AY1047" i="21"/>
  <c r="AW1174" i="21"/>
  <c r="AY1174" i="21"/>
  <c r="AW1182" i="21"/>
  <c r="AY1182" i="21"/>
  <c r="AW1021" i="21"/>
  <c r="AY1021" i="21"/>
  <c r="AW1106" i="21"/>
  <c r="AY1106" i="21"/>
  <c r="AX1110" i="21"/>
  <c r="AY1110" i="21"/>
  <c r="AX1028" i="21"/>
  <c r="AY1028" i="21"/>
  <c r="AX1130" i="21"/>
  <c r="AY1130" i="21"/>
  <c r="AW1135" i="21"/>
  <c r="AY1135" i="21"/>
  <c r="AX1183" i="21"/>
  <c r="AY1183" i="21"/>
  <c r="AX1148" i="21"/>
  <c r="AY1148" i="21"/>
  <c r="AW1066" i="21"/>
  <c r="AY1066" i="21"/>
  <c r="AR1184" i="21"/>
  <c r="AT1184" i="21"/>
  <c r="AS1135" i="21"/>
  <c r="AT1135" i="21"/>
  <c r="AR1186" i="21"/>
  <c r="AT1186" i="21"/>
  <c r="AS1039" i="21"/>
  <c r="AT1039" i="21"/>
  <c r="AR1077" i="21"/>
  <c r="AT1077" i="21"/>
  <c r="AS1108" i="21"/>
  <c r="AT1108" i="21"/>
  <c r="AR1136" i="21"/>
  <c r="AT1136" i="21"/>
  <c r="AR1073" i="21"/>
  <c r="AT1073" i="21"/>
  <c r="AR1054" i="21"/>
  <c r="AT1054" i="21"/>
  <c r="AR1100" i="21"/>
  <c r="AT1100" i="21"/>
  <c r="AS1133" i="21"/>
  <c r="AT1133" i="21"/>
  <c r="AR1144" i="21"/>
  <c r="AT1144" i="21"/>
  <c r="AS1053" i="21"/>
  <c r="AT1053" i="21"/>
  <c r="AS1127" i="21"/>
  <c r="AT1127" i="21"/>
  <c r="AR1126" i="21"/>
  <c r="AT1126" i="21"/>
  <c r="AR1190" i="21"/>
  <c r="AT1190" i="21"/>
  <c r="AS1132" i="21"/>
  <c r="AT1132" i="21"/>
  <c r="AS1137" i="21"/>
  <c r="AT1137" i="21"/>
  <c r="AS1047" i="21"/>
  <c r="AT1047" i="21"/>
  <c r="AS1155" i="21"/>
  <c r="AT1155" i="21"/>
  <c r="AR1058" i="21"/>
  <c r="AT1058" i="21"/>
  <c r="AS1183" i="21"/>
  <c r="AT1183" i="21"/>
  <c r="AS1112" i="21"/>
  <c r="AT1112" i="21"/>
  <c r="AR1066" i="21"/>
  <c r="AT1066" i="21"/>
  <c r="AR1062" i="21"/>
  <c r="AT1062" i="21"/>
  <c r="AS1030" i="21"/>
  <c r="AT1030" i="21"/>
  <c r="AR1052" i="21"/>
  <c r="AT1052" i="21"/>
  <c r="AR1188" i="21"/>
  <c r="AT1188" i="21"/>
  <c r="AS1023" i="21"/>
  <c r="AT1023" i="21"/>
  <c r="AS1098" i="21"/>
  <c r="AT1098" i="21"/>
  <c r="AR1176" i="21"/>
  <c r="AT1176" i="21"/>
  <c r="AS1081" i="21"/>
  <c r="AT1081" i="21"/>
  <c r="AS1050" i="21"/>
  <c r="AT1050" i="21"/>
  <c r="AR1038" i="21"/>
  <c r="AT1038" i="21"/>
  <c r="AR1164" i="21"/>
  <c r="AT1164" i="21"/>
  <c r="AS1163" i="21"/>
  <c r="AT1163" i="21"/>
  <c r="AR1180" i="21"/>
  <c r="AT1180" i="21"/>
  <c r="AS1082" i="21"/>
  <c r="AT1082" i="21"/>
  <c r="AS1114" i="21"/>
  <c r="AT1114" i="21"/>
  <c r="AS1167" i="21"/>
  <c r="AT1167" i="21"/>
  <c r="AR1021" i="21"/>
  <c r="AT1021" i="21"/>
  <c r="AR1178" i="21"/>
  <c r="AT1178" i="21"/>
  <c r="AS1139" i="21"/>
  <c r="AT1139" i="21"/>
  <c r="AR1198" i="21"/>
  <c r="AT1198" i="21"/>
  <c r="AS1025" i="21"/>
  <c r="AT1025" i="21"/>
  <c r="AS1106" i="21"/>
  <c r="AT1106" i="21"/>
  <c r="AS1118" i="21"/>
  <c r="AT1118" i="21"/>
  <c r="AS1147" i="21"/>
  <c r="AT1147" i="21"/>
  <c r="AR1065" i="21"/>
  <c r="AT1065" i="21"/>
  <c r="AS1116" i="21"/>
  <c r="AT1116" i="21"/>
  <c r="AR1041" i="21"/>
  <c r="AT1041" i="21"/>
  <c r="AR1172" i="21"/>
  <c r="AT1172" i="21"/>
  <c r="AR1192" i="21"/>
  <c r="AT1192" i="21"/>
  <c r="AS1191" i="21"/>
  <c r="AT1191" i="21"/>
  <c r="AS1110" i="21"/>
  <c r="AT1110" i="21"/>
  <c r="AS1040" i="21"/>
  <c r="AT1040" i="21"/>
  <c r="AS1032" i="21"/>
  <c r="AT1032" i="21"/>
  <c r="AS1070" i="21"/>
  <c r="AT1070" i="21"/>
  <c r="AR1182" i="21"/>
  <c r="AT1182" i="21"/>
  <c r="AR1153" i="21"/>
  <c r="AT1153" i="21"/>
  <c r="AR1196" i="21"/>
  <c r="AT1196" i="21"/>
  <c r="AR1085" i="21"/>
  <c r="AT1085" i="21"/>
  <c r="AR1168" i="21"/>
  <c r="AT1168" i="21"/>
  <c r="AS1131" i="21"/>
  <c r="AT1131" i="21"/>
  <c r="AS1061" i="21"/>
  <c r="AT1061" i="21"/>
  <c r="AS1148" i="21"/>
  <c r="AT1148" i="21"/>
  <c r="AR1060" i="21"/>
  <c r="AT1060" i="21"/>
  <c r="AR1087" i="21"/>
  <c r="AT1087" i="21"/>
  <c r="AR1151" i="21"/>
  <c r="AT1151" i="21"/>
  <c r="AR1200" i="21"/>
  <c r="AT1200" i="21"/>
  <c r="AR1001" i="21"/>
  <c r="AX1058" i="21"/>
  <c r="AS1042" i="21"/>
  <c r="AX1066" i="21"/>
  <c r="AR1050" i="21"/>
  <c r="AW1074" i="21"/>
  <c r="AW1023" i="21"/>
  <c r="AS1200" i="21"/>
  <c r="AR1042" i="21"/>
  <c r="AX1133" i="21"/>
  <c r="AS1151" i="21"/>
  <c r="AS1007" i="21"/>
  <c r="AR1093" i="21"/>
  <c r="AW1147" i="21"/>
  <c r="AW1007" i="21"/>
  <c r="AW1040" i="21"/>
  <c r="AS1093" i="21"/>
  <c r="AS1188" i="21"/>
  <c r="AS1052" i="21"/>
  <c r="AS1041" i="21"/>
  <c r="AX1166" i="21"/>
  <c r="AR1030" i="21"/>
  <c r="AS1172" i="21"/>
  <c r="AS1192" i="21"/>
  <c r="AR1174" i="21"/>
  <c r="AR1191" i="21"/>
  <c r="AR1183" i="21"/>
  <c r="AW1148" i="21"/>
  <c r="AR1017" i="21"/>
  <c r="AX1017" i="21"/>
  <c r="AX1011" i="21"/>
  <c r="AX1019" i="21"/>
  <c r="AS1062" i="21"/>
  <c r="AW1155" i="21"/>
  <c r="AX1155" i="21"/>
  <c r="AX1085" i="21"/>
  <c r="AR1090" i="21"/>
  <c r="AX1102" i="21"/>
  <c r="AW1028" i="21"/>
  <c r="AW1050" i="21"/>
  <c r="AR1007" i="21"/>
  <c r="AS1034" i="21"/>
  <c r="AS1144" i="21"/>
  <c r="AS1130" i="21"/>
  <c r="AW1126" i="21"/>
  <c r="AX1163" i="21"/>
  <c r="AW1191" i="21"/>
  <c r="AX1184" i="21"/>
  <c r="AX1038" i="21"/>
  <c r="AS1065" i="21"/>
  <c r="AW1183" i="21"/>
  <c r="AR1070" i="21"/>
  <c r="AR1106" i="21"/>
  <c r="AS1140" i="21"/>
  <c r="AR1127" i="21"/>
  <c r="AR1112" i="21"/>
  <c r="AW1013" i="21"/>
  <c r="AS1058" i="21"/>
  <c r="AS1026" i="21"/>
  <c r="AS1090" i="21"/>
  <c r="AW1186" i="21"/>
  <c r="AS1066" i="21"/>
  <c r="AS1087" i="21"/>
  <c r="AR1116" i="21"/>
  <c r="AR1140" i="21"/>
  <c r="AX1194" i="21"/>
  <c r="AR1026" i="21"/>
  <c r="AX1186" i="21"/>
  <c r="AW1116" i="21"/>
  <c r="AX1164" i="21"/>
  <c r="AR1139" i="21"/>
  <c r="AW1145" i="21"/>
  <c r="AS1028" i="21"/>
  <c r="AX1083" i="21"/>
  <c r="AS1159" i="21"/>
  <c r="AR1013" i="21"/>
  <c r="AS1186" i="21"/>
  <c r="AR1028" i="21"/>
  <c r="AW1096" i="21"/>
  <c r="AR1098" i="21"/>
  <c r="AS1003" i="21"/>
  <c r="AX1135" i="21"/>
  <c r="AX1001" i="21"/>
  <c r="AS1176" i="21"/>
  <c r="AW1001" i="21"/>
  <c r="AX1035" i="21"/>
  <c r="AW1114" i="21"/>
  <c r="AR1137" i="21"/>
  <c r="AS1190" i="21"/>
  <c r="AW1085" i="21"/>
  <c r="AR1009" i="21"/>
  <c r="AW1025" i="21"/>
  <c r="AW1108" i="21"/>
  <c r="AR1159" i="21"/>
  <c r="AR1118" i="21"/>
  <c r="AR1147" i="21"/>
  <c r="AS1145" i="21"/>
  <c r="AX1073" i="21"/>
  <c r="AW1112" i="21"/>
  <c r="AS1122" i="21"/>
  <c r="AW1047" i="21"/>
  <c r="AR1145" i="21"/>
  <c r="AS1178" i="21"/>
  <c r="AR1130" i="21"/>
  <c r="AX1005" i="21"/>
  <c r="AX1034" i="21"/>
  <c r="AW1110" i="21"/>
  <c r="AR1122" i="21"/>
  <c r="AS1180" i="21"/>
  <c r="AS1184" i="21"/>
  <c r="AS1196" i="21"/>
  <c r="AX1200" i="21"/>
  <c r="AX1195" i="21"/>
  <c r="AX1039" i="21"/>
  <c r="AX1098" i="21"/>
  <c r="AR1019" i="21"/>
  <c r="AW1057" i="21"/>
  <c r="AR1061" i="21"/>
  <c r="AW1130" i="21"/>
  <c r="AW1005" i="21"/>
  <c r="AR1005" i="21"/>
  <c r="AR1025" i="21"/>
  <c r="AR1023" i="21"/>
  <c r="AX1094" i="21"/>
  <c r="AR1110" i="21"/>
  <c r="AX1168" i="21"/>
  <c r="AX1057" i="21"/>
  <c r="AW1065" i="21"/>
  <c r="AW1122" i="21"/>
  <c r="AS1174" i="21"/>
  <c r="AX1122" i="21"/>
  <c r="AS1074" i="21"/>
  <c r="AS1102" i="21"/>
  <c r="AX1192" i="21"/>
  <c r="AR1167" i="21"/>
  <c r="AR1034" i="21"/>
  <c r="AR1046" i="21"/>
  <c r="AW1123" i="21"/>
  <c r="AR1148" i="21"/>
  <c r="AX1149" i="21"/>
  <c r="AR1133" i="21"/>
  <c r="AS1198" i="21"/>
  <c r="AW1011" i="21"/>
  <c r="AR1155" i="21"/>
  <c r="AW1127" i="21"/>
  <c r="AR1032" i="21"/>
  <c r="AS1046" i="21"/>
  <c r="AS1078" i="21"/>
  <c r="AX1106" i="21"/>
  <c r="AR1045" i="21"/>
  <c r="AR1131" i="21"/>
  <c r="AR1053" i="21"/>
  <c r="AW1090" i="21"/>
  <c r="AX1127" i="21"/>
  <c r="AR1011" i="21"/>
  <c r="AS1045" i="21"/>
  <c r="AX1009" i="21"/>
  <c r="AR1078" i="21"/>
  <c r="AX1077" i="21"/>
  <c r="AS1153" i="21"/>
  <c r="AS1001" i="21"/>
  <c r="AW1151" i="21"/>
  <c r="AR1003" i="21"/>
  <c r="AS1126" i="21"/>
  <c r="AR1102" i="21"/>
  <c r="AX1136" i="21"/>
  <c r="AW1175" i="21"/>
  <c r="AR1081" i="21"/>
  <c r="AX1021" i="21"/>
  <c r="AS1021" i="21"/>
  <c r="AX1128" i="21"/>
  <c r="AX1089" i="21"/>
  <c r="AR1114" i="21"/>
  <c r="AX1078" i="21"/>
  <c r="AX1140" i="21"/>
  <c r="AS1136" i="21"/>
  <c r="AW1003" i="21"/>
  <c r="AR1015" i="21"/>
  <c r="AR1135" i="21"/>
  <c r="AS1038" i="21"/>
  <c r="AX1176" i="21"/>
  <c r="AS1060" i="21"/>
  <c r="AW1030" i="21"/>
  <c r="AS1168" i="21"/>
  <c r="AS1182" i="21"/>
  <c r="AX1081" i="21"/>
  <c r="AS1187" i="21"/>
  <c r="AR1187" i="21"/>
  <c r="AX1167" i="21"/>
  <c r="AW1167" i="21"/>
  <c r="AS1199" i="21"/>
  <c r="AR1199" i="21"/>
  <c r="AX1190" i="21"/>
  <c r="AW1015" i="21"/>
  <c r="AS1009" i="21"/>
  <c r="AX1054" i="21"/>
  <c r="AX1062" i="21"/>
  <c r="AW1118" i="21"/>
  <c r="AX1070" i="21"/>
  <c r="AX1196" i="21"/>
  <c r="AR1132" i="21"/>
  <c r="AW1132" i="21"/>
  <c r="AS1085" i="21"/>
  <c r="AX1182" i="21"/>
  <c r="AW1009" i="21"/>
  <c r="AX1015" i="21"/>
  <c r="AW1081" i="21"/>
  <c r="AW1190" i="21"/>
  <c r="AX1174" i="21"/>
  <c r="AX1199" i="21"/>
  <c r="AW1199" i="21"/>
  <c r="AX1198" i="21"/>
  <c r="AX1187" i="21"/>
  <c r="AW1187" i="21"/>
  <c r="AS1005" i="21"/>
  <c r="AW1017" i="21"/>
  <c r="AS1073" i="21"/>
  <c r="AS1077" i="21"/>
  <c r="AX1118" i="21"/>
  <c r="AS1057" i="21"/>
  <c r="AR1057" i="21"/>
  <c r="AX1026" i="21"/>
  <c r="AW1139" i="21"/>
  <c r="AR1047" i="21"/>
  <c r="AX1049" i="21"/>
  <c r="AW1049" i="21"/>
  <c r="AS1104" i="21"/>
  <c r="AR1089" i="21"/>
  <c r="AX1104" i="21"/>
  <c r="AW1093" i="21"/>
  <c r="AX1093" i="21"/>
  <c r="AS1096" i="21"/>
  <c r="AW1159" i="21"/>
  <c r="AS1175" i="21"/>
  <c r="AR1175" i="21"/>
  <c r="AS1195" i="21"/>
  <c r="AR1195" i="21"/>
  <c r="AS1179" i="21"/>
  <c r="AR1179" i="21"/>
  <c r="AS1035" i="21"/>
  <c r="AW1170" i="21"/>
  <c r="AX1170" i="21"/>
  <c r="AX1013" i="21"/>
  <c r="AR1039" i="21"/>
  <c r="AS1089" i="21"/>
  <c r="AR1096" i="21"/>
  <c r="AR1074" i="21"/>
  <c r="AS1164" i="21"/>
  <c r="AX1144" i="21"/>
  <c r="AX1060" i="21"/>
  <c r="AW1060" i="21"/>
  <c r="AX1046" i="21"/>
  <c r="AW1046" i="21"/>
  <c r="AX1069" i="21"/>
  <c r="AW1069" i="21"/>
  <c r="AS1069" i="21"/>
  <c r="AR1069" i="21"/>
  <c r="AW1153" i="21"/>
  <c r="AX1153" i="21"/>
  <c r="AW1052" i="21"/>
  <c r="AX1052" i="21"/>
  <c r="AX1171" i="21"/>
  <c r="AW1171" i="21"/>
  <c r="AX1003" i="21"/>
  <c r="AW1019" i="21"/>
  <c r="AS1054" i="21"/>
  <c r="AR1082" i="21"/>
  <c r="AS1002" i="21"/>
  <c r="AW1160" i="21"/>
  <c r="AX1172" i="21"/>
  <c r="AX1180" i="21"/>
  <c r="AX1188" i="21"/>
  <c r="AX1053" i="21"/>
  <c r="AW1053" i="21"/>
  <c r="AX1061" i="21"/>
  <c r="AW1061" i="21"/>
  <c r="AS1049" i="21"/>
  <c r="AR1049" i="21"/>
  <c r="AW1045" i="21"/>
  <c r="AX1045" i="21"/>
  <c r="AX1131" i="21"/>
  <c r="AW1131" i="21"/>
  <c r="AR1163" i="21"/>
  <c r="AX1100" i="21"/>
  <c r="AR1143" i="21"/>
  <c r="AS1143" i="21"/>
  <c r="AR1194" i="21"/>
  <c r="AS1194" i="21"/>
  <c r="AR1040" i="21"/>
  <c r="AS1166" i="21"/>
  <c r="AR1166" i="21"/>
  <c r="AX1179" i="21"/>
  <c r="AW1179" i="21"/>
  <c r="AS1170" i="21"/>
  <c r="AR1170" i="21"/>
  <c r="AR1035" i="21"/>
  <c r="AR1104" i="21"/>
  <c r="AR1108" i="21"/>
  <c r="AX1159" i="21"/>
  <c r="AX1178" i="21"/>
  <c r="AW1178" i="21"/>
  <c r="AS1171" i="21"/>
  <c r="AR1171" i="21"/>
  <c r="AS1100" i="21"/>
  <c r="AX1143" i="21"/>
  <c r="AW1143" i="21"/>
  <c r="AW1004" i="21"/>
  <c r="AW1008" i="21"/>
  <c r="AS1013" i="21"/>
  <c r="AX1044" i="21"/>
  <c r="AW1044" i="21"/>
  <c r="AR1006" i="21"/>
  <c r="AX1010" i="21"/>
  <c r="AX1022" i="21"/>
  <c r="AW1022" i="21"/>
  <c r="AS1037" i="21"/>
  <c r="AR1037" i="21"/>
  <c r="AW1056" i="21"/>
  <c r="AX1056" i="21"/>
  <c r="AW1064" i="21"/>
  <c r="AX1064" i="21"/>
  <c r="AR1068" i="21"/>
  <c r="AS1068" i="21"/>
  <c r="AW1076" i="21"/>
  <c r="AX1076" i="21"/>
  <c r="AX1027" i="21"/>
  <c r="AW1027" i="21"/>
  <c r="AR1036" i="21"/>
  <c r="AS1036" i="21"/>
  <c r="AW1071" i="21"/>
  <c r="AX1071" i="21"/>
  <c r="AR1051" i="21"/>
  <c r="AS1051" i="21"/>
  <c r="AR1059" i="21"/>
  <c r="AS1059" i="21"/>
  <c r="AR1067" i="21"/>
  <c r="AS1067" i="21"/>
  <c r="AR1075" i="21"/>
  <c r="AS1075" i="21"/>
  <c r="AW1088" i="21"/>
  <c r="AX1088" i="21"/>
  <c r="AR1020" i="21"/>
  <c r="AR1055" i="21"/>
  <c r="AS1055" i="21"/>
  <c r="AW1063" i="21"/>
  <c r="AX1063" i="21"/>
  <c r="AR1084" i="21"/>
  <c r="AS1084" i="21"/>
  <c r="AX1101" i="21"/>
  <c r="AW1101" i="21"/>
  <c r="AS1105" i="21"/>
  <c r="AR1105" i="21"/>
  <c r="AW1103" i="21"/>
  <c r="AX1103" i="21"/>
  <c r="AR1121" i="21"/>
  <c r="AS1121" i="21"/>
  <c r="AS1012" i="21"/>
  <c r="AW1043" i="21"/>
  <c r="AX1043" i="21"/>
  <c r="AS1086" i="21"/>
  <c r="AR1086" i="21"/>
  <c r="AS1115" i="21"/>
  <c r="AR1115" i="21"/>
  <c r="AW1120" i="21"/>
  <c r="AX1120" i="21"/>
  <c r="AR1124" i="21"/>
  <c r="AS1124" i="21"/>
  <c r="AX1111" i="21"/>
  <c r="AW1111" i="21"/>
  <c r="AW1129" i="21"/>
  <c r="AX1129" i="21"/>
  <c r="AR1107" i="21"/>
  <c r="AS1107" i="21"/>
  <c r="AX1113" i="21"/>
  <c r="AW1113" i="21"/>
  <c r="AW1134" i="21"/>
  <c r="AX1134" i="21"/>
  <c r="AR1142" i="21"/>
  <c r="AS1142" i="21"/>
  <c r="AR1149" i="21"/>
  <c r="AS1149" i="21"/>
  <c r="AR1158" i="21"/>
  <c r="AS1158" i="21"/>
  <c r="AR1165" i="21"/>
  <c r="AS1165" i="21"/>
  <c r="AR1173" i="21"/>
  <c r="AS1173" i="21"/>
  <c r="AR1181" i="21"/>
  <c r="AS1181" i="21"/>
  <c r="AR1189" i="21"/>
  <c r="AS1189" i="21"/>
  <c r="AR1197" i="21"/>
  <c r="AS1197" i="21"/>
  <c r="AW1154" i="21"/>
  <c r="AX1154" i="21"/>
  <c r="AW1157" i="21"/>
  <c r="AX1157" i="21"/>
  <c r="AR1161" i="21"/>
  <c r="AS1161" i="21"/>
  <c r="AW1138" i="21"/>
  <c r="AX1138" i="21"/>
  <c r="AS1146" i="21"/>
  <c r="AR1146" i="21"/>
  <c r="AX1024" i="21"/>
  <c r="AW1024" i="21"/>
  <c r="AR1004" i="21"/>
  <c r="AR1008" i="21"/>
  <c r="AX1016" i="21"/>
  <c r="AW1029" i="21"/>
  <c r="AX1029" i="21"/>
  <c r="AW1010" i="21"/>
  <c r="AX1018" i="21"/>
  <c r="AS1022" i="21"/>
  <c r="AR1022" i="21"/>
  <c r="AW1032" i="21"/>
  <c r="AX1032" i="21"/>
  <c r="AX1041" i="21"/>
  <c r="AW1041" i="21"/>
  <c r="AX1031" i="21"/>
  <c r="AW1031" i="21"/>
  <c r="AW1068" i="21"/>
  <c r="AX1068" i="21"/>
  <c r="AR1072" i="21"/>
  <c r="AS1072" i="21"/>
  <c r="AS1080" i="21"/>
  <c r="AR1080" i="21"/>
  <c r="AW1048" i="21"/>
  <c r="AX1048" i="21"/>
  <c r="AR1071" i="21"/>
  <c r="AS1071" i="21"/>
  <c r="AR1083" i="21"/>
  <c r="AS1083" i="21"/>
  <c r="AX1092" i="21"/>
  <c r="AW1092" i="21"/>
  <c r="AS1094" i="21"/>
  <c r="AR1094" i="21"/>
  <c r="AW1079" i="21"/>
  <c r="AX1079" i="21"/>
  <c r="AR1088" i="21"/>
  <c r="AS1088" i="21"/>
  <c r="AR1063" i="21"/>
  <c r="AS1063" i="21"/>
  <c r="AX1105" i="21"/>
  <c r="AW1105" i="21"/>
  <c r="AR1091" i="21"/>
  <c r="AS1091" i="21"/>
  <c r="AR1103" i="21"/>
  <c r="AS1103" i="21"/>
  <c r="AX1109" i="21"/>
  <c r="AW1109" i="21"/>
  <c r="AS1123" i="21"/>
  <c r="AR1123" i="21"/>
  <c r="AW1124" i="21"/>
  <c r="AX1124" i="21"/>
  <c r="AW1012" i="21"/>
  <c r="AR1043" i="21"/>
  <c r="AS1043" i="21"/>
  <c r="AW1099" i="21"/>
  <c r="AX1099" i="21"/>
  <c r="AS1119" i="21"/>
  <c r="AR1119" i="21"/>
  <c r="AS1111" i="21"/>
  <c r="AR1111" i="21"/>
  <c r="AR1129" i="21"/>
  <c r="AS1129" i="21"/>
  <c r="AS1113" i="21"/>
  <c r="AR1113" i="21"/>
  <c r="AR1134" i="21"/>
  <c r="AS1134" i="21"/>
  <c r="AR1141" i="21"/>
  <c r="AS1141" i="21"/>
  <c r="AS1160" i="21"/>
  <c r="AR1160" i="21"/>
  <c r="AW1161" i="21"/>
  <c r="AX1161" i="21"/>
  <c r="AW1165" i="21"/>
  <c r="AX1165" i="21"/>
  <c r="AW1173" i="21"/>
  <c r="AX1173" i="21"/>
  <c r="AW1181" i="21"/>
  <c r="AX1181" i="21"/>
  <c r="AW1189" i="21"/>
  <c r="AX1189" i="21"/>
  <c r="AX1197" i="21"/>
  <c r="AW1197" i="21"/>
  <c r="AX1152" i="21"/>
  <c r="AW1152" i="21"/>
  <c r="AR1154" i="21"/>
  <c r="AS1154" i="21"/>
  <c r="AS1156" i="21"/>
  <c r="AR1156" i="21"/>
  <c r="AW1150" i="21"/>
  <c r="AX1150" i="21"/>
  <c r="AS1152" i="21"/>
  <c r="AR1152" i="21"/>
  <c r="AR1138" i="21"/>
  <c r="AS1138" i="21"/>
  <c r="AR1002" i="21"/>
  <c r="AW1002" i="21"/>
  <c r="AS1024" i="21"/>
  <c r="AR1024" i="21"/>
  <c r="AW1016" i="21"/>
  <c r="AR1029" i="21"/>
  <c r="AS1029" i="21"/>
  <c r="AS1006" i="21"/>
  <c r="AS1010" i="21"/>
  <c r="AR1010" i="21"/>
  <c r="AW1018" i="21"/>
  <c r="AW1072" i="21"/>
  <c r="AX1072" i="21"/>
  <c r="AW1080" i="21"/>
  <c r="AX1080" i="21"/>
  <c r="AS1027" i="21"/>
  <c r="AR1027" i="21"/>
  <c r="AW1036" i="21"/>
  <c r="AX1036" i="21"/>
  <c r="AR1048" i="21"/>
  <c r="AS1048" i="21"/>
  <c r="AR1092" i="21"/>
  <c r="AS1092" i="21"/>
  <c r="AR1079" i="21"/>
  <c r="AS1079" i="21"/>
  <c r="AS1020" i="21"/>
  <c r="AX1082" i="21"/>
  <c r="AW1082" i="21"/>
  <c r="AW1087" i="21"/>
  <c r="AX1087" i="21"/>
  <c r="AS1097" i="21"/>
  <c r="AR1097" i="21"/>
  <c r="AS1109" i="21"/>
  <c r="AR1109" i="21"/>
  <c r="AX1119" i="21"/>
  <c r="AW1119" i="21"/>
  <c r="AR1012" i="21"/>
  <c r="AX1086" i="21"/>
  <c r="AW1086" i="21"/>
  <c r="AR1099" i="21"/>
  <c r="AS1099" i="21"/>
  <c r="AW1095" i="21"/>
  <c r="AX1095" i="21"/>
  <c r="AX1117" i="21"/>
  <c r="AW1117" i="21"/>
  <c r="AW1125" i="21"/>
  <c r="AX1125" i="21"/>
  <c r="AX1156" i="21"/>
  <c r="AW1156" i="21"/>
  <c r="AR1169" i="21"/>
  <c r="AS1169" i="21"/>
  <c r="AR1177" i="21"/>
  <c r="AS1177" i="21"/>
  <c r="AR1185" i="21"/>
  <c r="AS1185" i="21"/>
  <c r="AS1193" i="21"/>
  <c r="AR1193" i="21"/>
  <c r="AW1137" i="21"/>
  <c r="AX1137" i="21"/>
  <c r="AR1150" i="21"/>
  <c r="AS1150" i="21"/>
  <c r="AW1162" i="21"/>
  <c r="AX1162" i="21"/>
  <c r="AR1014" i="21"/>
  <c r="AX1014" i="21"/>
  <c r="AX1033" i="21"/>
  <c r="AW1033" i="21"/>
  <c r="AW1014" i="21"/>
  <c r="AR1033" i="21"/>
  <c r="AS1033" i="21"/>
  <c r="AS1004" i="21"/>
  <c r="AX1008" i="21"/>
  <c r="AR1016" i="21"/>
  <c r="AR1044" i="21"/>
  <c r="AS1044" i="21"/>
  <c r="AW1006" i="21"/>
  <c r="AR1018" i="21"/>
  <c r="AS1031" i="21"/>
  <c r="AR1031" i="21"/>
  <c r="AX1037" i="21"/>
  <c r="AW1037" i="21"/>
  <c r="AW1042" i="21"/>
  <c r="AX1042" i="21"/>
  <c r="AR1056" i="21"/>
  <c r="AS1056" i="21"/>
  <c r="AR1064" i="21"/>
  <c r="AS1064" i="21"/>
  <c r="AS1076" i="21"/>
  <c r="AR1076" i="21"/>
  <c r="AW1051" i="21"/>
  <c r="AX1051" i="21"/>
  <c r="AW1059" i="21"/>
  <c r="AX1059" i="21"/>
  <c r="AW1067" i="21"/>
  <c r="AX1067" i="21"/>
  <c r="AW1075" i="21"/>
  <c r="AX1075" i="21"/>
  <c r="AW1020" i="21"/>
  <c r="AW1055" i="21"/>
  <c r="AX1055" i="21"/>
  <c r="AW1084" i="21"/>
  <c r="AX1084" i="21"/>
  <c r="AX1097" i="21"/>
  <c r="AW1097" i="21"/>
  <c r="AS1101" i="21"/>
  <c r="AR1101" i="21"/>
  <c r="AW1091" i="21"/>
  <c r="AX1091" i="21"/>
  <c r="AX1121" i="21"/>
  <c r="AW1121" i="21"/>
  <c r="AR1128" i="21"/>
  <c r="AS1128" i="21"/>
  <c r="AX1115" i="21"/>
  <c r="AW1115" i="21"/>
  <c r="AR1095" i="21"/>
  <c r="AS1095" i="21"/>
  <c r="AS1117" i="21"/>
  <c r="AR1117" i="21"/>
  <c r="AR1120" i="21"/>
  <c r="AS1120" i="21"/>
  <c r="AW1107" i="21"/>
  <c r="AX1107" i="21"/>
  <c r="AS1125" i="21"/>
  <c r="AR1125" i="21"/>
  <c r="AW1142" i="21"/>
  <c r="AX1142" i="21"/>
  <c r="AX1158" i="21"/>
  <c r="AW1158" i="21"/>
  <c r="AW1169" i="21"/>
  <c r="AX1169" i="21"/>
  <c r="AW1177" i="21"/>
  <c r="AX1177" i="21"/>
  <c r="AW1185" i="21"/>
  <c r="AX1185" i="21"/>
  <c r="AW1193" i="21"/>
  <c r="AX1193" i="21"/>
  <c r="AW1141" i="21"/>
  <c r="AX1141" i="21"/>
  <c r="AR1157" i="21"/>
  <c r="AS1157" i="21"/>
  <c r="AW1146" i="21"/>
  <c r="AX1146" i="21"/>
  <c r="AS1162" i="21"/>
  <c r="AR1162" i="2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X1007" i="21"/>
  <c r="AS1019" i="21"/>
  <c r="AS1011" i="21"/>
  <c r="AS1018" i="21"/>
  <c r="AX1002" i="21"/>
  <c r="AX1006" i="21"/>
  <c r="AX1012" i="21"/>
  <c r="AX1020" i="21"/>
  <c r="AS1015" i="21"/>
  <c r="AS1014" i="21"/>
  <c r="AS1016" i="21"/>
  <c r="AS1017" i="21"/>
  <c r="AS1008" i="21"/>
  <c r="AX1004" i="21"/>
  <c r="AE3" i="21"/>
  <c r="AF3" i="21"/>
  <c r="AE4" i="21"/>
  <c r="AF4" i="21"/>
  <c r="AE5" i="21"/>
  <c r="AF5" i="21"/>
  <c r="AE6" i="21"/>
  <c r="AF6" i="21"/>
  <c r="AE7" i="21"/>
  <c r="AF7" i="21"/>
  <c r="AE8" i="21"/>
  <c r="AF8" i="21"/>
  <c r="AE9" i="21"/>
  <c r="AF9" i="21"/>
  <c r="AE10" i="21"/>
  <c r="AF10" i="21"/>
  <c r="AE11" i="21"/>
  <c r="AF11" i="21"/>
  <c r="AE12" i="21"/>
  <c r="AF12" i="21"/>
  <c r="AE13" i="21"/>
  <c r="AF13" i="21"/>
  <c r="AE14" i="21"/>
  <c r="AF14" i="21"/>
  <c r="AE15" i="21"/>
  <c r="AF15" i="21"/>
  <c r="AE16" i="21"/>
  <c r="AF16" i="21"/>
  <c r="AI16" i="21"/>
  <c r="AE17" i="21"/>
  <c r="AF17" i="21"/>
  <c r="AI17" i="21"/>
  <c r="AE18" i="21"/>
  <c r="AF18" i="21"/>
  <c r="AI18" i="21"/>
  <c r="AE19" i="21"/>
  <c r="AF19" i="21"/>
  <c r="AI19" i="21"/>
  <c r="AE20" i="21"/>
  <c r="AF20" i="21"/>
  <c r="AI20" i="21"/>
  <c r="AE21" i="21"/>
  <c r="AF21" i="21"/>
  <c r="AI21" i="21"/>
  <c r="AE22" i="21"/>
  <c r="AF22" i="21"/>
  <c r="AI22" i="21"/>
  <c r="AE23" i="21"/>
  <c r="AF23" i="21"/>
  <c r="AI23" i="21"/>
  <c r="AE24" i="21"/>
  <c r="AF24" i="21"/>
  <c r="AI24" i="21"/>
  <c r="AE25" i="21"/>
  <c r="AF25" i="21"/>
  <c r="AI25" i="21"/>
  <c r="AE26" i="21"/>
  <c r="AF26" i="21"/>
  <c r="AI26" i="21"/>
  <c r="AE27" i="21"/>
  <c r="AF27" i="21"/>
  <c r="AI27" i="21"/>
  <c r="AE28" i="21"/>
  <c r="AF28" i="21"/>
  <c r="AI28" i="21"/>
  <c r="AE29" i="21"/>
  <c r="AF29" i="21"/>
  <c r="AI29" i="21"/>
  <c r="AE30" i="21"/>
  <c r="AF30" i="21"/>
  <c r="AI30" i="21"/>
  <c r="AE31" i="21"/>
  <c r="AF31" i="21"/>
  <c r="AI31" i="21"/>
  <c r="AE32" i="21"/>
  <c r="AF32" i="21"/>
  <c r="AI32" i="21"/>
  <c r="AE33" i="21"/>
  <c r="AF33" i="21"/>
  <c r="AI33" i="21"/>
  <c r="AE34" i="21"/>
  <c r="AF34" i="21"/>
  <c r="AI34" i="21"/>
  <c r="AE35" i="21"/>
  <c r="AF35" i="21"/>
  <c r="AI35" i="21"/>
  <c r="AE36" i="21"/>
  <c r="AF36" i="21"/>
  <c r="AI36" i="21"/>
  <c r="AE37" i="21"/>
  <c r="AF37" i="21"/>
  <c r="AI37" i="21"/>
  <c r="AE38" i="21"/>
  <c r="AF38" i="21"/>
  <c r="AI38" i="21"/>
  <c r="AE39" i="21"/>
  <c r="AF39" i="21"/>
  <c r="AI39" i="21"/>
  <c r="AE40" i="21"/>
  <c r="AF40" i="21"/>
  <c r="AI40" i="21"/>
  <c r="AE41" i="21"/>
  <c r="AF41" i="21"/>
  <c r="AI41" i="21"/>
  <c r="AE42" i="21"/>
  <c r="AF42" i="21"/>
  <c r="AI42" i="21"/>
  <c r="AE43" i="21"/>
  <c r="AF43" i="21"/>
  <c r="AI43" i="21"/>
  <c r="AE44" i="21"/>
  <c r="AF44" i="21"/>
  <c r="AI44" i="21"/>
  <c r="AE45" i="21"/>
  <c r="AF45" i="21"/>
  <c r="AI45" i="21"/>
  <c r="AE46" i="21"/>
  <c r="AF46" i="21"/>
  <c r="AI46" i="21"/>
  <c r="AE47" i="21"/>
  <c r="AF47" i="21"/>
  <c r="AI47" i="21"/>
  <c r="AE48" i="21"/>
  <c r="AF48" i="21"/>
  <c r="AI48" i="21"/>
  <c r="AE49" i="21"/>
  <c r="AF49" i="21"/>
  <c r="AI49" i="21"/>
  <c r="AE50" i="21"/>
  <c r="AF50" i="21"/>
  <c r="AI50" i="21"/>
  <c r="AE51" i="21"/>
  <c r="AF51" i="21"/>
  <c r="AI51" i="21"/>
  <c r="AE52" i="21"/>
  <c r="AF52" i="21"/>
  <c r="AI52" i="21"/>
  <c r="AE53" i="21"/>
  <c r="AF53" i="21"/>
  <c r="AI53" i="21"/>
  <c r="AE54" i="21"/>
  <c r="AF54" i="21"/>
  <c r="AI54" i="21"/>
  <c r="AE55" i="21"/>
  <c r="AF55" i="21"/>
  <c r="AI55" i="21"/>
  <c r="AE56" i="21"/>
  <c r="AF56" i="21"/>
  <c r="AI56" i="21"/>
  <c r="AE57" i="21"/>
  <c r="AF57" i="21"/>
  <c r="AI57" i="21"/>
  <c r="AE58" i="21"/>
  <c r="AF58" i="21"/>
  <c r="AI58" i="21"/>
  <c r="AE59" i="21"/>
  <c r="AF59" i="21"/>
  <c r="AI59" i="21"/>
  <c r="AE60" i="21"/>
  <c r="AF60" i="21"/>
  <c r="AI60" i="21"/>
  <c r="AE61" i="21"/>
  <c r="AF61" i="21"/>
  <c r="AI61" i="21"/>
  <c r="AE62" i="21"/>
  <c r="AF62" i="21"/>
  <c r="AI62" i="21"/>
  <c r="AE63" i="21"/>
  <c r="AF63" i="21"/>
  <c r="AI63" i="21"/>
  <c r="AE64" i="21"/>
  <c r="AF64" i="21"/>
  <c r="AI64" i="21"/>
  <c r="AE65" i="21"/>
  <c r="AF65" i="21"/>
  <c r="AI65" i="21"/>
  <c r="AE66" i="21"/>
  <c r="AF66" i="21"/>
  <c r="AI66" i="21"/>
  <c r="AE67" i="21"/>
  <c r="AF67" i="21"/>
  <c r="AI67" i="21"/>
  <c r="AE68" i="21"/>
  <c r="AF68" i="21"/>
  <c r="AI68" i="21"/>
  <c r="AE69" i="21"/>
  <c r="AF69" i="21"/>
  <c r="AI69" i="21"/>
  <c r="AE70" i="21"/>
  <c r="AF70" i="21"/>
  <c r="AI70" i="21"/>
  <c r="AE71" i="21"/>
  <c r="AF71" i="21"/>
  <c r="AI71" i="21"/>
  <c r="AE72" i="21"/>
  <c r="AF72" i="21"/>
  <c r="AI72" i="21"/>
  <c r="AE73" i="21"/>
  <c r="AF73" i="21"/>
  <c r="AI73" i="21"/>
  <c r="AE74" i="21"/>
  <c r="AF74" i="21"/>
  <c r="AI74" i="21"/>
  <c r="AE75" i="21"/>
  <c r="AF75" i="21"/>
  <c r="AI75" i="21"/>
  <c r="AE76" i="21"/>
  <c r="AF76" i="21"/>
  <c r="AI76" i="21"/>
  <c r="AE77" i="21"/>
  <c r="AF77" i="21"/>
  <c r="AI77" i="21"/>
  <c r="AE78" i="21"/>
  <c r="AF78" i="21"/>
  <c r="AI78" i="21"/>
  <c r="AE79" i="21"/>
  <c r="AF79" i="21"/>
  <c r="AI79" i="21"/>
  <c r="AE80" i="21"/>
  <c r="AF80" i="21"/>
  <c r="AI80" i="21"/>
  <c r="AE81" i="21"/>
  <c r="AF81" i="21"/>
  <c r="AI81" i="21"/>
  <c r="AE82" i="21"/>
  <c r="AF82" i="21"/>
  <c r="AI82" i="21"/>
  <c r="AE83" i="21"/>
  <c r="AF83" i="21"/>
  <c r="AI83" i="21"/>
  <c r="AE84" i="21"/>
  <c r="AF84" i="21"/>
  <c r="AI84" i="21"/>
  <c r="AE85" i="21"/>
  <c r="AF85" i="21"/>
  <c r="AI85" i="21"/>
  <c r="AE86" i="21"/>
  <c r="AF86" i="21"/>
  <c r="AI86" i="21"/>
  <c r="AE87" i="21"/>
  <c r="AF87" i="21"/>
  <c r="AI87" i="21"/>
  <c r="AE88" i="21"/>
  <c r="AF88" i="21"/>
  <c r="AI88" i="21"/>
  <c r="AE89" i="21"/>
  <c r="AF89" i="21"/>
  <c r="AI89" i="21"/>
  <c r="AE90" i="21"/>
  <c r="AF90" i="21"/>
  <c r="AI90" i="21"/>
  <c r="AE91" i="21"/>
  <c r="AF91" i="21"/>
  <c r="AI91" i="21"/>
  <c r="AE92" i="21"/>
  <c r="AF92" i="21"/>
  <c r="AI92" i="21"/>
  <c r="AE93" i="21"/>
  <c r="AF93" i="21"/>
  <c r="AI93" i="21"/>
  <c r="AE94" i="21"/>
  <c r="AF94" i="21"/>
  <c r="AI94" i="21"/>
  <c r="AE95" i="21"/>
  <c r="AF95" i="21"/>
  <c r="AI95" i="21"/>
  <c r="AE96" i="21"/>
  <c r="AF96" i="21"/>
  <c r="AI96" i="21"/>
  <c r="AE97" i="21"/>
  <c r="AF97" i="21"/>
  <c r="AI97" i="21"/>
  <c r="AE98" i="21"/>
  <c r="AF98" i="21"/>
  <c r="AI98" i="21"/>
  <c r="AE99" i="21"/>
  <c r="AF99" i="21"/>
  <c r="AI99" i="21"/>
  <c r="AE100" i="21"/>
  <c r="AF100" i="21"/>
  <c r="AI100" i="21"/>
  <c r="AE101" i="21"/>
  <c r="AF101" i="21"/>
  <c r="AI101" i="21"/>
  <c r="AE102" i="21"/>
  <c r="AF102" i="21"/>
  <c r="AI102" i="21"/>
  <c r="AE103" i="21"/>
  <c r="AF103" i="21"/>
  <c r="AI103" i="21"/>
  <c r="AE104" i="21"/>
  <c r="AF104" i="21"/>
  <c r="AI104" i="21"/>
  <c r="AE105" i="21"/>
  <c r="AF105" i="21"/>
  <c r="AI105" i="21"/>
  <c r="AE106" i="21"/>
  <c r="AF106" i="21"/>
  <c r="AI106" i="21"/>
  <c r="AE107" i="21"/>
  <c r="AF107" i="21"/>
  <c r="AI107" i="21"/>
  <c r="AE108" i="21"/>
  <c r="AF108" i="21"/>
  <c r="AI108" i="21"/>
  <c r="AE109" i="21"/>
  <c r="AF109" i="21"/>
  <c r="AI109" i="21"/>
  <c r="AE110" i="21"/>
  <c r="AF110" i="21"/>
  <c r="AI110" i="21"/>
  <c r="AE111" i="21"/>
  <c r="AF111" i="21"/>
  <c r="AI111" i="21"/>
  <c r="AE112" i="21"/>
  <c r="AF112" i="21"/>
  <c r="AI112" i="21"/>
  <c r="AE113" i="21"/>
  <c r="AF113" i="21"/>
  <c r="AI113" i="21"/>
  <c r="AE114" i="21"/>
  <c r="AF114" i="21"/>
  <c r="AI114" i="21"/>
  <c r="AE115" i="21"/>
  <c r="AF115" i="21"/>
  <c r="AI115" i="21"/>
  <c r="AE116" i="21"/>
  <c r="AF116" i="21"/>
  <c r="AI116" i="21"/>
  <c r="AE117" i="21"/>
  <c r="AF117" i="21"/>
  <c r="AI117" i="21"/>
  <c r="AE118" i="21"/>
  <c r="AF118" i="21"/>
  <c r="AI118" i="21"/>
  <c r="AE119" i="21"/>
  <c r="AF119" i="21"/>
  <c r="AI119" i="21"/>
  <c r="AE120" i="21"/>
  <c r="AF120" i="21"/>
  <c r="AI120" i="21"/>
  <c r="AE121" i="21"/>
  <c r="AF121" i="21"/>
  <c r="AI121" i="21"/>
  <c r="AE122" i="21"/>
  <c r="AF122" i="21"/>
  <c r="AI122" i="21"/>
  <c r="AE123" i="21"/>
  <c r="AF123" i="21"/>
  <c r="AI123" i="21"/>
  <c r="AE124" i="21"/>
  <c r="AF124" i="21"/>
  <c r="AI124" i="21"/>
  <c r="AE125" i="21"/>
  <c r="AF125" i="21"/>
  <c r="AI125" i="21"/>
  <c r="AE126" i="21"/>
  <c r="AF126" i="21"/>
  <c r="AI126" i="21"/>
  <c r="AE127" i="21"/>
  <c r="AF127" i="21"/>
  <c r="AI127" i="21"/>
  <c r="AE128" i="21"/>
  <c r="AF128" i="21"/>
  <c r="AI128" i="21"/>
  <c r="AE129" i="21"/>
  <c r="AF129" i="21"/>
  <c r="AI129" i="21"/>
  <c r="AE130" i="21"/>
  <c r="AF130" i="21"/>
  <c r="AI130" i="21"/>
  <c r="AE131" i="21"/>
  <c r="AF131" i="21"/>
  <c r="AI131" i="21"/>
  <c r="AE132" i="21"/>
  <c r="AF132" i="21"/>
  <c r="AI132" i="21"/>
  <c r="AE133" i="21"/>
  <c r="AF133" i="21"/>
  <c r="AI133" i="21"/>
  <c r="AE134" i="21"/>
  <c r="AF134" i="21"/>
  <c r="AI134" i="21"/>
  <c r="AE135" i="21"/>
  <c r="AF135" i="21"/>
  <c r="AI135" i="21"/>
  <c r="AE136" i="21"/>
  <c r="AF136" i="21"/>
  <c r="AI136" i="21"/>
  <c r="AE137" i="21"/>
  <c r="AF137" i="21"/>
  <c r="AI137" i="21"/>
  <c r="AE138" i="21"/>
  <c r="AF138" i="21"/>
  <c r="AI138" i="21"/>
  <c r="AE139" i="21"/>
  <c r="AF139" i="21"/>
  <c r="AI139" i="21"/>
  <c r="AE140" i="21"/>
  <c r="AF140" i="21"/>
  <c r="AI140" i="21"/>
  <c r="AE141" i="21"/>
  <c r="AF141" i="21"/>
  <c r="AI141" i="21"/>
  <c r="AE142" i="21"/>
  <c r="AF142" i="21"/>
  <c r="AI142" i="21"/>
  <c r="AE143" i="21"/>
  <c r="AF143" i="21"/>
  <c r="AI143" i="21"/>
  <c r="AE144" i="21"/>
  <c r="AF144" i="21"/>
  <c r="AI144" i="21"/>
  <c r="AE145" i="21"/>
  <c r="AF145" i="21"/>
  <c r="AI145" i="21"/>
  <c r="AE146" i="21"/>
  <c r="AF146" i="21"/>
  <c r="AI146" i="21"/>
  <c r="AE147" i="21"/>
  <c r="AF147" i="21"/>
  <c r="AI147" i="21"/>
  <c r="AE148" i="21"/>
  <c r="AF148" i="21"/>
  <c r="AI148" i="21"/>
  <c r="AE149" i="21"/>
  <c r="AF149" i="21"/>
  <c r="AI149" i="21"/>
  <c r="AE150" i="21"/>
  <c r="AF150" i="21"/>
  <c r="AI150" i="21"/>
  <c r="AE151" i="21"/>
  <c r="AF151" i="21"/>
  <c r="AI151" i="21"/>
  <c r="AE152" i="21"/>
  <c r="AF152" i="21"/>
  <c r="AI152" i="21"/>
  <c r="AE153" i="21"/>
  <c r="AF153" i="21"/>
  <c r="AI153" i="21"/>
  <c r="AE154" i="21"/>
  <c r="AF154" i="21"/>
  <c r="AI154" i="21"/>
  <c r="AE155" i="21"/>
  <c r="AF155" i="21"/>
  <c r="AI155" i="21"/>
  <c r="AE156" i="21"/>
  <c r="AF156" i="21"/>
  <c r="AI156" i="21"/>
  <c r="AE157" i="21"/>
  <c r="AF157" i="21"/>
  <c r="AI157" i="21"/>
  <c r="AE158" i="21"/>
  <c r="AF158" i="21"/>
  <c r="AI158" i="21"/>
  <c r="AE159" i="21"/>
  <c r="AF159" i="21"/>
  <c r="AI159" i="21"/>
  <c r="AE160" i="21"/>
  <c r="AF160" i="21"/>
  <c r="AI160" i="21"/>
  <c r="AE161" i="21"/>
  <c r="AF161" i="21"/>
  <c r="AI161" i="21"/>
  <c r="AE162" i="21"/>
  <c r="AF162" i="21"/>
  <c r="AI162" i="21"/>
  <c r="AE163" i="21"/>
  <c r="AF163" i="21"/>
  <c r="AI163" i="21"/>
  <c r="AE164" i="21"/>
  <c r="AF164" i="21"/>
  <c r="AI164" i="21"/>
  <c r="AE165" i="21"/>
  <c r="AF165" i="21"/>
  <c r="AI165" i="21"/>
  <c r="AE166" i="21"/>
  <c r="AF166" i="21"/>
  <c r="AI166" i="21"/>
  <c r="AE167" i="21"/>
  <c r="AF167" i="21"/>
  <c r="AI167" i="21"/>
  <c r="AE168" i="21"/>
  <c r="AF168" i="21"/>
  <c r="AI168" i="21"/>
  <c r="AE169" i="21"/>
  <c r="AF169" i="21"/>
  <c r="AI169" i="21"/>
  <c r="AE170" i="21"/>
  <c r="AF170" i="21"/>
  <c r="AI170" i="21"/>
  <c r="AE171" i="21"/>
  <c r="AF171" i="21"/>
  <c r="AI171" i="21"/>
  <c r="AE172" i="21"/>
  <c r="AF172" i="21"/>
  <c r="AI172" i="21"/>
  <c r="AE173" i="21"/>
  <c r="AF173" i="21"/>
  <c r="AI173" i="21"/>
  <c r="AE174" i="21"/>
  <c r="AF174" i="21"/>
  <c r="AI174" i="21"/>
  <c r="AE175" i="21"/>
  <c r="AF175" i="21"/>
  <c r="AI175" i="21"/>
  <c r="AE176" i="21"/>
  <c r="AF176" i="21"/>
  <c r="AI176" i="21"/>
  <c r="AE177" i="21"/>
  <c r="AF177" i="21"/>
  <c r="AI177" i="21"/>
  <c r="AE178" i="21"/>
  <c r="AF178" i="21"/>
  <c r="AI178" i="21"/>
  <c r="AE179" i="21"/>
  <c r="AF179" i="21"/>
  <c r="AI179" i="21"/>
  <c r="AE180" i="21"/>
  <c r="AF180" i="21"/>
  <c r="AI180" i="21"/>
  <c r="AE181" i="21"/>
  <c r="AF181" i="21"/>
  <c r="AI181" i="21"/>
  <c r="AE182" i="21"/>
  <c r="AF182" i="21"/>
  <c r="AI182" i="21"/>
  <c r="AE183" i="21"/>
  <c r="AF183" i="21"/>
  <c r="AI183" i="21"/>
  <c r="AE184" i="21"/>
  <c r="AF184" i="21"/>
  <c r="AI184" i="21"/>
  <c r="AE185" i="21"/>
  <c r="AF185" i="21"/>
  <c r="AI185" i="21"/>
  <c r="AE186" i="21"/>
  <c r="AF186" i="21"/>
  <c r="AI186" i="21"/>
  <c r="AE187" i="21"/>
  <c r="AF187" i="21"/>
  <c r="AI187" i="21"/>
  <c r="AE188" i="21"/>
  <c r="AF188" i="21"/>
  <c r="AI188" i="21"/>
  <c r="AE189" i="21"/>
  <c r="AF189" i="21"/>
  <c r="AI189" i="21"/>
  <c r="AE190" i="21"/>
  <c r="AF190" i="21"/>
  <c r="AI190" i="21"/>
  <c r="AE191" i="21"/>
  <c r="AF191" i="21"/>
  <c r="AI191" i="21"/>
  <c r="AE192" i="21"/>
  <c r="AF192" i="21"/>
  <c r="AI192" i="21"/>
  <c r="AE193" i="21"/>
  <c r="AF193" i="21"/>
  <c r="AI193" i="21"/>
  <c r="AE194" i="21"/>
  <c r="AF194" i="21"/>
  <c r="AI194" i="21"/>
  <c r="AE195" i="21"/>
  <c r="AF195" i="21"/>
  <c r="AI195" i="21"/>
  <c r="AE196" i="21"/>
  <c r="AF196" i="21"/>
  <c r="AI196" i="21"/>
  <c r="AE197" i="21"/>
  <c r="AF197" i="21"/>
  <c r="AI197" i="21"/>
  <c r="AE198" i="21"/>
  <c r="AF198" i="21"/>
  <c r="AI198" i="21"/>
  <c r="AE199" i="21"/>
  <c r="AF199" i="21"/>
  <c r="AI199" i="21"/>
  <c r="AE200" i="21"/>
  <c r="AF200" i="21"/>
  <c r="AI200" i="21"/>
  <c r="AE201" i="21"/>
  <c r="AF201" i="21"/>
  <c r="AI201" i="21"/>
  <c r="AE202" i="21"/>
  <c r="AF202" i="21"/>
  <c r="AI202" i="21"/>
  <c r="AE203" i="21"/>
  <c r="AF203" i="21"/>
  <c r="AI203" i="21"/>
  <c r="AE204" i="21"/>
  <c r="AF204" i="21"/>
  <c r="AI204" i="21"/>
  <c r="AE205" i="21"/>
  <c r="AF205" i="21"/>
  <c r="AI205" i="21"/>
  <c r="AE206" i="21"/>
  <c r="AF206" i="21"/>
  <c r="AI206" i="21"/>
  <c r="AE207" i="21"/>
  <c r="AF207" i="21"/>
  <c r="AI207" i="21"/>
  <c r="AE208" i="21"/>
  <c r="AF208" i="21"/>
  <c r="AI208" i="21"/>
  <c r="AE209" i="21"/>
  <c r="AF209" i="21"/>
  <c r="AI209" i="21"/>
  <c r="AE210" i="21"/>
  <c r="AF210" i="21"/>
  <c r="AI210" i="21"/>
  <c r="AE211" i="21"/>
  <c r="AF211" i="21"/>
  <c r="AI211" i="21"/>
  <c r="AE212" i="21"/>
  <c r="AF212" i="21"/>
  <c r="AI212" i="21"/>
  <c r="AE213" i="21"/>
  <c r="AF213" i="21"/>
  <c r="AI213" i="21"/>
  <c r="AE214" i="21"/>
  <c r="AF214" i="21"/>
  <c r="AI214" i="21"/>
  <c r="AE215" i="21"/>
  <c r="AF215" i="21"/>
  <c r="AI215" i="21"/>
  <c r="AE216" i="21"/>
  <c r="AF216" i="21"/>
  <c r="AI216" i="21"/>
  <c r="AE217" i="21"/>
  <c r="AF217" i="21"/>
  <c r="AI217" i="21"/>
  <c r="AE218" i="21"/>
  <c r="AF218" i="21"/>
  <c r="AI218" i="21"/>
  <c r="AE219" i="21"/>
  <c r="AF219" i="21"/>
  <c r="AI219" i="21"/>
  <c r="AE220" i="21"/>
  <c r="AF220" i="21"/>
  <c r="AI220" i="21"/>
  <c r="AE221" i="21"/>
  <c r="AF221" i="21"/>
  <c r="AI221" i="21"/>
  <c r="AE222" i="21"/>
  <c r="AF222" i="21"/>
  <c r="AI222" i="21"/>
  <c r="AE223" i="21"/>
  <c r="AF223" i="21"/>
  <c r="AI223" i="21"/>
  <c r="AE224" i="21"/>
  <c r="AF224" i="21"/>
  <c r="AI224" i="21"/>
  <c r="AE225" i="21"/>
  <c r="AF225" i="21"/>
  <c r="AI225" i="21"/>
  <c r="AE226" i="21"/>
  <c r="AF226" i="21"/>
  <c r="AI226" i="21"/>
  <c r="AE227" i="21"/>
  <c r="AF227" i="21"/>
  <c r="AI227" i="21"/>
  <c r="AE228" i="21"/>
  <c r="AF228" i="21"/>
  <c r="AI228" i="21"/>
  <c r="AE229" i="21"/>
  <c r="AF229" i="21"/>
  <c r="AI229" i="21"/>
  <c r="AE230" i="21"/>
  <c r="AF230" i="21"/>
  <c r="AI230" i="21"/>
  <c r="AE231" i="21"/>
  <c r="AF231" i="21"/>
  <c r="AI231" i="21"/>
  <c r="AE232" i="21"/>
  <c r="AF232" i="21"/>
  <c r="AI232" i="21"/>
  <c r="AE233" i="21"/>
  <c r="AF233" i="21"/>
  <c r="AI233" i="21"/>
  <c r="AE234" i="21"/>
  <c r="AF234" i="21"/>
  <c r="AI234" i="21"/>
  <c r="AE235" i="21"/>
  <c r="AF235" i="21"/>
  <c r="AI235" i="21"/>
  <c r="AE236" i="21"/>
  <c r="AF236" i="21"/>
  <c r="AI236" i="21"/>
  <c r="AE237" i="21"/>
  <c r="AF237" i="21"/>
  <c r="AI237" i="21"/>
  <c r="AE238" i="21"/>
  <c r="AF238" i="21"/>
  <c r="AI238" i="21"/>
  <c r="AE239" i="21"/>
  <c r="AF239" i="21"/>
  <c r="AI239" i="21"/>
  <c r="AE240" i="21"/>
  <c r="AF240" i="21"/>
  <c r="AI240" i="21"/>
  <c r="AE241" i="21"/>
  <c r="AF241" i="21"/>
  <c r="AI241" i="21"/>
  <c r="AE242" i="21"/>
  <c r="AF242" i="21"/>
  <c r="AI242" i="21"/>
  <c r="AE243" i="21"/>
  <c r="AF243" i="21"/>
  <c r="AI243" i="21"/>
  <c r="AE244" i="21"/>
  <c r="AF244" i="21"/>
  <c r="AI244" i="21"/>
  <c r="AE245" i="21"/>
  <c r="AF245" i="21"/>
  <c r="AI245" i="21"/>
  <c r="AE246" i="21"/>
  <c r="AF246" i="21"/>
  <c r="AI246" i="21"/>
  <c r="AE247" i="21"/>
  <c r="AF247" i="21"/>
  <c r="AI247" i="21"/>
  <c r="AE248" i="21"/>
  <c r="AF248" i="21"/>
  <c r="AI248" i="21"/>
  <c r="AE249" i="21"/>
  <c r="AF249" i="21"/>
  <c r="AI249" i="21"/>
  <c r="AE250" i="21"/>
  <c r="AF250" i="21"/>
  <c r="AI250" i="21"/>
  <c r="AE251" i="21"/>
  <c r="AF251" i="21"/>
  <c r="AI251" i="21"/>
  <c r="AE252" i="21"/>
  <c r="AF252" i="21"/>
  <c r="AI252" i="21"/>
  <c r="AE253" i="21"/>
  <c r="AF253" i="21"/>
  <c r="AI253" i="21"/>
  <c r="AE254" i="21"/>
  <c r="AF254" i="21"/>
  <c r="AI254" i="21"/>
  <c r="AE255" i="21"/>
  <c r="AF255" i="21"/>
  <c r="AI255" i="21"/>
  <c r="AE256" i="21"/>
  <c r="AF256" i="21"/>
  <c r="AI256" i="21"/>
  <c r="AE257" i="21"/>
  <c r="AF257" i="21"/>
  <c r="AI257" i="21"/>
  <c r="AE258" i="21"/>
  <c r="AF258" i="21"/>
  <c r="AI258" i="21"/>
  <c r="AE259" i="21"/>
  <c r="AF259" i="21"/>
  <c r="AI259" i="21"/>
  <c r="AE260" i="21"/>
  <c r="AF260" i="21"/>
  <c r="AI260" i="21"/>
  <c r="AE261" i="21"/>
  <c r="AF261" i="21"/>
  <c r="AI261" i="21"/>
  <c r="AE262" i="21"/>
  <c r="AF262" i="21"/>
  <c r="AI262" i="21"/>
  <c r="AE263" i="21"/>
  <c r="AF263" i="21"/>
  <c r="AI263" i="21"/>
  <c r="AE264" i="21"/>
  <c r="AF264" i="21"/>
  <c r="AI264" i="21"/>
  <c r="AE265" i="21"/>
  <c r="AF265" i="21"/>
  <c r="AI265" i="21"/>
  <c r="AE266" i="21"/>
  <c r="AF266" i="21"/>
  <c r="AI266" i="21"/>
  <c r="AE267" i="21"/>
  <c r="AF267" i="21"/>
  <c r="AI267" i="21"/>
  <c r="AE268" i="21"/>
  <c r="AF268" i="21"/>
  <c r="AI268" i="21"/>
  <c r="AE269" i="21"/>
  <c r="AF269" i="21"/>
  <c r="AI269" i="21"/>
  <c r="AE270" i="21"/>
  <c r="AF270" i="21"/>
  <c r="AI270" i="21"/>
  <c r="AE271" i="21"/>
  <c r="AF271" i="21"/>
  <c r="AI271" i="21"/>
  <c r="AE272" i="21"/>
  <c r="AF272" i="21"/>
  <c r="AI272" i="21"/>
  <c r="AE273" i="21"/>
  <c r="AF273" i="21"/>
  <c r="AI273" i="21"/>
  <c r="AE274" i="21"/>
  <c r="AF274" i="21"/>
  <c r="AI274" i="21"/>
  <c r="AE275" i="21"/>
  <c r="AF275" i="21"/>
  <c r="AI275" i="21"/>
  <c r="AE276" i="21"/>
  <c r="AF276" i="21"/>
  <c r="AI276" i="21"/>
  <c r="AE277" i="21"/>
  <c r="AF277" i="21"/>
  <c r="AI277" i="21"/>
  <c r="AE278" i="21"/>
  <c r="AF278" i="21"/>
  <c r="AI278" i="21"/>
  <c r="AE279" i="21"/>
  <c r="AF279" i="21"/>
  <c r="AI279" i="21"/>
  <c r="AE280" i="21"/>
  <c r="AF280" i="21"/>
  <c r="AI280" i="21"/>
  <c r="AE281" i="21"/>
  <c r="AF281" i="21"/>
  <c r="AI281" i="21"/>
  <c r="AE282" i="21"/>
  <c r="AF282" i="21"/>
  <c r="AI282" i="21"/>
  <c r="AE283" i="21"/>
  <c r="AF283" i="21"/>
  <c r="AI283" i="21"/>
  <c r="AE284" i="21"/>
  <c r="AF284" i="21"/>
  <c r="AI284" i="21"/>
  <c r="AE285" i="21"/>
  <c r="AF285" i="21"/>
  <c r="AI285" i="21"/>
  <c r="AE286" i="21"/>
  <c r="AF286" i="21"/>
  <c r="AI286" i="21"/>
  <c r="AE287" i="21"/>
  <c r="AF287" i="21"/>
  <c r="AI287" i="21"/>
  <c r="AE288" i="21"/>
  <c r="AF288" i="21"/>
  <c r="AI288" i="21"/>
  <c r="AE289" i="21"/>
  <c r="AF289" i="21"/>
  <c r="AI289" i="21"/>
  <c r="AE290" i="21"/>
  <c r="AF290" i="21"/>
  <c r="AI290" i="21"/>
  <c r="AE291" i="21"/>
  <c r="AF291" i="21"/>
  <c r="AI291" i="21"/>
  <c r="AE292" i="21"/>
  <c r="AF292" i="21"/>
  <c r="AI292" i="21"/>
  <c r="AE293" i="21"/>
  <c r="AF293" i="21"/>
  <c r="AI293" i="21"/>
  <c r="AE294" i="21"/>
  <c r="AF294" i="21"/>
  <c r="AI294" i="21"/>
  <c r="AE295" i="21"/>
  <c r="AF295" i="21"/>
  <c r="AI295" i="21"/>
  <c r="AE296" i="21"/>
  <c r="AF296" i="21"/>
  <c r="AI296" i="21"/>
  <c r="AE297" i="21"/>
  <c r="AF297" i="21"/>
  <c r="AI297" i="21"/>
  <c r="AE298" i="21"/>
  <c r="AF298" i="21"/>
  <c r="AI298" i="21"/>
  <c r="AE299" i="21"/>
  <c r="AF299" i="21"/>
  <c r="AI299" i="21"/>
  <c r="AE300" i="21"/>
  <c r="AF300" i="21"/>
  <c r="AI300" i="21"/>
  <c r="AE301" i="21"/>
  <c r="AF301" i="21"/>
  <c r="AI301" i="21"/>
  <c r="AE302" i="21"/>
  <c r="AF302" i="21"/>
  <c r="AI302" i="21"/>
  <c r="AE303" i="21"/>
  <c r="AF303" i="21"/>
  <c r="AI303" i="21"/>
  <c r="AE304" i="21"/>
  <c r="AF304" i="21"/>
  <c r="AI304" i="21"/>
  <c r="AE305" i="21"/>
  <c r="AF305" i="21"/>
  <c r="AI305" i="21"/>
  <c r="AE306" i="21"/>
  <c r="AF306" i="21"/>
  <c r="AI306" i="21"/>
  <c r="AE307" i="21"/>
  <c r="AF307" i="21"/>
  <c r="AI307" i="21"/>
  <c r="AE308" i="21"/>
  <c r="AF308" i="21"/>
  <c r="AI308" i="21"/>
  <c r="AE309" i="21"/>
  <c r="AF309" i="21"/>
  <c r="AI309" i="21"/>
  <c r="AE310" i="21"/>
  <c r="AF310" i="21"/>
  <c r="AI310" i="21"/>
  <c r="AE311" i="21"/>
  <c r="AF311" i="21"/>
  <c r="AI311" i="21"/>
  <c r="AE312" i="21"/>
  <c r="AF312" i="21"/>
  <c r="AI312" i="21"/>
  <c r="AE313" i="21"/>
  <c r="AF313" i="21"/>
  <c r="AI313" i="21"/>
  <c r="AE314" i="21"/>
  <c r="AF314" i="21"/>
  <c r="AI314" i="21"/>
  <c r="AE315" i="21"/>
  <c r="AF315" i="21"/>
  <c r="AI315" i="21"/>
  <c r="AE316" i="21"/>
  <c r="AF316" i="21"/>
  <c r="AI316" i="21"/>
  <c r="AE317" i="21"/>
  <c r="AF317" i="21"/>
  <c r="AI317" i="21"/>
  <c r="AE318" i="21"/>
  <c r="AF318" i="21"/>
  <c r="AI318" i="21"/>
  <c r="AE319" i="21"/>
  <c r="AF319" i="21"/>
  <c r="AI319" i="21"/>
  <c r="AE320" i="21"/>
  <c r="AF320" i="21"/>
  <c r="AI320" i="21"/>
  <c r="AE321" i="21"/>
  <c r="AF321" i="21"/>
  <c r="AI321" i="21"/>
  <c r="AE322" i="21"/>
  <c r="AF322" i="21"/>
  <c r="AI322" i="21"/>
  <c r="AE323" i="21"/>
  <c r="AF323" i="21"/>
  <c r="AI323" i="21"/>
  <c r="AE324" i="21"/>
  <c r="AF324" i="21"/>
  <c r="AI324" i="21"/>
  <c r="AE325" i="21"/>
  <c r="AF325" i="21"/>
  <c r="AI325" i="21"/>
  <c r="AE326" i="21"/>
  <c r="AF326" i="21"/>
  <c r="AI326" i="21"/>
  <c r="AE327" i="21"/>
  <c r="AF327" i="21"/>
  <c r="AI327" i="21"/>
  <c r="AE328" i="21"/>
  <c r="AF328" i="21"/>
  <c r="AI328" i="21"/>
  <c r="AE329" i="21"/>
  <c r="AF329" i="21"/>
  <c r="AI329" i="21"/>
  <c r="AE330" i="21"/>
  <c r="AF330" i="21"/>
  <c r="AI330" i="21"/>
  <c r="AE331" i="21"/>
  <c r="AF331" i="21"/>
  <c r="AI331" i="21"/>
  <c r="AE332" i="21"/>
  <c r="AF332" i="21"/>
  <c r="AI332" i="21"/>
  <c r="AE333" i="21"/>
  <c r="AF333" i="21"/>
  <c r="AI333" i="21"/>
  <c r="AE334" i="21"/>
  <c r="AF334" i="21"/>
  <c r="AI334" i="21"/>
  <c r="AE335" i="21"/>
  <c r="AF335" i="21"/>
  <c r="AI335" i="21"/>
  <c r="AE336" i="21"/>
  <c r="AF336" i="21"/>
  <c r="AI336" i="21"/>
  <c r="AE337" i="21"/>
  <c r="AF337" i="21"/>
  <c r="AI337" i="21"/>
  <c r="AE338" i="21"/>
  <c r="AF338" i="21"/>
  <c r="AI338" i="21"/>
  <c r="AE339" i="21"/>
  <c r="AF339" i="21"/>
  <c r="AI339" i="21"/>
  <c r="AE340" i="21"/>
  <c r="AF340" i="21"/>
  <c r="AI340" i="21"/>
  <c r="AE341" i="21"/>
  <c r="AF341" i="21"/>
  <c r="AI341" i="21"/>
  <c r="AE342" i="21"/>
  <c r="AF342" i="21"/>
  <c r="AI342" i="21"/>
  <c r="AE343" i="21"/>
  <c r="AF343" i="21"/>
  <c r="AI343" i="21"/>
  <c r="AE344" i="21"/>
  <c r="AF344" i="21"/>
  <c r="AI344" i="21"/>
  <c r="AE345" i="21"/>
  <c r="AF345" i="21"/>
  <c r="AI345" i="21"/>
  <c r="AE346" i="21"/>
  <c r="AF346" i="21"/>
  <c r="AI346" i="21"/>
  <c r="AE347" i="21"/>
  <c r="AF347" i="21"/>
  <c r="AI347" i="21"/>
  <c r="AE348" i="21"/>
  <c r="AF348" i="21"/>
  <c r="AI348" i="21"/>
  <c r="AE349" i="21"/>
  <c r="AF349" i="21"/>
  <c r="AI349" i="21"/>
  <c r="AE350" i="21"/>
  <c r="AF350" i="21"/>
  <c r="AI350" i="21"/>
  <c r="AE351" i="21"/>
  <c r="AF351" i="21"/>
  <c r="AI351" i="21"/>
  <c r="AE352" i="21"/>
  <c r="AF352" i="21"/>
  <c r="AI352" i="21"/>
  <c r="AE353" i="21"/>
  <c r="AF353" i="21"/>
  <c r="AI353" i="21"/>
  <c r="AE354" i="21"/>
  <c r="AF354" i="21"/>
  <c r="AI354" i="21"/>
  <c r="AE355" i="21"/>
  <c r="AF355" i="21"/>
  <c r="AI355" i="21"/>
  <c r="AE356" i="21"/>
  <c r="AF356" i="21"/>
  <c r="AI356" i="21"/>
  <c r="AE357" i="21"/>
  <c r="AF357" i="21"/>
  <c r="AI357" i="21"/>
  <c r="AE358" i="21"/>
  <c r="AF358" i="21"/>
  <c r="AI358" i="21"/>
  <c r="AE359" i="21"/>
  <c r="AF359" i="21"/>
  <c r="AI359" i="21"/>
  <c r="AE360" i="21"/>
  <c r="AF360" i="21"/>
  <c r="AI360" i="21"/>
  <c r="AE361" i="21"/>
  <c r="AF361" i="21"/>
  <c r="AI361" i="21"/>
  <c r="AE362" i="21"/>
  <c r="AF362" i="21"/>
  <c r="AI362" i="21"/>
  <c r="AE363" i="21"/>
  <c r="AF363" i="21"/>
  <c r="AI363" i="21"/>
  <c r="AE364" i="21"/>
  <c r="AF364" i="21"/>
  <c r="AI364" i="21"/>
  <c r="AE365" i="21"/>
  <c r="AF365" i="21"/>
  <c r="AI365" i="21"/>
  <c r="AE366" i="21"/>
  <c r="AF366" i="21"/>
  <c r="AI366" i="21"/>
  <c r="AE367" i="21"/>
  <c r="AF367" i="21"/>
  <c r="AI367" i="21"/>
  <c r="AE368" i="21"/>
  <c r="AF368" i="21"/>
  <c r="AI368" i="21"/>
  <c r="AE369" i="21"/>
  <c r="AF369" i="21"/>
  <c r="AI369" i="21"/>
  <c r="AE370" i="21"/>
  <c r="AF370" i="21"/>
  <c r="AI370" i="21"/>
  <c r="AE371" i="21"/>
  <c r="AF371" i="21"/>
  <c r="AI371" i="21"/>
  <c r="AE372" i="21"/>
  <c r="AF372" i="21"/>
  <c r="AI372" i="21"/>
  <c r="AE373" i="21"/>
  <c r="AF373" i="21"/>
  <c r="AI373" i="21"/>
  <c r="AE374" i="21"/>
  <c r="AF374" i="21"/>
  <c r="AI374" i="21"/>
  <c r="AE375" i="21"/>
  <c r="AF375" i="21"/>
  <c r="AI375" i="21"/>
  <c r="AE376" i="21"/>
  <c r="AF376" i="21"/>
  <c r="AI376" i="21"/>
  <c r="AE377" i="21"/>
  <c r="AF377" i="21"/>
  <c r="AI377" i="21"/>
  <c r="AE378" i="21"/>
  <c r="AF378" i="21"/>
  <c r="AI378" i="21"/>
  <c r="AE379" i="21"/>
  <c r="AF379" i="21"/>
  <c r="AI379" i="21"/>
  <c r="AE380" i="21"/>
  <c r="AF380" i="21"/>
  <c r="AI380" i="21"/>
  <c r="AE381" i="21"/>
  <c r="AF381" i="21"/>
  <c r="AI381" i="21"/>
  <c r="AE382" i="21"/>
  <c r="AF382" i="21"/>
  <c r="AI382" i="21"/>
  <c r="AE383" i="21"/>
  <c r="AF383" i="21"/>
  <c r="AI383" i="21"/>
  <c r="AE384" i="21"/>
  <c r="AF384" i="21"/>
  <c r="AI384" i="21"/>
  <c r="AE385" i="21"/>
  <c r="AF385" i="21"/>
  <c r="AI385" i="21"/>
  <c r="AE386" i="21"/>
  <c r="AF386" i="21"/>
  <c r="AI386" i="21"/>
  <c r="AE387" i="21"/>
  <c r="AF387" i="21"/>
  <c r="AI387" i="21"/>
  <c r="AE388" i="21"/>
  <c r="AF388" i="21"/>
  <c r="AI388" i="21"/>
  <c r="AE389" i="21"/>
  <c r="AF389" i="21"/>
  <c r="AI389" i="21"/>
  <c r="AE390" i="21"/>
  <c r="AF390" i="21"/>
  <c r="AI390" i="21"/>
  <c r="AE391" i="21"/>
  <c r="AF391" i="21"/>
  <c r="AI391" i="21"/>
  <c r="AE392" i="21"/>
  <c r="AF392" i="21"/>
  <c r="AI392" i="21"/>
  <c r="AE393" i="21"/>
  <c r="AF393" i="21"/>
  <c r="AI393" i="21"/>
  <c r="AE394" i="21"/>
  <c r="AF394" i="21"/>
  <c r="AI394" i="21"/>
  <c r="AE395" i="21"/>
  <c r="AF395" i="21"/>
  <c r="AI395" i="21"/>
  <c r="AE396" i="21"/>
  <c r="AF396" i="21"/>
  <c r="AI396" i="21"/>
  <c r="AE397" i="21"/>
  <c r="AF397" i="21"/>
  <c r="AI397" i="21"/>
  <c r="AE398" i="21"/>
  <c r="AF398" i="21"/>
  <c r="AI398" i="21"/>
  <c r="AE399" i="21"/>
  <c r="AF399" i="21"/>
  <c r="AI399" i="21"/>
  <c r="AE400" i="21"/>
  <c r="AF400" i="21"/>
  <c r="AI400" i="21"/>
  <c r="AE401" i="21"/>
  <c r="AF401" i="21"/>
  <c r="AI401" i="21"/>
  <c r="AE402" i="21"/>
  <c r="AF402" i="21"/>
  <c r="AI402" i="21"/>
  <c r="AE403" i="21"/>
  <c r="AF403" i="21"/>
  <c r="AI403" i="21"/>
  <c r="AE404" i="21"/>
  <c r="AF404" i="21"/>
  <c r="AI404" i="21"/>
  <c r="AE405" i="21"/>
  <c r="AF405" i="21"/>
  <c r="AI405" i="21"/>
  <c r="AE406" i="21"/>
  <c r="AF406" i="21"/>
  <c r="AI406" i="21"/>
  <c r="AE407" i="21"/>
  <c r="AF407" i="21"/>
  <c r="AI407" i="21"/>
  <c r="AE408" i="21"/>
  <c r="AF408" i="21"/>
  <c r="AI408" i="21"/>
  <c r="AE409" i="21"/>
  <c r="AF409" i="21"/>
  <c r="AI409" i="21"/>
  <c r="AE410" i="21"/>
  <c r="AF410" i="21"/>
  <c r="AI410" i="21"/>
  <c r="AE411" i="21"/>
  <c r="AF411" i="21"/>
  <c r="AI411" i="21"/>
  <c r="AE412" i="21"/>
  <c r="AF412" i="21"/>
  <c r="AI412" i="21"/>
  <c r="AE413" i="21"/>
  <c r="AF413" i="21"/>
  <c r="AI413" i="21"/>
  <c r="AE414" i="21"/>
  <c r="AF414" i="21"/>
  <c r="AI414" i="21"/>
  <c r="AE415" i="21"/>
  <c r="AF415" i="21"/>
  <c r="AI415" i="21"/>
  <c r="AE416" i="21"/>
  <c r="AF416" i="21"/>
  <c r="AI416" i="21"/>
  <c r="AE417" i="21"/>
  <c r="AF417" i="21"/>
  <c r="AI417" i="21"/>
  <c r="AE418" i="21"/>
  <c r="AF418" i="21"/>
  <c r="AI418" i="21"/>
  <c r="AE419" i="21"/>
  <c r="AF419" i="21"/>
  <c r="AI419" i="21"/>
  <c r="AE420" i="21"/>
  <c r="AF420" i="21"/>
  <c r="AI420" i="21"/>
  <c r="AE421" i="21"/>
  <c r="AF421" i="21"/>
  <c r="AI421" i="21"/>
  <c r="AE422" i="21"/>
  <c r="AF422" i="21"/>
  <c r="AI422" i="21"/>
  <c r="AE423" i="21"/>
  <c r="AF423" i="21"/>
  <c r="AI423" i="21"/>
  <c r="AE424" i="21"/>
  <c r="AF424" i="21"/>
  <c r="AI424" i="21"/>
  <c r="AE425" i="21"/>
  <c r="AF425" i="21"/>
  <c r="AI425" i="21"/>
  <c r="AE426" i="21"/>
  <c r="AF426" i="21"/>
  <c r="AI426" i="21"/>
  <c r="AE427" i="21"/>
  <c r="AF427" i="21"/>
  <c r="AI427" i="21"/>
  <c r="AE428" i="21"/>
  <c r="AF428" i="21"/>
  <c r="AI428" i="21"/>
  <c r="AE429" i="21"/>
  <c r="AF429" i="21"/>
  <c r="AI429" i="21"/>
  <c r="AE430" i="21"/>
  <c r="AF430" i="21"/>
  <c r="AI430" i="21"/>
  <c r="AE431" i="21"/>
  <c r="AF431" i="21"/>
  <c r="AI431" i="21"/>
  <c r="AE432" i="21"/>
  <c r="AF432" i="21"/>
  <c r="AI432" i="21"/>
  <c r="AE433" i="21"/>
  <c r="AF433" i="21"/>
  <c r="AI433" i="21"/>
  <c r="AE434" i="21"/>
  <c r="AF434" i="21"/>
  <c r="AI434" i="21"/>
  <c r="AE435" i="21"/>
  <c r="AF435" i="21"/>
  <c r="AI435" i="21"/>
  <c r="AE436" i="21"/>
  <c r="AF436" i="21"/>
  <c r="AI436" i="21"/>
  <c r="AE437" i="21"/>
  <c r="AF437" i="21"/>
  <c r="AI437" i="21"/>
  <c r="AE438" i="21"/>
  <c r="AF438" i="21"/>
  <c r="AI438" i="21"/>
  <c r="AE439" i="21"/>
  <c r="AF439" i="21"/>
  <c r="AI439" i="21"/>
  <c r="AE440" i="21"/>
  <c r="AF440" i="21"/>
  <c r="AI440" i="21"/>
  <c r="AE441" i="21"/>
  <c r="AF441" i="21"/>
  <c r="AI441" i="21"/>
  <c r="AE442" i="21"/>
  <c r="AF442" i="21"/>
  <c r="AI442" i="21"/>
  <c r="AE443" i="21"/>
  <c r="AF443" i="21"/>
  <c r="AI443" i="21"/>
  <c r="AE444" i="21"/>
  <c r="AF444" i="21"/>
  <c r="AI444" i="21"/>
  <c r="AE445" i="21"/>
  <c r="AF445" i="21"/>
  <c r="AI445" i="21"/>
  <c r="AE446" i="21"/>
  <c r="AF446" i="21"/>
  <c r="AI446" i="21"/>
  <c r="AE447" i="21"/>
  <c r="AF447" i="21"/>
  <c r="AI447" i="21"/>
  <c r="AE448" i="21"/>
  <c r="AF448" i="21"/>
  <c r="AI448" i="21"/>
  <c r="AE449" i="21"/>
  <c r="AF449" i="21"/>
  <c r="AI449" i="21"/>
  <c r="AE450" i="21"/>
  <c r="AF450" i="21"/>
  <c r="AI450" i="21"/>
  <c r="AE451" i="21"/>
  <c r="AF451" i="21"/>
  <c r="AI451" i="21"/>
  <c r="AE452" i="21"/>
  <c r="AF452" i="21"/>
  <c r="AI452" i="21"/>
  <c r="AE453" i="21"/>
  <c r="AF453" i="21"/>
  <c r="AI453" i="21"/>
  <c r="AE454" i="21"/>
  <c r="AF454" i="21"/>
  <c r="AI454" i="21"/>
  <c r="AE455" i="21"/>
  <c r="AF455" i="21"/>
  <c r="AI455" i="21"/>
  <c r="AE456" i="21"/>
  <c r="AF456" i="21"/>
  <c r="AI456" i="21"/>
  <c r="AE457" i="21"/>
  <c r="AF457" i="21"/>
  <c r="AI457" i="21"/>
  <c r="AE458" i="21"/>
  <c r="AF458" i="21"/>
  <c r="AI458" i="21"/>
  <c r="AE459" i="21"/>
  <c r="AF459" i="21"/>
  <c r="AI459" i="21"/>
  <c r="AE460" i="21"/>
  <c r="AF460" i="21"/>
  <c r="AI460" i="21"/>
  <c r="AE461" i="21"/>
  <c r="AF461" i="21"/>
  <c r="AI461" i="21"/>
  <c r="AE462" i="21"/>
  <c r="AF462" i="21"/>
  <c r="AI462" i="21"/>
  <c r="AE463" i="21"/>
  <c r="AF463" i="21"/>
  <c r="AI463" i="21"/>
  <c r="AE464" i="21"/>
  <c r="AF464" i="21"/>
  <c r="AI464" i="21"/>
  <c r="AE465" i="21"/>
  <c r="AF465" i="21"/>
  <c r="AI465" i="21"/>
  <c r="AE466" i="21"/>
  <c r="AF466" i="21"/>
  <c r="AI466" i="21"/>
  <c r="AE467" i="21"/>
  <c r="AF467" i="21"/>
  <c r="AI467" i="21"/>
  <c r="AE468" i="21"/>
  <c r="AF468" i="21"/>
  <c r="AI468" i="21"/>
  <c r="AE469" i="21"/>
  <c r="AF469" i="21"/>
  <c r="AI469" i="21"/>
  <c r="AE470" i="21"/>
  <c r="AF470" i="21"/>
  <c r="AI470" i="21"/>
  <c r="AE471" i="21"/>
  <c r="AF471" i="21"/>
  <c r="AI471" i="21"/>
  <c r="AE472" i="21"/>
  <c r="AF472" i="21"/>
  <c r="AI472" i="21"/>
  <c r="AE473" i="21"/>
  <c r="AF473" i="21"/>
  <c r="AI473" i="21"/>
  <c r="AE474" i="21"/>
  <c r="AF474" i="21"/>
  <c r="AI474" i="21"/>
  <c r="AE475" i="21"/>
  <c r="AF475" i="21"/>
  <c r="AI475" i="21"/>
  <c r="AE476" i="21"/>
  <c r="AF476" i="21"/>
  <c r="AI476" i="21"/>
  <c r="AE477" i="21"/>
  <c r="AF477" i="21"/>
  <c r="AI477" i="21"/>
  <c r="AE478" i="21"/>
  <c r="AF478" i="21"/>
  <c r="AI478" i="21"/>
  <c r="AE479" i="21"/>
  <c r="AF479" i="21"/>
  <c r="AI479" i="21"/>
  <c r="AE480" i="21"/>
  <c r="AF480" i="21"/>
  <c r="AI480" i="21"/>
  <c r="AE481" i="21"/>
  <c r="AF481" i="21"/>
  <c r="AI481" i="21"/>
  <c r="AE482" i="21"/>
  <c r="AF482" i="21"/>
  <c r="AI482" i="21"/>
  <c r="AE483" i="21"/>
  <c r="AF483" i="21"/>
  <c r="AI483" i="21"/>
  <c r="AE484" i="21"/>
  <c r="AF484" i="21"/>
  <c r="AI484" i="21"/>
  <c r="AE485" i="21"/>
  <c r="AF485" i="21"/>
  <c r="AI485" i="21"/>
  <c r="AE486" i="21"/>
  <c r="AF486" i="21"/>
  <c r="AI486" i="21"/>
  <c r="AE487" i="21"/>
  <c r="AF487" i="21"/>
  <c r="AI487" i="21"/>
  <c r="AE488" i="21"/>
  <c r="AF488" i="21"/>
  <c r="AI488" i="21"/>
  <c r="AE489" i="21"/>
  <c r="AF489" i="21"/>
  <c r="AI489" i="21"/>
  <c r="AE490" i="21"/>
  <c r="AF490" i="21"/>
  <c r="AI490" i="21"/>
  <c r="AE491" i="21"/>
  <c r="AF491" i="21"/>
  <c r="AI491" i="21"/>
  <c r="AE492" i="21"/>
  <c r="AF492" i="21"/>
  <c r="AI492" i="21"/>
  <c r="AE493" i="21"/>
  <c r="AF493" i="21"/>
  <c r="AI493" i="21"/>
  <c r="AE494" i="21"/>
  <c r="AF494" i="21"/>
  <c r="AI494" i="21"/>
  <c r="AE495" i="21"/>
  <c r="AF495" i="21"/>
  <c r="AI495" i="21"/>
  <c r="AE496" i="21"/>
  <c r="AF496" i="21"/>
  <c r="AI496" i="21"/>
  <c r="AE497" i="21"/>
  <c r="AF497" i="21"/>
  <c r="AI497" i="21"/>
  <c r="AE498" i="21"/>
  <c r="AF498" i="21"/>
  <c r="AI498" i="21"/>
  <c r="AE499" i="21"/>
  <c r="AF499" i="21"/>
  <c r="AI499" i="21"/>
  <c r="AE500" i="21"/>
  <c r="AF500" i="21"/>
  <c r="AI500" i="21"/>
  <c r="AE501" i="21"/>
  <c r="AF501" i="21"/>
  <c r="AI501" i="21"/>
  <c r="AE502" i="21"/>
  <c r="AF502" i="21"/>
  <c r="AI502" i="21"/>
  <c r="AE503" i="21"/>
  <c r="AF503" i="21"/>
  <c r="AI503" i="21"/>
  <c r="AE504" i="21"/>
  <c r="AF504" i="21"/>
  <c r="AI504" i="21"/>
  <c r="AE505" i="21"/>
  <c r="AF505" i="21"/>
  <c r="AI505" i="21"/>
  <c r="AE506" i="21"/>
  <c r="AF506" i="21"/>
  <c r="AI506" i="21"/>
  <c r="AE507" i="21"/>
  <c r="AF507" i="21"/>
  <c r="AI507" i="21"/>
  <c r="AE508" i="21"/>
  <c r="AF508" i="21"/>
  <c r="AI508" i="21"/>
  <c r="AE509" i="21"/>
  <c r="AF509" i="21"/>
  <c r="AI509" i="21"/>
  <c r="AE510" i="21"/>
  <c r="AF510" i="21"/>
  <c r="AI510" i="21"/>
  <c r="AE511" i="21"/>
  <c r="AF511" i="21"/>
  <c r="AI511" i="21"/>
  <c r="AE512" i="21"/>
  <c r="AF512" i="21"/>
  <c r="AI512" i="21"/>
  <c r="AE513" i="21"/>
  <c r="AF513" i="21"/>
  <c r="AI513" i="21"/>
  <c r="AE514" i="21"/>
  <c r="AF514" i="21"/>
  <c r="AI514" i="21"/>
  <c r="AE515" i="21"/>
  <c r="AF515" i="21"/>
  <c r="AI515" i="21"/>
  <c r="AE516" i="21"/>
  <c r="AF516" i="21"/>
  <c r="AI516" i="21"/>
  <c r="AE517" i="21"/>
  <c r="AF517" i="21"/>
  <c r="AI517" i="21"/>
  <c r="AE518" i="21"/>
  <c r="AF518" i="21"/>
  <c r="AI518" i="21"/>
  <c r="AE519" i="21"/>
  <c r="AF519" i="21"/>
  <c r="AI519" i="21"/>
  <c r="AE520" i="21"/>
  <c r="AF520" i="21"/>
  <c r="AI520" i="21"/>
  <c r="AE521" i="21"/>
  <c r="AF521" i="21"/>
  <c r="AI521" i="21"/>
  <c r="AE522" i="21"/>
  <c r="AF522" i="21"/>
  <c r="AI522" i="21"/>
  <c r="AE523" i="21"/>
  <c r="AF523" i="21"/>
  <c r="AI523" i="21"/>
  <c r="AE524" i="21"/>
  <c r="AF524" i="21"/>
  <c r="AI524" i="21"/>
  <c r="AE525" i="21"/>
  <c r="AF525" i="21"/>
  <c r="AI525" i="21"/>
  <c r="AE526" i="21"/>
  <c r="AF526" i="21"/>
  <c r="AI526" i="21"/>
  <c r="AE527" i="21"/>
  <c r="AF527" i="21"/>
  <c r="AI527" i="21"/>
  <c r="AE528" i="21"/>
  <c r="AF528" i="21"/>
  <c r="AI528" i="21"/>
  <c r="AE529" i="21"/>
  <c r="AF529" i="21"/>
  <c r="AI529" i="21"/>
  <c r="AE530" i="21"/>
  <c r="AF530" i="21"/>
  <c r="AI530" i="21"/>
  <c r="AE531" i="21"/>
  <c r="AF531" i="21"/>
  <c r="AI531" i="21"/>
  <c r="AE532" i="21"/>
  <c r="AF532" i="21"/>
  <c r="AI532" i="21"/>
  <c r="AE533" i="21"/>
  <c r="AF533" i="21"/>
  <c r="AI533" i="21"/>
  <c r="AE534" i="21"/>
  <c r="AF534" i="21"/>
  <c r="AI534" i="21"/>
  <c r="AE535" i="21"/>
  <c r="AF535" i="21"/>
  <c r="AI535" i="21"/>
  <c r="AE536" i="21"/>
  <c r="AF536" i="21"/>
  <c r="AI536" i="21"/>
  <c r="AE537" i="21"/>
  <c r="AF537" i="21"/>
  <c r="AI537" i="21"/>
  <c r="AE538" i="21"/>
  <c r="AF538" i="21"/>
  <c r="AI538" i="21"/>
  <c r="AE539" i="21"/>
  <c r="AF539" i="21"/>
  <c r="AI539" i="21"/>
  <c r="AE540" i="21"/>
  <c r="AF540" i="21"/>
  <c r="AI540" i="21"/>
  <c r="AE541" i="21"/>
  <c r="AF541" i="21"/>
  <c r="AI541" i="21"/>
  <c r="AE542" i="21"/>
  <c r="AF542" i="21"/>
  <c r="AI542" i="21"/>
  <c r="AE543" i="21"/>
  <c r="AF543" i="21"/>
  <c r="AI543" i="21"/>
  <c r="AE544" i="21"/>
  <c r="AF544" i="21"/>
  <c r="AI544" i="21"/>
  <c r="AE545" i="21"/>
  <c r="AF545" i="21"/>
  <c r="AI545" i="21"/>
  <c r="AE546" i="21"/>
  <c r="AF546" i="21"/>
  <c r="AI546" i="21"/>
  <c r="AE547" i="21"/>
  <c r="AF547" i="21"/>
  <c r="AI547" i="21"/>
  <c r="AE548" i="21"/>
  <c r="AF548" i="21"/>
  <c r="AI548" i="21"/>
  <c r="AE549" i="21"/>
  <c r="AF549" i="21"/>
  <c r="AI549" i="21"/>
  <c r="AE550" i="21"/>
  <c r="AF550" i="21"/>
  <c r="AI550" i="21"/>
  <c r="AE551" i="21"/>
  <c r="AF551" i="21"/>
  <c r="AI551" i="21"/>
  <c r="AE552" i="21"/>
  <c r="AF552" i="21"/>
  <c r="AI552" i="21"/>
  <c r="AE553" i="21"/>
  <c r="AF553" i="21"/>
  <c r="AI553" i="21"/>
  <c r="AE554" i="21"/>
  <c r="AF554" i="21"/>
  <c r="AI554" i="21"/>
  <c r="AE555" i="21"/>
  <c r="AF555" i="21"/>
  <c r="AI555" i="21"/>
  <c r="AE556" i="21"/>
  <c r="AF556" i="21"/>
  <c r="AI556" i="21"/>
  <c r="AE557" i="21"/>
  <c r="AF557" i="21"/>
  <c r="AI557" i="21"/>
  <c r="AE558" i="21"/>
  <c r="AF558" i="21"/>
  <c r="AI558" i="21"/>
  <c r="AE559" i="21"/>
  <c r="AF559" i="21"/>
  <c r="AI559" i="21"/>
  <c r="AE560" i="21"/>
  <c r="AF560" i="21"/>
  <c r="AI560" i="21"/>
  <c r="AE561" i="21"/>
  <c r="AF561" i="21"/>
  <c r="AI561" i="21"/>
  <c r="AE562" i="21"/>
  <c r="AF562" i="21"/>
  <c r="AI562" i="21"/>
  <c r="AE563" i="21"/>
  <c r="AF563" i="21"/>
  <c r="AI563" i="21"/>
  <c r="AE564" i="21"/>
  <c r="AF564" i="21"/>
  <c r="AI564" i="21"/>
  <c r="AE565" i="21"/>
  <c r="AF565" i="21"/>
  <c r="AI565" i="21"/>
  <c r="AE566" i="21"/>
  <c r="AF566" i="21"/>
  <c r="AI566" i="21"/>
  <c r="AE567" i="21"/>
  <c r="AF567" i="21"/>
  <c r="AI567" i="21"/>
  <c r="AE568" i="21"/>
  <c r="AF568" i="21"/>
  <c r="AI568" i="21"/>
  <c r="AE569" i="21"/>
  <c r="AF569" i="21"/>
  <c r="AI569" i="21"/>
  <c r="AE570" i="21"/>
  <c r="AF570" i="21"/>
  <c r="AI570" i="21"/>
  <c r="AE571" i="21"/>
  <c r="AF571" i="21"/>
  <c r="AI571" i="21"/>
  <c r="AE572" i="21"/>
  <c r="AF572" i="21"/>
  <c r="AI572" i="21"/>
  <c r="AE573" i="21"/>
  <c r="AF573" i="21"/>
  <c r="AI573" i="21"/>
  <c r="AE574" i="21"/>
  <c r="AF574" i="21"/>
  <c r="AI574" i="21"/>
  <c r="AE575" i="21"/>
  <c r="AF575" i="21"/>
  <c r="AI575" i="21"/>
  <c r="AE576" i="21"/>
  <c r="AF576" i="21"/>
  <c r="AI576" i="21"/>
  <c r="AE577" i="21"/>
  <c r="AF577" i="21"/>
  <c r="AI577" i="21"/>
  <c r="AE578" i="21"/>
  <c r="AF578" i="21"/>
  <c r="AI578" i="21"/>
  <c r="AE579" i="21"/>
  <c r="AF579" i="21"/>
  <c r="AI579" i="21"/>
  <c r="AE580" i="21"/>
  <c r="AF580" i="21"/>
  <c r="AI580" i="21"/>
  <c r="AE581" i="21"/>
  <c r="AF581" i="21"/>
  <c r="AI581" i="21"/>
  <c r="AE582" i="21"/>
  <c r="AF582" i="21"/>
  <c r="AI582" i="21"/>
  <c r="AE583" i="21"/>
  <c r="AF583" i="21"/>
  <c r="AI583" i="21"/>
  <c r="AE584" i="21"/>
  <c r="AF584" i="21"/>
  <c r="AI584" i="21"/>
  <c r="AE585" i="21"/>
  <c r="AF585" i="21"/>
  <c r="AI585" i="21"/>
  <c r="AE586" i="21"/>
  <c r="AF586" i="21"/>
  <c r="AI586" i="21"/>
  <c r="AE587" i="21"/>
  <c r="AF587" i="21"/>
  <c r="AI587" i="21"/>
  <c r="AE588" i="21"/>
  <c r="AF588" i="21"/>
  <c r="AI588" i="21"/>
  <c r="AE589" i="21"/>
  <c r="AF589" i="21"/>
  <c r="AI589" i="21"/>
  <c r="AE590" i="21"/>
  <c r="AF590" i="21"/>
  <c r="AI590" i="21"/>
  <c r="AE591" i="21"/>
  <c r="AF591" i="21"/>
  <c r="AI591" i="21"/>
  <c r="AE592" i="21"/>
  <c r="AF592" i="21"/>
  <c r="AI592" i="21"/>
  <c r="AE593" i="21"/>
  <c r="AF593" i="21"/>
  <c r="AI593" i="21"/>
  <c r="AE594" i="21"/>
  <c r="AF594" i="21"/>
  <c r="AI594" i="21"/>
  <c r="AE595" i="21"/>
  <c r="AF595" i="21"/>
  <c r="AI595" i="21"/>
  <c r="AE596" i="21"/>
  <c r="AF596" i="21"/>
  <c r="AI596" i="21"/>
  <c r="AE597" i="21"/>
  <c r="AF597" i="21"/>
  <c r="AI597" i="21"/>
  <c r="AE598" i="21"/>
  <c r="AF598" i="21"/>
  <c r="AI598" i="21"/>
  <c r="AE599" i="21"/>
  <c r="AF599" i="21"/>
  <c r="AI599" i="21"/>
  <c r="AE600" i="21"/>
  <c r="AF600" i="21"/>
  <c r="AI600" i="21"/>
  <c r="AE601" i="21"/>
  <c r="AF601" i="21"/>
  <c r="AI601" i="21"/>
  <c r="AE602" i="21"/>
  <c r="AF602" i="21"/>
  <c r="AI602" i="21"/>
  <c r="AE603" i="21"/>
  <c r="AF603" i="21"/>
  <c r="AI603" i="21"/>
  <c r="AE604" i="21"/>
  <c r="AF604" i="21"/>
  <c r="AI604" i="21"/>
  <c r="AE605" i="21"/>
  <c r="AF605" i="21"/>
  <c r="AI605" i="21"/>
  <c r="AE606" i="21"/>
  <c r="AF606" i="21"/>
  <c r="AI606" i="21"/>
  <c r="AE607" i="21"/>
  <c r="AF607" i="21"/>
  <c r="AI607" i="21"/>
  <c r="AE608" i="21"/>
  <c r="AF608" i="21"/>
  <c r="AI608" i="21"/>
  <c r="AE609" i="21"/>
  <c r="AF609" i="21"/>
  <c r="AI609" i="21"/>
  <c r="AE610" i="21"/>
  <c r="AF610" i="21"/>
  <c r="AI610" i="21"/>
  <c r="AE611" i="21"/>
  <c r="AF611" i="21"/>
  <c r="AI611" i="21"/>
  <c r="AE612" i="21"/>
  <c r="AF612" i="21"/>
  <c r="AI612" i="21"/>
  <c r="AE613" i="21"/>
  <c r="AF613" i="21"/>
  <c r="AI613" i="21"/>
  <c r="AE614" i="21"/>
  <c r="AF614" i="21"/>
  <c r="AI614" i="21"/>
  <c r="AE615" i="21"/>
  <c r="AF615" i="21"/>
  <c r="AI615" i="21"/>
  <c r="AE616" i="21"/>
  <c r="AF616" i="21"/>
  <c r="AI616" i="21"/>
  <c r="AE617" i="21"/>
  <c r="AF617" i="21"/>
  <c r="AI617" i="21"/>
  <c r="AE618" i="21"/>
  <c r="AF618" i="21"/>
  <c r="AI618" i="21"/>
  <c r="AE619" i="21"/>
  <c r="AF619" i="21"/>
  <c r="AI619" i="21"/>
  <c r="AE620" i="21"/>
  <c r="AF620" i="21"/>
  <c r="AI620" i="21"/>
  <c r="AE621" i="21"/>
  <c r="AF621" i="21"/>
  <c r="AI621" i="21"/>
  <c r="AE622" i="21"/>
  <c r="AF622" i="21"/>
  <c r="AI622" i="21"/>
  <c r="AE623" i="21"/>
  <c r="AF623" i="21"/>
  <c r="AI623" i="21"/>
  <c r="AE624" i="21"/>
  <c r="AF624" i="21"/>
  <c r="AI624" i="21"/>
  <c r="AE625" i="21"/>
  <c r="AF625" i="21"/>
  <c r="AI625" i="21"/>
  <c r="AE626" i="21"/>
  <c r="AF626" i="21"/>
  <c r="AI626" i="21"/>
  <c r="AE627" i="21"/>
  <c r="AF627" i="21"/>
  <c r="AI627" i="21"/>
  <c r="AE628" i="21"/>
  <c r="AF628" i="21"/>
  <c r="AI628" i="21"/>
  <c r="AE629" i="21"/>
  <c r="AF629" i="21"/>
  <c r="AI629" i="21"/>
  <c r="AE630" i="21"/>
  <c r="AF630" i="21"/>
  <c r="AI630" i="21"/>
  <c r="AE631" i="21"/>
  <c r="AF631" i="21"/>
  <c r="AI631" i="21"/>
  <c r="AE632" i="21"/>
  <c r="AF632" i="21"/>
  <c r="AI632" i="21"/>
  <c r="AE633" i="21"/>
  <c r="AF633" i="21"/>
  <c r="AI633" i="21"/>
  <c r="AE634" i="21"/>
  <c r="AF634" i="21"/>
  <c r="AI634" i="21"/>
  <c r="AE635" i="21"/>
  <c r="AF635" i="21"/>
  <c r="AI635" i="21"/>
  <c r="AE636" i="21"/>
  <c r="AF636" i="21"/>
  <c r="AI636" i="21"/>
  <c r="AE637" i="21"/>
  <c r="AF637" i="21"/>
  <c r="AI637" i="21"/>
  <c r="AE638" i="21"/>
  <c r="AF638" i="21"/>
  <c r="AI638" i="21"/>
  <c r="AE639" i="21"/>
  <c r="AF639" i="21"/>
  <c r="AI639" i="21"/>
  <c r="AE640" i="21"/>
  <c r="AF640" i="21"/>
  <c r="AI640" i="21"/>
  <c r="AE641" i="21"/>
  <c r="AF641" i="21"/>
  <c r="AI641" i="21"/>
  <c r="AE642" i="21"/>
  <c r="AF642" i="21"/>
  <c r="AI642" i="21"/>
  <c r="AE643" i="21"/>
  <c r="AF643" i="21"/>
  <c r="AI643" i="21"/>
  <c r="AE644" i="21"/>
  <c r="AF644" i="21"/>
  <c r="AI644" i="21"/>
  <c r="AE645" i="21"/>
  <c r="AF645" i="21"/>
  <c r="AI645" i="21"/>
  <c r="AE646" i="21"/>
  <c r="AF646" i="21"/>
  <c r="AI646" i="21"/>
  <c r="AE647" i="21"/>
  <c r="AF647" i="21"/>
  <c r="AI647" i="21"/>
  <c r="AE648" i="21"/>
  <c r="AF648" i="21"/>
  <c r="AI648" i="21"/>
  <c r="AE649" i="21"/>
  <c r="AF649" i="21"/>
  <c r="AI649" i="21"/>
  <c r="AE650" i="21"/>
  <c r="AF650" i="21"/>
  <c r="AI650" i="21"/>
  <c r="AE651" i="21"/>
  <c r="AF651" i="21"/>
  <c r="AI651" i="21"/>
  <c r="AE652" i="21"/>
  <c r="AF652" i="21"/>
  <c r="AI652" i="21"/>
  <c r="AE653" i="21"/>
  <c r="AF653" i="21"/>
  <c r="AI653" i="21"/>
  <c r="AE654" i="21"/>
  <c r="AF654" i="21"/>
  <c r="AI654" i="21"/>
  <c r="AE655" i="21"/>
  <c r="AF655" i="21"/>
  <c r="AI655" i="21"/>
  <c r="AE656" i="21"/>
  <c r="AF656" i="21"/>
  <c r="AI656" i="21"/>
  <c r="AE657" i="21"/>
  <c r="AF657" i="21"/>
  <c r="AI657" i="21"/>
  <c r="AE658" i="21"/>
  <c r="AF658" i="21"/>
  <c r="AI658" i="21"/>
  <c r="AE659" i="21"/>
  <c r="AF659" i="21"/>
  <c r="AI659" i="21"/>
  <c r="AE660" i="21"/>
  <c r="AF660" i="21"/>
  <c r="AI660" i="21"/>
  <c r="AE661" i="21"/>
  <c r="AF661" i="21"/>
  <c r="AI661" i="21"/>
  <c r="AE662" i="21"/>
  <c r="AF662" i="21"/>
  <c r="AI662" i="21"/>
  <c r="AE663" i="21"/>
  <c r="AF663" i="21"/>
  <c r="AI663" i="21"/>
  <c r="AE664" i="21"/>
  <c r="AF664" i="21"/>
  <c r="AI664" i="21"/>
  <c r="AE665" i="21"/>
  <c r="AF665" i="21"/>
  <c r="AI665" i="21"/>
  <c r="AE666" i="21"/>
  <c r="AF666" i="21"/>
  <c r="AI666" i="21"/>
  <c r="AE667" i="21"/>
  <c r="AF667" i="21"/>
  <c r="AI667" i="21"/>
  <c r="AE668" i="21"/>
  <c r="AF668" i="21"/>
  <c r="AI668" i="21"/>
  <c r="AE669" i="21"/>
  <c r="AF669" i="21"/>
  <c r="AI669" i="21"/>
  <c r="AE670" i="21"/>
  <c r="AF670" i="21"/>
  <c r="AI670" i="21"/>
  <c r="AE671" i="21"/>
  <c r="AF671" i="21"/>
  <c r="AI671" i="21"/>
  <c r="AE672" i="21"/>
  <c r="AF672" i="21"/>
  <c r="AI672" i="21"/>
  <c r="AE673" i="21"/>
  <c r="AF673" i="21"/>
  <c r="AI673" i="21"/>
  <c r="AE674" i="21"/>
  <c r="AF674" i="21"/>
  <c r="AI674" i="21"/>
  <c r="AE675" i="21"/>
  <c r="AF675" i="21"/>
  <c r="AI675" i="21"/>
  <c r="AE676" i="21"/>
  <c r="AF676" i="21"/>
  <c r="AI676" i="21"/>
  <c r="AE677" i="21"/>
  <c r="AF677" i="21"/>
  <c r="AI677" i="21"/>
  <c r="AE678" i="21"/>
  <c r="AF678" i="21"/>
  <c r="AI678" i="21"/>
  <c r="AE679" i="21"/>
  <c r="AF679" i="21"/>
  <c r="AI679" i="21"/>
  <c r="AE680" i="21"/>
  <c r="AF680" i="21"/>
  <c r="AI680" i="21"/>
  <c r="AE681" i="21"/>
  <c r="AF681" i="21"/>
  <c r="AI681" i="21"/>
  <c r="AE682" i="21"/>
  <c r="AF682" i="21"/>
  <c r="AI682" i="21"/>
  <c r="AE683" i="21"/>
  <c r="AF683" i="21"/>
  <c r="AI683" i="21"/>
  <c r="AE684" i="21"/>
  <c r="AF684" i="21"/>
  <c r="AI684" i="21"/>
  <c r="AE685" i="21"/>
  <c r="AF685" i="21"/>
  <c r="AI685" i="21"/>
  <c r="AE686" i="21"/>
  <c r="AF686" i="21"/>
  <c r="AI686" i="21"/>
  <c r="AE687" i="21"/>
  <c r="AF687" i="21"/>
  <c r="AI687" i="21"/>
  <c r="AE688" i="21"/>
  <c r="AF688" i="21"/>
  <c r="AI688" i="21"/>
  <c r="AE689" i="21"/>
  <c r="AF689" i="21"/>
  <c r="AI689" i="21"/>
  <c r="AE690" i="21"/>
  <c r="AF690" i="21"/>
  <c r="AI690" i="21"/>
  <c r="AE691" i="21"/>
  <c r="AF691" i="21"/>
  <c r="AI691" i="21"/>
  <c r="AE692" i="21"/>
  <c r="AF692" i="21"/>
  <c r="AI692" i="21"/>
  <c r="AE693" i="21"/>
  <c r="AF693" i="21"/>
  <c r="AI693" i="21"/>
  <c r="AE694" i="21"/>
  <c r="AF694" i="21"/>
  <c r="AI694" i="21"/>
  <c r="AE695" i="21"/>
  <c r="AF695" i="21"/>
  <c r="AI695" i="21"/>
  <c r="AE696" i="21"/>
  <c r="AF696" i="21"/>
  <c r="AI696" i="21"/>
  <c r="AE697" i="21"/>
  <c r="AF697" i="21"/>
  <c r="AI697" i="21"/>
  <c r="AE698" i="21"/>
  <c r="AF698" i="21"/>
  <c r="AI698" i="21"/>
  <c r="AE699" i="21"/>
  <c r="AF699" i="21"/>
  <c r="AI699" i="21"/>
  <c r="AE700" i="21"/>
  <c r="AF700" i="21"/>
  <c r="AI700" i="21"/>
  <c r="AE701" i="21"/>
  <c r="AF701" i="21"/>
  <c r="AI701" i="21"/>
  <c r="AE702" i="21"/>
  <c r="AF702" i="21"/>
  <c r="AI702" i="21"/>
  <c r="AE703" i="21"/>
  <c r="AF703" i="21"/>
  <c r="AI703" i="21"/>
  <c r="AE704" i="21"/>
  <c r="AF704" i="21"/>
  <c r="AI704" i="21"/>
  <c r="AE705" i="21"/>
  <c r="AF705" i="21"/>
  <c r="AI705" i="21"/>
  <c r="AE706" i="21"/>
  <c r="AF706" i="21"/>
  <c r="AI706" i="21"/>
  <c r="AE707" i="21"/>
  <c r="AF707" i="21"/>
  <c r="AI707" i="21"/>
  <c r="AE708" i="21"/>
  <c r="AF708" i="21"/>
  <c r="AI708" i="21"/>
  <c r="AE709" i="21"/>
  <c r="AF709" i="21"/>
  <c r="AI709" i="21"/>
  <c r="AE710" i="21"/>
  <c r="AF710" i="21"/>
  <c r="AI710" i="21"/>
  <c r="AE711" i="21"/>
  <c r="AF711" i="21"/>
  <c r="AI711" i="21"/>
  <c r="AE712" i="21"/>
  <c r="AF712" i="21"/>
  <c r="AI712" i="21"/>
  <c r="AE713" i="21"/>
  <c r="AF713" i="21"/>
  <c r="AI713" i="21"/>
  <c r="AE714" i="21"/>
  <c r="AF714" i="21"/>
  <c r="AI714" i="21"/>
  <c r="AE715" i="21"/>
  <c r="AF715" i="21"/>
  <c r="AI715" i="21"/>
  <c r="AE716" i="21"/>
  <c r="AF716" i="21"/>
  <c r="AI716" i="21"/>
  <c r="AE717" i="21"/>
  <c r="AF717" i="21"/>
  <c r="AI717" i="21"/>
  <c r="AE718" i="21"/>
  <c r="AF718" i="21"/>
  <c r="AI718" i="21"/>
  <c r="AE719" i="21"/>
  <c r="AF719" i="21"/>
  <c r="AI719" i="21"/>
  <c r="AE720" i="21"/>
  <c r="AF720" i="21"/>
  <c r="AI720" i="21"/>
  <c r="AE721" i="21"/>
  <c r="AF721" i="21"/>
  <c r="AI721" i="21"/>
  <c r="AE722" i="21"/>
  <c r="AF722" i="21"/>
  <c r="AI722" i="21"/>
  <c r="AE723" i="21"/>
  <c r="AF723" i="21"/>
  <c r="AI723" i="21"/>
  <c r="AE724" i="21"/>
  <c r="AF724" i="21"/>
  <c r="AI724" i="21"/>
  <c r="AE725" i="21"/>
  <c r="AF725" i="21"/>
  <c r="AI725" i="21"/>
  <c r="AE726" i="21"/>
  <c r="AF726" i="21"/>
  <c r="AI726" i="21"/>
  <c r="AE727" i="21"/>
  <c r="AF727" i="21"/>
  <c r="AI727" i="21"/>
  <c r="AE728" i="21"/>
  <c r="AF728" i="21"/>
  <c r="AI728" i="21"/>
  <c r="AE729" i="21"/>
  <c r="AF729" i="21"/>
  <c r="AI729" i="21"/>
  <c r="AE730" i="21"/>
  <c r="AF730" i="21"/>
  <c r="AI730" i="21"/>
  <c r="AE731" i="21"/>
  <c r="AF731" i="21"/>
  <c r="AI731" i="21"/>
  <c r="AE732" i="21"/>
  <c r="AF732" i="21"/>
  <c r="AI732" i="21"/>
  <c r="AE733" i="21"/>
  <c r="AF733" i="21"/>
  <c r="AI733" i="21"/>
  <c r="AE734" i="21"/>
  <c r="AF734" i="21"/>
  <c r="AI734" i="21"/>
  <c r="AE735" i="21"/>
  <c r="AF735" i="21"/>
  <c r="AI735" i="21"/>
  <c r="AE736" i="21"/>
  <c r="AF736" i="21"/>
  <c r="AI736" i="21"/>
  <c r="AE737" i="21"/>
  <c r="AF737" i="21"/>
  <c r="AI737" i="21"/>
  <c r="AE738" i="21"/>
  <c r="AF738" i="21"/>
  <c r="AI738" i="21"/>
  <c r="AE739" i="21"/>
  <c r="AF739" i="21"/>
  <c r="AI739" i="21"/>
  <c r="AE740" i="21"/>
  <c r="AF740" i="21"/>
  <c r="AI740" i="21"/>
  <c r="AE741" i="21"/>
  <c r="AF741" i="21"/>
  <c r="AI741" i="21"/>
  <c r="AE742" i="21"/>
  <c r="AF742" i="21"/>
  <c r="AI742" i="21"/>
  <c r="AE743" i="21"/>
  <c r="AF743" i="21"/>
  <c r="AI743" i="21"/>
  <c r="AE744" i="21"/>
  <c r="AF744" i="21"/>
  <c r="AI744" i="21"/>
  <c r="AE745" i="21"/>
  <c r="AF745" i="21"/>
  <c r="AI745" i="21"/>
  <c r="AE746" i="21"/>
  <c r="AF746" i="21"/>
  <c r="AI746" i="21"/>
  <c r="AE747" i="21"/>
  <c r="AF747" i="21"/>
  <c r="AI747" i="21"/>
  <c r="AE748" i="21"/>
  <c r="AF748" i="21"/>
  <c r="AI748" i="21"/>
  <c r="AE749" i="21"/>
  <c r="AF749" i="21"/>
  <c r="AI749" i="21"/>
  <c r="AE750" i="21"/>
  <c r="AF750" i="21"/>
  <c r="AI750" i="21"/>
  <c r="AE751" i="21"/>
  <c r="AF751" i="21"/>
  <c r="AI751" i="21"/>
  <c r="AE752" i="21"/>
  <c r="AF752" i="21"/>
  <c r="AI752" i="21"/>
  <c r="AE753" i="21"/>
  <c r="AF753" i="21"/>
  <c r="AI753" i="21"/>
  <c r="AE754" i="21"/>
  <c r="AF754" i="21"/>
  <c r="AI754" i="21"/>
  <c r="AE755" i="21"/>
  <c r="AF755" i="21"/>
  <c r="AI755" i="21"/>
  <c r="AE756" i="21"/>
  <c r="AF756" i="21"/>
  <c r="AI756" i="21"/>
  <c r="AE757" i="21"/>
  <c r="AF757" i="21"/>
  <c r="AI757" i="21"/>
  <c r="AE758" i="21"/>
  <c r="AF758" i="21"/>
  <c r="AI758" i="21"/>
  <c r="AE759" i="21"/>
  <c r="AF759" i="21"/>
  <c r="AI759" i="21"/>
  <c r="AE760" i="21"/>
  <c r="AF760" i="21"/>
  <c r="AI760" i="21"/>
  <c r="AE761" i="21"/>
  <c r="AF761" i="21"/>
  <c r="AI761" i="21"/>
  <c r="AE762" i="21"/>
  <c r="AF762" i="21"/>
  <c r="AI762" i="21"/>
  <c r="AE763" i="21"/>
  <c r="AF763" i="21"/>
  <c r="AI763" i="21"/>
  <c r="AE764" i="21"/>
  <c r="AF764" i="21"/>
  <c r="AI764" i="21"/>
  <c r="AE765" i="21"/>
  <c r="AF765" i="21"/>
  <c r="AI765" i="21"/>
  <c r="AE766" i="21"/>
  <c r="AF766" i="21"/>
  <c r="AI766" i="21"/>
  <c r="AE767" i="21"/>
  <c r="AF767" i="21"/>
  <c r="AI767" i="21"/>
  <c r="AE768" i="21"/>
  <c r="AF768" i="21"/>
  <c r="AI768" i="21"/>
  <c r="AE769" i="21"/>
  <c r="AF769" i="21"/>
  <c r="AI769" i="21"/>
  <c r="AE770" i="21"/>
  <c r="AF770" i="21"/>
  <c r="AI770" i="21"/>
  <c r="AE771" i="21"/>
  <c r="AF771" i="21"/>
  <c r="AI771" i="21"/>
  <c r="AE772" i="21"/>
  <c r="AF772" i="21"/>
  <c r="AI772" i="21"/>
  <c r="AE773" i="21"/>
  <c r="AF773" i="21"/>
  <c r="AI773" i="21"/>
  <c r="AE774" i="21"/>
  <c r="AF774" i="21"/>
  <c r="AI774" i="21"/>
  <c r="AE775" i="21"/>
  <c r="AF775" i="21"/>
  <c r="AI775" i="21"/>
  <c r="AE776" i="21"/>
  <c r="AF776" i="21"/>
  <c r="AI776" i="21"/>
  <c r="AE777" i="21"/>
  <c r="AF777" i="21"/>
  <c r="AI777" i="21"/>
  <c r="AE778" i="21"/>
  <c r="AF778" i="21"/>
  <c r="AI778" i="21"/>
  <c r="AE779" i="21"/>
  <c r="AF779" i="21"/>
  <c r="AI779" i="21"/>
  <c r="AE780" i="21"/>
  <c r="AF780" i="21"/>
  <c r="AI780" i="21"/>
  <c r="AE781" i="21"/>
  <c r="AF781" i="21"/>
  <c r="AI781" i="21"/>
  <c r="AE782" i="21"/>
  <c r="AF782" i="21"/>
  <c r="AI782" i="21"/>
  <c r="AE783" i="21"/>
  <c r="AF783" i="21"/>
  <c r="AI783" i="21"/>
  <c r="AE784" i="21"/>
  <c r="AF784" i="21"/>
  <c r="AI784" i="21"/>
  <c r="AE785" i="21"/>
  <c r="AF785" i="21"/>
  <c r="AI785" i="21"/>
  <c r="AE786" i="21"/>
  <c r="AF786" i="21"/>
  <c r="AI786" i="21"/>
  <c r="AE787" i="21"/>
  <c r="AF787" i="21"/>
  <c r="AI787" i="21"/>
  <c r="AE788" i="21"/>
  <c r="AF788" i="21"/>
  <c r="AI788" i="21"/>
  <c r="AE789" i="21"/>
  <c r="AF789" i="21"/>
  <c r="AI789" i="21"/>
  <c r="AE790" i="21"/>
  <c r="AF790" i="21"/>
  <c r="AI790" i="21"/>
  <c r="AE791" i="21"/>
  <c r="AF791" i="21"/>
  <c r="AI791" i="21"/>
  <c r="AE792" i="21"/>
  <c r="AF792" i="21"/>
  <c r="AI792" i="21"/>
  <c r="AE793" i="21"/>
  <c r="AF793" i="21"/>
  <c r="AI793" i="21"/>
  <c r="AE794" i="21"/>
  <c r="AF794" i="21"/>
  <c r="AI794" i="21"/>
  <c r="AE795" i="21"/>
  <c r="AF795" i="21"/>
  <c r="AI795" i="21"/>
  <c r="AE796" i="21"/>
  <c r="AF796" i="21"/>
  <c r="AI796" i="21"/>
  <c r="AE797" i="21"/>
  <c r="AF797" i="21"/>
  <c r="AI797" i="21"/>
  <c r="AE798" i="21"/>
  <c r="AF798" i="21"/>
  <c r="AI798" i="21"/>
  <c r="AE799" i="21"/>
  <c r="AF799" i="21"/>
  <c r="AI799" i="21"/>
  <c r="AE800" i="21"/>
  <c r="AF800" i="21"/>
  <c r="AI800" i="21"/>
  <c r="AE801" i="21"/>
  <c r="AF801" i="21"/>
  <c r="AI801" i="21"/>
  <c r="AE802" i="21"/>
  <c r="AF802" i="21"/>
  <c r="AI802" i="21"/>
  <c r="AE803" i="21"/>
  <c r="AF803" i="21"/>
  <c r="AI803" i="21"/>
  <c r="AE804" i="21"/>
  <c r="AF804" i="21"/>
  <c r="AI804" i="21"/>
  <c r="AE805" i="21"/>
  <c r="AF805" i="21"/>
  <c r="AI805" i="21"/>
  <c r="AE806" i="21"/>
  <c r="AF806" i="21"/>
  <c r="AI806" i="21"/>
  <c r="AE807" i="21"/>
  <c r="AF807" i="21"/>
  <c r="AI807" i="21"/>
  <c r="AE808" i="21"/>
  <c r="AF808" i="21"/>
  <c r="AI808" i="21"/>
  <c r="AE809" i="21"/>
  <c r="AF809" i="21"/>
  <c r="AI809" i="21"/>
  <c r="AE810" i="21"/>
  <c r="AF810" i="21"/>
  <c r="AI810" i="21"/>
  <c r="AE811" i="21"/>
  <c r="AF811" i="21"/>
  <c r="AI811" i="21"/>
  <c r="AE812" i="21"/>
  <c r="AF812" i="21"/>
  <c r="AI812" i="21"/>
  <c r="AE813" i="21"/>
  <c r="AF813" i="21"/>
  <c r="AI813" i="21"/>
  <c r="AE814" i="21"/>
  <c r="AF814" i="21"/>
  <c r="AI814" i="21"/>
  <c r="AE815" i="21"/>
  <c r="AF815" i="21"/>
  <c r="AI815" i="21"/>
  <c r="AE816" i="21"/>
  <c r="AF816" i="21"/>
  <c r="AI816" i="21"/>
  <c r="AE817" i="21"/>
  <c r="AF817" i="21"/>
  <c r="AI817" i="21"/>
  <c r="AE818" i="21"/>
  <c r="AF818" i="21"/>
  <c r="AI818" i="21"/>
  <c r="AE819" i="21"/>
  <c r="AF819" i="21"/>
  <c r="AI819" i="21"/>
  <c r="AE820" i="21"/>
  <c r="AF820" i="21"/>
  <c r="AI820" i="21"/>
  <c r="AE821" i="21"/>
  <c r="AF821" i="21"/>
  <c r="AI821" i="21"/>
  <c r="AE822" i="21"/>
  <c r="AF822" i="21"/>
  <c r="AI822" i="21"/>
  <c r="AE823" i="21"/>
  <c r="AF823" i="21"/>
  <c r="AI823" i="21"/>
  <c r="AE824" i="21"/>
  <c r="AF824" i="21"/>
  <c r="AI824" i="21"/>
  <c r="AE825" i="21"/>
  <c r="AF825" i="21"/>
  <c r="AI825" i="21"/>
  <c r="AE826" i="21"/>
  <c r="AF826" i="21"/>
  <c r="AI826" i="21"/>
  <c r="AE827" i="21"/>
  <c r="AF827" i="21"/>
  <c r="AI827" i="21"/>
  <c r="AE828" i="21"/>
  <c r="AF828" i="21"/>
  <c r="AI828" i="21"/>
  <c r="AE829" i="21"/>
  <c r="AF829" i="21"/>
  <c r="AI829" i="21"/>
  <c r="AE830" i="21"/>
  <c r="AF830" i="21"/>
  <c r="AI830" i="21"/>
  <c r="AE831" i="21"/>
  <c r="AF831" i="21"/>
  <c r="AI831" i="21"/>
  <c r="AE832" i="21"/>
  <c r="AF832" i="21"/>
  <c r="AI832" i="21"/>
  <c r="AE833" i="21"/>
  <c r="AF833" i="21"/>
  <c r="AI833" i="21"/>
  <c r="AE834" i="21"/>
  <c r="AF834" i="21"/>
  <c r="AI834" i="21"/>
  <c r="AE835" i="21"/>
  <c r="AF835" i="21"/>
  <c r="AI835" i="21"/>
  <c r="AE836" i="21"/>
  <c r="AF836" i="21"/>
  <c r="AI836" i="21"/>
  <c r="AE837" i="21"/>
  <c r="AF837" i="21"/>
  <c r="AI837" i="21"/>
  <c r="AE838" i="21"/>
  <c r="AF838" i="21"/>
  <c r="AI838" i="21"/>
  <c r="AE839" i="21"/>
  <c r="AF839" i="21"/>
  <c r="AI839" i="21"/>
  <c r="AE840" i="21"/>
  <c r="AF840" i="21"/>
  <c r="AI840" i="21"/>
  <c r="AE841" i="21"/>
  <c r="AF841" i="21"/>
  <c r="AI841" i="21"/>
  <c r="AE842" i="21"/>
  <c r="AF842" i="21"/>
  <c r="AI842" i="21"/>
  <c r="AE843" i="21"/>
  <c r="AF843" i="21"/>
  <c r="AI843" i="21"/>
  <c r="AE844" i="21"/>
  <c r="AF844" i="21"/>
  <c r="AI844" i="21"/>
  <c r="AE845" i="21"/>
  <c r="AF845" i="21"/>
  <c r="AI845" i="21"/>
  <c r="AE846" i="21"/>
  <c r="AF846" i="21"/>
  <c r="AI846" i="21"/>
  <c r="AE847" i="21"/>
  <c r="AF847" i="21"/>
  <c r="AI847" i="21"/>
  <c r="AE848" i="21"/>
  <c r="AF848" i="21"/>
  <c r="AI848" i="21"/>
  <c r="AE849" i="21"/>
  <c r="AF849" i="21"/>
  <c r="AI849" i="21"/>
  <c r="AE850" i="21"/>
  <c r="AF850" i="21"/>
  <c r="AI850" i="21"/>
  <c r="AE851" i="21"/>
  <c r="AF851" i="21"/>
  <c r="AI851" i="21"/>
  <c r="AE852" i="21"/>
  <c r="AF852" i="21"/>
  <c r="AI852" i="21"/>
  <c r="AE853" i="21"/>
  <c r="AF853" i="21"/>
  <c r="AI853" i="21"/>
  <c r="AE854" i="21"/>
  <c r="AF854" i="21"/>
  <c r="AI854" i="21"/>
  <c r="AE855" i="21"/>
  <c r="AF855" i="21"/>
  <c r="AI855" i="21"/>
  <c r="AE856" i="21"/>
  <c r="AF856" i="21"/>
  <c r="AI856" i="21"/>
  <c r="AE857" i="21"/>
  <c r="AF857" i="21"/>
  <c r="AI857" i="21"/>
  <c r="AE858" i="21"/>
  <c r="AF858" i="21"/>
  <c r="AI858" i="21"/>
  <c r="AE859" i="21"/>
  <c r="AF859" i="21"/>
  <c r="AI859" i="21"/>
  <c r="AE860" i="21"/>
  <c r="AF860" i="21"/>
  <c r="AI860" i="21"/>
  <c r="AE861" i="21"/>
  <c r="AF861" i="21"/>
  <c r="AI861" i="21"/>
  <c r="AE862" i="21"/>
  <c r="AF862" i="21"/>
  <c r="AI862" i="21"/>
  <c r="AE863" i="21"/>
  <c r="AF863" i="21"/>
  <c r="AI863" i="21"/>
  <c r="AE864" i="21"/>
  <c r="AF864" i="21"/>
  <c r="AI864" i="21"/>
  <c r="AE865" i="21"/>
  <c r="AF865" i="21"/>
  <c r="AI865" i="21"/>
  <c r="AE866" i="21"/>
  <c r="AF866" i="21"/>
  <c r="AI866" i="21"/>
  <c r="AE867" i="21"/>
  <c r="AF867" i="21"/>
  <c r="AI867" i="21"/>
  <c r="AE868" i="21"/>
  <c r="AF868" i="21"/>
  <c r="AI868" i="21"/>
  <c r="AE869" i="21"/>
  <c r="AF869" i="21"/>
  <c r="AI869" i="21"/>
  <c r="AE870" i="21"/>
  <c r="AF870" i="21"/>
  <c r="AI870" i="21"/>
  <c r="AE871" i="21"/>
  <c r="AF871" i="21"/>
  <c r="AI871" i="21"/>
  <c r="AE872" i="21"/>
  <c r="AF872" i="21"/>
  <c r="AI872" i="21"/>
  <c r="AE873" i="21"/>
  <c r="AF873" i="21"/>
  <c r="AI873" i="21"/>
  <c r="AE874" i="21"/>
  <c r="AF874" i="21"/>
  <c r="AI874" i="21"/>
  <c r="AE875" i="21"/>
  <c r="AF875" i="21"/>
  <c r="AI875" i="21"/>
  <c r="AE876" i="21"/>
  <c r="AF876" i="21"/>
  <c r="AI876" i="21"/>
  <c r="AE877" i="21"/>
  <c r="AF877" i="21"/>
  <c r="AI877" i="21"/>
  <c r="AE878" i="21"/>
  <c r="AF878" i="21"/>
  <c r="AI878" i="21"/>
  <c r="AE879" i="21"/>
  <c r="AF879" i="21"/>
  <c r="AI879" i="21"/>
  <c r="AE880" i="21"/>
  <c r="AF880" i="21"/>
  <c r="AI880" i="21"/>
  <c r="AE881" i="21"/>
  <c r="AF881" i="21"/>
  <c r="AI881" i="21"/>
  <c r="AE882" i="21"/>
  <c r="AF882" i="21"/>
  <c r="AI882" i="21"/>
  <c r="AE883" i="21"/>
  <c r="AF883" i="21"/>
  <c r="AI883" i="21"/>
  <c r="AE884" i="21"/>
  <c r="AF884" i="21"/>
  <c r="AI884" i="21"/>
  <c r="AE885" i="21"/>
  <c r="AF885" i="21"/>
  <c r="AI885" i="21"/>
  <c r="AE886" i="21"/>
  <c r="AF886" i="21"/>
  <c r="AI886" i="21"/>
  <c r="AE887" i="21"/>
  <c r="AF887" i="21"/>
  <c r="AI887" i="21"/>
  <c r="AE888" i="21"/>
  <c r="AF888" i="21"/>
  <c r="AI888" i="21"/>
  <c r="AE889" i="21"/>
  <c r="AF889" i="21"/>
  <c r="AI889" i="21"/>
  <c r="AE890" i="21"/>
  <c r="AF890" i="21"/>
  <c r="AI890" i="21"/>
  <c r="AE891" i="21"/>
  <c r="AF891" i="21"/>
  <c r="AI891" i="21"/>
  <c r="AE892" i="21"/>
  <c r="AF892" i="21"/>
  <c r="AI892" i="21"/>
  <c r="AE893" i="21"/>
  <c r="AF893" i="21"/>
  <c r="AI893" i="21"/>
  <c r="AE894" i="21"/>
  <c r="AF894" i="21"/>
  <c r="AI894" i="21"/>
  <c r="AE895" i="21"/>
  <c r="AF895" i="21"/>
  <c r="AI895" i="21"/>
  <c r="AE896" i="21"/>
  <c r="AF896" i="21"/>
  <c r="AI896" i="21"/>
  <c r="AE897" i="21"/>
  <c r="AF897" i="21"/>
  <c r="AI897" i="21"/>
  <c r="AE898" i="21"/>
  <c r="AF898" i="21"/>
  <c r="AI898" i="21"/>
  <c r="AE899" i="21"/>
  <c r="AF899" i="21"/>
  <c r="AI899" i="21"/>
  <c r="AE900" i="21"/>
  <c r="AF900" i="21"/>
  <c r="AI900" i="21"/>
  <c r="AE901" i="21"/>
  <c r="AF901" i="21"/>
  <c r="AI901" i="21"/>
  <c r="AE902" i="21"/>
  <c r="AF902" i="21"/>
  <c r="AI902" i="21"/>
  <c r="AE903" i="21"/>
  <c r="AF903" i="21"/>
  <c r="AI903" i="21"/>
  <c r="AE904" i="21"/>
  <c r="AF904" i="21"/>
  <c r="AI904" i="21"/>
  <c r="AE905" i="21"/>
  <c r="AF905" i="21"/>
  <c r="AI905" i="21"/>
  <c r="AE906" i="21"/>
  <c r="AF906" i="21"/>
  <c r="AI906" i="21"/>
  <c r="AE907" i="21"/>
  <c r="AF907" i="21"/>
  <c r="AI907" i="21"/>
  <c r="AE908" i="21"/>
  <c r="AF908" i="21"/>
  <c r="AI908" i="21"/>
  <c r="AE909" i="21"/>
  <c r="AF909" i="21"/>
  <c r="AI909" i="21"/>
  <c r="AE910" i="21"/>
  <c r="AF910" i="21"/>
  <c r="AI910" i="21"/>
  <c r="AE911" i="21"/>
  <c r="AF911" i="21"/>
  <c r="AI911" i="21"/>
  <c r="AE912" i="21"/>
  <c r="AF912" i="21"/>
  <c r="AI912" i="21"/>
  <c r="AE913" i="21"/>
  <c r="AF913" i="21"/>
  <c r="AI913" i="21"/>
  <c r="AE914" i="21"/>
  <c r="AF914" i="21"/>
  <c r="AI914" i="21"/>
  <c r="AE915" i="21"/>
  <c r="AF915" i="21"/>
  <c r="AI915" i="21"/>
  <c r="AE916" i="21"/>
  <c r="AF916" i="21"/>
  <c r="AI916" i="21"/>
  <c r="AE917" i="21"/>
  <c r="AF917" i="21"/>
  <c r="AI917" i="21"/>
  <c r="AE918" i="21"/>
  <c r="AF918" i="21"/>
  <c r="AI918" i="21"/>
  <c r="AE919" i="21"/>
  <c r="AF919" i="21"/>
  <c r="AI919" i="21"/>
  <c r="AE920" i="21"/>
  <c r="AF920" i="21"/>
  <c r="AI920" i="21"/>
  <c r="AE921" i="21"/>
  <c r="AF921" i="21"/>
  <c r="AI921" i="21"/>
  <c r="AE922" i="21"/>
  <c r="AF922" i="21"/>
  <c r="AI922" i="21"/>
  <c r="AE923" i="21"/>
  <c r="AF923" i="21"/>
  <c r="AI923" i="21"/>
  <c r="AE924" i="21"/>
  <c r="AF924" i="21"/>
  <c r="AI924" i="21"/>
  <c r="AE925" i="21"/>
  <c r="AF925" i="21"/>
  <c r="AI925" i="21"/>
  <c r="AE926" i="21"/>
  <c r="AF926" i="21"/>
  <c r="AI926" i="21"/>
  <c r="AE927" i="21"/>
  <c r="AF927" i="21"/>
  <c r="AI927" i="21"/>
  <c r="AE928" i="21"/>
  <c r="AF928" i="21"/>
  <c r="AI928" i="21"/>
  <c r="AE929" i="21"/>
  <c r="AF929" i="21"/>
  <c r="AI929" i="21"/>
  <c r="AE930" i="21"/>
  <c r="AF930" i="21"/>
  <c r="AI930" i="21"/>
  <c r="AE931" i="21"/>
  <c r="AF931" i="21"/>
  <c r="AI931" i="21"/>
  <c r="AE932" i="21"/>
  <c r="AF932" i="21"/>
  <c r="AI932" i="21"/>
  <c r="AE933" i="21"/>
  <c r="AF933" i="21"/>
  <c r="AI933" i="21"/>
  <c r="AE934" i="21"/>
  <c r="AF934" i="21"/>
  <c r="AI934" i="21"/>
  <c r="AE935" i="21"/>
  <c r="AF935" i="21"/>
  <c r="AI935" i="21"/>
  <c r="AE936" i="21"/>
  <c r="AF936" i="21"/>
  <c r="AI936" i="21"/>
  <c r="AE937" i="21"/>
  <c r="AF937" i="21"/>
  <c r="AI937" i="21"/>
  <c r="AE938" i="21"/>
  <c r="AF938" i="21"/>
  <c r="AI938" i="21"/>
  <c r="AE939" i="21"/>
  <c r="AF939" i="21"/>
  <c r="AI939" i="21"/>
  <c r="AE940" i="21"/>
  <c r="AF940" i="21"/>
  <c r="AI940" i="21"/>
  <c r="AE941" i="21"/>
  <c r="AF941" i="21"/>
  <c r="AI941" i="21"/>
  <c r="AE942" i="21"/>
  <c r="AF942" i="21"/>
  <c r="AI942" i="21"/>
  <c r="AE943" i="21"/>
  <c r="AF943" i="21"/>
  <c r="AI943" i="21"/>
  <c r="AE944" i="21"/>
  <c r="AF944" i="21"/>
  <c r="AI944" i="21"/>
  <c r="AE945" i="21"/>
  <c r="AF945" i="21"/>
  <c r="AI945" i="21"/>
  <c r="AE946" i="21"/>
  <c r="AF946" i="21"/>
  <c r="AI946" i="21"/>
  <c r="AE947" i="21"/>
  <c r="AF947" i="21"/>
  <c r="AI947" i="21"/>
  <c r="AE948" i="21"/>
  <c r="AF948" i="21"/>
  <c r="AI948" i="21"/>
  <c r="AE949" i="21"/>
  <c r="AF949" i="21"/>
  <c r="AI949" i="21"/>
  <c r="AE950" i="21"/>
  <c r="AF950" i="21"/>
  <c r="AI950" i="21"/>
  <c r="AE951" i="21"/>
  <c r="AF951" i="21"/>
  <c r="AI951" i="21"/>
  <c r="AE952" i="21"/>
  <c r="AF952" i="21"/>
  <c r="AI952" i="21"/>
  <c r="AE953" i="21"/>
  <c r="AF953" i="21"/>
  <c r="AI953" i="21"/>
  <c r="AE954" i="21"/>
  <c r="AF954" i="21"/>
  <c r="AI954" i="21"/>
  <c r="AE955" i="21"/>
  <c r="AF955" i="21"/>
  <c r="AI955" i="21"/>
  <c r="AE956" i="21"/>
  <c r="AF956" i="21"/>
  <c r="AI956" i="21"/>
  <c r="AE957" i="21"/>
  <c r="AF957" i="21"/>
  <c r="AI957" i="21"/>
  <c r="AE958" i="21"/>
  <c r="AF958" i="21"/>
  <c r="AI958" i="21"/>
  <c r="AE959" i="21"/>
  <c r="AF959" i="21"/>
  <c r="AI959" i="21"/>
  <c r="AE960" i="21"/>
  <c r="AF960" i="21"/>
  <c r="AI960" i="21"/>
  <c r="AE961" i="21"/>
  <c r="AF961" i="21"/>
  <c r="AI961" i="21"/>
  <c r="AE962" i="21"/>
  <c r="AF962" i="21"/>
  <c r="AI962" i="21"/>
  <c r="AE963" i="21"/>
  <c r="AF963" i="21"/>
  <c r="AI963" i="21"/>
  <c r="AE964" i="21"/>
  <c r="AF964" i="21"/>
  <c r="AI964" i="21"/>
  <c r="AE965" i="21"/>
  <c r="AF965" i="21"/>
  <c r="AI965" i="21"/>
  <c r="AE966" i="21"/>
  <c r="AF966" i="21"/>
  <c r="AI966" i="21"/>
  <c r="AE967" i="21"/>
  <c r="AF967" i="21"/>
  <c r="AI967" i="21"/>
  <c r="AE968" i="21"/>
  <c r="AF968" i="21"/>
  <c r="AI968" i="21"/>
  <c r="AE969" i="21"/>
  <c r="AF969" i="21"/>
  <c r="AI969" i="21"/>
  <c r="AE970" i="21"/>
  <c r="AF970" i="21"/>
  <c r="AI970" i="21"/>
  <c r="AE971" i="21"/>
  <c r="AF971" i="21"/>
  <c r="AI971" i="21"/>
  <c r="AE972" i="21"/>
  <c r="AF972" i="21"/>
  <c r="AI972" i="21"/>
  <c r="AE973" i="21"/>
  <c r="AF973" i="21"/>
  <c r="AI973" i="21"/>
  <c r="AE974" i="21"/>
  <c r="AF974" i="21"/>
  <c r="AI974" i="21"/>
  <c r="AE975" i="21"/>
  <c r="AF975" i="21"/>
  <c r="AI975" i="21"/>
  <c r="AE976" i="21"/>
  <c r="AF976" i="21"/>
  <c r="AI976" i="21"/>
  <c r="AE977" i="21"/>
  <c r="AF977" i="21"/>
  <c r="AI977" i="21"/>
  <c r="AE978" i="21"/>
  <c r="AF978" i="21"/>
  <c r="AI978" i="21"/>
  <c r="AE979" i="21"/>
  <c r="AF979" i="21"/>
  <c r="AI979" i="21"/>
  <c r="AE980" i="21"/>
  <c r="AF980" i="21"/>
  <c r="AI980" i="21"/>
  <c r="AE981" i="21"/>
  <c r="AF981" i="21"/>
  <c r="AI981" i="21"/>
  <c r="AE982" i="21"/>
  <c r="AF982" i="21"/>
  <c r="AI982" i="21"/>
  <c r="AE983" i="21"/>
  <c r="AF983" i="21"/>
  <c r="AI983" i="21"/>
  <c r="AE984" i="21"/>
  <c r="AF984" i="21"/>
  <c r="AI984" i="21"/>
  <c r="AE985" i="21"/>
  <c r="AF985" i="21"/>
  <c r="AI985" i="21"/>
  <c r="AE986" i="21"/>
  <c r="AF986" i="21"/>
  <c r="AI986" i="21"/>
  <c r="AE987" i="21"/>
  <c r="AF987" i="21"/>
  <c r="AI987" i="21"/>
  <c r="AE988" i="21"/>
  <c r="AF988" i="21"/>
  <c r="AI988" i="21"/>
  <c r="AE989" i="21"/>
  <c r="AF989" i="21"/>
  <c r="AI989" i="21"/>
  <c r="AE990" i="21"/>
  <c r="AF990" i="21"/>
  <c r="AI990" i="21"/>
  <c r="AE991" i="21"/>
  <c r="AF991" i="21"/>
  <c r="AI991" i="21"/>
  <c r="AE992" i="21"/>
  <c r="AF992" i="21"/>
  <c r="AI992" i="21"/>
  <c r="AE993" i="21"/>
  <c r="AF993" i="21"/>
  <c r="AI993" i="21"/>
  <c r="AE994" i="21"/>
  <c r="AF994" i="21"/>
  <c r="AI994" i="21"/>
  <c r="AE995" i="21"/>
  <c r="AF995" i="21"/>
  <c r="AI995" i="21"/>
  <c r="AE996" i="21"/>
  <c r="AF996" i="21"/>
  <c r="AI996" i="21"/>
  <c r="AE997" i="21"/>
  <c r="AF997" i="21"/>
  <c r="AI997" i="21"/>
  <c r="AE998" i="21"/>
  <c r="AF998" i="21"/>
  <c r="AI998" i="21"/>
  <c r="AE999" i="21"/>
  <c r="AF999" i="21"/>
  <c r="AI999" i="21"/>
  <c r="AE1000" i="21"/>
  <c r="AF1000" i="21"/>
  <c r="AI1000" i="21"/>
  <c r="AI15" i="21"/>
  <c r="AI13" i="21"/>
  <c r="AI11" i="21"/>
  <c r="AI9" i="21"/>
  <c r="AI7" i="21"/>
  <c r="AI14" i="21"/>
  <c r="AI12" i="21"/>
  <c r="AI10" i="21"/>
  <c r="AI8" i="21"/>
  <c r="AI6" i="21"/>
  <c r="AI5" i="21"/>
  <c r="AI3" i="21"/>
  <c r="AI4" i="21"/>
  <c r="AJ999" i="21"/>
  <c r="AN999" i="21"/>
  <c r="AK999" i="21"/>
  <c r="AL999" i="21"/>
  <c r="AJ997" i="21"/>
  <c r="AN997" i="21"/>
  <c r="AK997" i="21"/>
  <c r="AL997" i="21"/>
  <c r="AJ995" i="21"/>
  <c r="AN995" i="21"/>
  <c r="AK995" i="21"/>
  <c r="AL995" i="21"/>
  <c r="AJ993" i="21"/>
  <c r="AN993" i="21"/>
  <c r="AK993" i="21"/>
  <c r="AL993" i="21"/>
  <c r="AJ991" i="21"/>
  <c r="AN991" i="21"/>
  <c r="AK991" i="21"/>
  <c r="AL991" i="21"/>
  <c r="AJ989" i="21"/>
  <c r="AN989" i="21"/>
  <c r="AK989" i="21"/>
  <c r="AL989" i="21"/>
  <c r="AJ987" i="21"/>
  <c r="AN987" i="21"/>
  <c r="AK987" i="21"/>
  <c r="AL987" i="21"/>
  <c r="AJ985" i="21"/>
  <c r="AN985" i="21"/>
  <c r="AK985" i="21"/>
  <c r="AL985" i="21"/>
  <c r="AJ983" i="21"/>
  <c r="AN983" i="21"/>
  <c r="AK983" i="21"/>
  <c r="AL983" i="21"/>
  <c r="AJ981" i="21"/>
  <c r="AN981" i="21"/>
  <c r="AK981" i="21"/>
  <c r="AL981" i="21"/>
  <c r="AJ979" i="21"/>
  <c r="AN979" i="21"/>
  <c r="AK979" i="21"/>
  <c r="AL979" i="21"/>
  <c r="AJ977" i="21"/>
  <c r="AN977" i="21"/>
  <c r="AK977" i="21"/>
  <c r="AL977" i="21"/>
  <c r="AJ975" i="21"/>
  <c r="AN975" i="21"/>
  <c r="AK975" i="21"/>
  <c r="AL975" i="21"/>
  <c r="AJ973" i="21"/>
  <c r="AN973" i="21"/>
  <c r="AK973" i="21"/>
  <c r="AL973" i="21"/>
  <c r="AJ971" i="21"/>
  <c r="AN971" i="21"/>
  <c r="AK971" i="21"/>
  <c r="AL971" i="21"/>
  <c r="AJ969" i="21"/>
  <c r="AN969" i="21"/>
  <c r="AK969" i="21"/>
  <c r="AL969" i="21"/>
  <c r="AJ967" i="21"/>
  <c r="AN967" i="21"/>
  <c r="AK967" i="21"/>
  <c r="AL967" i="21"/>
  <c r="AJ965" i="21"/>
  <c r="AN965" i="21"/>
  <c r="AK965" i="21"/>
  <c r="AL965" i="21"/>
  <c r="AJ963" i="21"/>
  <c r="AN963" i="21"/>
  <c r="AK963" i="21"/>
  <c r="AL963" i="21"/>
  <c r="AJ961" i="21"/>
  <c r="AN961" i="21"/>
  <c r="AK961" i="21"/>
  <c r="AL961" i="21"/>
  <c r="AJ959" i="21"/>
  <c r="AN959" i="21"/>
  <c r="AK959" i="21"/>
  <c r="AL959" i="21"/>
  <c r="AJ957" i="21"/>
  <c r="AN957" i="21"/>
  <c r="AK957" i="21"/>
  <c r="AL957" i="21"/>
  <c r="AJ955" i="21"/>
  <c r="AN955" i="21"/>
  <c r="AK955" i="21"/>
  <c r="AL955" i="21"/>
  <c r="AJ953" i="21"/>
  <c r="AN953" i="21"/>
  <c r="AK953" i="21"/>
  <c r="AL953" i="21"/>
  <c r="AJ951" i="21"/>
  <c r="AN951" i="21"/>
  <c r="AK951" i="21"/>
  <c r="AL951" i="21"/>
  <c r="AJ949" i="21"/>
  <c r="AN949" i="21"/>
  <c r="AK949" i="21"/>
  <c r="AL949" i="21"/>
  <c r="AJ947" i="21"/>
  <c r="AN947" i="21"/>
  <c r="AK947" i="21"/>
  <c r="AL947" i="21"/>
  <c r="AJ945" i="21"/>
  <c r="AN945" i="21"/>
  <c r="AK945" i="21"/>
  <c r="AL945" i="21"/>
  <c r="AJ943" i="21"/>
  <c r="AN943" i="21"/>
  <c r="AK943" i="21"/>
  <c r="AL943" i="21"/>
  <c r="AJ941" i="21"/>
  <c r="AN941" i="21"/>
  <c r="AK941" i="21"/>
  <c r="AL941" i="21"/>
  <c r="AJ939" i="21"/>
  <c r="AN939" i="21"/>
  <c r="AK939" i="21"/>
  <c r="AL939" i="21"/>
  <c r="AJ937" i="21"/>
  <c r="AN937" i="21"/>
  <c r="AK937" i="21"/>
  <c r="AL937" i="21"/>
  <c r="AJ935" i="21"/>
  <c r="AN935" i="21"/>
  <c r="AK935" i="21"/>
  <c r="AL935" i="21"/>
  <c r="AJ933" i="21"/>
  <c r="AN933" i="21"/>
  <c r="AK933" i="21"/>
  <c r="AL933" i="21"/>
  <c r="AJ931" i="21"/>
  <c r="AN931" i="21"/>
  <c r="AK931" i="21"/>
  <c r="AL931" i="21"/>
  <c r="AJ929" i="21"/>
  <c r="AN929" i="21"/>
  <c r="AK929" i="21"/>
  <c r="AL929" i="21"/>
  <c r="AJ927" i="21"/>
  <c r="AN927" i="21"/>
  <c r="AK927" i="21"/>
  <c r="AL927" i="21"/>
  <c r="AJ925" i="21"/>
  <c r="AN925" i="21"/>
  <c r="AK925" i="21"/>
  <c r="AL925" i="21"/>
  <c r="AJ923" i="21"/>
  <c r="AN923" i="21"/>
  <c r="AK923" i="21"/>
  <c r="AL923" i="21"/>
  <c r="AJ921" i="21"/>
  <c r="AN921" i="21"/>
  <c r="AK921" i="21"/>
  <c r="AL921" i="21"/>
  <c r="AJ919" i="21"/>
  <c r="AN919" i="21"/>
  <c r="AK919" i="21"/>
  <c r="AL919" i="21"/>
  <c r="AJ917" i="21"/>
  <c r="AN917" i="21"/>
  <c r="AK917" i="21"/>
  <c r="AL917" i="21"/>
  <c r="AJ915" i="21"/>
  <c r="AN915" i="21"/>
  <c r="AK915" i="21"/>
  <c r="AL915" i="21"/>
  <c r="AJ913" i="21"/>
  <c r="AN913" i="21"/>
  <c r="AK913" i="21"/>
  <c r="AL913" i="21"/>
  <c r="AJ911" i="21"/>
  <c r="AN911" i="21"/>
  <c r="AK911" i="21"/>
  <c r="AL911" i="21"/>
  <c r="AJ909" i="21"/>
  <c r="AN909" i="21"/>
  <c r="AK909" i="21"/>
  <c r="AL909" i="21"/>
  <c r="AJ907" i="21"/>
  <c r="AN907" i="21"/>
  <c r="AK907" i="21"/>
  <c r="AL907" i="21"/>
  <c r="AJ905" i="21"/>
  <c r="AN905" i="21"/>
  <c r="AK905" i="21"/>
  <c r="AL905" i="21"/>
  <c r="AJ903" i="21"/>
  <c r="AN903" i="21"/>
  <c r="AK903" i="21"/>
  <c r="AL903" i="21"/>
  <c r="AJ901" i="21"/>
  <c r="AN901" i="21"/>
  <c r="AK901" i="21"/>
  <c r="AL901" i="21"/>
  <c r="AJ899" i="21"/>
  <c r="AN899" i="21"/>
  <c r="AK899" i="21"/>
  <c r="AL899" i="21"/>
  <c r="AJ897" i="21"/>
  <c r="AN897" i="21"/>
  <c r="AK897" i="21"/>
  <c r="AL897" i="21"/>
  <c r="AJ895" i="21"/>
  <c r="AN895" i="21"/>
  <c r="AK895" i="21"/>
  <c r="AL895" i="21"/>
  <c r="AJ893" i="21"/>
  <c r="AN893" i="21"/>
  <c r="AK893" i="21"/>
  <c r="AL893" i="21"/>
  <c r="AJ891" i="21"/>
  <c r="AN891" i="21"/>
  <c r="AK891" i="21"/>
  <c r="AL891" i="21"/>
  <c r="AJ889" i="21"/>
  <c r="AN889" i="21"/>
  <c r="AK889" i="21"/>
  <c r="AL889" i="21"/>
  <c r="AJ887" i="21"/>
  <c r="AN887" i="21"/>
  <c r="AK887" i="21"/>
  <c r="AL887" i="21"/>
  <c r="AJ885" i="21"/>
  <c r="AN885" i="21"/>
  <c r="AK885" i="21"/>
  <c r="AL885" i="21"/>
  <c r="AJ883" i="21"/>
  <c r="AN883" i="21"/>
  <c r="AK883" i="21"/>
  <c r="AL883" i="21"/>
  <c r="AJ881" i="21"/>
  <c r="AN881" i="21"/>
  <c r="AK881" i="21"/>
  <c r="AL881" i="21"/>
  <c r="AJ879" i="21"/>
  <c r="AN879" i="21"/>
  <c r="AK879" i="21"/>
  <c r="AL879" i="21"/>
  <c r="AJ877" i="21"/>
  <c r="AN877" i="21"/>
  <c r="AK877" i="21"/>
  <c r="AL877" i="21"/>
  <c r="AJ875" i="21"/>
  <c r="AN875" i="21"/>
  <c r="AK875" i="21"/>
  <c r="AL875" i="21"/>
  <c r="AJ873" i="21"/>
  <c r="AN873" i="21"/>
  <c r="AK873" i="21"/>
  <c r="AL873" i="21"/>
  <c r="AJ871" i="21"/>
  <c r="AN871" i="21"/>
  <c r="AK871" i="21"/>
  <c r="AL871" i="21"/>
  <c r="AJ869" i="21"/>
  <c r="AN869" i="21"/>
  <c r="AK869" i="21"/>
  <c r="AL869" i="21"/>
  <c r="AJ867" i="21"/>
  <c r="AN867" i="21"/>
  <c r="AK867" i="21"/>
  <c r="AL867" i="21"/>
  <c r="AJ865" i="21"/>
  <c r="AN865" i="21"/>
  <c r="AK865" i="21"/>
  <c r="AL865" i="21"/>
  <c r="AJ863" i="21"/>
  <c r="AN863" i="21"/>
  <c r="AK863" i="21"/>
  <c r="AL863" i="21"/>
  <c r="AJ861" i="21"/>
  <c r="AN861" i="21"/>
  <c r="AK861" i="21"/>
  <c r="AL861" i="21"/>
  <c r="AJ859" i="21"/>
  <c r="AN859" i="21"/>
  <c r="AK859" i="21"/>
  <c r="AL859" i="21"/>
  <c r="AJ857" i="21"/>
  <c r="AN857" i="21"/>
  <c r="AK857" i="21"/>
  <c r="AL857" i="21"/>
  <c r="AJ855" i="21"/>
  <c r="AN855" i="21"/>
  <c r="AK855" i="21"/>
  <c r="AL855" i="21"/>
  <c r="AJ853" i="21"/>
  <c r="AN853" i="21"/>
  <c r="AK853" i="21"/>
  <c r="AL853" i="21"/>
  <c r="AJ851" i="21"/>
  <c r="AN851" i="21"/>
  <c r="AK851" i="21"/>
  <c r="AL851" i="21"/>
  <c r="AJ849" i="21"/>
  <c r="AN849" i="21"/>
  <c r="AK849" i="21"/>
  <c r="AL849" i="21"/>
  <c r="AJ847" i="21"/>
  <c r="AN847" i="21"/>
  <c r="AK847" i="21"/>
  <c r="AL847" i="21"/>
  <c r="AJ845" i="21"/>
  <c r="AN845" i="21"/>
  <c r="AK845" i="21"/>
  <c r="AL845" i="21"/>
  <c r="AJ843" i="21"/>
  <c r="AN843" i="21"/>
  <c r="AK843" i="21"/>
  <c r="AL843" i="21"/>
  <c r="AJ841" i="21"/>
  <c r="AN841" i="21"/>
  <c r="AK841" i="21"/>
  <c r="AL841" i="21"/>
  <c r="AJ839" i="21"/>
  <c r="AN839" i="21"/>
  <c r="AK839" i="21"/>
  <c r="AL839" i="21"/>
  <c r="AJ837" i="21"/>
  <c r="AN837" i="21"/>
  <c r="AK837" i="21"/>
  <c r="AL837" i="21"/>
  <c r="AJ835" i="21"/>
  <c r="AN835" i="21"/>
  <c r="AK835" i="21"/>
  <c r="AL835" i="21"/>
  <c r="AJ833" i="21"/>
  <c r="AN833" i="21"/>
  <c r="AK833" i="21"/>
  <c r="AL833" i="21"/>
  <c r="AJ831" i="21"/>
  <c r="AN831" i="21"/>
  <c r="AK831" i="21"/>
  <c r="AL831" i="21"/>
  <c r="AJ829" i="21"/>
  <c r="AN829" i="21"/>
  <c r="AK829" i="21"/>
  <c r="AL829" i="21"/>
  <c r="AJ827" i="21"/>
  <c r="AN827" i="21"/>
  <c r="AK827" i="21"/>
  <c r="AL827" i="21"/>
  <c r="AJ825" i="21"/>
  <c r="AN825" i="21"/>
  <c r="AK825" i="21"/>
  <c r="AL825" i="21"/>
  <c r="AJ823" i="21"/>
  <c r="AN823" i="21"/>
  <c r="AK823" i="21"/>
  <c r="AL823" i="21"/>
  <c r="AJ821" i="21"/>
  <c r="AN821" i="21"/>
  <c r="AK821" i="21"/>
  <c r="AL821" i="21"/>
  <c r="AJ819" i="21"/>
  <c r="AN819" i="21"/>
  <c r="AK819" i="21"/>
  <c r="AL819" i="21"/>
  <c r="AJ817" i="21"/>
  <c r="AN817" i="21"/>
  <c r="AK817" i="21"/>
  <c r="AL817" i="21"/>
  <c r="AJ815" i="21"/>
  <c r="AN815" i="21"/>
  <c r="AK815" i="21"/>
  <c r="AL815" i="21"/>
  <c r="AJ813" i="21"/>
  <c r="AN813" i="21"/>
  <c r="AK813" i="21"/>
  <c r="AL813" i="21"/>
  <c r="AJ811" i="21"/>
  <c r="AN811" i="21"/>
  <c r="AK811" i="21"/>
  <c r="AL811" i="21"/>
  <c r="AJ809" i="21"/>
  <c r="AN809" i="21"/>
  <c r="AK809" i="21"/>
  <c r="AL809" i="21"/>
  <c r="AJ807" i="21"/>
  <c r="AN807" i="21"/>
  <c r="AK807" i="21"/>
  <c r="AL807" i="21"/>
  <c r="AJ805" i="21"/>
  <c r="AN805" i="21"/>
  <c r="AK805" i="21"/>
  <c r="AL805" i="21"/>
  <c r="AJ803" i="21"/>
  <c r="AN803" i="21"/>
  <c r="AK803" i="21"/>
  <c r="AL803" i="21"/>
  <c r="AJ801" i="21"/>
  <c r="AN801" i="21"/>
  <c r="AK801" i="21"/>
  <c r="AL801" i="21"/>
  <c r="AJ799" i="21"/>
  <c r="AN799" i="21"/>
  <c r="AK799" i="21"/>
  <c r="AL799" i="21"/>
  <c r="AJ797" i="21"/>
  <c r="AN797" i="21"/>
  <c r="AK797" i="21"/>
  <c r="AL797" i="21"/>
  <c r="AJ795" i="21"/>
  <c r="AN795" i="21"/>
  <c r="AK795" i="21"/>
  <c r="AL795" i="21"/>
  <c r="AJ793" i="21"/>
  <c r="AN793" i="21"/>
  <c r="AK793" i="21"/>
  <c r="AL793" i="21"/>
  <c r="AJ791" i="21"/>
  <c r="AN791" i="21"/>
  <c r="AK791" i="21"/>
  <c r="AL791" i="21"/>
  <c r="AJ789" i="21"/>
  <c r="AN789" i="21"/>
  <c r="AK789" i="21"/>
  <c r="AL789" i="21"/>
  <c r="AJ787" i="21"/>
  <c r="AN787" i="21"/>
  <c r="AK787" i="21"/>
  <c r="AL787" i="21"/>
  <c r="AJ785" i="21"/>
  <c r="AJ783" i="21"/>
  <c r="AJ781" i="21"/>
  <c r="AJ779" i="21"/>
  <c r="AJ777" i="21"/>
  <c r="AJ775" i="21"/>
  <c r="AJ773" i="21"/>
  <c r="AJ771" i="21"/>
  <c r="AJ769" i="21"/>
  <c r="AJ767" i="21"/>
  <c r="AJ765" i="21"/>
  <c r="AJ763" i="21"/>
  <c r="AJ761" i="21"/>
  <c r="AJ759" i="21"/>
  <c r="AJ757" i="21"/>
  <c r="AJ755" i="21"/>
  <c r="AJ753" i="21"/>
  <c r="AJ751" i="21"/>
  <c r="AJ749" i="21"/>
  <c r="AJ747" i="21"/>
  <c r="AJ745" i="21"/>
  <c r="AJ743" i="21"/>
  <c r="AJ741" i="21"/>
  <c r="AJ739" i="21"/>
  <c r="AJ737" i="21"/>
  <c r="AJ735" i="21"/>
  <c r="AJ733" i="21"/>
  <c r="AJ731" i="21"/>
  <c r="AJ729" i="21"/>
  <c r="AJ727" i="21"/>
  <c r="AJ725" i="21"/>
  <c r="AJ723" i="21"/>
  <c r="AJ721" i="21"/>
  <c r="AJ719" i="21"/>
  <c r="AJ717" i="21"/>
  <c r="AJ715" i="21"/>
  <c r="AJ713" i="21"/>
  <c r="AJ711" i="21"/>
  <c r="AJ709" i="21"/>
  <c r="AJ707" i="21"/>
  <c r="AJ705" i="21"/>
  <c r="AJ703" i="21"/>
  <c r="AJ701" i="21"/>
  <c r="AJ699" i="21"/>
  <c r="AJ697" i="21"/>
  <c r="AJ695" i="21"/>
  <c r="AJ693" i="21"/>
  <c r="AJ691" i="21"/>
  <c r="AJ689" i="21"/>
  <c r="AJ687" i="21"/>
  <c r="AJ685" i="21"/>
  <c r="AJ683" i="21"/>
  <c r="AJ681" i="21"/>
  <c r="AJ679" i="21"/>
  <c r="AJ677" i="21"/>
  <c r="AJ675" i="21"/>
  <c r="AJ673" i="21"/>
  <c r="AJ671" i="21"/>
  <c r="AJ669" i="21"/>
  <c r="AJ667" i="21"/>
  <c r="AJ665" i="21"/>
  <c r="AJ663" i="21"/>
  <c r="AJ661" i="21"/>
  <c r="AJ659" i="21"/>
  <c r="AJ657" i="21"/>
  <c r="AJ655" i="21"/>
  <c r="AJ653" i="21"/>
  <c r="AJ651" i="21"/>
  <c r="AJ649" i="21"/>
  <c r="AJ647" i="21"/>
  <c r="AJ645" i="21"/>
  <c r="AJ643" i="21"/>
  <c r="AJ641" i="21"/>
  <c r="AJ639" i="21"/>
  <c r="AJ637" i="21"/>
  <c r="AJ635" i="21"/>
  <c r="AJ633" i="21"/>
  <c r="AJ631" i="21"/>
  <c r="AJ629" i="21"/>
  <c r="AJ627" i="21"/>
  <c r="AJ625" i="21"/>
  <c r="AJ623" i="21"/>
  <c r="AJ621" i="21"/>
  <c r="AJ619" i="21"/>
  <c r="AJ617" i="21"/>
  <c r="AJ615" i="21"/>
  <c r="AJ613" i="21"/>
  <c r="AJ611" i="21"/>
  <c r="AJ609" i="21"/>
  <c r="AJ607" i="21"/>
  <c r="AJ605" i="21"/>
  <c r="AJ603" i="21"/>
  <c r="AJ601" i="21"/>
  <c r="AJ599" i="21"/>
  <c r="AJ597" i="21"/>
  <c r="AJ595" i="21"/>
  <c r="AJ593" i="21"/>
  <c r="AJ591" i="21"/>
  <c r="AJ589" i="21"/>
  <c r="AJ587" i="21"/>
  <c r="AJ585" i="21"/>
  <c r="AJ583" i="21"/>
  <c r="AJ581" i="21"/>
  <c r="AJ579" i="21"/>
  <c r="AJ577" i="21"/>
  <c r="AJ575" i="21"/>
  <c r="AJ573" i="21"/>
  <c r="AJ571" i="21"/>
  <c r="AJ569" i="21"/>
  <c r="AJ567" i="21"/>
  <c r="AJ565" i="21"/>
  <c r="AJ563" i="21"/>
  <c r="AJ561" i="21"/>
  <c r="AJ559" i="21"/>
  <c r="AJ557" i="21"/>
  <c r="AJ555" i="21"/>
  <c r="AJ553" i="21"/>
  <c r="AJ551" i="21"/>
  <c r="AJ549" i="21"/>
  <c r="AJ547" i="21"/>
  <c r="AJ545" i="21"/>
  <c r="AJ543" i="21"/>
  <c r="AJ541" i="21"/>
  <c r="AJ539" i="21"/>
  <c r="AJ537" i="21"/>
  <c r="AJ535" i="21"/>
  <c r="AJ533" i="21"/>
  <c r="AJ531" i="21"/>
  <c r="AJ529" i="21"/>
  <c r="AJ527" i="21"/>
  <c r="AJ525" i="21"/>
  <c r="AJ523" i="21"/>
  <c r="AJ521" i="21"/>
  <c r="AJ519" i="21"/>
  <c r="AJ517" i="21"/>
  <c r="AJ515" i="21"/>
  <c r="AJ513" i="21"/>
  <c r="AJ511" i="21"/>
  <c r="AJ509" i="21"/>
  <c r="AJ507" i="21"/>
  <c r="AJ505" i="21"/>
  <c r="AJ503" i="21"/>
  <c r="AJ501" i="21"/>
  <c r="AJ499" i="21"/>
  <c r="AJ497" i="21"/>
  <c r="AJ495" i="21"/>
  <c r="AJ493" i="21"/>
  <c r="AJ491" i="21"/>
  <c r="AJ489" i="21"/>
  <c r="AJ487" i="21"/>
  <c r="AJ485" i="21"/>
  <c r="AJ483" i="21"/>
  <c r="AJ481" i="21"/>
  <c r="AJ479" i="21"/>
  <c r="AJ477" i="21"/>
  <c r="AJ475" i="21"/>
  <c r="AJ473" i="21"/>
  <c r="AJ471" i="21"/>
  <c r="AJ469" i="21"/>
  <c r="AJ467" i="21"/>
  <c r="AJ465" i="21"/>
  <c r="AJ463" i="21"/>
  <c r="AJ461" i="21"/>
  <c r="AJ459" i="21"/>
  <c r="AJ457" i="21"/>
  <c r="AJ455" i="21"/>
  <c r="AJ453" i="21"/>
  <c r="AJ451" i="21"/>
  <c r="AJ449" i="21"/>
  <c r="AJ447" i="21"/>
  <c r="AJ445" i="21"/>
  <c r="AJ443" i="21"/>
  <c r="AJ441" i="21"/>
  <c r="AJ439" i="21"/>
  <c r="AJ437" i="21"/>
  <c r="AJ435" i="21"/>
  <c r="AJ433" i="21"/>
  <c r="AJ431" i="21"/>
  <c r="AJ429" i="21"/>
  <c r="AJ427" i="21"/>
  <c r="AJ425" i="21"/>
  <c r="AJ423" i="21"/>
  <c r="AJ421" i="21"/>
  <c r="AJ419" i="21"/>
  <c r="AJ417" i="21"/>
  <c r="AJ415" i="21"/>
  <c r="AJ413" i="21"/>
  <c r="AJ411" i="21"/>
  <c r="AJ409" i="21"/>
  <c r="AJ407" i="21"/>
  <c r="AJ405" i="21"/>
  <c r="AJ403" i="21"/>
  <c r="AJ401" i="21"/>
  <c r="AJ399" i="21"/>
  <c r="AJ397" i="21"/>
  <c r="AJ395" i="21"/>
  <c r="AJ393" i="21"/>
  <c r="AJ391" i="21"/>
  <c r="AJ389" i="21"/>
  <c r="AJ387" i="21"/>
  <c r="AJ385" i="21"/>
  <c r="AJ383" i="21"/>
  <c r="AJ381" i="21"/>
  <c r="AJ379" i="21"/>
  <c r="AJ377" i="21"/>
  <c r="AJ375" i="21"/>
  <c r="AJ373" i="21"/>
  <c r="AJ371" i="21"/>
  <c r="AJ369" i="21"/>
  <c r="AJ367" i="21"/>
  <c r="AJ365" i="21"/>
  <c r="AJ363" i="21"/>
  <c r="AJ361" i="21"/>
  <c r="AJ359" i="21"/>
  <c r="AJ357" i="21"/>
  <c r="AJ355" i="21"/>
  <c r="AJ353" i="21"/>
  <c r="AJ351" i="21"/>
  <c r="AJ349" i="21"/>
  <c r="AJ347" i="21"/>
  <c r="AJ345" i="21"/>
  <c r="AJ343" i="21"/>
  <c r="AJ341" i="21"/>
  <c r="AJ339" i="21"/>
  <c r="AJ337" i="21"/>
  <c r="AJ335" i="21"/>
  <c r="AJ333" i="21"/>
  <c r="AJ331" i="21"/>
  <c r="AJ329" i="21"/>
  <c r="AJ327" i="21"/>
  <c r="AJ325" i="21"/>
  <c r="AJ323" i="21"/>
  <c r="AJ321" i="21"/>
  <c r="AJ319" i="21"/>
  <c r="AJ317" i="21"/>
  <c r="AJ315" i="21"/>
  <c r="AJ313" i="21"/>
  <c r="AJ311" i="21"/>
  <c r="AJ309" i="21"/>
  <c r="AJ307" i="21"/>
  <c r="AJ305" i="21"/>
  <c r="AJ303" i="21"/>
  <c r="AJ301" i="21"/>
  <c r="AJ299" i="21"/>
  <c r="AJ297" i="21"/>
  <c r="AJ295" i="21"/>
  <c r="AJ293" i="21"/>
  <c r="AJ291" i="21"/>
  <c r="AJ289" i="21"/>
  <c r="AJ287" i="21"/>
  <c r="AJ285" i="21"/>
  <c r="AJ283" i="21"/>
  <c r="AJ281" i="21"/>
  <c r="AJ279" i="21"/>
  <c r="AJ277" i="21"/>
  <c r="AJ275" i="21"/>
  <c r="AJ273" i="21"/>
  <c r="AJ271" i="21"/>
  <c r="AJ269" i="21"/>
  <c r="AJ267" i="21"/>
  <c r="AJ265" i="21"/>
  <c r="AJ263" i="21"/>
  <c r="AJ261" i="21"/>
  <c r="AJ259" i="21"/>
  <c r="AJ257" i="21"/>
  <c r="AJ255" i="21"/>
  <c r="AJ253" i="21"/>
  <c r="AJ251" i="21"/>
  <c r="AJ249" i="21"/>
  <c r="AJ247" i="21"/>
  <c r="AJ245" i="21"/>
  <c r="AJ243" i="21"/>
  <c r="AJ241" i="21"/>
  <c r="AJ239" i="21"/>
  <c r="AJ237" i="21"/>
  <c r="AJ235" i="21"/>
  <c r="AJ233" i="21"/>
  <c r="AJ231" i="21"/>
  <c r="AJ229" i="21"/>
  <c r="AJ227" i="21"/>
  <c r="AJ225" i="21"/>
  <c r="AJ223" i="21"/>
  <c r="AJ221" i="21"/>
  <c r="AJ219" i="21"/>
  <c r="AJ217" i="21"/>
  <c r="AJ215" i="21"/>
  <c r="AJ213" i="21"/>
  <c r="AJ211" i="21"/>
  <c r="AJ209" i="21"/>
  <c r="AJ207" i="21"/>
  <c r="AJ205" i="21"/>
  <c r="AJ203" i="21"/>
  <c r="AJ201" i="21"/>
  <c r="AJ199" i="21"/>
  <c r="AJ197" i="21"/>
  <c r="AJ195" i="21"/>
  <c r="AJ193" i="21"/>
  <c r="AJ191" i="21"/>
  <c r="AJ189" i="21"/>
  <c r="AJ187" i="21"/>
  <c r="AJ185" i="21"/>
  <c r="AJ183" i="21"/>
  <c r="AJ181" i="21"/>
  <c r="AJ179" i="21"/>
  <c r="AJ177" i="21"/>
  <c r="AJ175" i="21"/>
  <c r="AJ173" i="21"/>
  <c r="AJ171" i="21"/>
  <c r="AJ169" i="21"/>
  <c r="AJ167" i="21"/>
  <c r="AJ165" i="21"/>
  <c r="AJ163" i="21"/>
  <c r="AJ161" i="21"/>
  <c r="AJ159" i="21"/>
  <c r="AJ157" i="21"/>
  <c r="AJ155" i="21"/>
  <c r="AJ153" i="21"/>
  <c r="AJ151" i="21"/>
  <c r="AJ149" i="21"/>
  <c r="AJ147" i="21"/>
  <c r="AJ145" i="21"/>
  <c r="AJ143" i="21"/>
  <c r="AJ141" i="21"/>
  <c r="AJ139" i="21"/>
  <c r="AJ137" i="21"/>
  <c r="AJ135" i="21"/>
  <c r="AJ133" i="21"/>
  <c r="AJ131" i="21"/>
  <c r="AJ129" i="21"/>
  <c r="AJ127" i="21"/>
  <c r="AJ125" i="21"/>
  <c r="AJ123" i="21"/>
  <c r="AJ121" i="21"/>
  <c r="AJ119" i="21"/>
  <c r="AJ117" i="21"/>
  <c r="AJ115" i="21"/>
  <c r="AJ113" i="21"/>
  <c r="AJ111" i="21"/>
  <c r="AJ109" i="21"/>
  <c r="AJ107" i="21"/>
  <c r="AJ105" i="21"/>
  <c r="AJ103" i="21"/>
  <c r="AJ101" i="21"/>
  <c r="AJ99" i="21"/>
  <c r="AJ97" i="21"/>
  <c r="AJ95" i="21"/>
  <c r="AJ93" i="21"/>
  <c r="AJ91" i="21"/>
  <c r="AJ89" i="21"/>
  <c r="AJ87" i="21"/>
  <c r="AJ85" i="21"/>
  <c r="AJ83" i="21"/>
  <c r="AJ81" i="21"/>
  <c r="AJ79" i="21"/>
  <c r="AJ77" i="21"/>
  <c r="AJ75" i="21"/>
  <c r="AJ73" i="21"/>
  <c r="AJ71" i="21"/>
  <c r="AJ69" i="21"/>
  <c r="AJ67" i="21"/>
  <c r="AJ65" i="21"/>
  <c r="AJ63" i="21"/>
  <c r="AJ61" i="21"/>
  <c r="AJ59" i="21"/>
  <c r="AJ57" i="21"/>
  <c r="AJ55" i="21"/>
  <c r="AJ53" i="21"/>
  <c r="AJ51" i="21"/>
  <c r="AJ49" i="21"/>
  <c r="AJ47" i="21"/>
  <c r="AJ45" i="21"/>
  <c r="AJ43" i="21"/>
  <c r="AJ41" i="21"/>
  <c r="AJ39" i="21"/>
  <c r="AJ37" i="21"/>
  <c r="AJ35" i="21"/>
  <c r="AJ33" i="21"/>
  <c r="AJ31" i="21"/>
  <c r="AJ29" i="21"/>
  <c r="AJ27" i="21"/>
  <c r="AJ25" i="21"/>
  <c r="AJ23" i="21"/>
  <c r="AJ21" i="21"/>
  <c r="AJ19" i="21"/>
  <c r="AJ17" i="21"/>
  <c r="AJ15" i="21"/>
  <c r="AJ13" i="21"/>
  <c r="AJ11" i="21"/>
  <c r="AJ9" i="21"/>
  <c r="AJ7" i="21"/>
  <c r="AJ5" i="21"/>
  <c r="AJ3" i="21"/>
  <c r="AK1000" i="21"/>
  <c r="AL1000" i="21"/>
  <c r="AJ1000" i="21"/>
  <c r="AN1000" i="21"/>
  <c r="AK998" i="21"/>
  <c r="AL998" i="21"/>
  <c r="AN998" i="21"/>
  <c r="AJ998" i="21"/>
  <c r="AK996" i="21"/>
  <c r="AL996" i="21"/>
  <c r="AN996" i="21"/>
  <c r="AJ996" i="21"/>
  <c r="AK994" i="21"/>
  <c r="AL994" i="21"/>
  <c r="AJ994" i="21"/>
  <c r="AN994" i="21"/>
  <c r="AK992" i="21"/>
  <c r="AL992" i="21"/>
  <c r="AJ992" i="21"/>
  <c r="AN992" i="21"/>
  <c r="AK990" i="21"/>
  <c r="AL990" i="21"/>
  <c r="AN990" i="21"/>
  <c r="AJ990" i="21"/>
  <c r="AK988" i="21"/>
  <c r="AL988" i="21"/>
  <c r="AN988" i="21"/>
  <c r="AJ988" i="21"/>
  <c r="AK986" i="21"/>
  <c r="AL986" i="21"/>
  <c r="AJ986" i="21"/>
  <c r="AN986" i="21"/>
  <c r="AK984" i="21"/>
  <c r="AL984" i="21"/>
  <c r="AJ984" i="21"/>
  <c r="AN984" i="21"/>
  <c r="AK982" i="21"/>
  <c r="AL982" i="21"/>
  <c r="AN982" i="21"/>
  <c r="AJ982" i="21"/>
  <c r="AK980" i="21"/>
  <c r="AL980" i="21"/>
  <c r="AN980" i="21"/>
  <c r="AJ980" i="21"/>
  <c r="AK978" i="21"/>
  <c r="AL978" i="21"/>
  <c r="AJ978" i="21"/>
  <c r="AN978" i="21"/>
  <c r="AK976" i="21"/>
  <c r="AL976" i="21"/>
  <c r="AJ976" i="21"/>
  <c r="AN976" i="21"/>
  <c r="AK974" i="21"/>
  <c r="AL974" i="21"/>
  <c r="AN974" i="21"/>
  <c r="AJ974" i="21"/>
  <c r="AK972" i="21"/>
  <c r="AL972" i="21"/>
  <c r="AN972" i="21"/>
  <c r="AJ972" i="21"/>
  <c r="AK970" i="21"/>
  <c r="AL970" i="21"/>
  <c r="AJ970" i="21"/>
  <c r="AN970" i="21"/>
  <c r="AK968" i="21"/>
  <c r="AL968" i="21"/>
  <c r="AJ968" i="21"/>
  <c r="AN968" i="21"/>
  <c r="AK966" i="21"/>
  <c r="AL966" i="21"/>
  <c r="AN966" i="21"/>
  <c r="AJ966" i="21"/>
  <c r="AK964" i="21"/>
  <c r="AL964" i="21"/>
  <c r="AN964" i="21"/>
  <c r="AJ964" i="21"/>
  <c r="AK962" i="21"/>
  <c r="AL962" i="21"/>
  <c r="AJ962" i="21"/>
  <c r="AN962" i="21"/>
  <c r="AK960" i="21"/>
  <c r="AL960" i="21"/>
  <c r="AJ960" i="21"/>
  <c r="AN960" i="21"/>
  <c r="AK958" i="21"/>
  <c r="AL958" i="21"/>
  <c r="AN958" i="21"/>
  <c r="AJ958" i="21"/>
  <c r="AK956" i="21"/>
  <c r="AL956" i="21"/>
  <c r="AN956" i="21"/>
  <c r="AJ956" i="21"/>
  <c r="AK954" i="21"/>
  <c r="AL954" i="21"/>
  <c r="AJ954" i="21"/>
  <c r="AN954" i="21"/>
  <c r="AK952" i="21"/>
  <c r="AL952" i="21"/>
  <c r="AJ952" i="21"/>
  <c r="AN952" i="21"/>
  <c r="AK950" i="21"/>
  <c r="AL950" i="21"/>
  <c r="AN950" i="21"/>
  <c r="AJ950" i="21"/>
  <c r="AK948" i="21"/>
  <c r="AL948" i="21"/>
  <c r="AN948" i="21"/>
  <c r="AJ948" i="21"/>
  <c r="AK946" i="21"/>
  <c r="AL946" i="21"/>
  <c r="AJ946" i="21"/>
  <c r="AN946" i="21"/>
  <c r="AK944" i="21"/>
  <c r="AL944" i="21"/>
  <c r="AJ944" i="21"/>
  <c r="AN944" i="21"/>
  <c r="AK942" i="21"/>
  <c r="AL942" i="21"/>
  <c r="AN942" i="21"/>
  <c r="AJ942" i="21"/>
  <c r="AK940" i="21"/>
  <c r="AL940" i="21"/>
  <c r="AN940" i="21"/>
  <c r="AJ940" i="21"/>
  <c r="AK938" i="21"/>
  <c r="AL938" i="21"/>
  <c r="AJ938" i="21"/>
  <c r="AN938" i="21"/>
  <c r="AK936" i="21"/>
  <c r="AL936" i="21"/>
  <c r="AJ936" i="21"/>
  <c r="AN936" i="21"/>
  <c r="AK934" i="21"/>
  <c r="AL934" i="21"/>
  <c r="AN934" i="21"/>
  <c r="AJ934" i="21"/>
  <c r="AK932" i="21"/>
  <c r="AL932" i="21"/>
  <c r="AN932" i="21"/>
  <c r="AJ932" i="21"/>
  <c r="AK930" i="21"/>
  <c r="AL930" i="21"/>
  <c r="AJ930" i="21"/>
  <c r="AN930" i="21"/>
  <c r="AK928" i="21"/>
  <c r="AL928" i="21"/>
  <c r="AJ928" i="21"/>
  <c r="AN928" i="21"/>
  <c r="AK926" i="21"/>
  <c r="AL926" i="21"/>
  <c r="AN926" i="21"/>
  <c r="AJ926" i="21"/>
  <c r="AK924" i="21"/>
  <c r="AL924" i="21"/>
  <c r="AN924" i="21"/>
  <c r="AJ924" i="21"/>
  <c r="AK922" i="21"/>
  <c r="AL922" i="21"/>
  <c r="AJ922" i="21"/>
  <c r="AN922" i="21"/>
  <c r="AK920" i="21"/>
  <c r="AL920" i="21"/>
  <c r="AJ920" i="21"/>
  <c r="AN920" i="21"/>
  <c r="AK918" i="21"/>
  <c r="AL918" i="21"/>
  <c r="AN918" i="21"/>
  <c r="AJ918" i="21"/>
  <c r="AK916" i="21"/>
  <c r="AL916" i="21"/>
  <c r="AN916" i="21"/>
  <c r="AJ916" i="21"/>
  <c r="AK914" i="21"/>
  <c r="AL914" i="21"/>
  <c r="AJ914" i="21"/>
  <c r="AN914" i="21"/>
  <c r="AK912" i="21"/>
  <c r="AL912" i="21"/>
  <c r="AJ912" i="21"/>
  <c r="AN912" i="21"/>
  <c r="AK910" i="21"/>
  <c r="AL910" i="21"/>
  <c r="AN910" i="21"/>
  <c r="AJ910" i="21"/>
  <c r="AK908" i="21"/>
  <c r="AL908" i="21"/>
  <c r="AN908" i="21"/>
  <c r="AJ908" i="21"/>
  <c r="AK906" i="21"/>
  <c r="AL906" i="21"/>
  <c r="AJ906" i="21"/>
  <c r="AN906" i="21"/>
  <c r="AK904" i="21"/>
  <c r="AL904" i="21"/>
  <c r="AJ904" i="21"/>
  <c r="AN904" i="21"/>
  <c r="AK902" i="21"/>
  <c r="AL902" i="21"/>
  <c r="AN902" i="21"/>
  <c r="AJ902" i="21"/>
  <c r="AK900" i="21"/>
  <c r="AL900" i="21"/>
  <c r="AN900" i="21"/>
  <c r="AJ900" i="21"/>
  <c r="AK898" i="21"/>
  <c r="AL898" i="21"/>
  <c r="AJ898" i="21"/>
  <c r="AN898" i="21"/>
  <c r="AK896" i="21"/>
  <c r="AL896" i="21"/>
  <c r="AJ896" i="21"/>
  <c r="AN896" i="21"/>
  <c r="AK894" i="21"/>
  <c r="AL894" i="21"/>
  <c r="AN894" i="21"/>
  <c r="AJ894" i="21"/>
  <c r="AK892" i="21"/>
  <c r="AL892" i="21"/>
  <c r="AN892" i="21"/>
  <c r="AJ892" i="21"/>
  <c r="AK890" i="21"/>
  <c r="AL890" i="21"/>
  <c r="AJ890" i="21"/>
  <c r="AN890" i="21"/>
  <c r="AK888" i="21"/>
  <c r="AL888" i="21"/>
  <c r="AJ888" i="21"/>
  <c r="AN888" i="21"/>
  <c r="AK886" i="21"/>
  <c r="AL886" i="21"/>
  <c r="AN886" i="21"/>
  <c r="AJ886" i="21"/>
  <c r="AL884" i="21"/>
  <c r="AJ884" i="21"/>
  <c r="AK884" i="21"/>
  <c r="AN884" i="21"/>
  <c r="AL882" i="21"/>
  <c r="AK882" i="21"/>
  <c r="AN882" i="21"/>
  <c r="AJ882" i="21"/>
  <c r="AL880" i="21"/>
  <c r="AJ880" i="21"/>
  <c r="AK880" i="21"/>
  <c r="AN880" i="21"/>
  <c r="AL878" i="21"/>
  <c r="AK878" i="21"/>
  <c r="AN878" i="21"/>
  <c r="AJ878" i="21"/>
  <c r="AL876" i="21"/>
  <c r="AJ876" i="21"/>
  <c r="AK876" i="21"/>
  <c r="AN876" i="21"/>
  <c r="AL874" i="21"/>
  <c r="AK874" i="21"/>
  <c r="AN874" i="21"/>
  <c r="AJ874" i="21"/>
  <c r="AL872" i="21"/>
  <c r="AJ872" i="21"/>
  <c r="AK872" i="21"/>
  <c r="AN872" i="21"/>
  <c r="AL870" i="21"/>
  <c r="AK870" i="21"/>
  <c r="AN870" i="21"/>
  <c r="AJ870" i="21"/>
  <c r="AL868" i="21"/>
  <c r="AJ868" i="21"/>
  <c r="AK868" i="21"/>
  <c r="AN868" i="21"/>
  <c r="AL866" i="21"/>
  <c r="AK866" i="21"/>
  <c r="AN866" i="21"/>
  <c r="AJ866" i="21"/>
  <c r="AL864" i="21"/>
  <c r="AJ864" i="21"/>
  <c r="AK864" i="21"/>
  <c r="AN864" i="21"/>
  <c r="AL862" i="21"/>
  <c r="AK862" i="21"/>
  <c r="AN862" i="21"/>
  <c r="AJ862" i="21"/>
  <c r="AL860" i="21"/>
  <c r="AJ860" i="21"/>
  <c r="AK860" i="21"/>
  <c r="AN860" i="21"/>
  <c r="AL858" i="21"/>
  <c r="AK858" i="21"/>
  <c r="AN858" i="21"/>
  <c r="AJ858" i="21"/>
  <c r="AL856" i="21"/>
  <c r="AJ856" i="21"/>
  <c r="AK856" i="21"/>
  <c r="AN856" i="21"/>
  <c r="AL854" i="21"/>
  <c r="AK854" i="21"/>
  <c r="AN854" i="21"/>
  <c r="AJ854" i="21"/>
  <c r="AL852" i="21"/>
  <c r="AJ852" i="21"/>
  <c r="AK852" i="21"/>
  <c r="AN852" i="21"/>
  <c r="AL850" i="21"/>
  <c r="AK850" i="21"/>
  <c r="AN850" i="21"/>
  <c r="AJ850" i="21"/>
  <c r="AL848" i="21"/>
  <c r="AJ848" i="21"/>
  <c r="AK848" i="21"/>
  <c r="AN848" i="21"/>
  <c r="AL846" i="21"/>
  <c r="AK846" i="21"/>
  <c r="AN846" i="21"/>
  <c r="AJ846" i="21"/>
  <c r="AL844" i="21"/>
  <c r="AJ844" i="21"/>
  <c r="AK844" i="21"/>
  <c r="AN844" i="21"/>
  <c r="AL842" i="21"/>
  <c r="AK842" i="21"/>
  <c r="AN842" i="21"/>
  <c r="AJ842" i="21"/>
  <c r="AL840" i="21"/>
  <c r="AJ840" i="21"/>
  <c r="AK840" i="21"/>
  <c r="AN840" i="21"/>
  <c r="AL838" i="21"/>
  <c r="AK838" i="21"/>
  <c r="AN838" i="21"/>
  <c r="AJ838" i="21"/>
  <c r="AL836" i="21"/>
  <c r="AJ836" i="21"/>
  <c r="AK836" i="21"/>
  <c r="AN836" i="21"/>
  <c r="AL834" i="21"/>
  <c r="AK834" i="21"/>
  <c r="AN834" i="21"/>
  <c r="AJ834" i="21"/>
  <c r="AL832" i="21"/>
  <c r="AJ832" i="21"/>
  <c r="AK832" i="21"/>
  <c r="AN832" i="21"/>
  <c r="AL830" i="21"/>
  <c r="AK830" i="21"/>
  <c r="AN830" i="21"/>
  <c r="AJ830" i="21"/>
  <c r="AL828" i="21"/>
  <c r="AJ828" i="21"/>
  <c r="AK828" i="21"/>
  <c r="AN828" i="21"/>
  <c r="AL826" i="21"/>
  <c r="AK826" i="21"/>
  <c r="AN826" i="21"/>
  <c r="AJ826" i="21"/>
  <c r="AL824" i="21"/>
  <c r="AJ824" i="21"/>
  <c r="AK824" i="21"/>
  <c r="AN824" i="21"/>
  <c r="AL822" i="21"/>
  <c r="AK822" i="21"/>
  <c r="AN822" i="21"/>
  <c r="AJ822" i="21"/>
  <c r="AL820" i="21"/>
  <c r="AJ820" i="21"/>
  <c r="AK820" i="21"/>
  <c r="AN820" i="21"/>
  <c r="AL818" i="21"/>
  <c r="AK818" i="21"/>
  <c r="AN818" i="21"/>
  <c r="AJ818" i="21"/>
  <c r="AL816" i="21"/>
  <c r="AJ816" i="21"/>
  <c r="AK816" i="21"/>
  <c r="AN816" i="21"/>
  <c r="AL814" i="21"/>
  <c r="AK814" i="21"/>
  <c r="AN814" i="21"/>
  <c r="AJ814" i="21"/>
  <c r="AL812" i="21"/>
  <c r="AJ812" i="21"/>
  <c r="AK812" i="21"/>
  <c r="AN812" i="21"/>
  <c r="AL810" i="21"/>
  <c r="AK810" i="21"/>
  <c r="AN810" i="21"/>
  <c r="AJ810" i="21"/>
  <c r="AL808" i="21"/>
  <c r="AJ808" i="21"/>
  <c r="AK808" i="21"/>
  <c r="AN808" i="21"/>
  <c r="AL806" i="21"/>
  <c r="AK806" i="21"/>
  <c r="AN806" i="21"/>
  <c r="AJ806" i="21"/>
  <c r="AL804" i="21"/>
  <c r="AJ804" i="21"/>
  <c r="AK804" i="21"/>
  <c r="AN804" i="21"/>
  <c r="AL802" i="21"/>
  <c r="AK802" i="21"/>
  <c r="AN802" i="21"/>
  <c r="AJ802" i="21"/>
  <c r="AL800" i="21"/>
  <c r="AJ800" i="21"/>
  <c r="AK800" i="21"/>
  <c r="AN800" i="21"/>
  <c r="AK798" i="21"/>
  <c r="AL798" i="21"/>
  <c r="AJ798" i="21"/>
  <c r="AN798" i="21"/>
  <c r="AK796" i="21"/>
  <c r="AL796" i="21"/>
  <c r="AN796" i="21"/>
  <c r="AJ796" i="21"/>
  <c r="AK794" i="21"/>
  <c r="AL794" i="21"/>
  <c r="AJ794" i="21"/>
  <c r="AN794" i="21"/>
  <c r="AK792" i="21"/>
  <c r="AL792" i="21"/>
  <c r="AJ792" i="21"/>
  <c r="AN792" i="21"/>
  <c r="AK790" i="21"/>
  <c r="AL790" i="21"/>
  <c r="AJ790" i="21"/>
  <c r="AN790" i="21"/>
  <c r="AK788" i="21"/>
  <c r="AL788" i="21"/>
  <c r="AN788" i="21"/>
  <c r="AJ788" i="21"/>
  <c r="AK786" i="21"/>
  <c r="AL786" i="21"/>
  <c r="AJ786" i="21"/>
  <c r="AN786" i="21"/>
  <c r="AJ784" i="21"/>
  <c r="AJ782" i="21"/>
  <c r="AJ780" i="21"/>
  <c r="AJ778" i="21"/>
  <c r="AJ776" i="21"/>
  <c r="AJ774" i="21"/>
  <c r="AJ772" i="21"/>
  <c r="AJ770" i="21"/>
  <c r="AJ768" i="21"/>
  <c r="AJ766" i="21"/>
  <c r="AJ764" i="21"/>
  <c r="AJ762" i="21"/>
  <c r="AJ760" i="21"/>
  <c r="AJ758" i="21"/>
  <c r="AJ756" i="21"/>
  <c r="AJ754" i="21"/>
  <c r="AJ752" i="21"/>
  <c r="AJ750" i="21"/>
  <c r="AJ748" i="21"/>
  <c r="AJ746" i="21"/>
  <c r="AJ744" i="21"/>
  <c r="AJ742" i="21"/>
  <c r="AJ740" i="21"/>
  <c r="AJ738" i="21"/>
  <c r="AJ736" i="21"/>
  <c r="AJ734" i="21"/>
  <c r="AJ732" i="21"/>
  <c r="AJ730" i="21"/>
  <c r="AJ728" i="21"/>
  <c r="AJ726" i="21"/>
  <c r="AJ724" i="21"/>
  <c r="AJ722" i="21"/>
  <c r="AJ720" i="21"/>
  <c r="AJ718" i="21"/>
  <c r="AJ716" i="21"/>
  <c r="AJ714" i="21"/>
  <c r="AJ712" i="21"/>
  <c r="AJ710" i="21"/>
  <c r="AJ708" i="21"/>
  <c r="AJ706" i="21"/>
  <c r="AJ704" i="21"/>
  <c r="AJ702" i="21"/>
  <c r="AJ700" i="21"/>
  <c r="AJ698" i="21"/>
  <c r="AJ696" i="21"/>
  <c r="AJ694" i="21"/>
  <c r="AJ692" i="21"/>
  <c r="AJ690" i="21"/>
  <c r="AJ688" i="21"/>
  <c r="AJ686" i="21"/>
  <c r="AJ684" i="21"/>
  <c r="AJ682" i="21"/>
  <c r="AJ680" i="21"/>
  <c r="AJ678" i="21"/>
  <c r="AJ676" i="21"/>
  <c r="AJ674" i="21"/>
  <c r="AJ672" i="21"/>
  <c r="AJ670" i="21"/>
  <c r="AJ668" i="21"/>
  <c r="AJ666" i="21"/>
  <c r="AJ664" i="21"/>
  <c r="AJ662" i="21"/>
  <c r="AJ660" i="21"/>
  <c r="AJ658" i="21"/>
  <c r="AJ656" i="21"/>
  <c r="AJ654" i="21"/>
  <c r="AJ652" i="21"/>
  <c r="AJ650" i="21"/>
  <c r="AJ648" i="21"/>
  <c r="AJ646" i="21"/>
  <c r="AJ644" i="21"/>
  <c r="AJ642" i="21"/>
  <c r="AJ640" i="21"/>
  <c r="AJ638" i="21"/>
  <c r="AJ636" i="21"/>
  <c r="AJ634" i="21"/>
  <c r="AJ632" i="21"/>
  <c r="AJ630" i="21"/>
  <c r="AJ628" i="21"/>
  <c r="AJ626" i="21"/>
  <c r="AJ624" i="21"/>
  <c r="AJ622" i="21"/>
  <c r="AJ620" i="21"/>
  <c r="AJ618" i="21"/>
  <c r="AJ616" i="21"/>
  <c r="AJ614" i="21"/>
  <c r="AJ612" i="21"/>
  <c r="AJ610" i="21"/>
  <c r="AJ608" i="21"/>
  <c r="AJ606" i="21"/>
  <c r="AJ604" i="21"/>
  <c r="AJ602" i="21"/>
  <c r="AJ600" i="21"/>
  <c r="AJ598" i="21"/>
  <c r="AJ596" i="21"/>
  <c r="AJ594" i="21"/>
  <c r="AJ592" i="21"/>
  <c r="AJ590" i="21"/>
  <c r="AJ588" i="21"/>
  <c r="AJ586" i="21"/>
  <c r="AJ584" i="21"/>
  <c r="AJ582" i="21"/>
  <c r="AJ580" i="21"/>
  <c r="AJ578" i="21"/>
  <c r="AJ576" i="21"/>
  <c r="AJ574" i="21"/>
  <c r="AJ572" i="21"/>
  <c r="AJ570" i="21"/>
  <c r="AJ568" i="21"/>
  <c r="AJ566" i="21"/>
  <c r="AJ564" i="21"/>
  <c r="AJ562" i="21"/>
  <c r="AJ560" i="21"/>
  <c r="AJ558" i="21"/>
  <c r="AJ556" i="21"/>
  <c r="AJ554" i="21"/>
  <c r="AJ552" i="21"/>
  <c r="AJ550" i="21"/>
  <c r="AJ548" i="21"/>
  <c r="AJ546" i="21"/>
  <c r="AJ544" i="21"/>
  <c r="AJ542" i="21"/>
  <c r="AJ540" i="21"/>
  <c r="AJ538" i="21"/>
  <c r="AJ536" i="21"/>
  <c r="AJ534" i="21"/>
  <c r="AJ532" i="21"/>
  <c r="AJ530" i="21"/>
  <c r="AJ528" i="21"/>
  <c r="AJ526" i="21"/>
  <c r="AJ524" i="21"/>
  <c r="AJ522" i="21"/>
  <c r="AJ520" i="21"/>
  <c r="AJ518" i="21"/>
  <c r="AJ516" i="21"/>
  <c r="AJ514" i="21"/>
  <c r="AJ512" i="21"/>
  <c r="AJ510" i="21"/>
  <c r="AJ508" i="21"/>
  <c r="AJ506" i="21"/>
  <c r="AJ504" i="21"/>
  <c r="AJ502" i="21"/>
  <c r="AJ500" i="21"/>
  <c r="AJ498" i="21"/>
  <c r="AJ496" i="21"/>
  <c r="AJ494" i="21"/>
  <c r="AJ492" i="21"/>
  <c r="AJ490" i="21"/>
  <c r="AJ488" i="21"/>
  <c r="AJ486" i="21"/>
  <c r="AJ484" i="21"/>
  <c r="AJ482" i="21"/>
  <c r="AJ480" i="21"/>
  <c r="AJ478" i="21"/>
  <c r="AJ476" i="21"/>
  <c r="AJ474" i="21"/>
  <c r="AJ472" i="21"/>
  <c r="AJ470" i="21"/>
  <c r="AJ468" i="21"/>
  <c r="AJ466" i="21"/>
  <c r="AJ464" i="21"/>
  <c r="AJ462" i="21"/>
  <c r="AJ460" i="21"/>
  <c r="AJ458" i="21"/>
  <c r="AJ456" i="21"/>
  <c r="AJ454" i="21"/>
  <c r="AJ452" i="21"/>
  <c r="AJ450" i="21"/>
  <c r="AJ448" i="21"/>
  <c r="AJ446" i="21"/>
  <c r="AJ444" i="21"/>
  <c r="AJ442" i="21"/>
  <c r="AJ440" i="21"/>
  <c r="AJ438" i="21"/>
  <c r="AJ436" i="21"/>
  <c r="AJ434" i="21"/>
  <c r="AJ432" i="21"/>
  <c r="AJ430" i="21"/>
  <c r="AJ428" i="21"/>
  <c r="AJ426" i="21"/>
  <c r="AJ424" i="21"/>
  <c r="AJ422" i="21"/>
  <c r="AJ420" i="21"/>
  <c r="AJ418" i="21"/>
  <c r="AJ416" i="21"/>
  <c r="AJ414" i="21"/>
  <c r="AJ412" i="21"/>
  <c r="AJ410" i="21"/>
  <c r="AJ408" i="21"/>
  <c r="AJ406" i="21"/>
  <c r="AJ404" i="21"/>
  <c r="AJ402" i="21"/>
  <c r="AJ400" i="21"/>
  <c r="AJ398" i="21"/>
  <c r="AJ396" i="21"/>
  <c r="AJ394" i="21"/>
  <c r="AJ392" i="21"/>
  <c r="AJ390" i="21"/>
  <c r="AJ388" i="21"/>
  <c r="AJ386" i="21"/>
  <c r="AJ384" i="21"/>
  <c r="AJ382" i="21"/>
  <c r="AJ380" i="21"/>
  <c r="AJ378" i="21"/>
  <c r="AJ376" i="21"/>
  <c r="AJ374" i="21"/>
  <c r="AJ372" i="21"/>
  <c r="AJ370" i="21"/>
  <c r="AJ368" i="21"/>
  <c r="AJ366" i="21"/>
  <c r="AJ364" i="21"/>
  <c r="AJ362" i="21"/>
  <c r="AJ360" i="21"/>
  <c r="AJ358" i="21"/>
  <c r="AJ356" i="21"/>
  <c r="AJ354" i="21"/>
  <c r="AJ352" i="21"/>
  <c r="AJ350" i="21"/>
  <c r="AJ348" i="21"/>
  <c r="AJ346" i="21"/>
  <c r="AJ344" i="21"/>
  <c r="AJ342" i="21"/>
  <c r="AJ340" i="21"/>
  <c r="AJ338" i="21"/>
  <c r="AJ336" i="21"/>
  <c r="AJ334" i="21"/>
  <c r="AJ332" i="21"/>
  <c r="AJ330" i="21"/>
  <c r="AJ328" i="21"/>
  <c r="AJ326" i="21"/>
  <c r="AJ324" i="21"/>
  <c r="AJ322" i="21"/>
  <c r="AJ320" i="21"/>
  <c r="AJ318" i="21"/>
  <c r="AJ316" i="21"/>
  <c r="AJ314" i="21"/>
  <c r="AJ312" i="21"/>
  <c r="AJ310" i="21"/>
  <c r="AJ308" i="21"/>
  <c r="AJ306" i="21"/>
  <c r="AJ304" i="21"/>
  <c r="AJ302" i="21"/>
  <c r="AJ300" i="21"/>
  <c r="AJ298" i="21"/>
  <c r="AJ296" i="21"/>
  <c r="AJ294" i="21"/>
  <c r="AJ292" i="21"/>
  <c r="AJ290" i="21"/>
  <c r="AJ288" i="21"/>
  <c r="AJ286" i="21"/>
  <c r="AJ284" i="21"/>
  <c r="AJ282" i="21"/>
  <c r="AJ280" i="21"/>
  <c r="AJ278" i="21"/>
  <c r="AJ276" i="21"/>
  <c r="AJ274" i="21"/>
  <c r="AJ272" i="21"/>
  <c r="AJ270" i="21"/>
  <c r="AJ268" i="21"/>
  <c r="AJ266" i="21"/>
  <c r="AJ264" i="21"/>
  <c r="AJ262" i="21"/>
  <c r="AJ260" i="21"/>
  <c r="AJ258" i="21"/>
  <c r="AJ256" i="21"/>
  <c r="AJ254" i="21"/>
  <c r="AJ252" i="21"/>
  <c r="AJ250" i="21"/>
  <c r="AJ248" i="21"/>
  <c r="AJ246" i="21"/>
  <c r="AJ244" i="21"/>
  <c r="AJ242" i="21"/>
  <c r="AJ240" i="21"/>
  <c r="AJ238" i="21"/>
  <c r="AJ236" i="21"/>
  <c r="AJ234" i="21"/>
  <c r="AJ232" i="21"/>
  <c r="AJ230" i="21"/>
  <c r="AJ228" i="21"/>
  <c r="AJ226" i="21"/>
  <c r="AJ224" i="21"/>
  <c r="AJ222" i="21"/>
  <c r="AJ220" i="21"/>
  <c r="AJ218" i="21"/>
  <c r="AJ216" i="21"/>
  <c r="AJ214" i="21"/>
  <c r="AJ212" i="21"/>
  <c r="AJ210" i="21"/>
  <c r="AJ208" i="21"/>
  <c r="AJ206" i="21"/>
  <c r="AJ204" i="21"/>
  <c r="AJ202" i="21"/>
  <c r="AJ200" i="21"/>
  <c r="AJ198" i="21"/>
  <c r="AJ196" i="21"/>
  <c r="AJ194" i="21"/>
  <c r="AJ192" i="21"/>
  <c r="AJ190" i="21"/>
  <c r="AJ188" i="21"/>
  <c r="AJ186" i="21"/>
  <c r="AJ184" i="21"/>
  <c r="AJ182" i="21"/>
  <c r="AJ180" i="21"/>
  <c r="AJ178" i="21"/>
  <c r="AJ176" i="21"/>
  <c r="AJ174" i="21"/>
  <c r="AJ172" i="21"/>
  <c r="AJ170" i="21"/>
  <c r="AJ168" i="21"/>
  <c r="AJ166" i="21"/>
  <c r="AJ164" i="21"/>
  <c r="AJ162" i="21"/>
  <c r="AJ160" i="21"/>
  <c r="AJ158" i="21"/>
  <c r="AJ156" i="21"/>
  <c r="AJ154" i="21"/>
  <c r="AJ152" i="21"/>
  <c r="AJ150" i="21"/>
  <c r="AJ148" i="21"/>
  <c r="AJ146" i="21"/>
  <c r="AJ144" i="21"/>
  <c r="AJ142" i="21"/>
  <c r="AJ140" i="21"/>
  <c r="AJ138" i="21"/>
  <c r="AJ136" i="21"/>
  <c r="AJ134" i="21"/>
  <c r="AJ132" i="21"/>
  <c r="AJ130" i="21"/>
  <c r="AJ128" i="21"/>
  <c r="AJ126" i="21"/>
  <c r="AJ124" i="21"/>
  <c r="AJ122" i="21"/>
  <c r="AJ120" i="21"/>
  <c r="AJ118" i="21"/>
  <c r="AJ116" i="21"/>
  <c r="AJ114" i="21"/>
  <c r="AJ112" i="21"/>
  <c r="AJ110" i="21"/>
  <c r="AJ108" i="21"/>
  <c r="AJ106" i="21"/>
  <c r="AJ104" i="21"/>
  <c r="AJ102" i="21"/>
  <c r="AJ100" i="21"/>
  <c r="AJ98" i="21"/>
  <c r="AJ96" i="21"/>
  <c r="AJ94" i="21"/>
  <c r="AJ92" i="21"/>
  <c r="AJ90" i="21"/>
  <c r="AJ88" i="21"/>
  <c r="AJ86" i="21"/>
  <c r="AJ84" i="21"/>
  <c r="AJ82" i="21"/>
  <c r="AJ80" i="21"/>
  <c r="AJ78" i="21"/>
  <c r="AJ76" i="21"/>
  <c r="AJ74" i="21"/>
  <c r="AJ72" i="21"/>
  <c r="AJ70" i="21"/>
  <c r="AJ68" i="21"/>
  <c r="AJ66" i="21"/>
  <c r="AJ64" i="21"/>
  <c r="AJ62" i="21"/>
  <c r="AJ60" i="21"/>
  <c r="AJ58" i="21"/>
  <c r="AJ56" i="21"/>
  <c r="AJ54" i="21"/>
  <c r="AJ52" i="21"/>
  <c r="AJ50" i="21"/>
  <c r="AJ48" i="21"/>
  <c r="AJ46" i="21"/>
  <c r="AJ44" i="21"/>
  <c r="AJ42" i="21"/>
  <c r="AJ40" i="21"/>
  <c r="AJ38" i="21"/>
  <c r="AJ36" i="21"/>
  <c r="AJ34" i="21"/>
  <c r="AJ32" i="21"/>
  <c r="AJ30" i="21"/>
  <c r="AJ28" i="21"/>
  <c r="AJ26" i="21"/>
  <c r="AJ24" i="21"/>
  <c r="AJ22" i="21"/>
  <c r="AJ20" i="21"/>
  <c r="AJ18" i="21"/>
  <c r="AJ16" i="21"/>
  <c r="AJ14" i="21"/>
  <c r="AJ12" i="21"/>
  <c r="AJ10" i="21"/>
  <c r="AJ8" i="21"/>
  <c r="AJ6" i="21"/>
  <c r="AJ4" i="21"/>
  <c r="AH874" i="21"/>
  <c r="AM874" i="21"/>
  <c r="AH727" i="21"/>
  <c r="AM727" i="21"/>
  <c r="AH1000" i="21"/>
  <c r="AM1000" i="21"/>
  <c r="AH994" i="21"/>
  <c r="AM994" i="21"/>
  <c r="AH996" i="21"/>
  <c r="AM996" i="21"/>
  <c r="AH992" i="21"/>
  <c r="AM992" i="21"/>
  <c r="AH998" i="21"/>
  <c r="AM998" i="21"/>
  <c r="AH990" i="21"/>
  <c r="AM990" i="21"/>
  <c r="AH988" i="21"/>
  <c r="AM988" i="21"/>
  <c r="AH980" i="21"/>
  <c r="AM980" i="21"/>
  <c r="AH972" i="21"/>
  <c r="AM972" i="21"/>
  <c r="AH966" i="21"/>
  <c r="AM966" i="21"/>
  <c r="AH956" i="21"/>
  <c r="AM956" i="21"/>
  <c r="AH950" i="21"/>
  <c r="AM950" i="21"/>
  <c r="AH944" i="21"/>
  <c r="AM944" i="21"/>
  <c r="AH938" i="21"/>
  <c r="AM938" i="21"/>
  <c r="AH932" i="21"/>
  <c r="AM932" i="21"/>
  <c r="AH926" i="21"/>
  <c r="AM926" i="21"/>
  <c r="AH924" i="21"/>
  <c r="AM924" i="21"/>
  <c r="AH922" i="21"/>
  <c r="AM922" i="21"/>
  <c r="AH920" i="21"/>
  <c r="AM920" i="21"/>
  <c r="AH918" i="21"/>
  <c r="AM918" i="21"/>
  <c r="AH916" i="21"/>
  <c r="AM916" i="21"/>
  <c r="AH914" i="21"/>
  <c r="AM914" i="21"/>
  <c r="AH912" i="21"/>
  <c r="AM912" i="21"/>
  <c r="AH910" i="21"/>
  <c r="AM910" i="21"/>
  <c r="AH908" i="21"/>
  <c r="AM908" i="21"/>
  <c r="AH906" i="21"/>
  <c r="AM906" i="21"/>
  <c r="AH904" i="21"/>
  <c r="AM904" i="21"/>
  <c r="AH902" i="21"/>
  <c r="AM902" i="21"/>
  <c r="AH900" i="21"/>
  <c r="AM900" i="21"/>
  <c r="AH898" i="21"/>
  <c r="AM898" i="21"/>
  <c r="AH896" i="21"/>
  <c r="AM896" i="21"/>
  <c r="AH894" i="21"/>
  <c r="AM894" i="21"/>
  <c r="AH892" i="21"/>
  <c r="AM892" i="21"/>
  <c r="AH890" i="21"/>
  <c r="AM890" i="21"/>
  <c r="AH888" i="21"/>
  <c r="AM888" i="21"/>
  <c r="AH886" i="21"/>
  <c r="AM886" i="21"/>
  <c r="AH884" i="21"/>
  <c r="AM884" i="21"/>
  <c r="AH882" i="21"/>
  <c r="AM882" i="21"/>
  <c r="AH880" i="21"/>
  <c r="AM880" i="21"/>
  <c r="AH878" i="21"/>
  <c r="AM878" i="21"/>
  <c r="AH876" i="21"/>
  <c r="AM876" i="21"/>
  <c r="AH872" i="21"/>
  <c r="AM872" i="21"/>
  <c r="AH870" i="21"/>
  <c r="AM870" i="21"/>
  <c r="AH868" i="21"/>
  <c r="AM868" i="21"/>
  <c r="AH866" i="21"/>
  <c r="AM866" i="21"/>
  <c r="AH864" i="21"/>
  <c r="AM864" i="21"/>
  <c r="AH862" i="21"/>
  <c r="AM862" i="21"/>
  <c r="AH860" i="21"/>
  <c r="AM860" i="21"/>
  <c r="AH858" i="21"/>
  <c r="AM858" i="21"/>
  <c r="AH856" i="21"/>
  <c r="AM856" i="21"/>
  <c r="AH854" i="21"/>
  <c r="AM854" i="21"/>
  <c r="AH852" i="21"/>
  <c r="AM852" i="21"/>
  <c r="AH850" i="21"/>
  <c r="AM850" i="21"/>
  <c r="AH848" i="21"/>
  <c r="AM848" i="21"/>
  <c r="AH846" i="21"/>
  <c r="AM846" i="21"/>
  <c r="AH844" i="21"/>
  <c r="AM844" i="21"/>
  <c r="AH842" i="21"/>
  <c r="AM842" i="21"/>
  <c r="AH840" i="21"/>
  <c r="AM840" i="21"/>
  <c r="AH838" i="21"/>
  <c r="AM838" i="21"/>
  <c r="AH836" i="21"/>
  <c r="AM836" i="21"/>
  <c r="AH834" i="21"/>
  <c r="AM834" i="21"/>
  <c r="AH832" i="21"/>
  <c r="AM832" i="21"/>
  <c r="AH830" i="21"/>
  <c r="AM830" i="21"/>
  <c r="AH828" i="21"/>
  <c r="AM828" i="21"/>
  <c r="AH826" i="21"/>
  <c r="AM826" i="21"/>
  <c r="AH824" i="21"/>
  <c r="AM824" i="21"/>
  <c r="AH822" i="21"/>
  <c r="AM822" i="21"/>
  <c r="AH820" i="21"/>
  <c r="AM820" i="21"/>
  <c r="AH818" i="21"/>
  <c r="AM818" i="21"/>
  <c r="AH816" i="21"/>
  <c r="AM816" i="21"/>
  <c r="AH814" i="21"/>
  <c r="AM814" i="21"/>
  <c r="AH812" i="21"/>
  <c r="AM812" i="21"/>
  <c r="AH810" i="21"/>
  <c r="AM810" i="21"/>
  <c r="AH808" i="21"/>
  <c r="AM808" i="21"/>
  <c r="AH806" i="21"/>
  <c r="AM806" i="21"/>
  <c r="AH804" i="21"/>
  <c r="AM804" i="21"/>
  <c r="AH802" i="21"/>
  <c r="AM802" i="21"/>
  <c r="AH800" i="21"/>
  <c r="AM800" i="21"/>
  <c r="AH798" i="21"/>
  <c r="AM798" i="21"/>
  <c r="AH796" i="21"/>
  <c r="AM796" i="21"/>
  <c r="AH794" i="21"/>
  <c r="AM794" i="21"/>
  <c r="AH792" i="21"/>
  <c r="AM792" i="21"/>
  <c r="AH790" i="21"/>
  <c r="AM790" i="21"/>
  <c r="AH788" i="21"/>
  <c r="AM788" i="21"/>
  <c r="AH786" i="21"/>
  <c r="AM786" i="21"/>
  <c r="AH784" i="21"/>
  <c r="AM784" i="21"/>
  <c r="AH782" i="21"/>
  <c r="AM782" i="21"/>
  <c r="AH780" i="21"/>
  <c r="AM780" i="21"/>
  <c r="AH778" i="21"/>
  <c r="AM778" i="21"/>
  <c r="AH776" i="21"/>
  <c r="AM776" i="21"/>
  <c r="AH774" i="21"/>
  <c r="AM774" i="21"/>
  <c r="AH772" i="21"/>
  <c r="AM772" i="21"/>
  <c r="AH770" i="21"/>
  <c r="AM770" i="21"/>
  <c r="AH768" i="21"/>
  <c r="AM768" i="21"/>
  <c r="AH766" i="21"/>
  <c r="AM766" i="21"/>
  <c r="AH764" i="21"/>
  <c r="AM764" i="21"/>
  <c r="AH762" i="21"/>
  <c r="AM762" i="21"/>
  <c r="AH760" i="21"/>
  <c r="AM760" i="21"/>
  <c r="AH758" i="21"/>
  <c r="AM758" i="21"/>
  <c r="AH756" i="21"/>
  <c r="AM756" i="21"/>
  <c r="AH754" i="21"/>
  <c r="AM754" i="21"/>
  <c r="AH752" i="21"/>
  <c r="AM752" i="21"/>
  <c r="AH750" i="21"/>
  <c r="AM750" i="21"/>
  <c r="AH748" i="21"/>
  <c r="AM748" i="21"/>
  <c r="AH746" i="21"/>
  <c r="AM746" i="21"/>
  <c r="AH744" i="21"/>
  <c r="AM744" i="21"/>
  <c r="AH742" i="21"/>
  <c r="AM742" i="21"/>
  <c r="AH740" i="21"/>
  <c r="AM740" i="21"/>
  <c r="AH738" i="21"/>
  <c r="AM738" i="21"/>
  <c r="AH736" i="21"/>
  <c r="AM736" i="21"/>
  <c r="AH734" i="21"/>
  <c r="AM734" i="21"/>
  <c r="AH732" i="21"/>
  <c r="AM732" i="21"/>
  <c r="AH730" i="21"/>
  <c r="AM730" i="21"/>
  <c r="AH728" i="21"/>
  <c r="AM728" i="21"/>
  <c r="AH726" i="21"/>
  <c r="AM726" i="21"/>
  <c r="AH724" i="21"/>
  <c r="AM724" i="21"/>
  <c r="AH722" i="21"/>
  <c r="AM722" i="21"/>
  <c r="AH720" i="21"/>
  <c r="AM720" i="21"/>
  <c r="AH718" i="21"/>
  <c r="AM718" i="21"/>
  <c r="AH716" i="21"/>
  <c r="AM716" i="21"/>
  <c r="AH714" i="21"/>
  <c r="AM714" i="21"/>
  <c r="AH712" i="21"/>
  <c r="AM712" i="21"/>
  <c r="AH710" i="21"/>
  <c r="AM710" i="21"/>
  <c r="AH708" i="21"/>
  <c r="AM708" i="21"/>
  <c r="AH706" i="21"/>
  <c r="AM706" i="21"/>
  <c r="AH704" i="21"/>
  <c r="AM704" i="21"/>
  <c r="AH702" i="21"/>
  <c r="AM702" i="21"/>
  <c r="AH700" i="21"/>
  <c r="AM700" i="21"/>
  <c r="AH698" i="21"/>
  <c r="AM698" i="21"/>
  <c r="AH696" i="21"/>
  <c r="AM696" i="21"/>
  <c r="AH694" i="21"/>
  <c r="AM694" i="21"/>
  <c r="AH692" i="21"/>
  <c r="AM692" i="21"/>
  <c r="AH690" i="21"/>
  <c r="AM690" i="21"/>
  <c r="AH688" i="21"/>
  <c r="AM688" i="21"/>
  <c r="AH686" i="21"/>
  <c r="AM686" i="21"/>
  <c r="AH684" i="21"/>
  <c r="AM684" i="21"/>
  <c r="AH682" i="21"/>
  <c r="AM682" i="21"/>
  <c r="AH680" i="21"/>
  <c r="AM680" i="21"/>
  <c r="AH678" i="21"/>
  <c r="AM678" i="21"/>
  <c r="AH676" i="21"/>
  <c r="AM676" i="21"/>
  <c r="AH674" i="21"/>
  <c r="AM674" i="21"/>
  <c r="AH672" i="21"/>
  <c r="AM672" i="21"/>
  <c r="AH670" i="21"/>
  <c r="AM670" i="21"/>
  <c r="AH668" i="21"/>
  <c r="AM668" i="21"/>
  <c r="AH666" i="21"/>
  <c r="AM666" i="21"/>
  <c r="AH664" i="21"/>
  <c r="AM664" i="21"/>
  <c r="AH662" i="21"/>
  <c r="AM662" i="21"/>
  <c r="AH660" i="21"/>
  <c r="AM660" i="21"/>
  <c r="AH658" i="21"/>
  <c r="AM658" i="21"/>
  <c r="AH656" i="21"/>
  <c r="AM656" i="21"/>
  <c r="AH654" i="21"/>
  <c r="AM654" i="21"/>
  <c r="AH652" i="21"/>
  <c r="AM652" i="21"/>
  <c r="AH650" i="21"/>
  <c r="AM650" i="21"/>
  <c r="AH648" i="21"/>
  <c r="AM648" i="21"/>
  <c r="AH646" i="21"/>
  <c r="AM646" i="21"/>
  <c r="AH644" i="21"/>
  <c r="AM644" i="21"/>
  <c r="AH642" i="21"/>
  <c r="AM642" i="21"/>
  <c r="AH640" i="21"/>
  <c r="AM640" i="21"/>
  <c r="AH638" i="21"/>
  <c r="AM638" i="21"/>
  <c r="AH636" i="21"/>
  <c r="AM636" i="21"/>
  <c r="AH634" i="21"/>
  <c r="AM634" i="21"/>
  <c r="AH632" i="21"/>
  <c r="AM632" i="21"/>
  <c r="AH630" i="21"/>
  <c r="AM630" i="21"/>
  <c r="AH628" i="21"/>
  <c r="AM628" i="21"/>
  <c r="AH626" i="21"/>
  <c r="AM626" i="21"/>
  <c r="AH624" i="21"/>
  <c r="AM624" i="21"/>
  <c r="AH622" i="21"/>
  <c r="AM622" i="21"/>
  <c r="AH620" i="21"/>
  <c r="AM620" i="21"/>
  <c r="AH618" i="21"/>
  <c r="AM618" i="21"/>
  <c r="AH616" i="21"/>
  <c r="AM616" i="21"/>
  <c r="AH614" i="21"/>
  <c r="AM614" i="21"/>
  <c r="AH612" i="21"/>
  <c r="AM612" i="21"/>
  <c r="AH610" i="21"/>
  <c r="AM610" i="21"/>
  <c r="AH608" i="21"/>
  <c r="AM608" i="21"/>
  <c r="AH606" i="21"/>
  <c r="AM606" i="21"/>
  <c r="AH604" i="21"/>
  <c r="AM604" i="21"/>
  <c r="AH602" i="21"/>
  <c r="AM602" i="21"/>
  <c r="AH600" i="21"/>
  <c r="AM600" i="21"/>
  <c r="AH598" i="21"/>
  <c r="AM598" i="21"/>
  <c r="AH596" i="21"/>
  <c r="AM596" i="21"/>
  <c r="AH594" i="21"/>
  <c r="AM594" i="21"/>
  <c r="AH592" i="21"/>
  <c r="AM592" i="21"/>
  <c r="AH590" i="21"/>
  <c r="AM590" i="21"/>
  <c r="AH588" i="21"/>
  <c r="AM588" i="21"/>
  <c r="AH586" i="21"/>
  <c r="AM586" i="21"/>
  <c r="AH584" i="21"/>
  <c r="AM584" i="21"/>
  <c r="AH582" i="21"/>
  <c r="AM582" i="21"/>
  <c r="AH580" i="21"/>
  <c r="AM580" i="21"/>
  <c r="AH578" i="21"/>
  <c r="AM578" i="21"/>
  <c r="AH576" i="21"/>
  <c r="AM576" i="21"/>
  <c r="AH574" i="21"/>
  <c r="AM574" i="21"/>
  <c r="AH572" i="21"/>
  <c r="AM572" i="21"/>
  <c r="AH570" i="21"/>
  <c r="AM570" i="21"/>
  <c r="AH568" i="21"/>
  <c r="AM568" i="21"/>
  <c r="AH566" i="21"/>
  <c r="AM566" i="21"/>
  <c r="AH564" i="21"/>
  <c r="AM564" i="21"/>
  <c r="AH562" i="21"/>
  <c r="AM562" i="21"/>
  <c r="AH560" i="21"/>
  <c r="AM560" i="21"/>
  <c r="AH558" i="21"/>
  <c r="AM558" i="21"/>
  <c r="AH556" i="21"/>
  <c r="AM556" i="21"/>
  <c r="AH554" i="21"/>
  <c r="AM554" i="21"/>
  <c r="AH552" i="21"/>
  <c r="AM552" i="21"/>
  <c r="AH550" i="21"/>
  <c r="AM550" i="21"/>
  <c r="AH548" i="21"/>
  <c r="AM548" i="21"/>
  <c r="AH546" i="21"/>
  <c r="AM546" i="21"/>
  <c r="AH544" i="21"/>
  <c r="AM544" i="21"/>
  <c r="AH542" i="21"/>
  <c r="AM542" i="21"/>
  <c r="AH540" i="21"/>
  <c r="AM540" i="21"/>
  <c r="AH538" i="21"/>
  <c r="AM538" i="21"/>
  <c r="AH536" i="21"/>
  <c r="AM536" i="21"/>
  <c r="AH534" i="21"/>
  <c r="AM534" i="21"/>
  <c r="AH532" i="21"/>
  <c r="AM532" i="21"/>
  <c r="AH530" i="21"/>
  <c r="AM530" i="21"/>
  <c r="AH528" i="21"/>
  <c r="AM528" i="21"/>
  <c r="AH526" i="21"/>
  <c r="AM526" i="21"/>
  <c r="AH524" i="21"/>
  <c r="AM524" i="21"/>
  <c r="AH522" i="21"/>
  <c r="AM522" i="21"/>
  <c r="AH520" i="21"/>
  <c r="AM520" i="21"/>
  <c r="AH518" i="21"/>
  <c r="AM518" i="21"/>
  <c r="AH516" i="21"/>
  <c r="AM516" i="21"/>
  <c r="AH514" i="21"/>
  <c r="AM514" i="21"/>
  <c r="AH512" i="21"/>
  <c r="AM512" i="21"/>
  <c r="AH510" i="21"/>
  <c r="AM510" i="21"/>
  <c r="AH508" i="21"/>
  <c r="AM508" i="21"/>
  <c r="AH506" i="21"/>
  <c r="AM506" i="21"/>
  <c r="AH504" i="21"/>
  <c r="AM504" i="21"/>
  <c r="AH502" i="21"/>
  <c r="AM502" i="21"/>
  <c r="AH500" i="21"/>
  <c r="AM500" i="21"/>
  <c r="AH498" i="21"/>
  <c r="AM498" i="21"/>
  <c r="AH496" i="21"/>
  <c r="AM496" i="21"/>
  <c r="AH494" i="21"/>
  <c r="AM494" i="21"/>
  <c r="AH492" i="21"/>
  <c r="AM492" i="21"/>
  <c r="AH490" i="21"/>
  <c r="AM490" i="21"/>
  <c r="AH488" i="21"/>
  <c r="AM488" i="21"/>
  <c r="AH486" i="21"/>
  <c r="AM486" i="21"/>
  <c r="AH484" i="21"/>
  <c r="AM484" i="21"/>
  <c r="AH482" i="21"/>
  <c r="AM482" i="21"/>
  <c r="AH480" i="21"/>
  <c r="AM480" i="21"/>
  <c r="AH478" i="21"/>
  <c r="AM478" i="21"/>
  <c r="AH476" i="21"/>
  <c r="AM476" i="21"/>
  <c r="AH474" i="21"/>
  <c r="AM474" i="21"/>
  <c r="AH472" i="21"/>
  <c r="AM472" i="21"/>
  <c r="AH470" i="21"/>
  <c r="AM470" i="21"/>
  <c r="AH468" i="21"/>
  <c r="AM468" i="21"/>
  <c r="AH466" i="21"/>
  <c r="AM466" i="21"/>
  <c r="AH464" i="21"/>
  <c r="AM464" i="21"/>
  <c r="AH462" i="21"/>
  <c r="AM462" i="21"/>
  <c r="AH460" i="21"/>
  <c r="AM460" i="21"/>
  <c r="AH458" i="21"/>
  <c r="AM458" i="21"/>
  <c r="AH456" i="21"/>
  <c r="AM456" i="21"/>
  <c r="AH454" i="21"/>
  <c r="AM454" i="21"/>
  <c r="AH452" i="21"/>
  <c r="AM452" i="21"/>
  <c r="AH450" i="21"/>
  <c r="AM450" i="21"/>
  <c r="AH448" i="21"/>
  <c r="AM448" i="21"/>
  <c r="AH446" i="21"/>
  <c r="AM446" i="21"/>
  <c r="AH444" i="21"/>
  <c r="AM444" i="21"/>
  <c r="AH442" i="21"/>
  <c r="AM442" i="21"/>
  <c r="AH440" i="21"/>
  <c r="AM440" i="21"/>
  <c r="AH438" i="21"/>
  <c r="AM438" i="21"/>
  <c r="AH436" i="21"/>
  <c r="AM436" i="21"/>
  <c r="AH434" i="21"/>
  <c r="AM434" i="21"/>
  <c r="AH432" i="21"/>
  <c r="AM432" i="21"/>
  <c r="AH430" i="21"/>
  <c r="AM430" i="21"/>
  <c r="AH428" i="21"/>
  <c r="AM428" i="21"/>
  <c r="AH426" i="21"/>
  <c r="AM426" i="21"/>
  <c r="AH424" i="21"/>
  <c r="AM424" i="21"/>
  <c r="AH422" i="21"/>
  <c r="AM422" i="21"/>
  <c r="AH420" i="21"/>
  <c r="AM420" i="21"/>
  <c r="AH418" i="21"/>
  <c r="AM418" i="21"/>
  <c r="AH416" i="21"/>
  <c r="AM416" i="21"/>
  <c r="AH414" i="21"/>
  <c r="AM414" i="21"/>
  <c r="AH412" i="21"/>
  <c r="AM412" i="21"/>
  <c r="AH410" i="21"/>
  <c r="AM410" i="21"/>
  <c r="AH408" i="21"/>
  <c r="AM408" i="21"/>
  <c r="AH406" i="21"/>
  <c r="AM406" i="21"/>
  <c r="AH404" i="21"/>
  <c r="AM404" i="21"/>
  <c r="AH402" i="21"/>
  <c r="AM402" i="21"/>
  <c r="AH400" i="21"/>
  <c r="AM400" i="21"/>
  <c r="AH398" i="21"/>
  <c r="AM398" i="21"/>
  <c r="AH396" i="21"/>
  <c r="AM396" i="21"/>
  <c r="AH394" i="21"/>
  <c r="AM394" i="21"/>
  <c r="AH392" i="21"/>
  <c r="AM392" i="21"/>
  <c r="AH390" i="21"/>
  <c r="AM390" i="21"/>
  <c r="AH388" i="21"/>
  <c r="AM388" i="21"/>
  <c r="AH386" i="21"/>
  <c r="AM386" i="21"/>
  <c r="AH384" i="21"/>
  <c r="AM384" i="21"/>
  <c r="AH382" i="21"/>
  <c r="AM382" i="21"/>
  <c r="AH380" i="21"/>
  <c r="AM380" i="21"/>
  <c r="AH378" i="21"/>
  <c r="AM378" i="21"/>
  <c r="AH376" i="21"/>
  <c r="AM376" i="21"/>
  <c r="AH374" i="21"/>
  <c r="AM374" i="21"/>
  <c r="AH372" i="21"/>
  <c r="AM372" i="21"/>
  <c r="AH370" i="21"/>
  <c r="AM370" i="21"/>
  <c r="AH368" i="21"/>
  <c r="AM368" i="21"/>
  <c r="AH366" i="21"/>
  <c r="AM366" i="21"/>
  <c r="AH364" i="21"/>
  <c r="AM364" i="21"/>
  <c r="AH362" i="21"/>
  <c r="AM362" i="21"/>
  <c r="AH360" i="21"/>
  <c r="AM360" i="21"/>
  <c r="AH358" i="21"/>
  <c r="AM358" i="21"/>
  <c r="AH356" i="21"/>
  <c r="AM356" i="21"/>
  <c r="AH354" i="21"/>
  <c r="AM354" i="21"/>
  <c r="AH352" i="21"/>
  <c r="AM352" i="21"/>
  <c r="AH350" i="21"/>
  <c r="AM350" i="21"/>
  <c r="AH348" i="21"/>
  <c r="AM348" i="21"/>
  <c r="AH346" i="21"/>
  <c r="AM346" i="21"/>
  <c r="AH344" i="21"/>
  <c r="AM344" i="21"/>
  <c r="AH342" i="21"/>
  <c r="AM342" i="21"/>
  <c r="AH340" i="21"/>
  <c r="AM340" i="21"/>
  <c r="AH338" i="21"/>
  <c r="AM338" i="21"/>
  <c r="AH336" i="21"/>
  <c r="AM336" i="21"/>
  <c r="AH334" i="21"/>
  <c r="AM334" i="21"/>
  <c r="AH332" i="21"/>
  <c r="AM332" i="21"/>
  <c r="AH330" i="21"/>
  <c r="AM330" i="21"/>
  <c r="AH328" i="21"/>
  <c r="AM328" i="21"/>
  <c r="AH326" i="21"/>
  <c r="AM326" i="21"/>
  <c r="AH324" i="21"/>
  <c r="AM324" i="21"/>
  <c r="AH322" i="21"/>
  <c r="AM322" i="21"/>
  <c r="AH320" i="21"/>
  <c r="AM320" i="21"/>
  <c r="AH318" i="21"/>
  <c r="AM318" i="21"/>
  <c r="AH316" i="21"/>
  <c r="AM316" i="21"/>
  <c r="AH314" i="21"/>
  <c r="AM314" i="21"/>
  <c r="AH312" i="21"/>
  <c r="AM312" i="21"/>
  <c r="AH310" i="21"/>
  <c r="AM310" i="21"/>
  <c r="AH308" i="21"/>
  <c r="AM308" i="21"/>
  <c r="AH306" i="21"/>
  <c r="AM306" i="21"/>
  <c r="AH304" i="21"/>
  <c r="AM304" i="21"/>
  <c r="AH302" i="21"/>
  <c r="AM302" i="21"/>
  <c r="AH300" i="21"/>
  <c r="AM300" i="21"/>
  <c r="AH298" i="21"/>
  <c r="AM298" i="21"/>
  <c r="AH296" i="21"/>
  <c r="AM296" i="21"/>
  <c r="AH294" i="21"/>
  <c r="AM294" i="21"/>
  <c r="AH292" i="21"/>
  <c r="AM292" i="21"/>
  <c r="AH290" i="21"/>
  <c r="AM290" i="21"/>
  <c r="AH288" i="21"/>
  <c r="AM288" i="21"/>
  <c r="AH286" i="21"/>
  <c r="AM286" i="21"/>
  <c r="AH284" i="21"/>
  <c r="AM284" i="21"/>
  <c r="AH282" i="21"/>
  <c r="AM282" i="21"/>
  <c r="AH280" i="21"/>
  <c r="AM280" i="21"/>
  <c r="AH278" i="21"/>
  <c r="AM278" i="21"/>
  <c r="AH276" i="21"/>
  <c r="AM276" i="21"/>
  <c r="AH274" i="21"/>
  <c r="AM274" i="21"/>
  <c r="AH272" i="21"/>
  <c r="AM272" i="21"/>
  <c r="AH270" i="21"/>
  <c r="AM270" i="21"/>
  <c r="AH268" i="21"/>
  <c r="AM268" i="21"/>
  <c r="AH266" i="21"/>
  <c r="AM266" i="21"/>
  <c r="AH264" i="21"/>
  <c r="AM264" i="21"/>
  <c r="AH262" i="21"/>
  <c r="AM262" i="21"/>
  <c r="AH260" i="21"/>
  <c r="AM260" i="21"/>
  <c r="AH258" i="21"/>
  <c r="AM258" i="21"/>
  <c r="AH256" i="21"/>
  <c r="AM256" i="21"/>
  <c r="AH254" i="21"/>
  <c r="AM254" i="21"/>
  <c r="AH252" i="21"/>
  <c r="AM252" i="21"/>
  <c r="AH250" i="21"/>
  <c r="AM250" i="21"/>
  <c r="AH248" i="21"/>
  <c r="AM248" i="21"/>
  <c r="AH246" i="21"/>
  <c r="AM246" i="21"/>
  <c r="AH244" i="21"/>
  <c r="AM244" i="21"/>
  <c r="AH242" i="21"/>
  <c r="AM242" i="21"/>
  <c r="AH240" i="21"/>
  <c r="AM240" i="21"/>
  <c r="AH238" i="21"/>
  <c r="AM238" i="21"/>
  <c r="AH236" i="21"/>
  <c r="AM236" i="21"/>
  <c r="AH234" i="21"/>
  <c r="AM234" i="21"/>
  <c r="AH232" i="21"/>
  <c r="AM232" i="21"/>
  <c r="AH230" i="21"/>
  <c r="AM230" i="21"/>
  <c r="AH228" i="21"/>
  <c r="AM228" i="21"/>
  <c r="AH226" i="21"/>
  <c r="AM226" i="21"/>
  <c r="AH224" i="21"/>
  <c r="AM224" i="21"/>
  <c r="AH222" i="21"/>
  <c r="AM222" i="21"/>
  <c r="AH220" i="21"/>
  <c r="AM220" i="21"/>
  <c r="AH218" i="21"/>
  <c r="AM218" i="21"/>
  <c r="AH216" i="21"/>
  <c r="AM216" i="21"/>
  <c r="AH214" i="21"/>
  <c r="AM214" i="21"/>
  <c r="AH212" i="21"/>
  <c r="AM212" i="21"/>
  <c r="AH210" i="21"/>
  <c r="AM210" i="21"/>
  <c r="AH208" i="21"/>
  <c r="AM208" i="21"/>
  <c r="AH206" i="21"/>
  <c r="AM206" i="21"/>
  <c r="AH204" i="21"/>
  <c r="AM204" i="21"/>
  <c r="AH202" i="21"/>
  <c r="AM202" i="21"/>
  <c r="AH200" i="21"/>
  <c r="AM200" i="21"/>
  <c r="AH198" i="21"/>
  <c r="AM198" i="21"/>
  <c r="AH196" i="21"/>
  <c r="AM196" i="21"/>
  <c r="AH194" i="21"/>
  <c r="AM194" i="21"/>
  <c r="AH192" i="21"/>
  <c r="AM192" i="21"/>
  <c r="AH190" i="21"/>
  <c r="AM190" i="21"/>
  <c r="AH188" i="21"/>
  <c r="AM188" i="21"/>
  <c r="AH186" i="21"/>
  <c r="AM186" i="21"/>
  <c r="AH184" i="21"/>
  <c r="AM184" i="21"/>
  <c r="AH182" i="21"/>
  <c r="AM182" i="21"/>
  <c r="AH180" i="21"/>
  <c r="AM180" i="21"/>
  <c r="AH178" i="21"/>
  <c r="AM178" i="21"/>
  <c r="AH176" i="21"/>
  <c r="AM176" i="21"/>
  <c r="AH174" i="21"/>
  <c r="AM174" i="21"/>
  <c r="AH172" i="21"/>
  <c r="AM172" i="21"/>
  <c r="AH170" i="21"/>
  <c r="AM170" i="21"/>
  <c r="AH168" i="21"/>
  <c r="AM168" i="21"/>
  <c r="AH166" i="21"/>
  <c r="AM166" i="21"/>
  <c r="AH164" i="21"/>
  <c r="AM164" i="21"/>
  <c r="AH162" i="21"/>
  <c r="AM162" i="21"/>
  <c r="AH160" i="21"/>
  <c r="AM160" i="21"/>
  <c r="AH158" i="21"/>
  <c r="AM158" i="21"/>
  <c r="AH156" i="21"/>
  <c r="AM156" i="21"/>
  <c r="AH154" i="21"/>
  <c r="AM154" i="21"/>
  <c r="AH152" i="21"/>
  <c r="AM152" i="21"/>
  <c r="AH150" i="21"/>
  <c r="AM150" i="21"/>
  <c r="AH148" i="21"/>
  <c r="AM148" i="21"/>
  <c r="AH146" i="21"/>
  <c r="AM146" i="21"/>
  <c r="AH144" i="21"/>
  <c r="AM144" i="21"/>
  <c r="AH142" i="21"/>
  <c r="AM142" i="21"/>
  <c r="AH140" i="21"/>
  <c r="AM140" i="21"/>
  <c r="AH138" i="21"/>
  <c r="AM138" i="21"/>
  <c r="AH136" i="21"/>
  <c r="AM136" i="21"/>
  <c r="AH134" i="21"/>
  <c r="AM134" i="21"/>
  <c r="AH132" i="21"/>
  <c r="AM132" i="21"/>
  <c r="AH130" i="21"/>
  <c r="AM130" i="21"/>
  <c r="AH128" i="21"/>
  <c r="AM128" i="21"/>
  <c r="AH126" i="21"/>
  <c r="AM126" i="21"/>
  <c r="AH124" i="21"/>
  <c r="AM124" i="21"/>
  <c r="AH122" i="21"/>
  <c r="AM122" i="21"/>
  <c r="AH120" i="21"/>
  <c r="AM120" i="21"/>
  <c r="AH118" i="21"/>
  <c r="AM118" i="21"/>
  <c r="AH116" i="21"/>
  <c r="AM116" i="21"/>
  <c r="AH114" i="21"/>
  <c r="AM114" i="21"/>
  <c r="AH112" i="21"/>
  <c r="AM112" i="21"/>
  <c r="AH110" i="21"/>
  <c r="AM110" i="21"/>
  <c r="AH108" i="21"/>
  <c r="AM108" i="21"/>
  <c r="AH106" i="21"/>
  <c r="AM106" i="21"/>
  <c r="AH104" i="21"/>
  <c r="AM104" i="21"/>
  <c r="AH102" i="21"/>
  <c r="AM102" i="21"/>
  <c r="AH100" i="21"/>
  <c r="AM100" i="21"/>
  <c r="AH98" i="21"/>
  <c r="AM98" i="21"/>
  <c r="AH96" i="21"/>
  <c r="AM96" i="21"/>
  <c r="AH94" i="21"/>
  <c r="AM94" i="21"/>
  <c r="AH92" i="21"/>
  <c r="AM92" i="21"/>
  <c r="AH90" i="21"/>
  <c r="AM90" i="21"/>
  <c r="AH88" i="21"/>
  <c r="AM88" i="21"/>
  <c r="AH86" i="21"/>
  <c r="AM86" i="21"/>
  <c r="AH84" i="21"/>
  <c r="AM84" i="21"/>
  <c r="AH82" i="21"/>
  <c r="AM82" i="21"/>
  <c r="AH80" i="21"/>
  <c r="AM80" i="21"/>
  <c r="AH78" i="21"/>
  <c r="AM78" i="21"/>
  <c r="AH76" i="21"/>
  <c r="AM76" i="21"/>
  <c r="AH74" i="21"/>
  <c r="AM74" i="21"/>
  <c r="AH72" i="21"/>
  <c r="AM72" i="21"/>
  <c r="AH70" i="21"/>
  <c r="AM70" i="21"/>
  <c r="AH68" i="21"/>
  <c r="AM68" i="21"/>
  <c r="AH66" i="21"/>
  <c r="AM66" i="21"/>
  <c r="AH64" i="21"/>
  <c r="AM64" i="21"/>
  <c r="AH62" i="21"/>
  <c r="AM62" i="21"/>
  <c r="AH60" i="21"/>
  <c r="AM60" i="21"/>
  <c r="AH58" i="21"/>
  <c r="AM58" i="21"/>
  <c r="AH56" i="21"/>
  <c r="AM56" i="21"/>
  <c r="AH54" i="21"/>
  <c r="AM54" i="21"/>
  <c r="AH52" i="21"/>
  <c r="AM52" i="21"/>
  <c r="AH50" i="21"/>
  <c r="AM50" i="21"/>
  <c r="AH48" i="21"/>
  <c r="AM48" i="21"/>
  <c r="AH46" i="21"/>
  <c r="AM46" i="21"/>
  <c r="AH44" i="21"/>
  <c r="AM44" i="21"/>
  <c r="AH42" i="21"/>
  <c r="AM42" i="21"/>
  <c r="AH40" i="21"/>
  <c r="AM40" i="21"/>
  <c r="AH38" i="21"/>
  <c r="AM38" i="21"/>
  <c r="AH36" i="21"/>
  <c r="AM36" i="21"/>
  <c r="AH34" i="21"/>
  <c r="AM34" i="21"/>
  <c r="AH32" i="21"/>
  <c r="AM32" i="21"/>
  <c r="AH30" i="21"/>
  <c r="AM30" i="21"/>
  <c r="AH28" i="21"/>
  <c r="AM28" i="21"/>
  <c r="AH26" i="21"/>
  <c r="AM26" i="21"/>
  <c r="AH24" i="21"/>
  <c r="AM24" i="21"/>
  <c r="AH22" i="21"/>
  <c r="AM22" i="21"/>
  <c r="AH20" i="21"/>
  <c r="AM20" i="21"/>
  <c r="AH18" i="21"/>
  <c r="AM18" i="21"/>
  <c r="AH16" i="21"/>
  <c r="AM16" i="21"/>
  <c r="AH14" i="21"/>
  <c r="AH12" i="21"/>
  <c r="AH10" i="21"/>
  <c r="AH8" i="21"/>
  <c r="AH6" i="21"/>
  <c r="AH4" i="21"/>
  <c r="AH986" i="21"/>
  <c r="AM986" i="21"/>
  <c r="AH982" i="21"/>
  <c r="AM982" i="21"/>
  <c r="AH976" i="21"/>
  <c r="AM976" i="21"/>
  <c r="AH970" i="21"/>
  <c r="AM970" i="21"/>
  <c r="AH964" i="21"/>
  <c r="AM964" i="21"/>
  <c r="AH960" i="21"/>
  <c r="AM960" i="21"/>
  <c r="AH954" i="21"/>
  <c r="AM954" i="21"/>
  <c r="AH948" i="21"/>
  <c r="AM948" i="21"/>
  <c r="AH942" i="21"/>
  <c r="AM942" i="21"/>
  <c r="AH936" i="21"/>
  <c r="AM936" i="21"/>
  <c r="AH930" i="21"/>
  <c r="AM930" i="21"/>
  <c r="AH984" i="21"/>
  <c r="AM984" i="21"/>
  <c r="AH978" i="21"/>
  <c r="AM978" i="21"/>
  <c r="AH974" i="21"/>
  <c r="AM974" i="21"/>
  <c r="AH968" i="21"/>
  <c r="AM968" i="21"/>
  <c r="AH962" i="21"/>
  <c r="AM962" i="21"/>
  <c r="AH958" i="21"/>
  <c r="AM958" i="21"/>
  <c r="AH952" i="21"/>
  <c r="AM952" i="21"/>
  <c r="AH946" i="21"/>
  <c r="AM946" i="21"/>
  <c r="AH940" i="21"/>
  <c r="AM940" i="21"/>
  <c r="AH934" i="21"/>
  <c r="AM934" i="21"/>
  <c r="AH928" i="21"/>
  <c r="AM928" i="21"/>
  <c r="AH999" i="21"/>
  <c r="AM999" i="21"/>
  <c r="AH997" i="21"/>
  <c r="AM997" i="21"/>
  <c r="AH995" i="21"/>
  <c r="AM995" i="21"/>
  <c r="AH993" i="21"/>
  <c r="AM993" i="21"/>
  <c r="AH991" i="21"/>
  <c r="AM991" i="21"/>
  <c r="AH989" i="21"/>
  <c r="AM989" i="21"/>
  <c r="AH987" i="21"/>
  <c r="AM987" i="21"/>
  <c r="AH985" i="21"/>
  <c r="AM985" i="21"/>
  <c r="AH983" i="21"/>
  <c r="AM983" i="21"/>
  <c r="AH981" i="21"/>
  <c r="AM981" i="21"/>
  <c r="AH979" i="21"/>
  <c r="AM979" i="21"/>
  <c r="AH977" i="21"/>
  <c r="AM977" i="21"/>
  <c r="AH975" i="21"/>
  <c r="AM975" i="21"/>
  <c r="AH973" i="21"/>
  <c r="AM973" i="21"/>
  <c r="AH971" i="21"/>
  <c r="AM971" i="21"/>
  <c r="AH969" i="21"/>
  <c r="AM969" i="21"/>
  <c r="AH967" i="21"/>
  <c r="AM967" i="21"/>
  <c r="AH965" i="21"/>
  <c r="AM965" i="21"/>
  <c r="AH963" i="21"/>
  <c r="AM963" i="21"/>
  <c r="AH961" i="21"/>
  <c r="AM961" i="21"/>
  <c r="AH959" i="21"/>
  <c r="AM959" i="21"/>
  <c r="AH957" i="21"/>
  <c r="AM957" i="21"/>
  <c r="AH955" i="21"/>
  <c r="AM955" i="21"/>
  <c r="AH953" i="21"/>
  <c r="AM953" i="21"/>
  <c r="AH951" i="21"/>
  <c r="AM951" i="21"/>
  <c r="AH949" i="21"/>
  <c r="AM949" i="21"/>
  <c r="AH947" i="21"/>
  <c r="AM947" i="21"/>
  <c r="AH945" i="21"/>
  <c r="AM945" i="21"/>
  <c r="AH943" i="21"/>
  <c r="AM943" i="21"/>
  <c r="AH941" i="21"/>
  <c r="AM941" i="21"/>
  <c r="AH939" i="21"/>
  <c r="AM939" i="21"/>
  <c r="AH937" i="21"/>
  <c r="AM937" i="21"/>
  <c r="AH935" i="21"/>
  <c r="AM935" i="21"/>
  <c r="AH933" i="21"/>
  <c r="AM933" i="21"/>
  <c r="AH931" i="21"/>
  <c r="AM931" i="21"/>
  <c r="AH929" i="21"/>
  <c r="AM929" i="21"/>
  <c r="AH927" i="21"/>
  <c r="AM927" i="21"/>
  <c r="AH925" i="21"/>
  <c r="AM925" i="21"/>
  <c r="AH923" i="21"/>
  <c r="AM923" i="21"/>
  <c r="AH921" i="21"/>
  <c r="AM921" i="21"/>
  <c r="AH919" i="21"/>
  <c r="AM919" i="21"/>
  <c r="AH917" i="21"/>
  <c r="AM917" i="21"/>
  <c r="AH915" i="21"/>
  <c r="AM915" i="21"/>
  <c r="AH913" i="21"/>
  <c r="AM913" i="21"/>
  <c r="AH911" i="21"/>
  <c r="AM911" i="21"/>
  <c r="AH909" i="21"/>
  <c r="AM909" i="21"/>
  <c r="AH907" i="21"/>
  <c r="AM907" i="21"/>
  <c r="AH905" i="21"/>
  <c r="AM905" i="21"/>
  <c r="AH903" i="21"/>
  <c r="AM903" i="21"/>
  <c r="AH901" i="21"/>
  <c r="AM901" i="21"/>
  <c r="AH899" i="21"/>
  <c r="AM899" i="21"/>
  <c r="AH897" i="21"/>
  <c r="AM897" i="21"/>
  <c r="AH895" i="21"/>
  <c r="AM895" i="21"/>
  <c r="AH893" i="21"/>
  <c r="AM893" i="21"/>
  <c r="AH891" i="21"/>
  <c r="AM891" i="21"/>
  <c r="AH889" i="21"/>
  <c r="AM889" i="21"/>
  <c r="AH887" i="21"/>
  <c r="AM887" i="21"/>
  <c r="AH885" i="21"/>
  <c r="AM885" i="21"/>
  <c r="AH883" i="21"/>
  <c r="AM883" i="21"/>
  <c r="AH881" i="21"/>
  <c r="AM881" i="21"/>
  <c r="AH879" i="21"/>
  <c r="AM879" i="21"/>
  <c r="AH877" i="21"/>
  <c r="AM877" i="21"/>
  <c r="AH875" i="21"/>
  <c r="AM875" i="21"/>
  <c r="AH873" i="21"/>
  <c r="AM873" i="21"/>
  <c r="AH871" i="21"/>
  <c r="AM871" i="21"/>
  <c r="AH869" i="21"/>
  <c r="AM869" i="21"/>
  <c r="AH867" i="21"/>
  <c r="AM867" i="21"/>
  <c r="AH865" i="21"/>
  <c r="AM865" i="21"/>
  <c r="AH863" i="21"/>
  <c r="AM863" i="21"/>
  <c r="AH861" i="21"/>
  <c r="AM861" i="21"/>
  <c r="AH859" i="21"/>
  <c r="AM859" i="21"/>
  <c r="AH857" i="21"/>
  <c r="AM857" i="21"/>
  <c r="AH855" i="21"/>
  <c r="AM855" i="21"/>
  <c r="AH853" i="21"/>
  <c r="AM853" i="21"/>
  <c r="AH851" i="21"/>
  <c r="AM851" i="21"/>
  <c r="AH849" i="21"/>
  <c r="AM849" i="21"/>
  <c r="AH847" i="21"/>
  <c r="AM847" i="21"/>
  <c r="AH845" i="21"/>
  <c r="AM845" i="21"/>
  <c r="AH843" i="21"/>
  <c r="AM843" i="21"/>
  <c r="AH841" i="21"/>
  <c r="AM841" i="21"/>
  <c r="AH839" i="21"/>
  <c r="AM839" i="21"/>
  <c r="AH837" i="21"/>
  <c r="AM837" i="21"/>
  <c r="AH835" i="21"/>
  <c r="AM835" i="21"/>
  <c r="AH833" i="21"/>
  <c r="AM833" i="21"/>
  <c r="AH831" i="21"/>
  <c r="AM831" i="21"/>
  <c r="AH829" i="21"/>
  <c r="AM829" i="21"/>
  <c r="AH827" i="21"/>
  <c r="AM827" i="21"/>
  <c r="AH825" i="21"/>
  <c r="AM825" i="21"/>
  <c r="AH823" i="21"/>
  <c r="AM823" i="21"/>
  <c r="AH821" i="21"/>
  <c r="AM821" i="21"/>
  <c r="AH819" i="21"/>
  <c r="AM819" i="21"/>
  <c r="AH817" i="21"/>
  <c r="AM817" i="21"/>
  <c r="AH815" i="21"/>
  <c r="AM815" i="21"/>
  <c r="AH813" i="21"/>
  <c r="AM813" i="21"/>
  <c r="AH811" i="21"/>
  <c r="AM811" i="21"/>
  <c r="AH809" i="21"/>
  <c r="AM809" i="21"/>
  <c r="AH807" i="21"/>
  <c r="AM807" i="21"/>
  <c r="AH805" i="21"/>
  <c r="AM805" i="21"/>
  <c r="AH803" i="21"/>
  <c r="AM803" i="21"/>
  <c r="AH801" i="21"/>
  <c r="AM801" i="21"/>
  <c r="AH799" i="21"/>
  <c r="AM799" i="21"/>
  <c r="AH797" i="21"/>
  <c r="AM797" i="21"/>
  <c r="AH795" i="21"/>
  <c r="AM795" i="21"/>
  <c r="AH793" i="21"/>
  <c r="AM793" i="21"/>
  <c r="AH791" i="21"/>
  <c r="AM791" i="21"/>
  <c r="AH789" i="21"/>
  <c r="AM789" i="21"/>
  <c r="AH787" i="21"/>
  <c r="AM787" i="21"/>
  <c r="AH785" i="21"/>
  <c r="AM785" i="21"/>
  <c r="AH783" i="21"/>
  <c r="AM783" i="21"/>
  <c r="AH781" i="21"/>
  <c r="AM781" i="21"/>
  <c r="AH779" i="21"/>
  <c r="AM779" i="21"/>
  <c r="AH777" i="21"/>
  <c r="AM777" i="21"/>
  <c r="AH775" i="21"/>
  <c r="AM775" i="21"/>
  <c r="AH773" i="21"/>
  <c r="AM773" i="21"/>
  <c r="AH771" i="21"/>
  <c r="AM771" i="21"/>
  <c r="AH769" i="21"/>
  <c r="AM769" i="21"/>
  <c r="AH767" i="21"/>
  <c r="AM767" i="21"/>
  <c r="AH765" i="21"/>
  <c r="AM765" i="21"/>
  <c r="AH763" i="21"/>
  <c r="AM763" i="21"/>
  <c r="AH761" i="21"/>
  <c r="AM761" i="21"/>
  <c r="AH759" i="21"/>
  <c r="AM759" i="21"/>
  <c r="AH757" i="21"/>
  <c r="AM757" i="21"/>
  <c r="AH755" i="21"/>
  <c r="AM755" i="21"/>
  <c r="AH753" i="21"/>
  <c r="AM753" i="21"/>
  <c r="AH751" i="21"/>
  <c r="AM751" i="21"/>
  <c r="AH749" i="21"/>
  <c r="AM749" i="21"/>
  <c r="AH747" i="21"/>
  <c r="AM747" i="21"/>
  <c r="AH745" i="21"/>
  <c r="AM745" i="21"/>
  <c r="AH743" i="21"/>
  <c r="AM743" i="21"/>
  <c r="AH741" i="21"/>
  <c r="AM741" i="21"/>
  <c r="AH739" i="21"/>
  <c r="AM739" i="21"/>
  <c r="AH737" i="21"/>
  <c r="AM737" i="21"/>
  <c r="AH735" i="21"/>
  <c r="AM735" i="21"/>
  <c r="AH733" i="21"/>
  <c r="AM733" i="21"/>
  <c r="AH731" i="21"/>
  <c r="AM731" i="21"/>
  <c r="AH729" i="21"/>
  <c r="AM729" i="21"/>
  <c r="AH725" i="21"/>
  <c r="AM725" i="21"/>
  <c r="AH723" i="21"/>
  <c r="AM723" i="21"/>
  <c r="AH721" i="21"/>
  <c r="AM721" i="21"/>
  <c r="AH719" i="21"/>
  <c r="AM719" i="21"/>
  <c r="AH717" i="21"/>
  <c r="AM717" i="21"/>
  <c r="AH715" i="21"/>
  <c r="AM715" i="21"/>
  <c r="AH713" i="21"/>
  <c r="AM713" i="21"/>
  <c r="AH711" i="21"/>
  <c r="AM711" i="21"/>
  <c r="AH709" i="21"/>
  <c r="AM709" i="21"/>
  <c r="AH707" i="21"/>
  <c r="AM707" i="21"/>
  <c r="AH705" i="21"/>
  <c r="AM705" i="21"/>
  <c r="AH703" i="21"/>
  <c r="AM703" i="21"/>
  <c r="AH701" i="21"/>
  <c r="AM701" i="21"/>
  <c r="AH699" i="21"/>
  <c r="AM699" i="21"/>
  <c r="AH697" i="21"/>
  <c r="AM697" i="21"/>
  <c r="AH695" i="21"/>
  <c r="AM695" i="21"/>
  <c r="AH693" i="21"/>
  <c r="AM693" i="21"/>
  <c r="AH691" i="21"/>
  <c r="AM691" i="21"/>
  <c r="AH689" i="21"/>
  <c r="AM689" i="21"/>
  <c r="AH687" i="21"/>
  <c r="AM687" i="21"/>
  <c r="AH685" i="21"/>
  <c r="AM685" i="21"/>
  <c r="AH683" i="21"/>
  <c r="AM683" i="21"/>
  <c r="AH681" i="21"/>
  <c r="AM681" i="21"/>
  <c r="AH679" i="21"/>
  <c r="AM679" i="21"/>
  <c r="AH677" i="21"/>
  <c r="AM677" i="21"/>
  <c r="AH675" i="21"/>
  <c r="AM675" i="21"/>
  <c r="AH673" i="21"/>
  <c r="AM673" i="21"/>
  <c r="AH671" i="21"/>
  <c r="AM671" i="21"/>
  <c r="AH669" i="21"/>
  <c r="AM669" i="21"/>
  <c r="AH667" i="21"/>
  <c r="AM667" i="21"/>
  <c r="AH665" i="21"/>
  <c r="AM665" i="21"/>
  <c r="AH663" i="21"/>
  <c r="AM663" i="21"/>
  <c r="AH661" i="21"/>
  <c r="AM661" i="21"/>
  <c r="AH659" i="21"/>
  <c r="AM659" i="21"/>
  <c r="AH657" i="21"/>
  <c r="AM657" i="21"/>
  <c r="AH655" i="21"/>
  <c r="AM655" i="21"/>
  <c r="AH653" i="21"/>
  <c r="AM653" i="21"/>
  <c r="AH651" i="21"/>
  <c r="AM651" i="21"/>
  <c r="AH649" i="21"/>
  <c r="AM649" i="21"/>
  <c r="AH647" i="21"/>
  <c r="AM647" i="21"/>
  <c r="AH645" i="21"/>
  <c r="AM645" i="21"/>
  <c r="AH643" i="21"/>
  <c r="AM643" i="21"/>
  <c r="AH641" i="21"/>
  <c r="AM641" i="21"/>
  <c r="AH639" i="21"/>
  <c r="AM639" i="21"/>
  <c r="AH637" i="21"/>
  <c r="AM637" i="21"/>
  <c r="AH635" i="21"/>
  <c r="AM635" i="21"/>
  <c r="AH633" i="21"/>
  <c r="AM633" i="21"/>
  <c r="AH631" i="21"/>
  <c r="AM631" i="21"/>
  <c r="AH629" i="21"/>
  <c r="AM629" i="21"/>
  <c r="AH627" i="21"/>
  <c r="AM627" i="21"/>
  <c r="AH625" i="21"/>
  <c r="AM625" i="21"/>
  <c r="AH623" i="21"/>
  <c r="AM623" i="21"/>
  <c r="AH621" i="21"/>
  <c r="AM621" i="21"/>
  <c r="AH619" i="21"/>
  <c r="AM619" i="21"/>
  <c r="AH617" i="21"/>
  <c r="AM617" i="21"/>
  <c r="AH615" i="21"/>
  <c r="AM615" i="21"/>
  <c r="AH613" i="21"/>
  <c r="AM613" i="21"/>
  <c r="AH611" i="21"/>
  <c r="AM611" i="21"/>
  <c r="AH609" i="21"/>
  <c r="AM609" i="21"/>
  <c r="AH607" i="21"/>
  <c r="AM607" i="21"/>
  <c r="AH605" i="21"/>
  <c r="AM605" i="21"/>
  <c r="AH603" i="21"/>
  <c r="AM603" i="21"/>
  <c r="AH601" i="21"/>
  <c r="AM601" i="21"/>
  <c r="AH599" i="21"/>
  <c r="AM599" i="21"/>
  <c r="AH597" i="21"/>
  <c r="AM597" i="21"/>
  <c r="AH595" i="21"/>
  <c r="AM595" i="21"/>
  <c r="AH593" i="21"/>
  <c r="AM593" i="21"/>
  <c r="AH591" i="21"/>
  <c r="AM591" i="21"/>
  <c r="AH589" i="21"/>
  <c r="AM589" i="21"/>
  <c r="AH587" i="21"/>
  <c r="AM587" i="21"/>
  <c r="AH585" i="21"/>
  <c r="AM585" i="21"/>
  <c r="AH583" i="21"/>
  <c r="AM583" i="21"/>
  <c r="AH581" i="21"/>
  <c r="AM581" i="21"/>
  <c r="AH579" i="21"/>
  <c r="AM579" i="21"/>
  <c r="AH577" i="21"/>
  <c r="AM577" i="21"/>
  <c r="AH575" i="21"/>
  <c r="AM575" i="21"/>
  <c r="AH573" i="21"/>
  <c r="AM573" i="21"/>
  <c r="AH571" i="21"/>
  <c r="AM571" i="21"/>
  <c r="AH569" i="21"/>
  <c r="AM569" i="21"/>
  <c r="AH567" i="21"/>
  <c r="AM567" i="21"/>
  <c r="AH565" i="21"/>
  <c r="AM565" i="21"/>
  <c r="AH563" i="21"/>
  <c r="AM563" i="21"/>
  <c r="AH561" i="21"/>
  <c r="AM561" i="21"/>
  <c r="AH559" i="21"/>
  <c r="AM559" i="21"/>
  <c r="AH557" i="21"/>
  <c r="AM557" i="21"/>
  <c r="AH555" i="21"/>
  <c r="AM555" i="21"/>
  <c r="AH553" i="21"/>
  <c r="AM553" i="21"/>
  <c r="AH551" i="21"/>
  <c r="AM551" i="21"/>
  <c r="AH549" i="21"/>
  <c r="AM549" i="21"/>
  <c r="AH547" i="21"/>
  <c r="AM547" i="21"/>
  <c r="AH545" i="21"/>
  <c r="AM545" i="21"/>
  <c r="AH543" i="21"/>
  <c r="AM543" i="21"/>
  <c r="AH541" i="21"/>
  <c r="AM541" i="21"/>
  <c r="AH539" i="21"/>
  <c r="AM539" i="21"/>
  <c r="AH537" i="21"/>
  <c r="AM537" i="21"/>
  <c r="AH535" i="21"/>
  <c r="AM535" i="21"/>
  <c r="AH533" i="21"/>
  <c r="AM533" i="21"/>
  <c r="AH531" i="21"/>
  <c r="AM531" i="21"/>
  <c r="AH529" i="21"/>
  <c r="AM529" i="21"/>
  <c r="AH527" i="21"/>
  <c r="AM527" i="21"/>
  <c r="AH525" i="21"/>
  <c r="AM525" i="21"/>
  <c r="AH523" i="21"/>
  <c r="AM523" i="21"/>
  <c r="AH521" i="21"/>
  <c r="AM521" i="21"/>
  <c r="AH519" i="21"/>
  <c r="AM519" i="21"/>
  <c r="AH517" i="21"/>
  <c r="AM517" i="21"/>
  <c r="AH515" i="21"/>
  <c r="AM515" i="21"/>
  <c r="AH513" i="21"/>
  <c r="AM513" i="21"/>
  <c r="AH511" i="21"/>
  <c r="AM511" i="21"/>
  <c r="AH509" i="21"/>
  <c r="AM509" i="21"/>
  <c r="AH507" i="21"/>
  <c r="AM507" i="21"/>
  <c r="AH505" i="21"/>
  <c r="AM505" i="21"/>
  <c r="AH503" i="21"/>
  <c r="AM503" i="21"/>
  <c r="AH501" i="21"/>
  <c r="AM501" i="21"/>
  <c r="AH499" i="21"/>
  <c r="AM499" i="21"/>
  <c r="AH497" i="21"/>
  <c r="AM497" i="21"/>
  <c r="AH495" i="21"/>
  <c r="AM495" i="21"/>
  <c r="AH493" i="21"/>
  <c r="AM493" i="21"/>
  <c r="AH491" i="21"/>
  <c r="AM491" i="21"/>
  <c r="AH489" i="21"/>
  <c r="AM489" i="21"/>
  <c r="AH487" i="21"/>
  <c r="AM487" i="21"/>
  <c r="AH485" i="21"/>
  <c r="AM485" i="21"/>
  <c r="AH483" i="21"/>
  <c r="AM483" i="21"/>
  <c r="AH481" i="21"/>
  <c r="AM481" i="21"/>
  <c r="AH479" i="21"/>
  <c r="AM479" i="21"/>
  <c r="AH477" i="21"/>
  <c r="AM477" i="21"/>
  <c r="AH475" i="21"/>
  <c r="AM475" i="21"/>
  <c r="AH473" i="21"/>
  <c r="AM473" i="21"/>
  <c r="AH471" i="21"/>
  <c r="AM471" i="21"/>
  <c r="AH469" i="21"/>
  <c r="AM469" i="21"/>
  <c r="AH467" i="21"/>
  <c r="AM467" i="21"/>
  <c r="AH465" i="21"/>
  <c r="AM465" i="21"/>
  <c r="AH463" i="21"/>
  <c r="AM463" i="21"/>
  <c r="AH461" i="21"/>
  <c r="AM461" i="21"/>
  <c r="AH459" i="21"/>
  <c r="AM459" i="21"/>
  <c r="AH457" i="21"/>
  <c r="AM457" i="21"/>
  <c r="AH455" i="21"/>
  <c r="AM455" i="21"/>
  <c r="AH453" i="21"/>
  <c r="AM453" i="21"/>
  <c r="AH451" i="21"/>
  <c r="AM451" i="21"/>
  <c r="AH449" i="21"/>
  <c r="AM449" i="21"/>
  <c r="AH447" i="21"/>
  <c r="AM447" i="21"/>
  <c r="AH445" i="21"/>
  <c r="AM445" i="21"/>
  <c r="AH443" i="21"/>
  <c r="AM443" i="21"/>
  <c r="AH441" i="21"/>
  <c r="AM441" i="21"/>
  <c r="AH439" i="21"/>
  <c r="AM439" i="21"/>
  <c r="AH437" i="21"/>
  <c r="AM437" i="21"/>
  <c r="AH435" i="21"/>
  <c r="AM435" i="21"/>
  <c r="AH433" i="21"/>
  <c r="AM433" i="21"/>
  <c r="AH431" i="21"/>
  <c r="AM431" i="21"/>
  <c r="AH429" i="21"/>
  <c r="AM429" i="21"/>
  <c r="AH427" i="21"/>
  <c r="AM427" i="21"/>
  <c r="AH425" i="21"/>
  <c r="AM425" i="21"/>
  <c r="AH423" i="21"/>
  <c r="AM423" i="21"/>
  <c r="AH421" i="21"/>
  <c r="AM421" i="21"/>
  <c r="AH419" i="21"/>
  <c r="AM419" i="21"/>
  <c r="AH417" i="21"/>
  <c r="AM417" i="21"/>
  <c r="AH415" i="21"/>
  <c r="AM415" i="21"/>
  <c r="AH413" i="21"/>
  <c r="AM413" i="21"/>
  <c r="AH411" i="21"/>
  <c r="AM411" i="21"/>
  <c r="AH409" i="21"/>
  <c r="AM409" i="21"/>
  <c r="AH407" i="21"/>
  <c r="AM407" i="21"/>
  <c r="AH405" i="21"/>
  <c r="AM405" i="21"/>
  <c r="AH403" i="21"/>
  <c r="AM403" i="21"/>
  <c r="AH401" i="21"/>
  <c r="AM401" i="21"/>
  <c r="AH399" i="21"/>
  <c r="AM399" i="21"/>
  <c r="AH397" i="21"/>
  <c r="AM397" i="21"/>
  <c r="AH395" i="21"/>
  <c r="AM395" i="21"/>
  <c r="AH393" i="21"/>
  <c r="AM393" i="21"/>
  <c r="AH391" i="21"/>
  <c r="AM391" i="21"/>
  <c r="AH389" i="21"/>
  <c r="AM389" i="21"/>
  <c r="AH387" i="21"/>
  <c r="AM387" i="21"/>
  <c r="AH385" i="21"/>
  <c r="AM385" i="21"/>
  <c r="AH383" i="21"/>
  <c r="AM383" i="21"/>
  <c r="AH381" i="21"/>
  <c r="AM381" i="21"/>
  <c r="AH379" i="21"/>
  <c r="AM379" i="21"/>
  <c r="AH377" i="21"/>
  <c r="AM377" i="21"/>
  <c r="AH375" i="21"/>
  <c r="AM375" i="21"/>
  <c r="AH373" i="21"/>
  <c r="AM373" i="21"/>
  <c r="AH371" i="21"/>
  <c r="AM371" i="21"/>
  <c r="AH369" i="21"/>
  <c r="AM369" i="21"/>
  <c r="AH367" i="21"/>
  <c r="AM367" i="21"/>
  <c r="AH365" i="21"/>
  <c r="AM365" i="21"/>
  <c r="AH363" i="21"/>
  <c r="AM363" i="21"/>
  <c r="AH361" i="21"/>
  <c r="AM361" i="21"/>
  <c r="AH359" i="21"/>
  <c r="AM359" i="21"/>
  <c r="AH357" i="21"/>
  <c r="AM357" i="21"/>
  <c r="AH355" i="21"/>
  <c r="AM355" i="21"/>
  <c r="AH353" i="21"/>
  <c r="AM353" i="21"/>
  <c r="AH351" i="21"/>
  <c r="AM351" i="21"/>
  <c r="AH349" i="21"/>
  <c r="AM349" i="21"/>
  <c r="AH347" i="21"/>
  <c r="AM347" i="21"/>
  <c r="AH345" i="21"/>
  <c r="AM345" i="21"/>
  <c r="AH343" i="21"/>
  <c r="AM343" i="21"/>
  <c r="AH341" i="21"/>
  <c r="AM341" i="21"/>
  <c r="AH339" i="21"/>
  <c r="AM339" i="21"/>
  <c r="AH337" i="21"/>
  <c r="AM337" i="21"/>
  <c r="AH335" i="21"/>
  <c r="AM335" i="21"/>
  <c r="AH333" i="21"/>
  <c r="AM333" i="21"/>
  <c r="AH331" i="21"/>
  <c r="AM331" i="21"/>
  <c r="AH329" i="21"/>
  <c r="AM329" i="21"/>
  <c r="AH327" i="21"/>
  <c r="AM327" i="21"/>
  <c r="AH325" i="21"/>
  <c r="AM325" i="21"/>
  <c r="AH323" i="21"/>
  <c r="AM323" i="21"/>
  <c r="AH321" i="21"/>
  <c r="AM321" i="21"/>
  <c r="AH319" i="21"/>
  <c r="AM319" i="21"/>
  <c r="AH317" i="21"/>
  <c r="AM317" i="21"/>
  <c r="AH315" i="21"/>
  <c r="AM315" i="21"/>
  <c r="AH313" i="21"/>
  <c r="AM313" i="21"/>
  <c r="AH311" i="21"/>
  <c r="AM311" i="21"/>
  <c r="AH309" i="21"/>
  <c r="AM309" i="21"/>
  <c r="AH307" i="21"/>
  <c r="AM307" i="21"/>
  <c r="AH305" i="21"/>
  <c r="AM305" i="21"/>
  <c r="AH303" i="21"/>
  <c r="AM303" i="21"/>
  <c r="AH301" i="21"/>
  <c r="AM301" i="21"/>
  <c r="AH299" i="21"/>
  <c r="AM299" i="21"/>
  <c r="AH297" i="21"/>
  <c r="AM297" i="21"/>
  <c r="AH295" i="21"/>
  <c r="AM295" i="21"/>
  <c r="AH293" i="21"/>
  <c r="AM293" i="21"/>
  <c r="AH291" i="21"/>
  <c r="AM291" i="21"/>
  <c r="AH289" i="21"/>
  <c r="AM289" i="21"/>
  <c r="AH287" i="21"/>
  <c r="AM287" i="21"/>
  <c r="AH285" i="21"/>
  <c r="AM285" i="21"/>
  <c r="AH283" i="21"/>
  <c r="AM283" i="21"/>
  <c r="AH281" i="21"/>
  <c r="AM281" i="21"/>
  <c r="AH279" i="21"/>
  <c r="AM279" i="21"/>
  <c r="AH277" i="21"/>
  <c r="AM277" i="21"/>
  <c r="AH275" i="21"/>
  <c r="AM275" i="21"/>
  <c r="AH273" i="21"/>
  <c r="AM273" i="21"/>
  <c r="AH271" i="21"/>
  <c r="AM271" i="21"/>
  <c r="AH269" i="21"/>
  <c r="AM269" i="21"/>
  <c r="AH267" i="21"/>
  <c r="AM267" i="21"/>
  <c r="AH265" i="21"/>
  <c r="AM265" i="21"/>
  <c r="AH263" i="21"/>
  <c r="AM263" i="21"/>
  <c r="AH261" i="21"/>
  <c r="AM261" i="21"/>
  <c r="AH259" i="21"/>
  <c r="AM259" i="21"/>
  <c r="AH257" i="21"/>
  <c r="AM257" i="21"/>
  <c r="AH255" i="21"/>
  <c r="AM255" i="21"/>
  <c r="AH253" i="21"/>
  <c r="AM253" i="21"/>
  <c r="AH251" i="21"/>
  <c r="AM251" i="21"/>
  <c r="AH249" i="21"/>
  <c r="AM249" i="21"/>
  <c r="AH247" i="21"/>
  <c r="AM247" i="21"/>
  <c r="AH245" i="21"/>
  <c r="AM245" i="21"/>
  <c r="AH243" i="21"/>
  <c r="AM243" i="21"/>
  <c r="AH241" i="21"/>
  <c r="AM241" i="21"/>
  <c r="AH239" i="21"/>
  <c r="AM239" i="21"/>
  <c r="AH237" i="21"/>
  <c r="AM237" i="21"/>
  <c r="AH235" i="21"/>
  <c r="AM235" i="21"/>
  <c r="AH233" i="21"/>
  <c r="AM233" i="21"/>
  <c r="AH231" i="21"/>
  <c r="AM231" i="21"/>
  <c r="AH229" i="21"/>
  <c r="AM229" i="21"/>
  <c r="AH227" i="21"/>
  <c r="AM227" i="21"/>
  <c r="AH225" i="21"/>
  <c r="AM225" i="21"/>
  <c r="AH223" i="21"/>
  <c r="AM223" i="21"/>
  <c r="AH221" i="21"/>
  <c r="AM221" i="21"/>
  <c r="AH219" i="21"/>
  <c r="AM219" i="21"/>
  <c r="AH217" i="21"/>
  <c r="AM217" i="21"/>
  <c r="AH215" i="21"/>
  <c r="AM215" i="21"/>
  <c r="AH213" i="21"/>
  <c r="AM213" i="21"/>
  <c r="AH211" i="21"/>
  <c r="AM211" i="21"/>
  <c r="AH209" i="21"/>
  <c r="AM209" i="21"/>
  <c r="AH207" i="21"/>
  <c r="AM207" i="21"/>
  <c r="AH205" i="21"/>
  <c r="AM205" i="21"/>
  <c r="AH203" i="21"/>
  <c r="AM203" i="21"/>
  <c r="AH201" i="21"/>
  <c r="AM201" i="21"/>
  <c r="AH199" i="21"/>
  <c r="AM199" i="21"/>
  <c r="AH197" i="21"/>
  <c r="AM197" i="21"/>
  <c r="AH195" i="21"/>
  <c r="AM195" i="21"/>
  <c r="AH193" i="21"/>
  <c r="AM193" i="21"/>
  <c r="AH191" i="21"/>
  <c r="AM191" i="21"/>
  <c r="AH189" i="21"/>
  <c r="AM189" i="21"/>
  <c r="AH187" i="21"/>
  <c r="AM187" i="21"/>
  <c r="AH185" i="21"/>
  <c r="AM185" i="21"/>
  <c r="AH183" i="21"/>
  <c r="AM183" i="21"/>
  <c r="AH181" i="21"/>
  <c r="AM181" i="21"/>
  <c r="AH179" i="21"/>
  <c r="AM179" i="21"/>
  <c r="AH177" i="21"/>
  <c r="AM177" i="21"/>
  <c r="AH175" i="21"/>
  <c r="AM175" i="21"/>
  <c r="AH173" i="21"/>
  <c r="AM173" i="21"/>
  <c r="AH171" i="21"/>
  <c r="AM171" i="21"/>
  <c r="AH169" i="21"/>
  <c r="AM169" i="21"/>
  <c r="AH167" i="21"/>
  <c r="AM167" i="21"/>
  <c r="AH165" i="21"/>
  <c r="AM165" i="21"/>
  <c r="AH163" i="21"/>
  <c r="AM163" i="21"/>
  <c r="AH161" i="21"/>
  <c r="AM161" i="21"/>
  <c r="AH159" i="21"/>
  <c r="AM159" i="21"/>
  <c r="AH157" i="21"/>
  <c r="AM157" i="21"/>
  <c r="AH155" i="21"/>
  <c r="AM155" i="21"/>
  <c r="AH153" i="21"/>
  <c r="AM153" i="21"/>
  <c r="AH151" i="21"/>
  <c r="AM151" i="21"/>
  <c r="AH149" i="21"/>
  <c r="AM149" i="21"/>
  <c r="AH147" i="21"/>
  <c r="AM147" i="21"/>
  <c r="AH145" i="21"/>
  <c r="AM145" i="21"/>
  <c r="AH143" i="21"/>
  <c r="AM143" i="21"/>
  <c r="AH141" i="21"/>
  <c r="AM141" i="21"/>
  <c r="AH139" i="21"/>
  <c r="AM139" i="21"/>
  <c r="AH137" i="21"/>
  <c r="AM137" i="21"/>
  <c r="AH135" i="21"/>
  <c r="AM135" i="21"/>
  <c r="AH133" i="21"/>
  <c r="AM133" i="21"/>
  <c r="AH131" i="21"/>
  <c r="AM131" i="21"/>
  <c r="AH129" i="21"/>
  <c r="AM129" i="21"/>
  <c r="AH127" i="21"/>
  <c r="AM127" i="21"/>
  <c r="AH125" i="21"/>
  <c r="AM125" i="21"/>
  <c r="AH123" i="21"/>
  <c r="AM123" i="21"/>
  <c r="AH121" i="21"/>
  <c r="AM121" i="21"/>
  <c r="AH119" i="21"/>
  <c r="AM119" i="21"/>
  <c r="AH117" i="21"/>
  <c r="AM117" i="21"/>
  <c r="AH115" i="21"/>
  <c r="AM115" i="21"/>
  <c r="AH113" i="21"/>
  <c r="AM113" i="21"/>
  <c r="AH111" i="21"/>
  <c r="AM111" i="21"/>
  <c r="AH109" i="21"/>
  <c r="AM109" i="21"/>
  <c r="AH107" i="21"/>
  <c r="AM107" i="21"/>
  <c r="AH105" i="21"/>
  <c r="AM105" i="21"/>
  <c r="AH103" i="21"/>
  <c r="AM103" i="21"/>
  <c r="AH101" i="21"/>
  <c r="AM101" i="21"/>
  <c r="AH99" i="21"/>
  <c r="AM99" i="21"/>
  <c r="AH97" i="21"/>
  <c r="AM97" i="21"/>
  <c r="AH95" i="21"/>
  <c r="AM95" i="21"/>
  <c r="AH93" i="21"/>
  <c r="AM93" i="21"/>
  <c r="AH91" i="21"/>
  <c r="AM91" i="21"/>
  <c r="AH89" i="21"/>
  <c r="AM89" i="21"/>
  <c r="AH87" i="21"/>
  <c r="AM87" i="21"/>
  <c r="AH85" i="21"/>
  <c r="AM85" i="21"/>
  <c r="AH83" i="21"/>
  <c r="AM83" i="21"/>
  <c r="AH81" i="21"/>
  <c r="AM81" i="21"/>
  <c r="AH79" i="21"/>
  <c r="AM79" i="21"/>
  <c r="AH77" i="21"/>
  <c r="AM77" i="21"/>
  <c r="AH75" i="21"/>
  <c r="AM75" i="21"/>
  <c r="AH73" i="21"/>
  <c r="AM73" i="21"/>
  <c r="AH71" i="21"/>
  <c r="AM71" i="21"/>
  <c r="AH69" i="21"/>
  <c r="AM69" i="21"/>
  <c r="AH67" i="21"/>
  <c r="AM67" i="21"/>
  <c r="AH65" i="21"/>
  <c r="AM65" i="21"/>
  <c r="AH63" i="21"/>
  <c r="AM63" i="21"/>
  <c r="AH61" i="21"/>
  <c r="AM61" i="21"/>
  <c r="AH59" i="21"/>
  <c r="AM59" i="21"/>
  <c r="AH57" i="21"/>
  <c r="AM57" i="21"/>
  <c r="AH55" i="21"/>
  <c r="AM55" i="21"/>
  <c r="AH53" i="21"/>
  <c r="AM53" i="21"/>
  <c r="AH51" i="21"/>
  <c r="AM51" i="21"/>
  <c r="AH49" i="21"/>
  <c r="AM49" i="21"/>
  <c r="AH47" i="21"/>
  <c r="AM47" i="21"/>
  <c r="AH45" i="21"/>
  <c r="AM45" i="21"/>
  <c r="AH43" i="21"/>
  <c r="AM43" i="21"/>
  <c r="AH41" i="21"/>
  <c r="AM41" i="21"/>
  <c r="AH39" i="21"/>
  <c r="AM39" i="21"/>
  <c r="AH37" i="21"/>
  <c r="AM37" i="21"/>
  <c r="AH35" i="21"/>
  <c r="AM35" i="21"/>
  <c r="AH33" i="21"/>
  <c r="AM33" i="21"/>
  <c r="AH31" i="21"/>
  <c r="AM31" i="21"/>
  <c r="AH29" i="21"/>
  <c r="AM29" i="21"/>
  <c r="AH27" i="21"/>
  <c r="AM27" i="21"/>
  <c r="AH25" i="21"/>
  <c r="AM25" i="21"/>
  <c r="AH23" i="21"/>
  <c r="AM23" i="21"/>
  <c r="AH21" i="21"/>
  <c r="AM21" i="21"/>
  <c r="AH19" i="21"/>
  <c r="AM19" i="21"/>
  <c r="AH17" i="21"/>
  <c r="AM17" i="21"/>
  <c r="AH15" i="21"/>
  <c r="AH13" i="21"/>
  <c r="AH11" i="21"/>
  <c r="AH9" i="21"/>
  <c r="AH7" i="21"/>
  <c r="AH5" i="21"/>
  <c r="AH3" i="21"/>
  <c r="Q22" i="21"/>
  <c r="Q23" i="21"/>
  <c r="Q21" i="21"/>
  <c r="Q18" i="21"/>
  <c r="Q17" i="21"/>
  <c r="Q12" i="21"/>
  <c r="Q13" i="21"/>
  <c r="Q14" i="21"/>
  <c r="AM13" i="21"/>
  <c r="AM6" i="21"/>
  <c r="AM14" i="21"/>
  <c r="AM8" i="21"/>
  <c r="AM7" i="21"/>
  <c r="AM15" i="21"/>
  <c r="AM4" i="21"/>
  <c r="AM12" i="21"/>
  <c r="AM11" i="21"/>
  <c r="AM5" i="21"/>
  <c r="AM3" i="21"/>
  <c r="AM9" i="21"/>
  <c r="AM10" i="21"/>
  <c r="AG39" i="21"/>
  <c r="AG63" i="21"/>
  <c r="AG87" i="21"/>
  <c r="AG119" i="21"/>
  <c r="AG143" i="21"/>
  <c r="AG159" i="21"/>
  <c r="AG183" i="21"/>
  <c r="AG207" i="21"/>
  <c r="AG231" i="21"/>
  <c r="AG255" i="21"/>
  <c r="AG279" i="21"/>
  <c r="AG303" i="21"/>
  <c r="AG319" i="21"/>
  <c r="AG343" i="21"/>
  <c r="AG367" i="21"/>
  <c r="AG391" i="21"/>
  <c r="AG415" i="21"/>
  <c r="AG439" i="21"/>
  <c r="AG463" i="21"/>
  <c r="AG479" i="21"/>
  <c r="AG495" i="21"/>
  <c r="AG527" i="21"/>
  <c r="AG551" i="21"/>
  <c r="AG575" i="21"/>
  <c r="AG599" i="21"/>
  <c r="AG615" i="21"/>
  <c r="AG639" i="21"/>
  <c r="AG663" i="21"/>
  <c r="AG687" i="21"/>
  <c r="AG703" i="21"/>
  <c r="AG729" i="21"/>
  <c r="AG753" i="21"/>
  <c r="AG777" i="21"/>
  <c r="AG801" i="21"/>
  <c r="AG825" i="21"/>
  <c r="AG849" i="21"/>
  <c r="AG873" i="21"/>
  <c r="AG889" i="21"/>
  <c r="AG913" i="21"/>
  <c r="AG929" i="21"/>
  <c r="AG953" i="21"/>
  <c r="AG977" i="21"/>
  <c r="AG928" i="21"/>
  <c r="AG32" i="21"/>
  <c r="AG56" i="21"/>
  <c r="AG80" i="21"/>
  <c r="AG96" i="21"/>
  <c r="AG120" i="21"/>
  <c r="AG144" i="21"/>
  <c r="AG168" i="21"/>
  <c r="AG192" i="21"/>
  <c r="AG208" i="21"/>
  <c r="AG232" i="21"/>
  <c r="AG256" i="21"/>
  <c r="AG280" i="21"/>
  <c r="AG304" i="21"/>
  <c r="AG328" i="21"/>
  <c r="AG344" i="21"/>
  <c r="AG368" i="21"/>
  <c r="AG400" i="21"/>
  <c r="AG424" i="21"/>
  <c r="AG448" i="21"/>
  <c r="AG472" i="21"/>
  <c r="AG480" i="21"/>
  <c r="AG504" i="21"/>
  <c r="AG528" i="21"/>
  <c r="AG552" i="21"/>
  <c r="AG584" i="21"/>
  <c r="AG608" i="21"/>
  <c r="AG632" i="21"/>
  <c r="AG656" i="21"/>
  <c r="AG672" i="21"/>
  <c r="AG696" i="21"/>
  <c r="AG720" i="21"/>
  <c r="AG752" i="21"/>
  <c r="AG776" i="21"/>
  <c r="AG800" i="21"/>
  <c r="AG808" i="21"/>
  <c r="AG832" i="21"/>
  <c r="AG864" i="21"/>
  <c r="AG890" i="21"/>
  <c r="AG914" i="21"/>
  <c r="AG966" i="21"/>
  <c r="AG17" i="21"/>
  <c r="AG25" i="21"/>
  <c r="AG33" i="21"/>
  <c r="AG41" i="21"/>
  <c r="AG49" i="21"/>
  <c r="AG57" i="21"/>
  <c r="AG65" i="21"/>
  <c r="AG73" i="21"/>
  <c r="AG81" i="21"/>
  <c r="AG89" i="21"/>
  <c r="AG97" i="21"/>
  <c r="AG105" i="21"/>
  <c r="AG113" i="21"/>
  <c r="AG121" i="21"/>
  <c r="AG129" i="21"/>
  <c r="AG137" i="21"/>
  <c r="AG145" i="21"/>
  <c r="AG153" i="21"/>
  <c r="AG161" i="21"/>
  <c r="AG169" i="21"/>
  <c r="AG177" i="21"/>
  <c r="AG185" i="21"/>
  <c r="AG193" i="21"/>
  <c r="AG201" i="21"/>
  <c r="AG209" i="21"/>
  <c r="AG217" i="21"/>
  <c r="AG225" i="21"/>
  <c r="AG233" i="21"/>
  <c r="AG241" i="21"/>
  <c r="AG249" i="21"/>
  <c r="AG257" i="21"/>
  <c r="AG265" i="21"/>
  <c r="AG273" i="21"/>
  <c r="AG281" i="21"/>
  <c r="AG289" i="21"/>
  <c r="AG297" i="21"/>
  <c r="AG305" i="21"/>
  <c r="AG313" i="21"/>
  <c r="AG321" i="21"/>
  <c r="AG329" i="21"/>
  <c r="AG337" i="21"/>
  <c r="AG345" i="21"/>
  <c r="AG353" i="21"/>
  <c r="AG361" i="21"/>
  <c r="AG369" i="21"/>
  <c r="AG377" i="21"/>
  <c r="AG385" i="21"/>
  <c r="AG393" i="21"/>
  <c r="AG401" i="21"/>
  <c r="AG409" i="21"/>
  <c r="AG417" i="21"/>
  <c r="AG425" i="21"/>
  <c r="AG433" i="21"/>
  <c r="AG441" i="21"/>
  <c r="AG449" i="21"/>
  <c r="AG457" i="21"/>
  <c r="AG465" i="21"/>
  <c r="AG473" i="21"/>
  <c r="AG481" i="21"/>
  <c r="AG489" i="21"/>
  <c r="AG497" i="21"/>
  <c r="AG505" i="21"/>
  <c r="AG513" i="21"/>
  <c r="AG521" i="21"/>
  <c r="AG529" i="21"/>
  <c r="AG537" i="21"/>
  <c r="AG545" i="21"/>
  <c r="AG553" i="21"/>
  <c r="AG561" i="21"/>
  <c r="AG569" i="21"/>
  <c r="AG577" i="21"/>
  <c r="AG585" i="21"/>
  <c r="AG593" i="21"/>
  <c r="AG601" i="21"/>
  <c r="AG609" i="21"/>
  <c r="AG617" i="21"/>
  <c r="AG625" i="21"/>
  <c r="AG633" i="21"/>
  <c r="AG641" i="21"/>
  <c r="AG649" i="21"/>
  <c r="AG657" i="21"/>
  <c r="AG665" i="21"/>
  <c r="AG673" i="21"/>
  <c r="AG681" i="21"/>
  <c r="AG689" i="21"/>
  <c r="AG697" i="21"/>
  <c r="AG705" i="21"/>
  <c r="AG713" i="21"/>
  <c r="AG721" i="21"/>
  <c r="AG731" i="21"/>
  <c r="AG739" i="21"/>
  <c r="AG747" i="21"/>
  <c r="AG755" i="21"/>
  <c r="AG763" i="21"/>
  <c r="AG771" i="21"/>
  <c r="AG779" i="21"/>
  <c r="AG787" i="21"/>
  <c r="AG795" i="21"/>
  <c r="AG803" i="21"/>
  <c r="AG811" i="21"/>
  <c r="AG819" i="21"/>
  <c r="AG827" i="21"/>
  <c r="AG835" i="21"/>
  <c r="AG843" i="21"/>
  <c r="AG851" i="21"/>
  <c r="AG859" i="21"/>
  <c r="AG867" i="21"/>
  <c r="AG875" i="21"/>
  <c r="AG883" i="21"/>
  <c r="AG891" i="21"/>
  <c r="AG899" i="21"/>
  <c r="AG907" i="21"/>
  <c r="AG915" i="21"/>
  <c r="AG923" i="21"/>
  <c r="AG931" i="21"/>
  <c r="AG939" i="21"/>
  <c r="AG947" i="21"/>
  <c r="AG955" i="21"/>
  <c r="AG963" i="21"/>
  <c r="AG971" i="21"/>
  <c r="AG979" i="21"/>
  <c r="AG987" i="21"/>
  <c r="AG995" i="21"/>
  <c r="AG934" i="21"/>
  <c r="AG958" i="21"/>
  <c r="AG978" i="21"/>
  <c r="AG942" i="21"/>
  <c r="AG964" i="21"/>
  <c r="AG986" i="21"/>
  <c r="AG10" i="21"/>
  <c r="AG18" i="21"/>
  <c r="AG26" i="21"/>
  <c r="AG34" i="21"/>
  <c r="AG42" i="21"/>
  <c r="AG50" i="21"/>
  <c r="AG58" i="21"/>
  <c r="AG66" i="21"/>
  <c r="AG74" i="21"/>
  <c r="AG82" i="21"/>
  <c r="AG90" i="21"/>
  <c r="AG98" i="21"/>
  <c r="AG106" i="21"/>
  <c r="AG114" i="21"/>
  <c r="AG122" i="21"/>
  <c r="AG130" i="21"/>
  <c r="AG138" i="21"/>
  <c r="AG146" i="21"/>
  <c r="AG154" i="21"/>
  <c r="AG162" i="21"/>
  <c r="AG170" i="21"/>
  <c r="AG178" i="21"/>
  <c r="AG186" i="21"/>
  <c r="AG194" i="21"/>
  <c r="AG202" i="21"/>
  <c r="AG210" i="21"/>
  <c r="AG218" i="21"/>
  <c r="AG226" i="21"/>
  <c r="AG234" i="21"/>
  <c r="AG242" i="21"/>
  <c r="AG250" i="21"/>
  <c r="AG258" i="21"/>
  <c r="AG266" i="21"/>
  <c r="AG274" i="21"/>
  <c r="AG282" i="21"/>
  <c r="AG290" i="21"/>
  <c r="AG298" i="21"/>
  <c r="AG306" i="21"/>
  <c r="AG314" i="21"/>
  <c r="AG322" i="21"/>
  <c r="AG330" i="21"/>
  <c r="AG338" i="21"/>
  <c r="AG346" i="21"/>
  <c r="AG354" i="21"/>
  <c r="AG362" i="21"/>
  <c r="AG370" i="21"/>
  <c r="AG378" i="21"/>
  <c r="AG386" i="21"/>
  <c r="AG394" i="21"/>
  <c r="AG402" i="21"/>
  <c r="AG410" i="21"/>
  <c r="AG418" i="21"/>
  <c r="AG426" i="21"/>
  <c r="AG434" i="21"/>
  <c r="AG442" i="21"/>
  <c r="AG450" i="21"/>
  <c r="AG458" i="21"/>
  <c r="AG466" i="21"/>
  <c r="AG474" i="21"/>
  <c r="AG482" i="21"/>
  <c r="AG490" i="21"/>
  <c r="AG498" i="21"/>
  <c r="AG506" i="21"/>
  <c r="AG514" i="21"/>
  <c r="AG522" i="21"/>
  <c r="AG530" i="21"/>
  <c r="AG538" i="21"/>
  <c r="AG546" i="21"/>
  <c r="AG554" i="21"/>
  <c r="AG562" i="21"/>
  <c r="AG570" i="21"/>
  <c r="AG578" i="21"/>
  <c r="AG586" i="21"/>
  <c r="AG594" i="21"/>
  <c r="AG602" i="21"/>
  <c r="AG610" i="21"/>
  <c r="AG618" i="21"/>
  <c r="AG626" i="21"/>
  <c r="AG634" i="21"/>
  <c r="AG642" i="21"/>
  <c r="AG650" i="21"/>
  <c r="AG658" i="21"/>
  <c r="AG666" i="21"/>
  <c r="AG674" i="21"/>
  <c r="AG682" i="21"/>
  <c r="AG690" i="21"/>
  <c r="AG698" i="21"/>
  <c r="AG706" i="21"/>
  <c r="AG714" i="21"/>
  <c r="AG722" i="21"/>
  <c r="AG730" i="21"/>
  <c r="AG738" i="21"/>
  <c r="AG746" i="21"/>
  <c r="AG754" i="21"/>
  <c r="AG762" i="21"/>
  <c r="AG770" i="21"/>
  <c r="AG778" i="21"/>
  <c r="AG786" i="21"/>
  <c r="AG794" i="21"/>
  <c r="AG802" i="21"/>
  <c r="AG810" i="21"/>
  <c r="AG818" i="21"/>
  <c r="AG826" i="21"/>
  <c r="AG834" i="21"/>
  <c r="AG842" i="21"/>
  <c r="AG850" i="21"/>
  <c r="AG858" i="21"/>
  <c r="AG866" i="21"/>
  <c r="AG876" i="21"/>
  <c r="AG884" i="21"/>
  <c r="AG892" i="21"/>
  <c r="AG900" i="21"/>
  <c r="AG908" i="21"/>
  <c r="AG916" i="21"/>
  <c r="AG924" i="21"/>
  <c r="AG944" i="21"/>
  <c r="AG972" i="21"/>
  <c r="AG998" i="21"/>
  <c r="AG1000" i="21"/>
  <c r="AG23" i="21"/>
  <c r="AG47" i="21"/>
  <c r="AG71" i="21"/>
  <c r="AG103" i="21"/>
  <c r="AG127" i="21"/>
  <c r="AG167" i="21"/>
  <c r="AG191" i="21"/>
  <c r="AG215" i="21"/>
  <c r="AG239" i="21"/>
  <c r="AG263" i="21"/>
  <c r="AG295" i="21"/>
  <c r="AG327" i="21"/>
  <c r="AG351" i="21"/>
  <c r="AG375" i="21"/>
  <c r="AG399" i="21"/>
  <c r="AG423" i="21"/>
  <c r="AG455" i="21"/>
  <c r="AG487" i="21"/>
  <c r="AG511" i="21"/>
  <c r="AG535" i="21"/>
  <c r="AG559" i="21"/>
  <c r="AG583" i="21"/>
  <c r="AG607" i="21"/>
  <c r="AG631" i="21"/>
  <c r="AG655" i="21"/>
  <c r="AG679" i="21"/>
  <c r="AG711" i="21"/>
  <c r="AG745" i="21"/>
  <c r="AG769" i="21"/>
  <c r="AG793" i="21"/>
  <c r="AG833" i="21"/>
  <c r="AG857" i="21"/>
  <c r="AG881" i="21"/>
  <c r="AG905" i="21"/>
  <c r="AG937" i="21"/>
  <c r="AG969" i="21"/>
  <c r="AG993" i="21"/>
  <c r="AG974" i="21"/>
  <c r="AG960" i="21"/>
  <c r="AG16" i="21"/>
  <c r="AG40" i="21"/>
  <c r="AG72" i="21"/>
  <c r="AG88" i="21"/>
  <c r="AG112" i="21"/>
  <c r="AG136" i="21"/>
  <c r="AG160" i="21"/>
  <c r="AG184" i="21"/>
  <c r="AG216" i="21"/>
  <c r="AG240" i="21"/>
  <c r="AG264" i="21"/>
  <c r="AG288" i="21"/>
  <c r="AG312" i="21"/>
  <c r="AG336" i="21"/>
  <c r="AG360" i="21"/>
  <c r="AG384" i="21"/>
  <c r="AG408" i="21"/>
  <c r="AG432" i="21"/>
  <c r="AG456" i="21"/>
  <c r="AG496" i="21"/>
  <c r="AG520" i="21"/>
  <c r="AG544" i="21"/>
  <c r="AG568" i="21"/>
  <c r="AG592" i="21"/>
  <c r="AG616" i="21"/>
  <c r="AG640" i="21"/>
  <c r="AG664" i="21"/>
  <c r="AG688" i="21"/>
  <c r="AG712" i="21"/>
  <c r="AG736" i="21"/>
  <c r="AG760" i="21"/>
  <c r="AG784" i="21"/>
  <c r="AG824" i="21"/>
  <c r="AG848" i="21"/>
  <c r="AG872" i="21"/>
  <c r="AG898" i="21"/>
  <c r="AG922" i="21"/>
  <c r="AG990" i="21"/>
  <c r="AG11" i="21"/>
  <c r="AG27" i="21"/>
  <c r="AG43" i="21"/>
  <c r="AG67" i="21"/>
  <c r="AG75" i="21"/>
  <c r="AG91" i="21"/>
  <c r="AG107" i="21"/>
  <c r="AG131" i="21"/>
  <c r="AG147" i="21"/>
  <c r="AG163" i="21"/>
  <c r="AG179" i="21"/>
  <c r="AG195" i="21"/>
  <c r="AG203" i="21"/>
  <c r="AG219" i="21"/>
  <c r="AG243" i="21"/>
  <c r="AG251" i="21"/>
  <c r="AG267" i="21"/>
  <c r="AG275" i="21"/>
  <c r="AG283" i="21"/>
  <c r="AG291" i="21"/>
  <c r="AG299" i="21"/>
  <c r="AG307" i="21"/>
  <c r="AG315" i="21"/>
  <c r="AG323" i="21"/>
  <c r="AG331" i="21"/>
  <c r="AG339" i="21"/>
  <c r="AG347" i="21"/>
  <c r="AG355" i="21"/>
  <c r="AG363" i="21"/>
  <c r="AG371" i="21"/>
  <c r="AG379" i="21"/>
  <c r="AG387" i="21"/>
  <c r="AG395" i="21"/>
  <c r="AG403" i="21"/>
  <c r="AG411" i="21"/>
  <c r="AG419" i="21"/>
  <c r="AG427" i="21"/>
  <c r="AG435" i="21"/>
  <c r="AG443" i="21"/>
  <c r="AG451" i="21"/>
  <c r="AG459" i="21"/>
  <c r="AG467" i="21"/>
  <c r="AG475" i="21"/>
  <c r="AG483" i="21"/>
  <c r="AG491" i="21"/>
  <c r="AG499" i="21"/>
  <c r="AG507" i="21"/>
  <c r="AG515" i="21"/>
  <c r="AG523" i="21"/>
  <c r="AG531" i="21"/>
  <c r="AG539" i="21"/>
  <c r="AG547" i="21"/>
  <c r="AG555" i="21"/>
  <c r="AG563" i="21"/>
  <c r="AG571" i="21"/>
  <c r="AG579" i="21"/>
  <c r="AG587" i="21"/>
  <c r="AG595" i="21"/>
  <c r="AG603" i="21"/>
  <c r="AG611" i="21"/>
  <c r="AG619" i="21"/>
  <c r="AG627" i="21"/>
  <c r="AG635" i="21"/>
  <c r="AG643" i="21"/>
  <c r="AG651" i="21"/>
  <c r="AG659" i="21"/>
  <c r="AG667" i="21"/>
  <c r="AG675" i="21"/>
  <c r="AG683" i="21"/>
  <c r="AG691" i="21"/>
  <c r="AG699" i="21"/>
  <c r="AG707" i="21"/>
  <c r="AG715" i="21"/>
  <c r="AG723" i="21"/>
  <c r="AG733" i="21"/>
  <c r="AG741" i="21"/>
  <c r="AG749" i="21"/>
  <c r="AG757" i="21"/>
  <c r="AG765" i="21"/>
  <c r="AG773" i="21"/>
  <c r="AG781" i="21"/>
  <c r="AG789" i="21"/>
  <c r="AG797" i="21"/>
  <c r="AG805" i="21"/>
  <c r="AG813" i="21"/>
  <c r="AG821" i="21"/>
  <c r="AG829" i="21"/>
  <c r="AG837" i="21"/>
  <c r="AG845" i="21"/>
  <c r="AG853" i="21"/>
  <c r="AG861" i="21"/>
  <c r="AG869" i="21"/>
  <c r="AG877" i="21"/>
  <c r="AG885" i="21"/>
  <c r="AG893" i="21"/>
  <c r="AG901" i="21"/>
  <c r="AG909" i="21"/>
  <c r="AG917" i="21"/>
  <c r="AG925" i="21"/>
  <c r="AG933" i="21"/>
  <c r="AG941" i="21"/>
  <c r="AG949" i="21"/>
  <c r="AG957" i="21"/>
  <c r="AG965" i="21"/>
  <c r="AG973" i="21"/>
  <c r="AG981" i="21"/>
  <c r="AG989" i="21"/>
  <c r="AG997" i="21"/>
  <c r="AG940" i="21"/>
  <c r="AG962" i="21"/>
  <c r="AG984" i="21"/>
  <c r="AG948" i="21"/>
  <c r="AG970" i="21"/>
  <c r="AG12" i="21"/>
  <c r="AG20" i="21"/>
  <c r="AG28" i="21"/>
  <c r="AG36" i="21"/>
  <c r="AG44" i="21"/>
  <c r="AG52" i="21"/>
  <c r="AG60" i="21"/>
  <c r="AG68" i="21"/>
  <c r="AG76" i="21"/>
  <c r="AG84" i="21"/>
  <c r="AG92" i="21"/>
  <c r="AG100" i="21"/>
  <c r="AG108" i="21"/>
  <c r="AG116" i="21"/>
  <c r="AG124" i="21"/>
  <c r="AG132" i="21"/>
  <c r="AG140" i="21"/>
  <c r="AG148" i="21"/>
  <c r="AG156" i="21"/>
  <c r="AG164" i="21"/>
  <c r="AG172" i="21"/>
  <c r="AG180" i="21"/>
  <c r="AG188" i="21"/>
  <c r="AG196" i="21"/>
  <c r="AG204" i="21"/>
  <c r="AG212" i="21"/>
  <c r="AG220" i="21"/>
  <c r="AG228" i="21"/>
  <c r="AG236" i="21"/>
  <c r="AG244" i="21"/>
  <c r="AG252" i="21"/>
  <c r="AG260" i="21"/>
  <c r="AG268" i="21"/>
  <c r="AG276" i="21"/>
  <c r="AG284" i="21"/>
  <c r="AG292" i="21"/>
  <c r="AG300" i="21"/>
  <c r="AG308" i="21"/>
  <c r="AG316" i="21"/>
  <c r="AG324" i="21"/>
  <c r="AG332" i="21"/>
  <c r="AG340" i="21"/>
  <c r="AG348" i="21"/>
  <c r="AG356" i="21"/>
  <c r="AG364" i="21"/>
  <c r="AG372" i="21"/>
  <c r="AG380" i="21"/>
  <c r="AG388" i="21"/>
  <c r="AG396" i="21"/>
  <c r="AG404" i="21"/>
  <c r="AG412" i="21"/>
  <c r="AG420" i="21"/>
  <c r="AG428" i="21"/>
  <c r="AG436" i="21"/>
  <c r="AG444" i="21"/>
  <c r="AG452" i="21"/>
  <c r="AG460" i="21"/>
  <c r="AG468" i="21"/>
  <c r="AG476" i="21"/>
  <c r="AG484" i="21"/>
  <c r="AG492" i="21"/>
  <c r="AG500" i="21"/>
  <c r="AG508" i="21"/>
  <c r="AG516" i="21"/>
  <c r="AG524" i="21"/>
  <c r="AG532" i="21"/>
  <c r="AG540" i="21"/>
  <c r="AG548" i="21"/>
  <c r="AG556" i="21"/>
  <c r="AG564" i="21"/>
  <c r="AG572" i="21"/>
  <c r="AG580" i="21"/>
  <c r="AG588" i="21"/>
  <c r="AG596" i="21"/>
  <c r="AG604" i="21"/>
  <c r="AG612" i="21"/>
  <c r="AG620" i="21"/>
  <c r="AG628" i="21"/>
  <c r="AG636" i="21"/>
  <c r="AG644" i="21"/>
  <c r="AG652" i="21"/>
  <c r="AG660" i="21"/>
  <c r="AG668" i="21"/>
  <c r="AG676" i="21"/>
  <c r="AG684" i="21"/>
  <c r="AG692" i="21"/>
  <c r="AG700" i="21"/>
  <c r="AG708" i="21"/>
  <c r="AG716" i="21"/>
  <c r="AG724" i="21"/>
  <c r="AG732" i="21"/>
  <c r="AG740" i="21"/>
  <c r="AG748" i="21"/>
  <c r="AG756" i="21"/>
  <c r="AG764" i="21"/>
  <c r="AG772" i="21"/>
  <c r="AG780" i="21"/>
  <c r="AG788" i="21"/>
  <c r="AG796" i="21"/>
  <c r="AG804" i="21"/>
  <c r="AG812" i="21"/>
  <c r="AG820" i="21"/>
  <c r="AG828" i="21"/>
  <c r="AG836" i="21"/>
  <c r="AG844" i="21"/>
  <c r="AG852" i="21"/>
  <c r="AG860" i="21"/>
  <c r="AG868" i="21"/>
  <c r="AG878" i="21"/>
  <c r="AG886" i="21"/>
  <c r="AG894" i="21"/>
  <c r="AG902" i="21"/>
  <c r="AG910" i="21"/>
  <c r="AG918" i="21"/>
  <c r="AG926" i="21"/>
  <c r="AG950" i="21"/>
  <c r="AG980" i="21"/>
  <c r="AG992" i="21"/>
  <c r="AG727" i="21"/>
  <c r="AG15" i="21"/>
  <c r="AG31" i="21"/>
  <c r="AG55" i="21"/>
  <c r="AG79" i="21"/>
  <c r="AG95" i="21"/>
  <c r="AG111" i="21"/>
  <c r="AG135" i="21"/>
  <c r="AG151" i="21"/>
  <c r="AG175" i="21"/>
  <c r="AG199" i="21"/>
  <c r="AG223" i="21"/>
  <c r="AG247" i="21"/>
  <c r="AG271" i="21"/>
  <c r="AG287" i="21"/>
  <c r="AG311" i="21"/>
  <c r="AG335" i="21"/>
  <c r="AG359" i="21"/>
  <c r="AG383" i="21"/>
  <c r="AG407" i="21"/>
  <c r="AG431" i="21"/>
  <c r="AG447" i="21"/>
  <c r="AG471" i="21"/>
  <c r="AG503" i="21"/>
  <c r="AG519" i="21"/>
  <c r="AG543" i="21"/>
  <c r="AG567" i="21"/>
  <c r="AG591" i="21"/>
  <c r="AG623" i="21"/>
  <c r="AG647" i="21"/>
  <c r="AG671" i="21"/>
  <c r="AG695" i="21"/>
  <c r="AG719" i="21"/>
  <c r="AG737" i="21"/>
  <c r="AG761" i="21"/>
  <c r="AG785" i="21"/>
  <c r="AG809" i="21"/>
  <c r="AG817" i="21"/>
  <c r="AG841" i="21"/>
  <c r="AG865" i="21"/>
  <c r="AG897" i="21"/>
  <c r="AG921" i="21"/>
  <c r="AG945" i="21"/>
  <c r="AG961" i="21"/>
  <c r="AG985" i="21"/>
  <c r="AG952" i="21"/>
  <c r="AG936" i="21"/>
  <c r="AG982" i="21"/>
  <c r="AG24" i="21"/>
  <c r="AG48" i="21"/>
  <c r="AG64" i="21"/>
  <c r="AG104" i="21"/>
  <c r="AG128" i="21"/>
  <c r="AG152" i="21"/>
  <c r="AG176" i="21"/>
  <c r="AG200" i="21"/>
  <c r="AG224" i="21"/>
  <c r="AG248" i="21"/>
  <c r="AG272" i="21"/>
  <c r="AG296" i="21"/>
  <c r="AG320" i="21"/>
  <c r="AG352" i="21"/>
  <c r="AG376" i="21"/>
  <c r="AG392" i="21"/>
  <c r="AG416" i="21"/>
  <c r="AG440" i="21"/>
  <c r="AG464" i="21"/>
  <c r="AG488" i="21"/>
  <c r="AG512" i="21"/>
  <c r="AG536" i="21"/>
  <c r="AG560" i="21"/>
  <c r="AG576" i="21"/>
  <c r="AG600" i="21"/>
  <c r="AG624" i="21"/>
  <c r="AG648" i="21"/>
  <c r="AG680" i="21"/>
  <c r="AG704" i="21"/>
  <c r="AG728" i="21"/>
  <c r="AG744" i="21"/>
  <c r="AG768" i="21"/>
  <c r="AG792" i="21"/>
  <c r="AG816" i="21"/>
  <c r="AG840" i="21"/>
  <c r="AG856" i="21"/>
  <c r="AG882" i="21"/>
  <c r="AG906" i="21"/>
  <c r="AG938" i="21"/>
  <c r="AG994" i="21"/>
  <c r="AG19" i="21"/>
  <c r="AG35" i="21"/>
  <c r="AG51" i="21"/>
  <c r="AG59" i="21"/>
  <c r="AG83" i="21"/>
  <c r="AG99" i="21"/>
  <c r="AG115" i="21"/>
  <c r="AG123" i="21"/>
  <c r="AG139" i="21"/>
  <c r="AG155" i="21"/>
  <c r="AG171" i="21"/>
  <c r="AG187" i="21"/>
  <c r="AG211" i="21"/>
  <c r="AG227" i="21"/>
  <c r="AG235" i="21"/>
  <c r="AG259" i="21"/>
  <c r="AG13" i="21"/>
  <c r="AG21" i="21"/>
  <c r="AG29" i="21"/>
  <c r="AG37" i="21"/>
  <c r="AG45" i="21"/>
  <c r="AG53" i="21"/>
  <c r="AG61" i="21"/>
  <c r="AG69" i="21"/>
  <c r="AG77" i="21"/>
  <c r="AG85" i="21"/>
  <c r="AG93" i="21"/>
  <c r="AG101" i="21"/>
  <c r="AG109" i="21"/>
  <c r="AG117" i="21"/>
  <c r="AG125" i="21"/>
  <c r="AG133" i="21"/>
  <c r="AG141" i="21"/>
  <c r="AG149" i="21"/>
  <c r="AG157" i="21"/>
  <c r="AG165" i="21"/>
  <c r="AG173" i="21"/>
  <c r="AG181" i="21"/>
  <c r="AG189" i="21"/>
  <c r="AG197" i="21"/>
  <c r="AG205" i="21"/>
  <c r="AG213" i="21"/>
  <c r="AG221" i="21"/>
  <c r="AG229" i="21"/>
  <c r="AG237" i="21"/>
  <c r="AG245" i="21"/>
  <c r="AG253" i="21"/>
  <c r="AG261" i="21"/>
  <c r="AG269" i="21"/>
  <c r="AG277" i="21"/>
  <c r="AG285" i="21"/>
  <c r="AG293" i="21"/>
  <c r="AG301" i="21"/>
  <c r="AG309" i="21"/>
  <c r="AG317" i="21"/>
  <c r="AG325" i="21"/>
  <c r="AG333" i="21"/>
  <c r="AG341" i="21"/>
  <c r="AG349" i="21"/>
  <c r="AG357" i="21"/>
  <c r="AG365" i="21"/>
  <c r="AG373" i="21"/>
  <c r="AG381" i="21"/>
  <c r="AG389" i="21"/>
  <c r="AG397" i="21"/>
  <c r="AG405" i="21"/>
  <c r="AG413" i="21"/>
  <c r="AG421" i="21"/>
  <c r="AG429" i="21"/>
  <c r="AG437" i="21"/>
  <c r="AG445" i="21"/>
  <c r="AG453" i="21"/>
  <c r="AG461" i="21"/>
  <c r="AG469" i="21"/>
  <c r="AG477" i="21"/>
  <c r="AG485" i="21"/>
  <c r="AG493" i="21"/>
  <c r="AG501" i="21"/>
  <c r="AG509" i="21"/>
  <c r="AG517" i="21"/>
  <c r="AG525" i="21"/>
  <c r="AG533" i="21"/>
  <c r="AG541" i="21"/>
  <c r="AG549" i="21"/>
  <c r="AG557" i="21"/>
  <c r="AG565" i="21"/>
  <c r="AG573" i="21"/>
  <c r="AG581" i="21"/>
  <c r="AG589" i="21"/>
  <c r="AG597" i="21"/>
  <c r="AG605" i="21"/>
  <c r="AG613" i="21"/>
  <c r="AG621" i="21"/>
  <c r="AG629" i="21"/>
  <c r="AG637" i="21"/>
  <c r="AG645" i="21"/>
  <c r="AG653" i="21"/>
  <c r="AG661" i="21"/>
  <c r="AG669" i="21"/>
  <c r="AG677" i="21"/>
  <c r="AG685" i="21"/>
  <c r="AG693" i="21"/>
  <c r="AG701" i="21"/>
  <c r="AG709" i="21"/>
  <c r="AG717" i="21"/>
  <c r="AG725" i="21"/>
  <c r="AG735" i="21"/>
  <c r="AG743" i="21"/>
  <c r="AG751" i="21"/>
  <c r="AG759" i="21"/>
  <c r="AG767" i="21"/>
  <c r="AG775" i="21"/>
  <c r="AG783" i="21"/>
  <c r="AG791" i="21"/>
  <c r="AG799" i="21"/>
  <c r="AG807" i="21"/>
  <c r="AG815" i="21"/>
  <c r="AG823" i="21"/>
  <c r="AG831" i="21"/>
  <c r="AG839" i="21"/>
  <c r="AG847" i="21"/>
  <c r="AG855" i="21"/>
  <c r="AG863" i="21"/>
  <c r="AG871" i="21"/>
  <c r="AG879" i="21"/>
  <c r="AG887" i="21"/>
  <c r="AG895" i="21"/>
  <c r="AG903" i="21"/>
  <c r="AG911" i="21"/>
  <c r="AG919" i="21"/>
  <c r="AG927" i="21"/>
  <c r="AG935" i="21"/>
  <c r="AG943" i="21"/>
  <c r="AG951" i="21"/>
  <c r="AG959" i="21"/>
  <c r="AG967" i="21"/>
  <c r="AG975" i="21"/>
  <c r="AG983" i="21"/>
  <c r="AG991" i="21"/>
  <c r="AG999" i="21"/>
  <c r="AG946" i="21"/>
  <c r="AG968" i="21"/>
  <c r="AG930" i="21"/>
  <c r="AG954" i="21"/>
  <c r="AG976" i="21"/>
  <c r="AG14" i="21"/>
  <c r="AG22" i="21"/>
  <c r="AG30" i="21"/>
  <c r="AG38" i="21"/>
  <c r="AG46" i="21"/>
  <c r="AG54" i="21"/>
  <c r="AG62" i="21"/>
  <c r="AG70" i="21"/>
  <c r="AG78" i="21"/>
  <c r="AG86" i="21"/>
  <c r="AG94" i="21"/>
  <c r="AG102" i="21"/>
  <c r="AG110" i="21"/>
  <c r="AG118" i="21"/>
  <c r="AG126" i="21"/>
  <c r="AG134" i="21"/>
  <c r="AG142" i="21"/>
  <c r="AG150" i="21"/>
  <c r="AG158" i="21"/>
  <c r="AG166" i="21"/>
  <c r="AG174" i="21"/>
  <c r="AG182" i="21"/>
  <c r="AG190" i="21"/>
  <c r="AG198" i="21"/>
  <c r="AG206" i="21"/>
  <c r="AG214" i="21"/>
  <c r="AG222" i="21"/>
  <c r="AG230" i="21"/>
  <c r="AG238" i="21"/>
  <c r="AG246" i="21"/>
  <c r="AG254" i="21"/>
  <c r="AG262" i="21"/>
  <c r="AG270" i="21"/>
  <c r="AG278" i="21"/>
  <c r="AG286" i="21"/>
  <c r="AG294" i="21"/>
  <c r="AG302" i="21"/>
  <c r="AG310" i="21"/>
  <c r="AG318" i="21"/>
  <c r="AG326" i="21"/>
  <c r="AG334" i="21"/>
  <c r="AG342" i="21"/>
  <c r="AG350" i="21"/>
  <c r="AG358" i="21"/>
  <c r="AG366" i="21"/>
  <c r="AG374" i="21"/>
  <c r="AG382" i="21"/>
  <c r="AG390" i="21"/>
  <c r="AG398" i="21"/>
  <c r="AG406" i="21"/>
  <c r="AG414" i="21"/>
  <c r="AG422" i="21"/>
  <c r="AG430" i="21"/>
  <c r="AG438" i="21"/>
  <c r="AG446" i="21"/>
  <c r="AG454" i="21"/>
  <c r="AG462" i="21"/>
  <c r="AG470" i="21"/>
  <c r="AG478" i="21"/>
  <c r="AG486" i="21"/>
  <c r="AG494" i="21"/>
  <c r="AG502" i="21"/>
  <c r="AG510" i="21"/>
  <c r="AG518" i="21"/>
  <c r="AG526" i="21"/>
  <c r="AG534" i="21"/>
  <c r="AG542" i="21"/>
  <c r="AG550" i="21"/>
  <c r="AG558" i="21"/>
  <c r="AG566" i="21"/>
  <c r="AG574" i="21"/>
  <c r="AG582" i="21"/>
  <c r="AG590" i="21"/>
  <c r="AG598" i="21"/>
  <c r="AG606" i="21"/>
  <c r="AG614" i="21"/>
  <c r="AG622" i="21"/>
  <c r="AG630" i="21"/>
  <c r="AG638" i="21"/>
  <c r="AG646" i="21"/>
  <c r="AG654" i="21"/>
  <c r="AG662" i="21"/>
  <c r="AG670" i="21"/>
  <c r="AG678" i="21"/>
  <c r="AG686" i="21"/>
  <c r="AG694" i="21"/>
  <c r="AG702" i="21"/>
  <c r="AG710" i="21"/>
  <c r="AG718" i="21"/>
  <c r="AG726" i="21"/>
  <c r="AG734" i="21"/>
  <c r="AG742" i="21"/>
  <c r="AG750" i="21"/>
  <c r="AG758" i="21"/>
  <c r="AG766" i="21"/>
  <c r="AG774" i="21"/>
  <c r="AG782" i="21"/>
  <c r="AG790" i="21"/>
  <c r="AG798" i="21"/>
  <c r="AG806" i="21"/>
  <c r="AG814" i="21"/>
  <c r="AG822" i="21"/>
  <c r="AG830" i="21"/>
  <c r="AG838" i="21"/>
  <c r="AG846" i="21"/>
  <c r="AG854" i="21"/>
  <c r="AG862" i="21"/>
  <c r="AG870" i="21"/>
  <c r="AG880" i="21"/>
  <c r="AG888" i="21"/>
  <c r="AG896" i="21"/>
  <c r="AG904" i="21"/>
  <c r="AG912" i="21"/>
  <c r="AG920" i="21"/>
  <c r="AG932" i="21"/>
  <c r="AG956" i="21"/>
  <c r="AG988" i="21"/>
  <c r="AG996" i="21"/>
  <c r="AG874" i="21"/>
  <c r="AG7" i="21"/>
  <c r="AG9" i="21"/>
  <c r="AG3" i="21"/>
  <c r="AG4" i="21"/>
  <c r="AG8" i="21"/>
  <c r="AG5" i="21"/>
  <c r="AG6" i="21"/>
  <c r="AO15" i="21"/>
  <c r="AO39" i="21"/>
  <c r="AO63" i="21"/>
  <c r="AO87" i="21"/>
  <c r="AO95" i="21"/>
  <c r="AO119" i="21"/>
  <c r="AO143" i="21"/>
  <c r="AO167" i="21"/>
  <c r="AO191" i="21"/>
  <c r="AO215" i="21"/>
  <c r="AO239" i="21"/>
  <c r="AO263" i="21"/>
  <c r="AO287" i="21"/>
  <c r="AO311" i="21"/>
  <c r="AO335" i="21"/>
  <c r="AO359" i="21"/>
  <c r="AO383" i="21"/>
  <c r="AO407" i="21"/>
  <c r="AO423" i="21"/>
  <c r="AO447" i="21"/>
  <c r="AO471" i="21"/>
  <c r="AO495" i="21"/>
  <c r="AO519" i="21"/>
  <c r="AO543" i="21"/>
  <c r="AO567" i="21"/>
  <c r="AO591" i="21"/>
  <c r="AO615" i="21"/>
  <c r="AO639" i="21"/>
  <c r="AO663" i="21"/>
  <c r="AO679" i="21"/>
  <c r="AO703" i="21"/>
  <c r="AO729" i="21"/>
  <c r="AO745" i="21"/>
  <c r="AO761" i="21"/>
  <c r="AO785" i="21"/>
  <c r="AO809" i="21"/>
  <c r="AO833" i="21"/>
  <c r="AO857" i="21"/>
  <c r="AO881" i="21"/>
  <c r="AO897" i="21"/>
  <c r="AO921" i="21"/>
  <c r="AO953" i="21"/>
  <c r="AO977" i="21"/>
  <c r="AO993" i="21"/>
  <c r="AO974" i="21"/>
  <c r="AO960" i="21"/>
  <c r="AO16" i="21"/>
  <c r="AO40" i="21"/>
  <c r="AO64" i="21"/>
  <c r="AO96" i="21"/>
  <c r="AO112" i="21"/>
  <c r="AO144" i="21"/>
  <c r="AO168" i="21"/>
  <c r="AO192" i="21"/>
  <c r="AO224" i="21"/>
  <c r="AO232" i="21"/>
  <c r="AO256" i="21"/>
  <c r="AO280" i="21"/>
  <c r="AO312" i="21"/>
  <c r="AO336" i="21"/>
  <c r="AO360" i="21"/>
  <c r="AO384" i="21"/>
  <c r="AO408" i="21"/>
  <c r="AO432" i="21"/>
  <c r="AO456" i="21"/>
  <c r="AO472" i="21"/>
  <c r="AO496" i="21"/>
  <c r="AO520" i="21"/>
  <c r="AO536" i="21"/>
  <c r="AO560" i="21"/>
  <c r="AO576" i="21"/>
  <c r="AO600" i="21"/>
  <c r="AO624" i="21"/>
  <c r="AO648" i="21"/>
  <c r="AO672" i="21"/>
  <c r="AO704" i="21"/>
  <c r="AO728" i="21"/>
  <c r="AO744" i="21"/>
  <c r="AO760" i="21"/>
  <c r="AO784" i="21"/>
  <c r="AO808" i="21"/>
  <c r="AO832" i="21"/>
  <c r="AO856" i="21"/>
  <c r="AO872" i="21"/>
  <c r="AO898" i="21"/>
  <c r="AO922" i="21"/>
  <c r="AO990" i="21"/>
  <c r="AO994" i="21"/>
  <c r="AO23" i="21"/>
  <c r="AO47" i="21"/>
  <c r="AO71" i="21"/>
  <c r="AO103" i="21"/>
  <c r="AO127" i="21"/>
  <c r="AO151" i="21"/>
  <c r="AO183" i="21"/>
  <c r="AO207" i="21"/>
  <c r="AO231" i="21"/>
  <c r="AO255" i="21"/>
  <c r="AO279" i="21"/>
  <c r="AO303" i="21"/>
  <c r="AO327" i="21"/>
  <c r="AO351" i="21"/>
  <c r="AO375" i="21"/>
  <c r="AO399" i="21"/>
  <c r="AO431" i="21"/>
  <c r="AO463" i="21"/>
  <c r="AO487" i="21"/>
  <c r="AO511" i="21"/>
  <c r="AO535" i="21"/>
  <c r="AO559" i="21"/>
  <c r="AO583" i="21"/>
  <c r="AO607" i="21"/>
  <c r="AO631" i="21"/>
  <c r="AO655" i="21"/>
  <c r="AO687" i="21"/>
  <c r="AO711" i="21"/>
  <c r="AO737" i="21"/>
  <c r="AO769" i="21"/>
  <c r="AO793" i="21"/>
  <c r="AO825" i="21"/>
  <c r="AO849" i="21"/>
  <c r="AO873" i="21"/>
  <c r="AO913" i="21"/>
  <c r="AO937" i="21"/>
  <c r="AO961" i="21"/>
  <c r="AO985" i="21"/>
  <c r="AO952" i="21"/>
  <c r="AO936" i="21"/>
  <c r="AO982" i="21"/>
  <c r="AO32" i="21"/>
  <c r="AO56" i="21"/>
  <c r="AO80" i="21"/>
  <c r="AO88" i="21"/>
  <c r="AO120" i="21"/>
  <c r="AO136" i="21"/>
  <c r="AO160" i="21"/>
  <c r="AO184" i="21"/>
  <c r="AO216" i="21"/>
  <c r="AO248" i="21"/>
  <c r="AO272" i="21"/>
  <c r="AO296" i="21"/>
  <c r="AO320" i="21"/>
  <c r="AO344" i="21"/>
  <c r="AO368" i="21"/>
  <c r="AO392" i="21"/>
  <c r="AO416" i="21"/>
  <c r="AO448" i="21"/>
  <c r="AO480" i="21"/>
  <c r="AO504" i="21"/>
  <c r="AO528" i="21"/>
  <c r="AO552" i="21"/>
  <c r="AO584" i="21"/>
  <c r="AO616" i="21"/>
  <c r="AO640" i="21"/>
  <c r="AO664" i="21"/>
  <c r="AO688" i="21"/>
  <c r="AO712" i="21"/>
  <c r="AO736" i="21"/>
  <c r="AO776" i="21"/>
  <c r="AO800" i="21"/>
  <c r="AO824" i="21"/>
  <c r="AO848" i="21"/>
  <c r="AO882" i="21"/>
  <c r="AO914" i="21"/>
  <c r="AO966" i="21"/>
  <c r="AO9" i="21"/>
  <c r="AO25" i="21"/>
  <c r="AO41" i="21"/>
  <c r="AO57" i="21"/>
  <c r="AO73" i="21"/>
  <c r="AO89" i="21"/>
  <c r="AO105" i="21"/>
  <c r="AO121" i="21"/>
  <c r="AO137" i="21"/>
  <c r="AO153" i="21"/>
  <c r="AO169" i="21"/>
  <c r="AO185" i="21"/>
  <c r="AO201" i="21"/>
  <c r="AO217" i="21"/>
  <c r="AO241" i="21"/>
  <c r="AO257" i="21"/>
  <c r="AO273" i="21"/>
  <c r="AO289" i="21"/>
  <c r="AO313" i="21"/>
  <c r="AO329" i="21"/>
  <c r="AO345" i="21"/>
  <c r="AO361" i="21"/>
  <c r="AO377" i="21"/>
  <c r="AO393" i="21"/>
  <c r="AO409" i="21"/>
  <c r="AO425" i="21"/>
  <c r="AO449" i="21"/>
  <c r="AO465" i="21"/>
  <c r="AO481" i="21"/>
  <c r="AO497" i="21"/>
  <c r="AO513" i="21"/>
  <c r="AO529" i="21"/>
  <c r="AO545" i="21"/>
  <c r="AO561" i="21"/>
  <c r="AO577" i="21"/>
  <c r="AO593" i="21"/>
  <c r="AO609" i="21"/>
  <c r="AO625" i="21"/>
  <c r="AO641" i="21"/>
  <c r="AO657" i="21"/>
  <c r="AO673" i="21"/>
  <c r="AO689" i="21"/>
  <c r="AO705" i="21"/>
  <c r="AO721" i="21"/>
  <c r="AO747" i="21"/>
  <c r="AO755" i="21"/>
  <c r="AO771" i="21"/>
  <c r="AO787" i="21"/>
  <c r="AO803" i="21"/>
  <c r="AO819" i="21"/>
  <c r="AO835" i="21"/>
  <c r="AO851" i="21"/>
  <c r="AO867" i="21"/>
  <c r="AO883" i="21"/>
  <c r="AO899" i="21"/>
  <c r="AO915" i="21"/>
  <c r="AO931" i="21"/>
  <c r="AO947" i="21"/>
  <c r="AO963" i="21"/>
  <c r="AO979" i="21"/>
  <c r="AO995" i="21"/>
  <c r="AO958" i="21"/>
  <c r="AO978" i="21"/>
  <c r="AO964" i="21"/>
  <c r="AO986" i="21"/>
  <c r="AO18" i="21"/>
  <c r="AO34" i="21"/>
  <c r="AO50" i="21"/>
  <c r="AO66" i="21"/>
  <c r="AO82" i="21"/>
  <c r="AO98" i="21"/>
  <c r="AO114" i="21"/>
  <c r="AO130" i="21"/>
  <c r="AO146" i="21"/>
  <c r="AO170" i="21"/>
  <c r="AO186" i="21"/>
  <c r="AO202" i="21"/>
  <c r="AO218" i="21"/>
  <c r="AO242" i="21"/>
  <c r="AO258" i="21"/>
  <c r="AO274" i="21"/>
  <c r="AO290" i="21"/>
  <c r="AO306" i="21"/>
  <c r="AO322" i="21"/>
  <c r="AO346" i="21"/>
  <c r="AO362" i="21"/>
  <c r="AO378" i="21"/>
  <c r="AO474" i="21"/>
  <c r="AO498" i="21"/>
  <c r="AO682" i="21"/>
  <c r="AO698" i="21"/>
  <c r="AO714" i="21"/>
  <c r="AO730" i="21"/>
  <c r="AO746" i="21"/>
  <c r="AO762" i="21"/>
  <c r="AO778" i="21"/>
  <c r="AO794" i="21"/>
  <c r="AO810" i="21"/>
  <c r="AO826" i="21"/>
  <c r="AO842" i="21"/>
  <c r="AO858" i="21"/>
  <c r="AO876" i="21"/>
  <c r="AO892" i="21"/>
  <c r="AO916" i="21"/>
  <c r="AO944" i="21"/>
  <c r="AO998" i="21"/>
  <c r="AO1000" i="21"/>
  <c r="AO3" i="21"/>
  <c r="AO11" i="21"/>
  <c r="AO19" i="21"/>
  <c r="AO27" i="21"/>
  <c r="AO35" i="21"/>
  <c r="AO43" i="21"/>
  <c r="AO51" i="21"/>
  <c r="AO59" i="21"/>
  <c r="AO67" i="21"/>
  <c r="AO75" i="21"/>
  <c r="AO83" i="21"/>
  <c r="AO91" i="21"/>
  <c r="AO99" i="21"/>
  <c r="AO107" i="21"/>
  <c r="AO115" i="21"/>
  <c r="AO123" i="21"/>
  <c r="AO131" i="21"/>
  <c r="AO139" i="21"/>
  <c r="AO147" i="21"/>
  <c r="AO155" i="21"/>
  <c r="AO163" i="21"/>
  <c r="AO171" i="21"/>
  <c r="AO179" i="21"/>
  <c r="AO187" i="21"/>
  <c r="AO195" i="21"/>
  <c r="AO203" i="21"/>
  <c r="AO211" i="21"/>
  <c r="AO219" i="21"/>
  <c r="AO227" i="21"/>
  <c r="AO235" i="21"/>
  <c r="AO243" i="21"/>
  <c r="AO251" i="21"/>
  <c r="AO259" i="21"/>
  <c r="AO267" i="21"/>
  <c r="AO275" i="21"/>
  <c r="AO283" i="21"/>
  <c r="AO291" i="21"/>
  <c r="AO299" i="21"/>
  <c r="AO307" i="21"/>
  <c r="AO315" i="21"/>
  <c r="AO323" i="21"/>
  <c r="AO331" i="21"/>
  <c r="AO339" i="21"/>
  <c r="AO347" i="21"/>
  <c r="AO355" i="21"/>
  <c r="AO363" i="21"/>
  <c r="AO371" i="21"/>
  <c r="AO379" i="21"/>
  <c r="AO387" i="21"/>
  <c r="AO395" i="21"/>
  <c r="AO403" i="21"/>
  <c r="AO411" i="21"/>
  <c r="AO419" i="21"/>
  <c r="AO427" i="21"/>
  <c r="AO435" i="21"/>
  <c r="AO443" i="21"/>
  <c r="AO451" i="21"/>
  <c r="AO459" i="21"/>
  <c r="AO467" i="21"/>
  <c r="AO475" i="21"/>
  <c r="AO483" i="21"/>
  <c r="AO491" i="21"/>
  <c r="AO499" i="21"/>
  <c r="AO507" i="21"/>
  <c r="AO515" i="21"/>
  <c r="AO523" i="21"/>
  <c r="AO531" i="21"/>
  <c r="AO539" i="21"/>
  <c r="AO547" i="21"/>
  <c r="AO555" i="21"/>
  <c r="AO563" i="21"/>
  <c r="AO571" i="21"/>
  <c r="AO579" i="21"/>
  <c r="AO587" i="21"/>
  <c r="AO595" i="21"/>
  <c r="AO603" i="21"/>
  <c r="AO611" i="21"/>
  <c r="AO619" i="21"/>
  <c r="AO627" i="21"/>
  <c r="AO635" i="21"/>
  <c r="AO643" i="21"/>
  <c r="AO651" i="21"/>
  <c r="AO659" i="21"/>
  <c r="AO667" i="21"/>
  <c r="AO675" i="21"/>
  <c r="AO683" i="21"/>
  <c r="AO691" i="21"/>
  <c r="AO699" i="21"/>
  <c r="AO707" i="21"/>
  <c r="AO715" i="21"/>
  <c r="AO723" i="21"/>
  <c r="AO733" i="21"/>
  <c r="AO741" i="21"/>
  <c r="AO749" i="21"/>
  <c r="AO757" i="21"/>
  <c r="AO765" i="21"/>
  <c r="AO773" i="21"/>
  <c r="AO781" i="21"/>
  <c r="AO789" i="21"/>
  <c r="AO797" i="21"/>
  <c r="AO805" i="21"/>
  <c r="AO813" i="21"/>
  <c r="AO821" i="21"/>
  <c r="AO829" i="21"/>
  <c r="AO837" i="21"/>
  <c r="AO845" i="21"/>
  <c r="AO853" i="21"/>
  <c r="AO861" i="21"/>
  <c r="AO869" i="21"/>
  <c r="AO877" i="21"/>
  <c r="AO885" i="21"/>
  <c r="AO893" i="21"/>
  <c r="AO901" i="21"/>
  <c r="AO909" i="21"/>
  <c r="AO917" i="21"/>
  <c r="AO925" i="21"/>
  <c r="AO933" i="21"/>
  <c r="AO941" i="21"/>
  <c r="AO949" i="21"/>
  <c r="AO957" i="21"/>
  <c r="AO965" i="21"/>
  <c r="AO973" i="21"/>
  <c r="AO981" i="21"/>
  <c r="AO989" i="21"/>
  <c r="AO997" i="21"/>
  <c r="AO940" i="21"/>
  <c r="AO962" i="21"/>
  <c r="AO984" i="21"/>
  <c r="AO948" i="21"/>
  <c r="AO970" i="21"/>
  <c r="AO4" i="21"/>
  <c r="AO12" i="21"/>
  <c r="AO20" i="21"/>
  <c r="AO28" i="21"/>
  <c r="AO36" i="21"/>
  <c r="AO44" i="21"/>
  <c r="AO52" i="21"/>
  <c r="AO60" i="21"/>
  <c r="AO68" i="21"/>
  <c r="AO76" i="21"/>
  <c r="AO84" i="21"/>
  <c r="AO92" i="21"/>
  <c r="AO100" i="21"/>
  <c r="AO108" i="21"/>
  <c r="AO116" i="21"/>
  <c r="AO124" i="21"/>
  <c r="AO132" i="21"/>
  <c r="AO140" i="21"/>
  <c r="AO148" i="21"/>
  <c r="AO156" i="21"/>
  <c r="AO164" i="21"/>
  <c r="AO172" i="21"/>
  <c r="AO180" i="21"/>
  <c r="AO188" i="21"/>
  <c r="AO196" i="21"/>
  <c r="AO204" i="21"/>
  <c r="AO212" i="21"/>
  <c r="AO220" i="21"/>
  <c r="AO228" i="21"/>
  <c r="AO236" i="21"/>
  <c r="AO244" i="21"/>
  <c r="AO252" i="21"/>
  <c r="AO260" i="21"/>
  <c r="AO268" i="21"/>
  <c r="AO276" i="21"/>
  <c r="AO284" i="21"/>
  <c r="AO292" i="21"/>
  <c r="AO300" i="21"/>
  <c r="AO308" i="21"/>
  <c r="AO316" i="21"/>
  <c r="AO324" i="21"/>
  <c r="AO332" i="21"/>
  <c r="AO340" i="21"/>
  <c r="AO348" i="21"/>
  <c r="AO356" i="21"/>
  <c r="AO364" i="21"/>
  <c r="AO372" i="21"/>
  <c r="AO380" i="21"/>
  <c r="AO388" i="21"/>
  <c r="AO396" i="21"/>
  <c r="AO404" i="21"/>
  <c r="AO412" i="21"/>
  <c r="AO420" i="21"/>
  <c r="AO428" i="21"/>
  <c r="AO436" i="21"/>
  <c r="AO444" i="21"/>
  <c r="AO452" i="21"/>
  <c r="AO460" i="21"/>
  <c r="AO468" i="21"/>
  <c r="AO476" i="21"/>
  <c r="AO484" i="21"/>
  <c r="AO492" i="21"/>
  <c r="AO500" i="21"/>
  <c r="AO508" i="21"/>
  <c r="AO516" i="21"/>
  <c r="AO524" i="21"/>
  <c r="AO532" i="21"/>
  <c r="AO540" i="21"/>
  <c r="AO548" i="21"/>
  <c r="AO556" i="21"/>
  <c r="AO564" i="21"/>
  <c r="AO572" i="21"/>
  <c r="AO580" i="21"/>
  <c r="AO588" i="21"/>
  <c r="AO596" i="21"/>
  <c r="AO604" i="21"/>
  <c r="AO612" i="21"/>
  <c r="AO620" i="21"/>
  <c r="AO628" i="21"/>
  <c r="AO636" i="21"/>
  <c r="AO644" i="21"/>
  <c r="AO652" i="21"/>
  <c r="AO660" i="21"/>
  <c r="AO668" i="21"/>
  <c r="AO676" i="21"/>
  <c r="AO684" i="21"/>
  <c r="AO692" i="21"/>
  <c r="AO700" i="21"/>
  <c r="AO708" i="21"/>
  <c r="AO716" i="21"/>
  <c r="AO724" i="21"/>
  <c r="AO732" i="21"/>
  <c r="AO740" i="21"/>
  <c r="AO748" i="21"/>
  <c r="AO756" i="21"/>
  <c r="AO764" i="21"/>
  <c r="AO772" i="21"/>
  <c r="AO780" i="21"/>
  <c r="AO788" i="21"/>
  <c r="AO796" i="21"/>
  <c r="AO804" i="21"/>
  <c r="AO812" i="21"/>
  <c r="AO820" i="21"/>
  <c r="AO828" i="21"/>
  <c r="AO836" i="21"/>
  <c r="AO844" i="21"/>
  <c r="AO852" i="21"/>
  <c r="AO860" i="21"/>
  <c r="AO868" i="21"/>
  <c r="AO878" i="21"/>
  <c r="AO886" i="21"/>
  <c r="AO894" i="21"/>
  <c r="AO902" i="21"/>
  <c r="AO910" i="21"/>
  <c r="AO918" i="21"/>
  <c r="AO926" i="21"/>
  <c r="AO950" i="21"/>
  <c r="AO980" i="21"/>
  <c r="AO992" i="21"/>
  <c r="AO727" i="21"/>
  <c r="AO7" i="21"/>
  <c r="AO31" i="21"/>
  <c r="AO55" i="21"/>
  <c r="AO79" i="21"/>
  <c r="AO111" i="21"/>
  <c r="AO135" i="21"/>
  <c r="AO159" i="21"/>
  <c r="AO175" i="21"/>
  <c r="AO199" i="21"/>
  <c r="AO223" i="21"/>
  <c r="AO247" i="21"/>
  <c r="AO271" i="21"/>
  <c r="AO295" i="21"/>
  <c r="AO319" i="21"/>
  <c r="AO343" i="21"/>
  <c r="AO367" i="21"/>
  <c r="AO391" i="21"/>
  <c r="AO415" i="21"/>
  <c r="AO439" i="21"/>
  <c r="AO455" i="21"/>
  <c r="AO479" i="21"/>
  <c r="AO503" i="21"/>
  <c r="AO527" i="21"/>
  <c r="AO551" i="21"/>
  <c r="AO575" i="21"/>
  <c r="AO599" i="21"/>
  <c r="AO623" i="21"/>
  <c r="AO647" i="21"/>
  <c r="AO671" i="21"/>
  <c r="AO695" i="21"/>
  <c r="AO719" i="21"/>
  <c r="AO753" i="21"/>
  <c r="AO777" i="21"/>
  <c r="AO801" i="21"/>
  <c r="AO817" i="21"/>
  <c r="AO841" i="21"/>
  <c r="AO865" i="21"/>
  <c r="AO889" i="21"/>
  <c r="AO905" i="21"/>
  <c r="AO929" i="21"/>
  <c r="AO945" i="21"/>
  <c r="AO969" i="21"/>
  <c r="AO928" i="21"/>
  <c r="AO8" i="21"/>
  <c r="AO24" i="21"/>
  <c r="AO48" i="21"/>
  <c r="AO72" i="21"/>
  <c r="AO104" i="21"/>
  <c r="AO128" i="21"/>
  <c r="AO152" i="21"/>
  <c r="AO176" i="21"/>
  <c r="AO200" i="21"/>
  <c r="AO208" i="21"/>
  <c r="AO240" i="21"/>
  <c r="AO264" i="21"/>
  <c r="AO288" i="21"/>
  <c r="AO304" i="21"/>
  <c r="AO328" i="21"/>
  <c r="AO352" i="21"/>
  <c r="AO376" i="21"/>
  <c r="AO400" i="21"/>
  <c r="AO424" i="21"/>
  <c r="AO440" i="21"/>
  <c r="AO464" i="21"/>
  <c r="AO488" i="21"/>
  <c r="AO512" i="21"/>
  <c r="AO544" i="21"/>
  <c r="AO568" i="21"/>
  <c r="AO592" i="21"/>
  <c r="AO608" i="21"/>
  <c r="AO632" i="21"/>
  <c r="AO656" i="21"/>
  <c r="AO680" i="21"/>
  <c r="AO696" i="21"/>
  <c r="AO720" i="21"/>
  <c r="AO752" i="21"/>
  <c r="AO768" i="21"/>
  <c r="AO792" i="21"/>
  <c r="AO816" i="21"/>
  <c r="AO840" i="21"/>
  <c r="AO864" i="21"/>
  <c r="AO890" i="21"/>
  <c r="AO906" i="21"/>
  <c r="AO938" i="21"/>
  <c r="AO17" i="21"/>
  <c r="AO33" i="21"/>
  <c r="AO49" i="21"/>
  <c r="AO65" i="21"/>
  <c r="AO81" i="21"/>
  <c r="AO97" i="21"/>
  <c r="AO113" i="21"/>
  <c r="AO129" i="21"/>
  <c r="AO145" i="21"/>
  <c r="AO161" i="21"/>
  <c r="AO177" i="21"/>
  <c r="AO193" i="21"/>
  <c r="AO209" i="21"/>
  <c r="AO225" i="21"/>
  <c r="AO233" i="21"/>
  <c r="AO249" i="21"/>
  <c r="AO265" i="21"/>
  <c r="AO281" i="21"/>
  <c r="AO297" i="21"/>
  <c r="AO305" i="21"/>
  <c r="AO321" i="21"/>
  <c r="AO337" i="21"/>
  <c r="AO353" i="21"/>
  <c r="AO369" i="21"/>
  <c r="AO385" i="21"/>
  <c r="AO401" i="21"/>
  <c r="AO417" i="21"/>
  <c r="AO433" i="21"/>
  <c r="AO441" i="21"/>
  <c r="AO457" i="21"/>
  <c r="AO473" i="21"/>
  <c r="AO489" i="21"/>
  <c r="AO505" i="21"/>
  <c r="AO521" i="21"/>
  <c r="AO537" i="21"/>
  <c r="AO553" i="21"/>
  <c r="AO569" i="21"/>
  <c r="AO585" i="21"/>
  <c r="AO601" i="21"/>
  <c r="AO617" i="21"/>
  <c r="AO633" i="21"/>
  <c r="AO649" i="21"/>
  <c r="AO665" i="21"/>
  <c r="AO681" i="21"/>
  <c r="AO697" i="21"/>
  <c r="AO713" i="21"/>
  <c r="AO731" i="21"/>
  <c r="AO739" i="21"/>
  <c r="AO763" i="21"/>
  <c r="AO779" i="21"/>
  <c r="AO795" i="21"/>
  <c r="AO811" i="21"/>
  <c r="AO827" i="21"/>
  <c r="AO843" i="21"/>
  <c r="AO859" i="21"/>
  <c r="AO875" i="21"/>
  <c r="AO891" i="21"/>
  <c r="AO907" i="21"/>
  <c r="AO923" i="21"/>
  <c r="AO939" i="21"/>
  <c r="AO955" i="21"/>
  <c r="AO971" i="21"/>
  <c r="AO987" i="21"/>
  <c r="AO934" i="21"/>
  <c r="AO942" i="21"/>
  <c r="AO10" i="21"/>
  <c r="AO26" i="21"/>
  <c r="AO42" i="21"/>
  <c r="AO58" i="21"/>
  <c r="AO74" i="21"/>
  <c r="AO90" i="21"/>
  <c r="AO106" i="21"/>
  <c r="AO122" i="21"/>
  <c r="AO138" i="21"/>
  <c r="AO154" i="21"/>
  <c r="AO162" i="21"/>
  <c r="AO178" i="21"/>
  <c r="AO194" i="21"/>
  <c r="AO210" i="21"/>
  <c r="AO226" i="21"/>
  <c r="AO234" i="21"/>
  <c r="AO250" i="21"/>
  <c r="AO266" i="21"/>
  <c r="AO282" i="21"/>
  <c r="AO298" i="21"/>
  <c r="AO314" i="21"/>
  <c r="AO330" i="21"/>
  <c r="AO338" i="21"/>
  <c r="AO354" i="21"/>
  <c r="AO370" i="21"/>
  <c r="AO386" i="21"/>
  <c r="AO394" i="21"/>
  <c r="AO402" i="21"/>
  <c r="AO410" i="21"/>
  <c r="AO418" i="21"/>
  <c r="AO426" i="21"/>
  <c r="AO434" i="21"/>
  <c r="AO442" i="21"/>
  <c r="AO450" i="21"/>
  <c r="AO458" i="21"/>
  <c r="AO466" i="21"/>
  <c r="AO482" i="21"/>
  <c r="AO490" i="21"/>
  <c r="AO506" i="21"/>
  <c r="AO514" i="21"/>
  <c r="AO522" i="21"/>
  <c r="AO530" i="21"/>
  <c r="AO538" i="21"/>
  <c r="AO546" i="21"/>
  <c r="AO554" i="21"/>
  <c r="AO562" i="21"/>
  <c r="AO570" i="21"/>
  <c r="AO578" i="21"/>
  <c r="AO586" i="21"/>
  <c r="AO594" i="21"/>
  <c r="AO602" i="21"/>
  <c r="AO610" i="21"/>
  <c r="AO618" i="21"/>
  <c r="AO626" i="21"/>
  <c r="AO634" i="21"/>
  <c r="AO642" i="21"/>
  <c r="AO650" i="21"/>
  <c r="AO658" i="21"/>
  <c r="AO666" i="21"/>
  <c r="AO674" i="21"/>
  <c r="AO690" i="21"/>
  <c r="AO706" i="21"/>
  <c r="AO722" i="21"/>
  <c r="AO738" i="21"/>
  <c r="AO754" i="21"/>
  <c r="AO770" i="21"/>
  <c r="AO786" i="21"/>
  <c r="AO802" i="21"/>
  <c r="AO818" i="21"/>
  <c r="AO834" i="21"/>
  <c r="AO850" i="21"/>
  <c r="AO866" i="21"/>
  <c r="AO884" i="21"/>
  <c r="AO900" i="21"/>
  <c r="AO908" i="21"/>
  <c r="AO924" i="21"/>
  <c r="AO972" i="21"/>
  <c r="AO5" i="21"/>
  <c r="AO13" i="21"/>
  <c r="AO21" i="21"/>
  <c r="AO29" i="21"/>
  <c r="AO37" i="21"/>
  <c r="AO45" i="21"/>
  <c r="AO53" i="21"/>
  <c r="AO61" i="21"/>
  <c r="AO69" i="21"/>
  <c r="AO77" i="21"/>
  <c r="AO85" i="21"/>
  <c r="AO93" i="21"/>
  <c r="AO101" i="21"/>
  <c r="AO109" i="21"/>
  <c r="AO117" i="21"/>
  <c r="AO125" i="21"/>
  <c r="AO133" i="21"/>
  <c r="AO141" i="21"/>
  <c r="AO149" i="21"/>
  <c r="AO157" i="21"/>
  <c r="AO165" i="21"/>
  <c r="AO173" i="21"/>
  <c r="AO181" i="21"/>
  <c r="AO189" i="21"/>
  <c r="AO197" i="21"/>
  <c r="AO205" i="21"/>
  <c r="AO213" i="21"/>
  <c r="AO221" i="21"/>
  <c r="AO229" i="21"/>
  <c r="AO237" i="21"/>
  <c r="AO245" i="21"/>
  <c r="AO253" i="21"/>
  <c r="AO261" i="21"/>
  <c r="AO269" i="21"/>
  <c r="AO277" i="21"/>
  <c r="AO285" i="21"/>
  <c r="AO293" i="21"/>
  <c r="AO301" i="21"/>
  <c r="AO309" i="21"/>
  <c r="AO317" i="21"/>
  <c r="AO325" i="21"/>
  <c r="AO333" i="21"/>
  <c r="AO341" i="21"/>
  <c r="AO349" i="21"/>
  <c r="AO357" i="21"/>
  <c r="AO365" i="21"/>
  <c r="AO373" i="21"/>
  <c r="AO381" i="21"/>
  <c r="AO389" i="21"/>
  <c r="AO397" i="21"/>
  <c r="AO405" i="21"/>
  <c r="AO413" i="21"/>
  <c r="AO421" i="21"/>
  <c r="AO429" i="21"/>
  <c r="AO437" i="21"/>
  <c r="AO445" i="21"/>
  <c r="AO453" i="21"/>
  <c r="AO461" i="21"/>
  <c r="AO469" i="21"/>
  <c r="AO477" i="21"/>
  <c r="AO485" i="21"/>
  <c r="AO493" i="21"/>
  <c r="AO501" i="21"/>
  <c r="AO509" i="21"/>
  <c r="AO517" i="21"/>
  <c r="AO525" i="21"/>
  <c r="AO533" i="21"/>
  <c r="AO541" i="21"/>
  <c r="AO549" i="21"/>
  <c r="AO557" i="21"/>
  <c r="AO565" i="21"/>
  <c r="AO573" i="21"/>
  <c r="AO581" i="21"/>
  <c r="AO589" i="21"/>
  <c r="AO597" i="21"/>
  <c r="AO605" i="21"/>
  <c r="AO613" i="21"/>
  <c r="AO621" i="21"/>
  <c r="AO629" i="21"/>
  <c r="AO637" i="21"/>
  <c r="AO645" i="21"/>
  <c r="AO653" i="21"/>
  <c r="AO661" i="21"/>
  <c r="AO669" i="21"/>
  <c r="AO677" i="21"/>
  <c r="AO685" i="21"/>
  <c r="AO693" i="21"/>
  <c r="AO701" i="21"/>
  <c r="AO709" i="21"/>
  <c r="AO717" i="21"/>
  <c r="AO725" i="21"/>
  <c r="AO735" i="21"/>
  <c r="AO743" i="21"/>
  <c r="AO751" i="21"/>
  <c r="AO759" i="21"/>
  <c r="AO767" i="21"/>
  <c r="AO775" i="21"/>
  <c r="AO783" i="21"/>
  <c r="AO791" i="21"/>
  <c r="AO799" i="21"/>
  <c r="AO807" i="21"/>
  <c r="AO815" i="21"/>
  <c r="AO823" i="21"/>
  <c r="AO831" i="21"/>
  <c r="AO839" i="21"/>
  <c r="AO847" i="21"/>
  <c r="AO855" i="21"/>
  <c r="AO863" i="21"/>
  <c r="AO871" i="21"/>
  <c r="AO879" i="21"/>
  <c r="AO887" i="21"/>
  <c r="AO895" i="21"/>
  <c r="AO903" i="21"/>
  <c r="AO911" i="21"/>
  <c r="AO919" i="21"/>
  <c r="AO927" i="21"/>
  <c r="AO935" i="21"/>
  <c r="AO943" i="21"/>
  <c r="AO951" i="21"/>
  <c r="AO959" i="21"/>
  <c r="AO967" i="21"/>
  <c r="AO975" i="21"/>
  <c r="AO983" i="21"/>
  <c r="AO991" i="21"/>
  <c r="AO999" i="21"/>
  <c r="AO946" i="21"/>
  <c r="AO968" i="21"/>
  <c r="AO930" i="21"/>
  <c r="AO954" i="21"/>
  <c r="AO976" i="21"/>
  <c r="AO6" i="21"/>
  <c r="AO14" i="21"/>
  <c r="AO22" i="21"/>
  <c r="AO30" i="21"/>
  <c r="AO38" i="21"/>
  <c r="AO46" i="21"/>
  <c r="AO54" i="21"/>
  <c r="AO62" i="21"/>
  <c r="AO70" i="21"/>
  <c r="AO78" i="21"/>
  <c r="AO86" i="21"/>
  <c r="AO94" i="21"/>
  <c r="AO102" i="21"/>
  <c r="AO110" i="21"/>
  <c r="AO118" i="21"/>
  <c r="AO126" i="21"/>
  <c r="AO134" i="21"/>
  <c r="AO142" i="21"/>
  <c r="AO150" i="21"/>
  <c r="AO158" i="21"/>
  <c r="AO166" i="21"/>
  <c r="AO174" i="21"/>
  <c r="AO182" i="21"/>
  <c r="AO190" i="21"/>
  <c r="AO198" i="21"/>
  <c r="AO206" i="21"/>
  <c r="AO214" i="21"/>
  <c r="AO222" i="21"/>
  <c r="AO230" i="21"/>
  <c r="AO238" i="21"/>
  <c r="AO246" i="21"/>
  <c r="AO254" i="21"/>
  <c r="AO262" i="21"/>
  <c r="AO270" i="21"/>
  <c r="AO278" i="21"/>
  <c r="AO286" i="21"/>
  <c r="AO294" i="21"/>
  <c r="AO302" i="21"/>
  <c r="AO310" i="21"/>
  <c r="AO318" i="21"/>
  <c r="AO326" i="21"/>
  <c r="AO334" i="21"/>
  <c r="AO342" i="21"/>
  <c r="AO350" i="21"/>
  <c r="AO358" i="21"/>
  <c r="AO366" i="21"/>
  <c r="AO374" i="21"/>
  <c r="AO382" i="21"/>
  <c r="AO390" i="21"/>
  <c r="AO398" i="21"/>
  <c r="AO406" i="21"/>
  <c r="AO414" i="21"/>
  <c r="AO422" i="21"/>
  <c r="AO430" i="21"/>
  <c r="AO438" i="21"/>
  <c r="AO446" i="21"/>
  <c r="AO454" i="21"/>
  <c r="AO462" i="21"/>
  <c r="AO470" i="21"/>
  <c r="AO478" i="21"/>
  <c r="AO486" i="21"/>
  <c r="AO494" i="21"/>
  <c r="AO502" i="21"/>
  <c r="AO510" i="21"/>
  <c r="AO518" i="21"/>
  <c r="AO526" i="21"/>
  <c r="AO534" i="21"/>
  <c r="AO542" i="21"/>
  <c r="AO550" i="21"/>
  <c r="AO558" i="21"/>
  <c r="AO566" i="21"/>
  <c r="AO574" i="21"/>
  <c r="AO582" i="21"/>
  <c r="AO590" i="21"/>
  <c r="AO598" i="21"/>
  <c r="AO606" i="21"/>
  <c r="AO614" i="21"/>
  <c r="AO622" i="21"/>
  <c r="AO630" i="21"/>
  <c r="AO638" i="21"/>
  <c r="AO646" i="21"/>
  <c r="AO654" i="21"/>
  <c r="AO662" i="21"/>
  <c r="AO670" i="21"/>
  <c r="AO678" i="21"/>
  <c r="AO686" i="21"/>
  <c r="AO694" i="21"/>
  <c r="AO702" i="21"/>
  <c r="AO710" i="21"/>
  <c r="AO718" i="21"/>
  <c r="AO726" i="21"/>
  <c r="AO734" i="21"/>
  <c r="AO742" i="21"/>
  <c r="AO750" i="21"/>
  <c r="AO758" i="21"/>
  <c r="AO766" i="21"/>
  <c r="AO774" i="21"/>
  <c r="AO782" i="21"/>
  <c r="AO790" i="21"/>
  <c r="AO798" i="21"/>
  <c r="AO806" i="21"/>
  <c r="AO814" i="21"/>
  <c r="AO822" i="21"/>
  <c r="AO830" i="21"/>
  <c r="AO838" i="21"/>
  <c r="AO846" i="21"/>
  <c r="AO854" i="21"/>
  <c r="AO862" i="21"/>
  <c r="AO870" i="21"/>
  <c r="AO880" i="21"/>
  <c r="AO888" i="21"/>
  <c r="AO896" i="21"/>
  <c r="AO904" i="21"/>
  <c r="AO912" i="21"/>
  <c r="AO920" i="21"/>
  <c r="AO932" i="21"/>
  <c r="AO956" i="21"/>
  <c r="AO988" i="21"/>
  <c r="AO996" i="21"/>
  <c r="AO874" i="21"/>
  <c r="B2" i="22"/>
  <c r="B4" i="22"/>
  <c r="N3" i="22"/>
  <c r="N4" i="22"/>
  <c r="N5" i="22"/>
  <c r="L5" i="22" a="1"/>
  <c r="L5" i="22"/>
  <c r="N6" i="22"/>
  <c r="L6" i="22" a="1"/>
  <c r="L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L26" i="22" a="1"/>
  <c r="L26" i="22"/>
  <c r="N27" i="22"/>
  <c r="N28" i="22"/>
  <c r="N2" i="22"/>
  <c r="P2" i="22"/>
  <c r="P21" i="22"/>
  <c r="L21" i="22" a="1"/>
  <c r="L21" i="22"/>
  <c r="P13" i="22"/>
  <c r="L13" i="22" a="1"/>
  <c r="L13" i="22"/>
  <c r="L9" i="22" a="1"/>
  <c r="L9" i="22"/>
  <c r="P9" i="22"/>
  <c r="P28" i="22"/>
  <c r="L28" i="22" a="1"/>
  <c r="L28" i="22"/>
  <c r="P24" i="22"/>
  <c r="L24" i="22" a="1"/>
  <c r="L24" i="22"/>
  <c r="L20" i="22" a="1"/>
  <c r="L20" i="22"/>
  <c r="P20" i="22"/>
  <c r="P16" i="22"/>
  <c r="L16" i="22" a="1"/>
  <c r="L16" i="22"/>
  <c r="L12" i="22" a="1"/>
  <c r="L12" i="22"/>
  <c r="P12" i="22"/>
  <c r="P8" i="22"/>
  <c r="L8" i="22" a="1"/>
  <c r="L8" i="22"/>
  <c r="P4" i="22"/>
  <c r="L4" i="22" a="1"/>
  <c r="L4" i="22"/>
  <c r="P26" i="22"/>
  <c r="L25" i="22" a="1"/>
  <c r="L25" i="22"/>
  <c r="P25" i="22"/>
  <c r="L17" i="22" a="1"/>
  <c r="L17" i="22"/>
  <c r="P17" i="22"/>
  <c r="P5" i="22"/>
  <c r="L27" i="22" a="1"/>
  <c r="L27" i="22"/>
  <c r="P27" i="22"/>
  <c r="L23" i="22" a="1"/>
  <c r="L23" i="22"/>
  <c r="P23" i="22"/>
  <c r="P19" i="22"/>
  <c r="L19" i="22" a="1"/>
  <c r="L19" i="22"/>
  <c r="L15" i="22" a="1"/>
  <c r="L15" i="22"/>
  <c r="P15" i="22"/>
  <c r="L11" i="22" a="1"/>
  <c r="L11" i="22"/>
  <c r="P11" i="22"/>
  <c r="P7" i="22"/>
  <c r="L7" i="22" a="1"/>
  <c r="L7" i="22"/>
  <c r="L3" i="22" a="1"/>
  <c r="L3" i="22"/>
  <c r="P3" i="22"/>
  <c r="P22" i="22"/>
  <c r="L22" i="22" a="1"/>
  <c r="L22" i="22"/>
  <c r="P18" i="22"/>
  <c r="L18" i="22" a="1"/>
  <c r="L18" i="22"/>
  <c r="P14" i="22"/>
  <c r="L14" i="22" a="1"/>
  <c r="L14" i="22"/>
  <c r="P10" i="22"/>
  <c r="L10" i="22" a="1"/>
  <c r="L10" i="22"/>
  <c r="P6" i="22"/>
  <c r="I2" i="22" a="1"/>
  <c r="I2" i="22"/>
  <c r="J2" i="22" a="1"/>
  <c r="J2" i="22"/>
  <c r="K2" i="22" a="1"/>
  <c r="K2" i="22"/>
  <c r="O2" i="22"/>
  <c r="K25" i="22" a="1"/>
  <c r="K25" i="22"/>
  <c r="J25" i="22" a="1"/>
  <c r="J25" i="22"/>
  <c r="O25" i="22"/>
  <c r="I25" i="22" a="1"/>
  <c r="I25" i="22"/>
  <c r="K21" i="22" a="1"/>
  <c r="K21" i="22"/>
  <c r="I21" i="22" a="1"/>
  <c r="I21" i="22"/>
  <c r="J21" i="22" a="1"/>
  <c r="J21" i="22"/>
  <c r="O21" i="22"/>
  <c r="K17" i="22" a="1"/>
  <c r="K17" i="22"/>
  <c r="O17" i="22"/>
  <c r="I17" i="22" a="1"/>
  <c r="I17" i="22"/>
  <c r="J17" i="22" a="1"/>
  <c r="J17" i="22"/>
  <c r="K13" i="22" a="1"/>
  <c r="K13" i="22"/>
  <c r="J13" i="22" a="1"/>
  <c r="J13" i="22"/>
  <c r="I13" i="22" a="1"/>
  <c r="I13" i="22"/>
  <c r="O13" i="22"/>
  <c r="K9" i="22" a="1"/>
  <c r="K9" i="22"/>
  <c r="J9" i="22" a="1"/>
  <c r="J9" i="22"/>
  <c r="O9" i="22"/>
  <c r="I9" i="22" a="1"/>
  <c r="I9" i="22"/>
  <c r="K5" i="22" a="1"/>
  <c r="K5" i="22"/>
  <c r="J5" i="22" a="1"/>
  <c r="J5" i="22"/>
  <c r="I5" i="22" a="1"/>
  <c r="I5" i="22"/>
  <c r="O5" i="22"/>
  <c r="J24" i="22" a="1"/>
  <c r="J24" i="22"/>
  <c r="K24" i="22" a="1"/>
  <c r="K24" i="22"/>
  <c r="I24" i="22" a="1"/>
  <c r="I24" i="22"/>
  <c r="O24" i="22"/>
  <c r="J20" i="22" a="1"/>
  <c r="J20" i="22"/>
  <c r="I20" i="22" a="1"/>
  <c r="I20" i="22"/>
  <c r="K20" i="22" a="1"/>
  <c r="K20" i="22"/>
  <c r="O20" i="22"/>
  <c r="J16" i="22" a="1"/>
  <c r="J16" i="22"/>
  <c r="K16" i="22" a="1"/>
  <c r="K16" i="22"/>
  <c r="O16" i="22"/>
  <c r="I16" i="22" a="1"/>
  <c r="I16" i="22"/>
  <c r="J12" i="22" a="1"/>
  <c r="J12" i="22"/>
  <c r="K12" i="22" a="1"/>
  <c r="K12" i="22"/>
  <c r="O12" i="22"/>
  <c r="I12" i="22" a="1"/>
  <c r="I12" i="22"/>
  <c r="J8" i="22" a="1"/>
  <c r="J8" i="22"/>
  <c r="K8" i="22" a="1"/>
  <c r="K8" i="22"/>
  <c r="I8" i="22" a="1"/>
  <c r="I8" i="22"/>
  <c r="O8" i="22"/>
  <c r="J4" i="22" a="1"/>
  <c r="J4" i="22"/>
  <c r="K4" i="22" a="1"/>
  <c r="K4" i="22"/>
  <c r="I4" i="22" a="1"/>
  <c r="I4" i="22"/>
  <c r="O4" i="22"/>
  <c r="I27" i="22" a="1"/>
  <c r="I27" i="22"/>
  <c r="J27" i="22" a="1"/>
  <c r="J27" i="22"/>
  <c r="O27" i="22"/>
  <c r="K27" i="22" a="1"/>
  <c r="K27" i="22"/>
  <c r="I23" i="22" a="1"/>
  <c r="I23" i="22"/>
  <c r="J23" i="22" a="1"/>
  <c r="J23" i="22"/>
  <c r="O23" i="22"/>
  <c r="K23" i="22" a="1"/>
  <c r="K23" i="22"/>
  <c r="I19" i="22" a="1"/>
  <c r="I19" i="22"/>
  <c r="J19" i="22" a="1"/>
  <c r="J19" i="22"/>
  <c r="O19" i="22"/>
  <c r="K19" i="22" a="1"/>
  <c r="K19" i="22"/>
  <c r="I15" i="22" a="1"/>
  <c r="I15" i="22"/>
  <c r="J15" i="22" a="1"/>
  <c r="J15" i="22"/>
  <c r="O15" i="22"/>
  <c r="K15" i="22" a="1"/>
  <c r="K15" i="22"/>
  <c r="I11" i="22" a="1"/>
  <c r="I11" i="22"/>
  <c r="J11" i="22" a="1"/>
  <c r="J11" i="22"/>
  <c r="O11" i="22"/>
  <c r="K11" i="22" a="1"/>
  <c r="K11" i="22"/>
  <c r="I7" i="22" a="1"/>
  <c r="I7" i="22"/>
  <c r="J7" i="22" a="1"/>
  <c r="J7" i="22"/>
  <c r="O7" i="22"/>
  <c r="K7" i="22" a="1"/>
  <c r="K7" i="22"/>
  <c r="I3" i="22" a="1"/>
  <c r="I3" i="22"/>
  <c r="J3" i="22" a="1"/>
  <c r="J3" i="22"/>
  <c r="O3" i="22"/>
  <c r="K3" i="22" a="1"/>
  <c r="K3" i="22"/>
  <c r="J28" i="22" a="1"/>
  <c r="J28" i="22"/>
  <c r="K28" i="22" a="1"/>
  <c r="K28" i="22"/>
  <c r="O28" i="22"/>
  <c r="I28" i="22" a="1"/>
  <c r="I28" i="22"/>
  <c r="O26" i="22"/>
  <c r="I26" i="22" a="1"/>
  <c r="I26" i="22"/>
  <c r="J26" i="22" a="1"/>
  <c r="J26" i="22"/>
  <c r="K26" i="22" a="1"/>
  <c r="K26" i="22"/>
  <c r="O22" i="22"/>
  <c r="I22" i="22" a="1"/>
  <c r="I22" i="22"/>
  <c r="J22" i="22" a="1"/>
  <c r="J22" i="22"/>
  <c r="K22" i="22" a="1"/>
  <c r="K22" i="22"/>
  <c r="O18" i="22"/>
  <c r="I18" i="22" a="1"/>
  <c r="I18" i="22"/>
  <c r="K18" i="22" a="1"/>
  <c r="K18" i="22"/>
  <c r="J18" i="22" a="1"/>
  <c r="J18" i="22"/>
  <c r="O14" i="22"/>
  <c r="K14" i="22" a="1"/>
  <c r="K14" i="22"/>
  <c r="I14" i="22" a="1"/>
  <c r="I14" i="22"/>
  <c r="J14" i="22" a="1"/>
  <c r="J14" i="22"/>
  <c r="O10" i="22"/>
  <c r="I10" i="22" a="1"/>
  <c r="I10" i="22"/>
  <c r="J10" i="22" a="1"/>
  <c r="J10" i="22"/>
  <c r="K10" i="22" a="1"/>
  <c r="K10" i="22"/>
  <c r="O6" i="22"/>
  <c r="I6" i="22" a="1"/>
  <c r="I6" i="22"/>
  <c r="J6" i="22" a="1"/>
  <c r="J6" i="22"/>
  <c r="K6" i="22" a="1"/>
  <c r="K6" i="22"/>
  <c r="AF2" i="21"/>
  <c r="AB3" i="21"/>
  <c r="AB4" i="21"/>
  <c r="AB5" i="21"/>
  <c r="AB6" i="21"/>
  <c r="AE2" i="21"/>
  <c r="A10" i="22"/>
  <c r="AI2" i="21"/>
  <c r="AH2" i="21"/>
  <c r="AJ2" i="21"/>
  <c r="A7" i="22"/>
  <c r="AV971" i="21"/>
  <c r="AY971" i="21"/>
  <c r="AQ947" i="21"/>
  <c r="AT947" i="21"/>
  <c r="AQ891" i="21"/>
  <c r="AT891" i="21"/>
  <c r="AQ867" i="21"/>
  <c r="AT867" i="21"/>
  <c r="AQ963" i="21"/>
  <c r="AT963" i="21"/>
  <c r="AQ939" i="21"/>
  <c r="AT939" i="21"/>
  <c r="AQ931" i="21"/>
  <c r="AT931" i="21"/>
  <c r="AQ907" i="21"/>
  <c r="AT907" i="21"/>
  <c r="AQ899" i="21"/>
  <c r="AT899" i="21"/>
  <c r="AQ875" i="21"/>
  <c r="AT875" i="21"/>
  <c r="AQ851" i="21"/>
  <c r="AT851" i="21"/>
  <c r="AV987" i="21"/>
  <c r="AY987" i="21"/>
  <c r="AQ923" i="21"/>
  <c r="AT923" i="21"/>
  <c r="AQ883" i="21"/>
  <c r="AT883" i="21"/>
  <c r="AV194" i="21"/>
  <c r="AY194" i="21"/>
  <c r="AQ996" i="21"/>
  <c r="AT996" i="21"/>
  <c r="AQ988" i="21"/>
  <c r="AT988" i="21"/>
  <c r="AQ980" i="21"/>
  <c r="AT980" i="21"/>
  <c r="AQ976" i="21"/>
  <c r="AT976" i="21"/>
  <c r="AQ972" i="21"/>
  <c r="AT972" i="21"/>
  <c r="AQ964" i="21"/>
  <c r="AT964" i="21"/>
  <c r="AQ960" i="21"/>
  <c r="AT960" i="21"/>
  <c r="AQ952" i="21"/>
  <c r="AT952" i="21"/>
  <c r="AQ948" i="21"/>
  <c r="AT948" i="21"/>
  <c r="AQ944" i="21"/>
  <c r="AT944" i="21"/>
  <c r="AQ940" i="21"/>
  <c r="AT940" i="21"/>
  <c r="AQ936" i="21"/>
  <c r="AT936" i="21"/>
  <c r="AQ932" i="21"/>
  <c r="AT932" i="21"/>
  <c r="AQ920" i="21"/>
  <c r="AT920" i="21"/>
  <c r="AQ916" i="21"/>
  <c r="AT916" i="21"/>
  <c r="AQ908" i="21"/>
  <c r="AT908" i="21"/>
  <c r="AQ904" i="21"/>
  <c r="AT904" i="21"/>
  <c r="AQ900" i="21"/>
  <c r="AT900" i="21"/>
  <c r="AQ896" i="21"/>
  <c r="AT896" i="21"/>
  <c r="AV888" i="21"/>
  <c r="AY888" i="21"/>
  <c r="AV884" i="21"/>
  <c r="AY884" i="21"/>
  <c r="AV880" i="21"/>
  <c r="AY880" i="21"/>
  <c r="AV876" i="21"/>
  <c r="AY876" i="21"/>
  <c r="AV872" i="21"/>
  <c r="AY872" i="21"/>
  <c r="AV868" i="21"/>
  <c r="AY868" i="21"/>
  <c r="AV864" i="21"/>
  <c r="AY864" i="21"/>
  <c r="AQ589" i="21"/>
  <c r="AT589" i="21"/>
  <c r="AQ525" i="21"/>
  <c r="AT525" i="21"/>
  <c r="AQ509" i="21"/>
  <c r="AT509" i="21"/>
  <c r="AQ397" i="21"/>
  <c r="AT397" i="21"/>
  <c r="AV852" i="21"/>
  <c r="AY852" i="21"/>
  <c r="AV848" i="21"/>
  <c r="AY848" i="21"/>
  <c r="AQ843" i="21"/>
  <c r="AT843" i="21"/>
  <c r="AQ835" i="21"/>
  <c r="AT835" i="21"/>
  <c r="AQ827" i="21"/>
  <c r="AT827" i="21"/>
  <c r="AQ823" i="21"/>
  <c r="AT823" i="21"/>
  <c r="AQ819" i="21"/>
  <c r="AT819" i="21"/>
  <c r="AQ811" i="21"/>
  <c r="AT811" i="21"/>
  <c r="AQ807" i="21"/>
  <c r="AT807" i="21"/>
  <c r="AQ803" i="21"/>
  <c r="AT803" i="21"/>
  <c r="AQ799" i="21"/>
  <c r="AT799" i="21"/>
  <c r="AQ795" i="21"/>
  <c r="AT795" i="21"/>
  <c r="AQ791" i="21"/>
  <c r="AT791" i="21"/>
  <c r="AQ787" i="21"/>
  <c r="AT787" i="21"/>
  <c r="AQ783" i="21"/>
  <c r="AQ779" i="21"/>
  <c r="AQ775" i="21"/>
  <c r="AQ771" i="21"/>
  <c r="AV767" i="21"/>
  <c r="AV759" i="21"/>
  <c r="AV755" i="21"/>
  <c r="AV751" i="21"/>
  <c r="AV747" i="21"/>
  <c r="AV739" i="21"/>
  <c r="AV735" i="21"/>
  <c r="AV723" i="21"/>
  <c r="AV719" i="21"/>
  <c r="AV707" i="21"/>
  <c r="AV844" i="21"/>
  <c r="AY844" i="21"/>
  <c r="AV700" i="21"/>
  <c r="AQ696" i="21"/>
  <c r="AQ668" i="21"/>
  <c r="AQ656" i="21"/>
  <c r="AQ644" i="21"/>
  <c r="AQ632" i="21"/>
  <c r="AV624" i="21"/>
  <c r="AV620" i="21"/>
  <c r="AQ608" i="21"/>
  <c r="AT608" i="21"/>
  <c r="AQ596" i="21"/>
  <c r="AT596" i="21"/>
  <c r="AQ588" i="21"/>
  <c r="AT588" i="21"/>
  <c r="AQ368" i="21"/>
  <c r="AT368" i="21"/>
  <c r="AV324" i="21"/>
  <c r="AY324" i="21"/>
  <c r="AV292" i="21"/>
  <c r="AY292" i="21"/>
  <c r="AV260" i="21"/>
  <c r="AY260" i="21"/>
  <c r="AQ240" i="21"/>
  <c r="AT240" i="21"/>
  <c r="AV180" i="21"/>
  <c r="AY180" i="21"/>
  <c r="AQ156" i="21"/>
  <c r="AT156" i="21"/>
  <c r="AQ144" i="21"/>
  <c r="AT144" i="21"/>
  <c r="AQ113" i="21"/>
  <c r="AT113" i="21"/>
  <c r="AQ467" i="21"/>
  <c r="AT467" i="21"/>
  <c r="AQ451" i="21"/>
  <c r="AT451" i="21"/>
  <c r="AQ419" i="21"/>
  <c r="AT419" i="21"/>
  <c r="AQ415" i="21"/>
  <c r="AT415" i="21"/>
  <c r="AV407" i="21"/>
  <c r="AY407" i="21"/>
  <c r="AQ403" i="21"/>
  <c r="AT403" i="21"/>
  <c r="AQ383" i="21"/>
  <c r="AT383" i="21"/>
  <c r="AQ351" i="21"/>
  <c r="AT351" i="21"/>
  <c r="AQ335" i="21"/>
  <c r="AT335" i="21"/>
  <c r="AQ327" i="21"/>
  <c r="AT327" i="21"/>
  <c r="AQ319" i="21"/>
  <c r="AT319" i="21"/>
  <c r="AQ303" i="21"/>
  <c r="AT303" i="21"/>
  <c r="AQ291" i="21"/>
  <c r="AT291" i="21"/>
  <c r="AQ287" i="21"/>
  <c r="AT287" i="21"/>
  <c r="AQ215" i="21"/>
  <c r="AT215" i="21"/>
  <c r="AQ175" i="21"/>
  <c r="AT175" i="21"/>
  <c r="AQ171" i="21"/>
  <c r="AT171" i="21"/>
  <c r="AV167" i="21"/>
  <c r="AY167" i="21"/>
  <c r="AQ147" i="21"/>
  <c r="AT147" i="21"/>
  <c r="AQ139" i="21"/>
  <c r="AT139" i="21"/>
  <c r="AV132" i="21"/>
  <c r="AY132" i="21"/>
  <c r="AV124" i="21"/>
  <c r="AY124" i="21"/>
  <c r="AQ76" i="21"/>
  <c r="AT76" i="21"/>
  <c r="AV24" i="21"/>
  <c r="AY24" i="21"/>
  <c r="AV840" i="21"/>
  <c r="AY840" i="21"/>
  <c r="AQ796" i="21"/>
  <c r="AT796" i="21"/>
  <c r="AQ792" i="21"/>
  <c r="AT792" i="21"/>
  <c r="AQ760" i="21"/>
  <c r="AQ740" i="21"/>
  <c r="AV704" i="21"/>
  <c r="AQ660" i="21"/>
  <c r="AQ648" i="21"/>
  <c r="AQ636" i="21"/>
  <c r="AQ628" i="21"/>
  <c r="AQ612" i="21"/>
  <c r="AT612" i="21"/>
  <c r="AQ592" i="21"/>
  <c r="AT592" i="21"/>
  <c r="AV352" i="21"/>
  <c r="AY352" i="21"/>
  <c r="AV336" i="21"/>
  <c r="AY336" i="21"/>
  <c r="AV308" i="21"/>
  <c r="AY308" i="21"/>
  <c r="AV196" i="21"/>
  <c r="AY196" i="21"/>
  <c r="AV188" i="21"/>
  <c r="AY188" i="21"/>
  <c r="AQ164" i="21"/>
  <c r="AT164" i="21"/>
  <c r="AQ152" i="21"/>
  <c r="AT152" i="21"/>
  <c r="AQ140" i="21"/>
  <c r="AT140" i="21"/>
  <c r="AQ890" i="21"/>
  <c r="AT890" i="21"/>
  <c r="AQ886" i="21"/>
  <c r="AT886" i="21"/>
  <c r="AQ882" i="21"/>
  <c r="AT882" i="21"/>
  <c r="AQ866" i="21"/>
  <c r="AT866" i="21"/>
  <c r="AQ858" i="21"/>
  <c r="AT858" i="21"/>
  <c r="AQ854" i="21"/>
  <c r="AT854" i="21"/>
  <c r="AQ850" i="21"/>
  <c r="AT850" i="21"/>
  <c r="AQ842" i="21"/>
  <c r="AT842" i="21"/>
  <c r="AQ830" i="21"/>
  <c r="AT830" i="21"/>
  <c r="AQ826" i="21"/>
  <c r="AT826" i="21"/>
  <c r="AQ822" i="21"/>
  <c r="AT822" i="21"/>
  <c r="AQ814" i="21"/>
  <c r="AT814" i="21"/>
  <c r="AQ810" i="21"/>
  <c r="AT810" i="21"/>
  <c r="AQ806" i="21"/>
  <c r="AT806" i="21"/>
  <c r="AV802" i="21"/>
  <c r="AY802" i="21"/>
  <c r="AV794" i="21"/>
  <c r="AY794" i="21"/>
  <c r="AV786" i="21"/>
  <c r="AY786" i="21"/>
  <c r="AV782" i="21"/>
  <c r="AV778" i="21"/>
  <c r="AV774" i="21"/>
  <c r="AV770" i="21"/>
  <c r="AV754" i="21"/>
  <c r="AV750" i="21"/>
  <c r="AV746" i="21"/>
  <c r="AQ742" i="21"/>
  <c r="AV730" i="21"/>
  <c r="AQ722" i="21"/>
  <c r="AV718" i="21"/>
  <c r="AV714" i="21"/>
  <c r="AV710" i="21"/>
  <c r="AV614" i="21"/>
  <c r="AY614" i="21"/>
  <c r="AQ598" i="21"/>
  <c r="AT598" i="21"/>
  <c r="AV590" i="21"/>
  <c r="AY590" i="21"/>
  <c r="AV586" i="21"/>
  <c r="AY586" i="21"/>
  <c r="AV582" i="21"/>
  <c r="AY582" i="21"/>
  <c r="AQ578" i="21"/>
  <c r="AT578" i="21"/>
  <c r="AV574" i="21"/>
  <c r="AY574" i="21"/>
  <c r="AQ570" i="21"/>
  <c r="AT570" i="21"/>
  <c r="AV566" i="21"/>
  <c r="AY566" i="21"/>
  <c r="AV558" i="21"/>
  <c r="AY558" i="21"/>
  <c r="AV550" i="21"/>
  <c r="AY550" i="21"/>
  <c r="AQ546" i="21"/>
  <c r="AT546" i="21"/>
  <c r="AV542" i="21"/>
  <c r="AY542" i="21"/>
  <c r="AV538" i="21"/>
  <c r="AY538" i="21"/>
  <c r="AV534" i="21"/>
  <c r="AY534" i="21"/>
  <c r="AQ526" i="21"/>
  <c r="AT526" i="21"/>
  <c r="AV522" i="21"/>
  <c r="AY522" i="21"/>
  <c r="AV514" i="21"/>
  <c r="AY514" i="21"/>
  <c r="AQ510" i="21"/>
  <c r="AT510" i="21"/>
  <c r="AV506" i="21"/>
  <c r="AY506" i="21"/>
  <c r="AQ498" i="21"/>
  <c r="AT498" i="21"/>
  <c r="AQ486" i="21"/>
  <c r="AT486" i="21"/>
  <c r="AV438" i="21"/>
  <c r="AY438" i="21"/>
  <c r="AQ434" i="21"/>
  <c r="AT434" i="21"/>
  <c r="AQ430" i="21"/>
  <c r="AT430" i="21"/>
  <c r="AV414" i="21"/>
  <c r="AY414" i="21"/>
  <c r="AV398" i="21"/>
  <c r="AY398" i="21"/>
  <c r="AV394" i="21"/>
  <c r="AY394" i="21"/>
  <c r="AV390" i="21"/>
  <c r="AY390" i="21"/>
  <c r="AV342" i="21"/>
  <c r="AY342" i="21"/>
  <c r="AV326" i="21"/>
  <c r="AY326" i="21"/>
  <c r="AV314" i="21"/>
  <c r="AY314" i="21"/>
  <c r="AV298" i="21"/>
  <c r="AY298" i="21"/>
  <c r="AV282" i="21"/>
  <c r="AY282" i="21"/>
  <c r="AV266" i="21"/>
  <c r="AY266" i="21"/>
  <c r="AQ254" i="21"/>
  <c r="AT254" i="21"/>
  <c r="AV226" i="21"/>
  <c r="AY226" i="21"/>
  <c r="AV218" i="21"/>
  <c r="AY218" i="21"/>
  <c r="AV210" i="21"/>
  <c r="AY210" i="21"/>
  <c r="AV202" i="21"/>
  <c r="AY202" i="21"/>
  <c r="AV186" i="21"/>
  <c r="AY186" i="21"/>
  <c r="AV178" i="21"/>
  <c r="AY178" i="21"/>
  <c r="AV166" i="21"/>
  <c r="AY166" i="21"/>
  <c r="AV162" i="21"/>
  <c r="AY162" i="21"/>
  <c r="AV158" i="21"/>
  <c r="AY158" i="21"/>
  <c r="AV150" i="21"/>
  <c r="AY150" i="21"/>
  <c r="AV146" i="21"/>
  <c r="AY146" i="21"/>
  <c r="AV142" i="21"/>
  <c r="AY142" i="21"/>
  <c r="AV135" i="21"/>
  <c r="AY135" i="21"/>
  <c r="AV91" i="21"/>
  <c r="AY91" i="21"/>
  <c r="AV43" i="21"/>
  <c r="AY43" i="21"/>
  <c r="AQ19" i="21"/>
  <c r="AT19" i="21"/>
  <c r="AQ3" i="21"/>
  <c r="AT3" i="21"/>
  <c r="AQ836" i="21"/>
  <c r="AT836" i="21"/>
  <c r="AQ736" i="21"/>
  <c r="AQ684" i="21"/>
  <c r="AQ676" i="21"/>
  <c r="AQ664" i="21"/>
  <c r="AQ652" i="21"/>
  <c r="AQ640" i="21"/>
  <c r="AQ604" i="21"/>
  <c r="AT604" i="21"/>
  <c r="AV276" i="21"/>
  <c r="AY276" i="21"/>
  <c r="AQ228" i="21"/>
  <c r="AT228" i="21"/>
  <c r="AV220" i="21"/>
  <c r="AY220" i="21"/>
  <c r="AV212" i="21"/>
  <c r="AY212" i="21"/>
  <c r="AV204" i="21"/>
  <c r="AY204" i="21"/>
  <c r="AQ160" i="21"/>
  <c r="AT160" i="21"/>
  <c r="AQ148" i="21"/>
  <c r="AT148" i="21"/>
  <c r="AQ69" i="21"/>
  <c r="AT69" i="21"/>
  <c r="AQ797" i="21"/>
  <c r="AT797" i="21"/>
  <c r="AQ777" i="21"/>
  <c r="AV769" i="21"/>
  <c r="AV761" i="21"/>
  <c r="AV757" i="21"/>
  <c r="AV749" i="21"/>
  <c r="AV745" i="21"/>
  <c r="AV741" i="21"/>
  <c r="AV733" i="21"/>
  <c r="AV729" i="21"/>
  <c r="AV725" i="21"/>
  <c r="AV717" i="21"/>
  <c r="AV713" i="21"/>
  <c r="AV701" i="21"/>
  <c r="AV693" i="21"/>
  <c r="AQ685" i="21"/>
  <c r="AQ673" i="21"/>
  <c r="AQ669" i="21"/>
  <c r="AV665" i="21"/>
  <c r="AQ661" i="21"/>
  <c r="AV649" i="21"/>
  <c r="AQ645" i="21"/>
  <c r="AQ641" i="21"/>
  <c r="AV633" i="21"/>
  <c r="AQ629" i="21"/>
  <c r="AQ621" i="21"/>
  <c r="AQ613" i="21"/>
  <c r="AT613" i="21"/>
  <c r="AQ601" i="21"/>
  <c r="AT601" i="21"/>
  <c r="AV597" i="21"/>
  <c r="AY597" i="21"/>
  <c r="AQ585" i="21"/>
  <c r="AT585" i="21"/>
  <c r="AQ577" i="21"/>
  <c r="AT577" i="21"/>
  <c r="AQ569" i="21"/>
  <c r="AT569" i="21"/>
  <c r="AQ561" i="21"/>
  <c r="AT561" i="21"/>
  <c r="AQ553" i="21"/>
  <c r="AT553" i="21"/>
  <c r="AQ545" i="21"/>
  <c r="AT545" i="21"/>
  <c r="AQ537" i="21"/>
  <c r="AT537" i="21"/>
  <c r="AQ517" i="21"/>
  <c r="AT517" i="21"/>
  <c r="AQ513" i="21"/>
  <c r="AT513" i="21"/>
  <c r="AQ505" i="21"/>
  <c r="AT505" i="21"/>
  <c r="AQ501" i="21"/>
  <c r="AT501" i="21"/>
  <c r="AQ489" i="21"/>
  <c r="AT489" i="21"/>
  <c r="AQ405" i="21"/>
  <c r="AT405" i="21"/>
  <c r="AQ401" i="21"/>
  <c r="AT401" i="21"/>
  <c r="AQ389" i="21"/>
  <c r="AT389" i="21"/>
  <c r="AV369" i="21"/>
  <c r="AY369" i="21"/>
  <c r="AV361" i="21"/>
  <c r="AY361" i="21"/>
  <c r="AV353" i="21"/>
  <c r="AY353" i="21"/>
  <c r="AV341" i="21"/>
  <c r="AY341" i="21"/>
  <c r="AV337" i="21"/>
  <c r="AY337" i="21"/>
  <c r="AV329" i="21"/>
  <c r="AY329" i="21"/>
  <c r="AV321" i="21"/>
  <c r="AY321" i="21"/>
  <c r="AQ309" i="21"/>
  <c r="AT309" i="21"/>
  <c r="AV301" i="21"/>
  <c r="AY301" i="21"/>
  <c r="AV297" i="21"/>
  <c r="AY297" i="21"/>
  <c r="AV289" i="21"/>
  <c r="AY289" i="21"/>
  <c r="AV277" i="21"/>
  <c r="AY277" i="21"/>
  <c r="AV269" i="21"/>
  <c r="AY269" i="21"/>
  <c r="AV265" i="21"/>
  <c r="AY265" i="21"/>
  <c r="AQ261" i="21"/>
  <c r="AT261" i="21"/>
  <c r="AV257" i="21"/>
  <c r="AY257" i="21"/>
  <c r="AV253" i="21"/>
  <c r="AY253" i="21"/>
  <c r="AV237" i="21"/>
  <c r="AY237" i="21"/>
  <c r="AQ233" i="21"/>
  <c r="AT233" i="21"/>
  <c r="AV229" i="21"/>
  <c r="AY229" i="21"/>
  <c r="AQ225" i="21"/>
  <c r="AT225" i="21"/>
  <c r="AQ209" i="21"/>
  <c r="AT209" i="21"/>
  <c r="AQ185" i="21"/>
  <c r="AT185" i="21"/>
  <c r="AV134" i="21"/>
  <c r="AY134" i="21"/>
  <c r="AV126" i="21"/>
  <c r="AY126" i="21"/>
  <c r="AV110" i="21"/>
  <c r="AY110" i="21"/>
  <c r="AQ94" i="21"/>
  <c r="AT94" i="21"/>
  <c r="AV78" i="21"/>
  <c r="AY78" i="21"/>
  <c r="AV62" i="21"/>
  <c r="AY62" i="21"/>
  <c r="AQ50" i="21"/>
  <c r="AT50" i="21"/>
  <c r="AQ34" i="21"/>
  <c r="AT34" i="21"/>
  <c r="AQ30" i="21"/>
  <c r="AT30" i="21"/>
  <c r="AQ26" i="21"/>
  <c r="AT26" i="21"/>
  <c r="AQ10" i="21"/>
  <c r="AT10" i="21"/>
  <c r="AQ716" i="21"/>
  <c r="AQ697" i="21"/>
  <c r="AV992" i="21"/>
  <c r="AY992" i="21"/>
  <c r="AV497" i="21"/>
  <c r="AY497" i="21"/>
  <c r="AQ361" i="21"/>
  <c r="AT361" i="21"/>
  <c r="AQ229" i="21"/>
  <c r="AT229" i="21"/>
  <c r="AQ183" i="21"/>
  <c r="AT183" i="21"/>
  <c r="AQ110" i="21"/>
  <c r="AT110" i="21"/>
  <c r="AQ31" i="21"/>
  <c r="AT31" i="21"/>
  <c r="AQ754" i="21"/>
  <c r="AQ135" i="21"/>
  <c r="AT135" i="21"/>
  <c r="AQ756" i="21"/>
  <c r="AQ649" i="21"/>
  <c r="AQ581" i="21"/>
  <c r="AT581" i="21"/>
  <c r="AV549" i="21"/>
  <c r="AY549" i="21"/>
  <c r="AV486" i="21"/>
  <c r="AY486" i="21"/>
  <c r="AQ364" i="21"/>
  <c r="AT364" i="21"/>
  <c r="AV325" i="21"/>
  <c r="AY325" i="21"/>
  <c r="AQ992" i="21"/>
  <c r="AT992" i="21"/>
  <c r="AV991" i="21"/>
  <c r="AY991" i="21"/>
  <c r="AQ991" i="21"/>
  <c r="AT991" i="21"/>
  <c r="AV963" i="21"/>
  <c r="AY963" i="21"/>
  <c r="AQ758" i="21"/>
  <c r="AQ549" i="21"/>
  <c r="AT549" i="21"/>
  <c r="AQ394" i="21"/>
  <c r="AT394" i="21"/>
  <c r="AQ325" i="21"/>
  <c r="AT325" i="21"/>
  <c r="AQ97" i="21"/>
  <c r="AT97" i="21"/>
  <c r="AV875" i="21"/>
  <c r="AY875" i="21"/>
  <c r="AQ872" i="21"/>
  <c r="AT872" i="21"/>
  <c r="AV807" i="21"/>
  <c r="AY807" i="21"/>
  <c r="AV383" i="21"/>
  <c r="AY383" i="21"/>
  <c r="AQ78" i="21"/>
  <c r="AT78" i="21"/>
  <c r="AV31" i="21"/>
  <c r="AY31" i="21"/>
  <c r="AQ18" i="21"/>
  <c r="AT18" i="21"/>
  <c r="AV726" i="21"/>
  <c r="AQ497" i="21"/>
  <c r="AT497" i="21"/>
  <c r="AV823" i="21"/>
  <c r="AY823" i="21"/>
  <c r="AQ752" i="21"/>
  <c r="AV742" i="21"/>
  <c r="AQ728" i="21"/>
  <c r="AQ726" i="21"/>
  <c r="AV668" i="21"/>
  <c r="AV581" i="21"/>
  <c r="AY581" i="21"/>
  <c r="AQ438" i="21"/>
  <c r="AT438" i="21"/>
  <c r="AV382" i="21"/>
  <c r="AY382" i="21"/>
  <c r="AQ382" i="21"/>
  <c r="AT382" i="21"/>
  <c r="AQ343" i="21"/>
  <c r="AT343" i="21"/>
  <c r="AQ279" i="21"/>
  <c r="AT279" i="21"/>
  <c r="AQ60" i="21"/>
  <c r="AT60" i="21"/>
  <c r="AQ36" i="21"/>
  <c r="AT36" i="21"/>
  <c r="AV36" i="21"/>
  <c r="AY36" i="21"/>
  <c r="AV32" i="21"/>
  <c r="AY32" i="21"/>
  <c r="AQ982" i="21"/>
  <c r="AT982" i="21"/>
  <c r="AQ979" i="21"/>
  <c r="AT979" i="21"/>
  <c r="AQ975" i="21"/>
  <c r="AT975" i="21"/>
  <c r="AQ928" i="21"/>
  <c r="AT928" i="21"/>
  <c r="AQ870" i="21"/>
  <c r="AT870" i="21"/>
  <c r="AV843" i="21"/>
  <c r="AY843" i="21"/>
  <c r="AQ831" i="21"/>
  <c r="AT831" i="21"/>
  <c r="AV831" i="21"/>
  <c r="AY831" i="21"/>
  <c r="AQ772" i="21"/>
  <c r="AQ724" i="21"/>
  <c r="AV676" i="21"/>
  <c r="AQ605" i="21"/>
  <c r="AT605" i="21"/>
  <c r="AQ538" i="21"/>
  <c r="AT538" i="21"/>
  <c r="AV505" i="21"/>
  <c r="AY505" i="21"/>
  <c r="AQ459" i="21"/>
  <c r="AT459" i="21"/>
  <c r="AQ422" i="21"/>
  <c r="AQ418" i="21"/>
  <c r="AT418" i="21"/>
  <c r="AQ357" i="21"/>
  <c r="AT357" i="21"/>
  <c r="AV228" i="21"/>
  <c r="AY228" i="21"/>
  <c r="AQ207" i="21"/>
  <c r="AT207" i="21"/>
  <c r="AV185" i="21"/>
  <c r="AY185" i="21"/>
  <c r="AQ173" i="21"/>
  <c r="AT173" i="21"/>
  <c r="AQ149" i="21"/>
  <c r="AT149" i="21"/>
  <c r="AV74" i="21"/>
  <c r="AY74" i="21"/>
  <c r="AQ74" i="21"/>
  <c r="AT74" i="21"/>
  <c r="AQ41" i="21"/>
  <c r="AT41" i="21"/>
  <c r="AV41" i="21"/>
  <c r="AY41" i="21"/>
  <c r="AQ35" i="21"/>
  <c r="AT35" i="21"/>
  <c r="AV35" i="21"/>
  <c r="AY35" i="21"/>
  <c r="AQ738" i="21"/>
  <c r="AQ898" i="21"/>
  <c r="AT898" i="21"/>
  <c r="AQ915" i="21"/>
  <c r="AT915" i="21"/>
  <c r="AQ862" i="21"/>
  <c r="AT862" i="21"/>
  <c r="AQ818" i="21"/>
  <c r="AT818" i="21"/>
  <c r="AQ653" i="21"/>
  <c r="AV836" i="21"/>
  <c r="AY836" i="21"/>
  <c r="AQ834" i="21"/>
  <c r="AT834" i="21"/>
  <c r="AQ708" i="21"/>
  <c r="AQ557" i="21"/>
  <c r="AT557" i="21"/>
  <c r="AV557" i="21"/>
  <c r="AY557" i="21"/>
  <c r="AQ423" i="21"/>
  <c r="AQ387" i="21"/>
  <c r="AT387" i="21"/>
  <c r="AV244" i="21"/>
  <c r="AY244" i="21"/>
  <c r="AV233" i="21"/>
  <c r="AY233" i="21"/>
  <c r="AQ102" i="21"/>
  <c r="AT102" i="21"/>
  <c r="AV86" i="21"/>
  <c r="AY86" i="21"/>
  <c r="AQ86" i="21"/>
  <c r="AT86" i="21"/>
  <c r="AQ58" i="21"/>
  <c r="AT58" i="21"/>
  <c r="AV58" i="21"/>
  <c r="AY58" i="21"/>
  <c r="AQ955" i="21"/>
  <c r="AT955" i="21"/>
  <c r="AQ938" i="21"/>
  <c r="AT938" i="21"/>
  <c r="AQ912" i="21"/>
  <c r="AT912" i="21"/>
  <c r="AQ859" i="21"/>
  <c r="AT859" i="21"/>
  <c r="AV859" i="21"/>
  <c r="AY859" i="21"/>
  <c r="AV856" i="21"/>
  <c r="AY856" i="21"/>
  <c r="AQ856" i="21"/>
  <c r="AT856" i="21"/>
  <c r="AQ815" i="21"/>
  <c r="AT815" i="21"/>
  <c r="AV815" i="21"/>
  <c r="AY815" i="21"/>
  <c r="AQ780" i="21"/>
  <c r="AV758" i="21"/>
  <c r="AQ744" i="21"/>
  <c r="AQ720" i="21"/>
  <c r="AV637" i="21"/>
  <c r="AV629" i="21"/>
  <c r="AV570" i="21"/>
  <c r="AY570" i="21"/>
  <c r="AQ475" i="21"/>
  <c r="AT475" i="21"/>
  <c r="AQ443" i="21"/>
  <c r="AT443" i="21"/>
  <c r="AV433" i="21"/>
  <c r="AY433" i="21"/>
  <c r="AV423" i="21"/>
  <c r="AY423" i="21"/>
  <c r="AV422" i="21"/>
  <c r="AY422" i="21"/>
  <c r="AV417" i="21"/>
  <c r="AY417" i="21"/>
  <c r="AV309" i="21"/>
  <c r="AY309" i="21"/>
  <c r="AQ203" i="21"/>
  <c r="AT203" i="21"/>
  <c r="AV171" i="21"/>
  <c r="AY171" i="21"/>
  <c r="AQ169" i="21"/>
  <c r="AT169" i="21"/>
  <c r="AV151" i="21"/>
  <c r="AY151" i="21"/>
  <c r="AQ151" i="21"/>
  <c r="AT151" i="21"/>
  <c r="AQ105" i="21"/>
  <c r="AT105" i="21"/>
  <c r="AQ85" i="21"/>
  <c r="AT85" i="21"/>
  <c r="AV85" i="21"/>
  <c r="AY85" i="21"/>
  <c r="AQ471" i="21"/>
  <c r="AT471" i="21"/>
  <c r="AQ455" i="21"/>
  <c r="AT455" i="21"/>
  <c r="AV293" i="21"/>
  <c r="AY293" i="21"/>
  <c r="AQ293" i="21"/>
  <c r="AT293" i="21"/>
  <c r="AQ199" i="21"/>
  <c r="AT199" i="21"/>
  <c r="AV920" i="21"/>
  <c r="AY920" i="21"/>
  <c r="AV677" i="21"/>
  <c r="AV641" i="21"/>
  <c r="AQ610" i="21"/>
  <c r="AV610" i="21"/>
  <c r="AY610" i="21"/>
  <c r="AQ593" i="21"/>
  <c r="AT593" i="21"/>
  <c r="AV593" i="21"/>
  <c r="AY593" i="21"/>
  <c r="AQ521" i="21"/>
  <c r="AT521" i="21"/>
  <c r="AV521" i="21"/>
  <c r="AY521" i="21"/>
  <c r="AV426" i="21"/>
  <c r="AY426" i="21"/>
  <c r="AQ426" i="21"/>
  <c r="AT426" i="21"/>
  <c r="AQ414" i="21"/>
  <c r="AV378" i="21"/>
  <c r="AY378" i="21"/>
  <c r="AQ378" i="21"/>
  <c r="AT378" i="21"/>
  <c r="AQ271" i="21"/>
  <c r="AT271" i="21"/>
  <c r="AQ211" i="21"/>
  <c r="AT211" i="21"/>
  <c r="AQ165" i="21"/>
  <c r="AT165" i="21"/>
  <c r="AQ101" i="21"/>
  <c r="AT101" i="21"/>
  <c r="AQ73" i="21"/>
  <c r="AT73" i="21"/>
  <c r="AV73" i="21"/>
  <c r="AY73" i="21"/>
  <c r="AV8" i="21"/>
  <c r="AY8" i="21"/>
  <c r="AV493" i="21"/>
  <c r="AY493" i="21"/>
  <c r="AQ493" i="21"/>
  <c r="AT493" i="21"/>
  <c r="AQ98" i="21"/>
  <c r="AT98" i="21"/>
  <c r="AQ89" i="21"/>
  <c r="AT89" i="21"/>
  <c r="AV89" i="21"/>
  <c r="AY89" i="21"/>
  <c r="AV54" i="21"/>
  <c r="AY54" i="21"/>
  <c r="AQ54" i="21"/>
  <c r="AT54" i="21"/>
  <c r="AQ986" i="21"/>
  <c r="AT986" i="21"/>
  <c r="AQ970" i="21"/>
  <c r="AT970" i="21"/>
  <c r="AV960" i="21"/>
  <c r="AY960" i="21"/>
  <c r="AQ954" i="21"/>
  <c r="AT954" i="21"/>
  <c r="AV947" i="21"/>
  <c r="AY947" i="21"/>
  <c r="AQ906" i="21"/>
  <c r="AT906" i="21"/>
  <c r="AV883" i="21"/>
  <c r="AY883" i="21"/>
  <c r="AQ848" i="21"/>
  <c r="AT848" i="21"/>
  <c r="AQ846" i="21"/>
  <c r="AT846" i="21"/>
  <c r="AQ784" i="21"/>
  <c r="AV722" i="21"/>
  <c r="AQ704" i="21"/>
  <c r="AQ689" i="21"/>
  <c r="AQ677" i="21"/>
  <c r="AQ665" i="21"/>
  <c r="AQ637" i="21"/>
  <c r="AQ562" i="21"/>
  <c r="AT562" i="21"/>
  <c r="AQ479" i="21"/>
  <c r="AT479" i="21"/>
  <c r="AQ463" i="21"/>
  <c r="AT463" i="21"/>
  <c r="AQ447" i="21"/>
  <c r="AT447" i="21"/>
  <c r="AQ295" i="21"/>
  <c r="AT295" i="21"/>
  <c r="AQ263" i="21"/>
  <c r="AT263" i="21"/>
  <c r="AV245" i="21"/>
  <c r="AY245" i="21"/>
  <c r="AQ245" i="21"/>
  <c r="AT245" i="21"/>
  <c r="AV217" i="21"/>
  <c r="AY217" i="21"/>
  <c r="AQ217" i="21"/>
  <c r="AT217" i="21"/>
  <c r="AQ106" i="21"/>
  <c r="AT106" i="21"/>
  <c r="AQ61" i="21"/>
  <c r="AT61" i="21"/>
  <c r="AQ45" i="21"/>
  <c r="AT45" i="21"/>
  <c r="AQ14" i="21"/>
  <c r="AT14" i="21"/>
  <c r="AQ121" i="21"/>
  <c r="AT121" i="21"/>
  <c r="AV976" i="21"/>
  <c r="AY976" i="21"/>
  <c r="AQ990" i="21"/>
  <c r="AT990" i="21"/>
  <c r="AV955" i="21"/>
  <c r="AY955" i="21"/>
  <c r="AV923" i="21"/>
  <c r="AY923" i="21"/>
  <c r="AV907" i="21"/>
  <c r="AY907" i="21"/>
  <c r="AQ864" i="21"/>
  <c r="AT864" i="21"/>
  <c r="AV827" i="21"/>
  <c r="AY827" i="21"/>
  <c r="AV819" i="21"/>
  <c r="AY819" i="21"/>
  <c r="AV811" i="21"/>
  <c r="AY811" i="21"/>
  <c r="AV803" i="21"/>
  <c r="AY803" i="21"/>
  <c r="AQ718" i="21"/>
  <c r="AQ710" i="21"/>
  <c r="AQ693" i="21"/>
  <c r="AV653" i="21"/>
  <c r="AQ109" i="21"/>
  <c r="AT109" i="21"/>
  <c r="AQ93" i="21"/>
  <c r="AT93" i="21"/>
  <c r="AQ44" i="21"/>
  <c r="AT44" i="21"/>
  <c r="AV44" i="21"/>
  <c r="AY44" i="21"/>
  <c r="AV20" i="21"/>
  <c r="AY20" i="21"/>
  <c r="AQ20" i="21"/>
  <c r="AT20" i="21"/>
  <c r="AV81" i="21"/>
  <c r="AY81" i="21"/>
  <c r="AV39" i="21"/>
  <c r="AY39" i="21"/>
  <c r="AQ32" i="21"/>
  <c r="AT32" i="21"/>
  <c r="AV7" i="21"/>
  <c r="AY7" i="21"/>
  <c r="AV513" i="21"/>
  <c r="AY513" i="21"/>
  <c r="AV434" i="21"/>
  <c r="AV360" i="21"/>
  <c r="AY360" i="21"/>
  <c r="AV357" i="21"/>
  <c r="AY357" i="21"/>
  <c r="AV261" i="21"/>
  <c r="AY261" i="21"/>
  <c r="AV254" i="21"/>
  <c r="AY254" i="21"/>
  <c r="AQ244" i="21"/>
  <c r="AT244" i="21"/>
  <c r="AV225" i="21"/>
  <c r="AY225" i="21"/>
  <c r="AQ163" i="21"/>
  <c r="AT163" i="21"/>
  <c r="AQ81" i="21"/>
  <c r="AT81" i="21"/>
  <c r="AQ77" i="21"/>
  <c r="AT77" i="21"/>
  <c r="AQ64" i="21"/>
  <c r="AT64" i="21"/>
  <c r="AQ52" i="21"/>
  <c r="AT52" i="21"/>
  <c r="AQ39" i="21"/>
  <c r="AT39" i="21"/>
  <c r="AV605" i="21"/>
  <c r="AY605" i="21"/>
  <c r="AV403" i="21"/>
  <c r="AY403" i="21"/>
  <c r="AV387" i="21"/>
  <c r="AY387" i="21"/>
  <c r="AV364" i="21"/>
  <c r="AY364" i="21"/>
  <c r="AQ277" i="21"/>
  <c r="AT277" i="21"/>
  <c r="AQ167" i="21"/>
  <c r="AT167" i="21"/>
  <c r="AV413" i="21"/>
  <c r="AV952" i="21"/>
  <c r="AV904" i="21"/>
  <c r="AV790" i="21"/>
  <c r="AY790" i="21"/>
  <c r="AV762" i="21"/>
  <c r="AV657" i="21"/>
  <c r="AQ373" i="21"/>
  <c r="AT373" i="21"/>
  <c r="AV373" i="21"/>
  <c r="AY373" i="21"/>
  <c r="AV248" i="21"/>
  <c r="AQ248" i="21"/>
  <c r="AT248" i="21"/>
  <c r="AQ157" i="21"/>
  <c r="AQ127" i="21"/>
  <c r="AT127" i="21"/>
  <c r="AV127" i="21"/>
  <c r="AY127" i="21"/>
  <c r="AQ108" i="21"/>
  <c r="AT108" i="21"/>
  <c r="AQ100" i="21"/>
  <c r="AT100" i="21"/>
  <c r="AQ541" i="21"/>
  <c r="AT541" i="21"/>
  <c r="AV541" i="21"/>
  <c r="AY541" i="21"/>
  <c r="AQ533" i="21"/>
  <c r="AT533" i="21"/>
  <c r="AV533" i="21"/>
  <c r="AY533" i="21"/>
  <c r="AQ518" i="21"/>
  <c r="AT518" i="21"/>
  <c r="AV518" i="21"/>
  <c r="AY518" i="21"/>
  <c r="AV980" i="21"/>
  <c r="AY980" i="21"/>
  <c r="AQ995" i="21"/>
  <c r="AT995" i="21"/>
  <c r="AV936" i="21"/>
  <c r="AQ930" i="21"/>
  <c r="AT930" i="21"/>
  <c r="AV912" i="21"/>
  <c r="AY912" i="21"/>
  <c r="AV899" i="21"/>
  <c r="AY899" i="21"/>
  <c r="AQ880" i="21"/>
  <c r="AT880" i="21"/>
  <c r="AQ878" i="21"/>
  <c r="AT878" i="21"/>
  <c r="AV793" i="21"/>
  <c r="AY793" i="21"/>
  <c r="AQ790" i="21"/>
  <c r="AT790" i="21"/>
  <c r="AV789" i="21"/>
  <c r="AQ788" i="21"/>
  <c r="AQ774" i="21"/>
  <c r="AV773" i="21"/>
  <c r="AQ762" i="21"/>
  <c r="AQ750" i="21"/>
  <c r="AV738" i="21"/>
  <c r="AQ714" i="21"/>
  <c r="AV696" i="21"/>
  <c r="AV669" i="21"/>
  <c r="AV661" i="21"/>
  <c r="AQ657" i="21"/>
  <c r="AV645" i="21"/>
  <c r="AQ633" i="21"/>
  <c r="AV625" i="21"/>
  <c r="AQ586" i="21"/>
  <c r="AQ573" i="21"/>
  <c r="AT573" i="21"/>
  <c r="AV573" i="21"/>
  <c r="AY573" i="21"/>
  <c r="AQ565" i="21"/>
  <c r="AT565" i="21"/>
  <c r="AV565" i="21"/>
  <c r="AY565" i="21"/>
  <c r="AQ529" i="21"/>
  <c r="AT529" i="21"/>
  <c r="AV529" i="21"/>
  <c r="AY529" i="21"/>
  <c r="AQ399" i="21"/>
  <c r="AT399" i="21"/>
  <c r="AV399" i="21"/>
  <c r="AY399" i="21"/>
  <c r="AQ349" i="21"/>
  <c r="AT349" i="21"/>
  <c r="AQ345" i="21"/>
  <c r="AT345" i="21"/>
  <c r="AV345" i="21"/>
  <c r="AY345" i="21"/>
  <c r="AQ554" i="21"/>
  <c r="AT554" i="21"/>
  <c r="AV554" i="21"/>
  <c r="AY554" i="21"/>
  <c r="AQ494" i="21"/>
  <c r="AT494" i="21"/>
  <c r="AQ347" i="21"/>
  <c r="AT347" i="21"/>
  <c r="AV996" i="21"/>
  <c r="AY996" i="21"/>
  <c r="AV939" i="21"/>
  <c r="AY939" i="21"/>
  <c r="AQ914" i="21"/>
  <c r="AT914" i="21"/>
  <c r="AV896" i="21"/>
  <c r="AQ998" i="21"/>
  <c r="AT998" i="21"/>
  <c r="AV975" i="21"/>
  <c r="AY975" i="21"/>
  <c r="AQ974" i="21"/>
  <c r="AT974" i="21"/>
  <c r="AQ962" i="21"/>
  <c r="AT962" i="21"/>
  <c r="AQ946" i="21"/>
  <c r="AT946" i="21"/>
  <c r="AV944" i="21"/>
  <c r="AY944" i="21"/>
  <c r="AV931" i="21"/>
  <c r="AY931" i="21"/>
  <c r="AV928" i="21"/>
  <c r="AQ922" i="21"/>
  <c r="AT922" i="21"/>
  <c r="AV915" i="21"/>
  <c r="AY915" i="21"/>
  <c r="AV891" i="21"/>
  <c r="AY891" i="21"/>
  <c r="AQ888" i="21"/>
  <c r="AT888" i="21"/>
  <c r="AV867" i="21"/>
  <c r="AY867" i="21"/>
  <c r="AV851" i="21"/>
  <c r="AY851" i="21"/>
  <c r="AQ840" i="21"/>
  <c r="AT840" i="21"/>
  <c r="AV835" i="21"/>
  <c r="AY835" i="21"/>
  <c r="AQ794" i="21"/>
  <c r="AT794" i="21"/>
  <c r="AQ793" i="21"/>
  <c r="AT793" i="21"/>
  <c r="AQ789" i="21"/>
  <c r="AT789" i="21"/>
  <c r="AQ773" i="21"/>
  <c r="AV763" i="21"/>
  <c r="AQ748" i="21"/>
  <c r="AQ746" i="21"/>
  <c r="AQ712" i="21"/>
  <c r="AQ700" i="21"/>
  <c r="AV689" i="21"/>
  <c r="AV684" i="21"/>
  <c r="AQ625" i="21"/>
  <c r="AQ624" i="21"/>
  <c r="AQ606" i="21"/>
  <c r="AT606" i="21"/>
  <c r="AV606" i="21"/>
  <c r="AY606" i="21"/>
  <c r="AV601" i="21"/>
  <c r="AY601" i="21"/>
  <c r="AQ597" i="21"/>
  <c r="AT597" i="21"/>
  <c r="AQ502" i="21"/>
  <c r="AT502" i="21"/>
  <c r="AV502" i="21"/>
  <c r="AY502" i="21"/>
  <c r="AQ482" i="21"/>
  <c r="AT482" i="21"/>
  <c r="AV482" i="21"/>
  <c r="AY482" i="21"/>
  <c r="AV479" i="21"/>
  <c r="AQ478" i="21"/>
  <c r="AT478" i="21"/>
  <c r="AV478" i="21"/>
  <c r="AV475" i="21"/>
  <c r="AQ474" i="21"/>
  <c r="AT474" i="21"/>
  <c r="AV474" i="21"/>
  <c r="AV471" i="21"/>
  <c r="AQ470" i="21"/>
  <c r="AT470" i="21"/>
  <c r="AV470" i="21"/>
  <c r="AV467" i="21"/>
  <c r="AQ466" i="21"/>
  <c r="AT466" i="21"/>
  <c r="AV466" i="21"/>
  <c r="AV463" i="21"/>
  <c r="AQ462" i="21"/>
  <c r="AT462" i="21"/>
  <c r="AV462" i="21"/>
  <c r="AV459" i="21"/>
  <c r="AQ458" i="21"/>
  <c r="AT458" i="21"/>
  <c r="AV458" i="21"/>
  <c r="AV455" i="21"/>
  <c r="AQ454" i="21"/>
  <c r="AT454" i="21"/>
  <c r="AV454" i="21"/>
  <c r="AV451" i="21"/>
  <c r="AQ450" i="21"/>
  <c r="AT450" i="21"/>
  <c r="AV450" i="21"/>
  <c r="AV447" i="21"/>
  <c r="AQ446" i="21"/>
  <c r="AT446" i="21"/>
  <c r="AV446" i="21"/>
  <c r="AV443" i="21"/>
  <c r="AQ442" i="21"/>
  <c r="AT442" i="21"/>
  <c r="AV442" i="21"/>
  <c r="AV435" i="21"/>
  <c r="AY435" i="21"/>
  <c r="AQ410" i="21"/>
  <c r="AT410" i="21"/>
  <c r="AV498" i="21"/>
  <c r="AY498" i="21"/>
  <c r="AQ406" i="21"/>
  <c r="AT406" i="21"/>
  <c r="AQ398" i="21"/>
  <c r="AT398" i="21"/>
  <c r="AQ360" i="21"/>
  <c r="AT360" i="21"/>
  <c r="AQ339" i="21"/>
  <c r="AT339" i="21"/>
  <c r="AQ331" i="21"/>
  <c r="AT331" i="21"/>
  <c r="AQ329" i="21"/>
  <c r="AT329" i="21"/>
  <c r="AQ311" i="21"/>
  <c r="AT311" i="21"/>
  <c r="AQ255" i="21"/>
  <c r="AT255" i="21"/>
  <c r="AQ219" i="21"/>
  <c r="AQ193" i="21"/>
  <c r="AV193" i="21"/>
  <c r="AY193" i="21"/>
  <c r="AQ177" i="21"/>
  <c r="AT177" i="21"/>
  <c r="AQ174" i="21"/>
  <c r="AT174" i="21"/>
  <c r="AV174" i="21"/>
  <c r="AY174" i="21"/>
  <c r="AQ119" i="21"/>
  <c r="AT119" i="21"/>
  <c r="AV119" i="21"/>
  <c r="AQ68" i="21"/>
  <c r="AT68" i="21"/>
  <c r="AQ24" i="21"/>
  <c r="AQ4" i="21"/>
  <c r="AT4" i="21"/>
  <c r="AV4" i="21"/>
  <c r="AY4" i="21"/>
  <c r="AQ249" i="21"/>
  <c r="AT249" i="21"/>
  <c r="AV249" i="21"/>
  <c r="AY249" i="21"/>
  <c r="AV159" i="21"/>
  <c r="AY159" i="21"/>
  <c r="AQ159" i="21"/>
  <c r="AT159" i="21"/>
  <c r="AQ155" i="21"/>
  <c r="AT155" i="21"/>
  <c r="AV155" i="21"/>
  <c r="AY155" i="21"/>
  <c r="AQ104" i="21"/>
  <c r="AT104" i="21"/>
  <c r="AQ96" i="21"/>
  <c r="AT96" i="21"/>
  <c r="AQ70" i="21"/>
  <c r="AT70" i="21"/>
  <c r="AV70" i="21"/>
  <c r="AY70" i="21"/>
  <c r="AQ57" i="21"/>
  <c r="AT57" i="21"/>
  <c r="AV57" i="21"/>
  <c r="AY57" i="21"/>
  <c r="AQ341" i="21"/>
  <c r="AT341" i="21"/>
  <c r="AQ333" i="21"/>
  <c r="AT333" i="21"/>
  <c r="AQ323" i="21"/>
  <c r="AT323" i="21"/>
  <c r="AQ223" i="21"/>
  <c r="AQ201" i="21"/>
  <c r="AT201" i="21"/>
  <c r="AV201" i="21"/>
  <c r="AQ191" i="21"/>
  <c r="AT191" i="21"/>
  <c r="AQ117" i="21"/>
  <c r="AT117" i="21"/>
  <c r="AV82" i="21"/>
  <c r="AY82" i="21"/>
  <c r="AQ82" i="21"/>
  <c r="AT82" i="21"/>
  <c r="AQ66" i="21"/>
  <c r="AT66" i="21"/>
  <c r="AV66" i="21"/>
  <c r="AY66" i="21"/>
  <c r="AQ48" i="21"/>
  <c r="AT48" i="21"/>
  <c r="AV23" i="21"/>
  <c r="AY23" i="21"/>
  <c r="AV11" i="21"/>
  <c r="AY11" i="21"/>
  <c r="AQ8" i="21"/>
  <c r="AQ7" i="21"/>
  <c r="AT7" i="21"/>
  <c r="AV209" i="21"/>
  <c r="AV175" i="21"/>
  <c r="AY175" i="21"/>
  <c r="AV106" i="21"/>
  <c r="AY106" i="21"/>
  <c r="AV102" i="21"/>
  <c r="AY102" i="21"/>
  <c r="AV98" i="21"/>
  <c r="AY98" i="21"/>
  <c r="AV94" i="21"/>
  <c r="AY94" i="21"/>
  <c r="AQ23" i="21"/>
  <c r="AT23" i="21"/>
  <c r="AQ11" i="21"/>
  <c r="AT11" i="21"/>
  <c r="AV163" i="21"/>
  <c r="AY163" i="21"/>
  <c r="AV109" i="21"/>
  <c r="AY109" i="21"/>
  <c r="AV105" i="21"/>
  <c r="AV101" i="21"/>
  <c r="AV97" i="21"/>
  <c r="AV93" i="21"/>
  <c r="AV77" i="21"/>
  <c r="AY77" i="21"/>
  <c r="AV61" i="21"/>
  <c r="AY61" i="21"/>
  <c r="AV50" i="21"/>
  <c r="AY50" i="21"/>
  <c r="AV45" i="21"/>
  <c r="AY45" i="21"/>
  <c r="AQ999" i="21"/>
  <c r="AT999" i="21"/>
  <c r="AV999" i="21"/>
  <c r="AY999" i="21"/>
  <c r="AQ984" i="21"/>
  <c r="AT984" i="21"/>
  <c r="AQ967" i="21"/>
  <c r="AT967" i="21"/>
  <c r="AV967" i="21"/>
  <c r="AY967" i="21"/>
  <c r="AV956" i="21"/>
  <c r="AQ935" i="21"/>
  <c r="AT935" i="21"/>
  <c r="AV935" i="21"/>
  <c r="AY935" i="21"/>
  <c r="AV924" i="21"/>
  <c r="AQ903" i="21"/>
  <c r="AT903" i="21"/>
  <c r="AV903" i="21"/>
  <c r="AY903" i="21"/>
  <c r="AQ860" i="21"/>
  <c r="AT860" i="21"/>
  <c r="AQ847" i="21"/>
  <c r="AT847" i="21"/>
  <c r="AV847" i="21"/>
  <c r="AY847" i="21"/>
  <c r="AQ839" i="21"/>
  <c r="AT839" i="21"/>
  <c r="AV839" i="21"/>
  <c r="AY839" i="21"/>
  <c r="AQ801" i="21"/>
  <c r="AT801" i="21"/>
  <c r="AV801" i="21"/>
  <c r="AQ768" i="21"/>
  <c r="AV425" i="21"/>
  <c r="AQ987" i="21"/>
  <c r="AT987" i="21"/>
  <c r="AV984" i="21"/>
  <c r="AY984" i="21"/>
  <c r="AQ978" i="21"/>
  <c r="AT978" i="21"/>
  <c r="AV964" i="21"/>
  <c r="AY964" i="21"/>
  <c r="AQ943" i="21"/>
  <c r="AT943" i="21"/>
  <c r="AV943" i="21"/>
  <c r="AY943" i="21"/>
  <c r="AV932" i="21"/>
  <c r="AQ902" i="21"/>
  <c r="AT902" i="21"/>
  <c r="AQ855" i="21"/>
  <c r="AT855" i="21"/>
  <c r="AV855" i="21"/>
  <c r="AY855" i="21"/>
  <c r="AQ828" i="21"/>
  <c r="AQ820" i="21"/>
  <c r="AQ812" i="21"/>
  <c r="AQ804" i="21"/>
  <c r="AQ798" i="21"/>
  <c r="AT798" i="21"/>
  <c r="AV798" i="21"/>
  <c r="AY798" i="21"/>
  <c r="AQ785" i="21"/>
  <c r="AV785" i="21"/>
  <c r="AQ983" i="21"/>
  <c r="AT983" i="21"/>
  <c r="AV983" i="21"/>
  <c r="AY983" i="21"/>
  <c r="AQ942" i="21"/>
  <c r="AT942" i="21"/>
  <c r="AQ910" i="21"/>
  <c r="AT910" i="21"/>
  <c r="AQ874" i="21"/>
  <c r="AT874" i="21"/>
  <c r="AQ844" i="21"/>
  <c r="AT844" i="21"/>
  <c r="AQ802" i="21"/>
  <c r="AT802" i="21"/>
  <c r="AQ800" i="21"/>
  <c r="AV777" i="21"/>
  <c r="AQ770" i="21"/>
  <c r="AQ764" i="21"/>
  <c r="AQ705" i="21"/>
  <c r="AV705" i="21"/>
  <c r="AQ688" i="21"/>
  <c r="AV688" i="21"/>
  <c r="AQ617" i="21"/>
  <c r="AV617" i="21"/>
  <c r="AQ281" i="21"/>
  <c r="AV281" i="21"/>
  <c r="AQ252" i="21"/>
  <c r="AT252" i="21"/>
  <c r="AV252" i="21"/>
  <c r="AQ958" i="21"/>
  <c r="AT958" i="21"/>
  <c r="AQ926" i="21"/>
  <c r="AT926" i="21"/>
  <c r="AQ894" i="21"/>
  <c r="AT894" i="21"/>
  <c r="AV892" i="21"/>
  <c r="AY892" i="21"/>
  <c r="AQ879" i="21"/>
  <c r="AT879" i="21"/>
  <c r="AV879" i="21"/>
  <c r="AY879" i="21"/>
  <c r="AQ766" i="21"/>
  <c r="AV681" i="21"/>
  <c r="AQ681" i="21"/>
  <c r="AV609" i="21"/>
  <c r="AQ609" i="21"/>
  <c r="AT609" i="21"/>
  <c r="AQ170" i="21"/>
  <c r="AT170" i="21"/>
  <c r="AV170" i="21"/>
  <c r="AQ12" i="21"/>
  <c r="AV12" i="21"/>
  <c r="AY12" i="21"/>
  <c r="AV972" i="21"/>
  <c r="AY972" i="21"/>
  <c r="AQ966" i="21"/>
  <c r="AT966" i="21"/>
  <c r="AQ934" i="21"/>
  <c r="AT934" i="21"/>
  <c r="AQ911" i="21"/>
  <c r="AT911" i="21"/>
  <c r="AV911" i="21"/>
  <c r="AY911" i="21"/>
  <c r="AV900" i="21"/>
  <c r="AQ887" i="21"/>
  <c r="AT887" i="21"/>
  <c r="AV887" i="21"/>
  <c r="AY887" i="21"/>
  <c r="AQ868" i="21"/>
  <c r="AT868" i="21"/>
  <c r="AQ838" i="21"/>
  <c r="AT838" i="21"/>
  <c r="AQ832" i="21"/>
  <c r="AQ824" i="21"/>
  <c r="AQ816" i="21"/>
  <c r="AQ808" i="21"/>
  <c r="AQ781" i="21"/>
  <c r="AV781" i="21"/>
  <c r="AQ732" i="21"/>
  <c r="AQ1000" i="21"/>
  <c r="AT1000" i="21"/>
  <c r="AQ968" i="21"/>
  <c r="AT968" i="21"/>
  <c r="AQ951" i="21"/>
  <c r="AT951" i="21"/>
  <c r="AV951" i="21"/>
  <c r="AY951" i="21"/>
  <c r="AV940" i="21"/>
  <c r="AQ919" i="21"/>
  <c r="AT919" i="21"/>
  <c r="AV919" i="21"/>
  <c r="AY919" i="21"/>
  <c r="AV908" i="21"/>
  <c r="AQ876" i="21"/>
  <c r="AT876" i="21"/>
  <c r="AQ863" i="21"/>
  <c r="AT863" i="21"/>
  <c r="AV863" i="21"/>
  <c r="AY863" i="21"/>
  <c r="AV1000" i="21"/>
  <c r="AY1000" i="21"/>
  <c r="AQ994" i="21"/>
  <c r="AT994" i="21"/>
  <c r="AV988" i="21"/>
  <c r="AY988" i="21"/>
  <c r="AQ971" i="21"/>
  <c r="AT971" i="21"/>
  <c r="AV968" i="21"/>
  <c r="AY968" i="21"/>
  <c r="AQ959" i="21"/>
  <c r="AT959" i="21"/>
  <c r="AV959" i="21"/>
  <c r="AY959" i="21"/>
  <c r="AQ956" i="21"/>
  <c r="AQ950" i="21"/>
  <c r="AT950" i="21"/>
  <c r="AV948" i="21"/>
  <c r="AQ927" i="21"/>
  <c r="AT927" i="21"/>
  <c r="AV927" i="21"/>
  <c r="AY927" i="21"/>
  <c r="AQ924" i="21"/>
  <c r="AQ918" i="21"/>
  <c r="AT918" i="21"/>
  <c r="AV916" i="21"/>
  <c r="AQ895" i="21"/>
  <c r="AT895" i="21"/>
  <c r="AV895" i="21"/>
  <c r="AY895" i="21"/>
  <c r="AQ892" i="21"/>
  <c r="AT892" i="21"/>
  <c r="AQ884" i="21"/>
  <c r="AT884" i="21"/>
  <c r="AQ871" i="21"/>
  <c r="AT871" i="21"/>
  <c r="AV871" i="21"/>
  <c r="AY871" i="21"/>
  <c r="AV860" i="21"/>
  <c r="AY860" i="21"/>
  <c r="AQ852" i="21"/>
  <c r="AT852" i="21"/>
  <c r="AV832" i="21"/>
  <c r="AV828" i="21"/>
  <c r="AV824" i="21"/>
  <c r="AV820" i="21"/>
  <c r="AV816" i="21"/>
  <c r="AV812" i="21"/>
  <c r="AV808" i="21"/>
  <c r="AV804" i="21"/>
  <c r="AV797" i="21"/>
  <c r="AQ786" i="21"/>
  <c r="AT786" i="21"/>
  <c r="AQ782" i="21"/>
  <c r="AQ778" i="21"/>
  <c r="AQ776" i="21"/>
  <c r="AV766" i="21"/>
  <c r="AV734" i="21"/>
  <c r="AQ734" i="21"/>
  <c r="AV692" i="21"/>
  <c r="AQ692" i="21"/>
  <c r="AQ485" i="21"/>
  <c r="AT485" i="21"/>
  <c r="AV485" i="21"/>
  <c r="AQ411" i="21"/>
  <c r="AV411" i="21"/>
  <c r="AY411" i="21"/>
  <c r="AQ402" i="21"/>
  <c r="AT402" i="21"/>
  <c r="AV402" i="21"/>
  <c r="AQ391" i="21"/>
  <c r="AT391" i="21"/>
  <c r="AV391" i="21"/>
  <c r="AY391" i="21"/>
  <c r="AQ680" i="21"/>
  <c r="AV680" i="21"/>
  <c r="AV621" i="21"/>
  <c r="AQ614" i="21"/>
  <c r="AT614" i="21"/>
  <c r="AQ131" i="21"/>
  <c r="AV131" i="21"/>
  <c r="AV673" i="21"/>
  <c r="AQ602" i="21"/>
  <c r="AV602" i="21"/>
  <c r="AY602" i="21"/>
  <c r="AQ594" i="21"/>
  <c r="AV594" i="21"/>
  <c r="AY594" i="21"/>
  <c r="AV585" i="21"/>
  <c r="AV577" i="21"/>
  <c r="AV569" i="21"/>
  <c r="AV561" i="21"/>
  <c r="AV553" i="21"/>
  <c r="AV545" i="21"/>
  <c r="AV537" i="21"/>
  <c r="AV525" i="21"/>
  <c r="AV517" i="21"/>
  <c r="AV509" i="21"/>
  <c r="AV501" i="21"/>
  <c r="AV437" i="21"/>
  <c r="AQ431" i="21"/>
  <c r="AV431" i="21"/>
  <c r="AY431" i="21"/>
  <c r="AQ386" i="21"/>
  <c r="AT386" i="21"/>
  <c r="AV386" i="21"/>
  <c r="AQ313" i="21"/>
  <c r="AT313" i="21"/>
  <c r="AV313" i="21"/>
  <c r="AY313" i="21"/>
  <c r="AQ189" i="21"/>
  <c r="AT189" i="21"/>
  <c r="AV189" i="21"/>
  <c r="AQ141" i="21"/>
  <c r="AQ133" i="21"/>
  <c r="AT133" i="21"/>
  <c r="AQ46" i="21"/>
  <c r="AV46" i="21"/>
  <c r="AY46" i="21"/>
  <c r="AV706" i="21"/>
  <c r="AV589" i="21"/>
  <c r="AY589" i="21"/>
  <c r="AV429" i="21"/>
  <c r="AQ307" i="21"/>
  <c r="AT307" i="21"/>
  <c r="AQ273" i="21"/>
  <c r="AV273" i="21"/>
  <c r="AQ181" i="21"/>
  <c r="AT181" i="21"/>
  <c r="AV181" i="21"/>
  <c r="AQ27" i="21"/>
  <c r="AT27" i="21"/>
  <c r="AV27" i="21"/>
  <c r="AY27" i="21"/>
  <c r="AV995" i="21"/>
  <c r="AY995" i="21"/>
  <c r="AV979" i="21"/>
  <c r="AY979" i="21"/>
  <c r="AQ730" i="21"/>
  <c r="AQ706" i="21"/>
  <c r="AQ701" i="21"/>
  <c r="AV697" i="21"/>
  <c r="AV685" i="21"/>
  <c r="AQ672" i="21"/>
  <c r="AV672" i="21"/>
  <c r="AQ620" i="21"/>
  <c r="AV613" i="21"/>
  <c r="AY613" i="21"/>
  <c r="AQ590" i="21"/>
  <c r="AT590" i="21"/>
  <c r="AQ582" i="21"/>
  <c r="AT582" i="21"/>
  <c r="AQ574" i="21"/>
  <c r="AT574" i="21"/>
  <c r="AQ566" i="21"/>
  <c r="AT566" i="21"/>
  <c r="AQ558" i="21"/>
  <c r="AT558" i="21"/>
  <c r="AQ550" i="21"/>
  <c r="AT550" i="21"/>
  <c r="AQ542" i="21"/>
  <c r="AT542" i="21"/>
  <c r="AQ534" i="21"/>
  <c r="AT534" i="21"/>
  <c r="AQ530" i="21"/>
  <c r="AT530" i="21"/>
  <c r="AV530" i="21"/>
  <c r="AY530" i="21"/>
  <c r="AQ522" i="21"/>
  <c r="AT522" i="21"/>
  <c r="AQ514" i="21"/>
  <c r="AT514" i="21"/>
  <c r="AQ506" i="21"/>
  <c r="AT506" i="21"/>
  <c r="AQ490" i="21"/>
  <c r="AT490" i="21"/>
  <c r="AV490" i="21"/>
  <c r="AY490" i="21"/>
  <c r="AV481" i="21"/>
  <c r="AV477" i="21"/>
  <c r="AV473" i="21"/>
  <c r="AV469" i="21"/>
  <c r="AV465" i="21"/>
  <c r="AV461" i="21"/>
  <c r="AV457" i="21"/>
  <c r="AV453" i="21"/>
  <c r="AV449" i="21"/>
  <c r="AV445" i="21"/>
  <c r="AV441" i="21"/>
  <c r="AQ372" i="21"/>
  <c r="AT372" i="21"/>
  <c r="AV372" i="21"/>
  <c r="AQ305" i="21"/>
  <c r="AV305" i="21"/>
  <c r="AQ275" i="21"/>
  <c r="AQ241" i="21"/>
  <c r="AT241" i="21"/>
  <c r="AV241" i="21"/>
  <c r="AY241" i="21"/>
  <c r="AQ197" i="21"/>
  <c r="AT197" i="21"/>
  <c r="AV197" i="21"/>
  <c r="AV53" i="21"/>
  <c r="AY53" i="21"/>
  <c r="AQ53" i="21"/>
  <c r="AT53" i="21"/>
  <c r="AQ439" i="21"/>
  <c r="AQ427" i="21"/>
  <c r="AV421" i="21"/>
  <c r="AQ395" i="21"/>
  <c r="AV395" i="21"/>
  <c r="AY395" i="21"/>
  <c r="AQ374" i="21"/>
  <c r="AT374" i="21"/>
  <c r="AV374" i="21"/>
  <c r="AV368" i="21"/>
  <c r="AQ356" i="21"/>
  <c r="AT356" i="21"/>
  <c r="AV356" i="21"/>
  <c r="AQ317" i="21"/>
  <c r="AT317" i="21"/>
  <c r="AQ299" i="21"/>
  <c r="AT299" i="21"/>
  <c r="AQ285" i="21"/>
  <c r="AQ267" i="21"/>
  <c r="AT267" i="21"/>
  <c r="AQ236" i="21"/>
  <c r="AT236" i="21"/>
  <c r="AV236" i="21"/>
  <c r="AQ232" i="21"/>
  <c r="AT232" i="21"/>
  <c r="AV232" i="21"/>
  <c r="AQ221" i="21"/>
  <c r="AT221" i="21"/>
  <c r="AV221" i="21"/>
  <c r="AQ213" i="21"/>
  <c r="AT213" i="21"/>
  <c r="AV213" i="21"/>
  <c r="AQ205" i="21"/>
  <c r="AT205" i="21"/>
  <c r="AV205" i="21"/>
  <c r="AQ145" i="21"/>
  <c r="AT145" i="21"/>
  <c r="AV143" i="21"/>
  <c r="AY143" i="21"/>
  <c r="AQ143" i="21"/>
  <c r="AT143" i="21"/>
  <c r="AQ137" i="21"/>
  <c r="AQ118" i="21"/>
  <c r="AT118" i="21"/>
  <c r="AV118" i="21"/>
  <c r="AY118" i="21"/>
  <c r="AQ65" i="21"/>
  <c r="AT65" i="21"/>
  <c r="AV65" i="21"/>
  <c r="AY65" i="21"/>
  <c r="AV489" i="21"/>
  <c r="AV439" i="21"/>
  <c r="AQ435" i="21"/>
  <c r="AV430" i="21"/>
  <c r="AV427" i="21"/>
  <c r="AY427" i="21"/>
  <c r="AV410" i="21"/>
  <c r="AQ407" i="21"/>
  <c r="AT407" i="21"/>
  <c r="AQ390" i="21"/>
  <c r="AT390" i="21"/>
  <c r="AQ375" i="21"/>
  <c r="AT375" i="21"/>
  <c r="AV375" i="21"/>
  <c r="AY375" i="21"/>
  <c r="AQ369" i="21"/>
  <c r="AT369" i="21"/>
  <c r="AQ321" i="21"/>
  <c r="AT321" i="21"/>
  <c r="AQ297" i="21"/>
  <c r="AQ289" i="21"/>
  <c r="AQ265" i="21"/>
  <c r="AQ259" i="21"/>
  <c r="AQ257" i="21"/>
  <c r="AQ253" i="21"/>
  <c r="AT253" i="21"/>
  <c r="AV240" i="21"/>
  <c r="AV147" i="21"/>
  <c r="AY147" i="21"/>
  <c r="AQ129" i="21"/>
  <c r="AQ125" i="21"/>
  <c r="AT125" i="21"/>
  <c r="AQ123" i="21"/>
  <c r="AV123" i="21"/>
  <c r="AQ112" i="21"/>
  <c r="AV69" i="21"/>
  <c r="AY69" i="21"/>
  <c r="AQ56" i="21"/>
  <c r="AT56" i="21"/>
  <c r="AQ40" i="21"/>
  <c r="AV40" i="21"/>
  <c r="AV598" i="21"/>
  <c r="AY598" i="21"/>
  <c r="AV578" i="21"/>
  <c r="AY578" i="21"/>
  <c r="AV562" i="21"/>
  <c r="AY562" i="21"/>
  <c r="AV546" i="21"/>
  <c r="AY546" i="21"/>
  <c r="AV526" i="21"/>
  <c r="AY526" i="21"/>
  <c r="AV510" i="21"/>
  <c r="AY510" i="21"/>
  <c r="AV494" i="21"/>
  <c r="AY494" i="21"/>
  <c r="AV419" i="21"/>
  <c r="AY419" i="21"/>
  <c r="AV418" i="21"/>
  <c r="AV415" i="21"/>
  <c r="AY415" i="21"/>
  <c r="AV406" i="21"/>
  <c r="AY406" i="21"/>
  <c r="AQ379" i="21"/>
  <c r="AT379" i="21"/>
  <c r="AV379" i="21"/>
  <c r="AY379" i="21"/>
  <c r="AQ365" i="21"/>
  <c r="AT365" i="21"/>
  <c r="AV365" i="21"/>
  <c r="AQ353" i="21"/>
  <c r="AT353" i="21"/>
  <c r="AV349" i="21"/>
  <c r="AQ337" i="21"/>
  <c r="AT337" i="21"/>
  <c r="AV333" i="21"/>
  <c r="AY333" i="21"/>
  <c r="AV317" i="21"/>
  <c r="AY317" i="21"/>
  <c r="AQ315" i="21"/>
  <c r="AT315" i="21"/>
  <c r="AQ301" i="21"/>
  <c r="AV285" i="21"/>
  <c r="AQ283" i="21"/>
  <c r="AT283" i="21"/>
  <c r="AQ269" i="21"/>
  <c r="AQ237" i="21"/>
  <c r="AT237" i="21"/>
  <c r="AQ195" i="21"/>
  <c r="AT195" i="21"/>
  <c r="AQ187" i="21"/>
  <c r="AT187" i="21"/>
  <c r="AQ179" i="21"/>
  <c r="AT179" i="21"/>
  <c r="AQ161" i="21"/>
  <c r="AT161" i="21"/>
  <c r="AQ153" i="21"/>
  <c r="AV139" i="21"/>
  <c r="AY139" i="21"/>
  <c r="AQ114" i="21"/>
  <c r="AT114" i="21"/>
  <c r="AV114" i="21"/>
  <c r="AY114" i="21"/>
  <c r="AQ90" i="21"/>
  <c r="AT90" i="21"/>
  <c r="AV90" i="21"/>
  <c r="AY90" i="21"/>
  <c r="AQ43" i="21"/>
  <c r="AQ28" i="21"/>
  <c r="AV28" i="21"/>
  <c r="AY28" i="21"/>
  <c r="AQ22" i="21"/>
  <c r="AT22" i="21"/>
  <c r="AQ16" i="21"/>
  <c r="AV16" i="21"/>
  <c r="AY16" i="21"/>
  <c r="AV113" i="21"/>
  <c r="AQ72" i="21"/>
  <c r="AT72" i="21"/>
  <c r="AQ62" i="21"/>
  <c r="AQ15" i="21"/>
  <c r="AT15" i="21"/>
  <c r="AV15" i="21"/>
  <c r="AY15" i="21"/>
  <c r="AV3" i="21"/>
  <c r="AY3" i="21"/>
  <c r="AQ122" i="21"/>
  <c r="AV122" i="21"/>
  <c r="AQ91" i="21"/>
  <c r="AQ49" i="21"/>
  <c r="AT49" i="21"/>
  <c r="AV49" i="21"/>
  <c r="AY49" i="21"/>
  <c r="AV19" i="21"/>
  <c r="AY19" i="21"/>
  <c r="AQ6" i="21"/>
  <c r="AT6" i="21"/>
  <c r="AQ2" i="21"/>
  <c r="AT2" i="21"/>
  <c r="AV965" i="21"/>
  <c r="AY965" i="21"/>
  <c r="AQ965" i="21"/>
  <c r="AT965" i="21"/>
  <c r="AV949" i="21"/>
  <c r="AQ949" i="21"/>
  <c r="AV933" i="21"/>
  <c r="AQ933" i="21"/>
  <c r="AV917" i="21"/>
  <c r="AQ917" i="21"/>
  <c r="AV901" i="21"/>
  <c r="AY901" i="21"/>
  <c r="AQ901" i="21"/>
  <c r="AT901" i="21"/>
  <c r="AV961" i="21"/>
  <c r="AQ961" i="21"/>
  <c r="AV945" i="21"/>
  <c r="AQ945" i="21"/>
  <c r="AV929" i="21"/>
  <c r="AQ929" i="21"/>
  <c r="AV913" i="21"/>
  <c r="AQ913" i="21"/>
  <c r="AV897" i="21"/>
  <c r="AQ897" i="21"/>
  <c r="AV957" i="21"/>
  <c r="AQ957" i="21"/>
  <c r="AV941" i="21"/>
  <c r="AQ941" i="21"/>
  <c r="AV925" i="21"/>
  <c r="AQ925" i="21"/>
  <c r="AV909" i="21"/>
  <c r="AQ909" i="21"/>
  <c r="AV893" i="21"/>
  <c r="AY893" i="21"/>
  <c r="AQ893" i="21"/>
  <c r="AT893" i="21"/>
  <c r="AV997" i="21"/>
  <c r="AY997" i="21"/>
  <c r="AQ997" i="21"/>
  <c r="AT997" i="21"/>
  <c r="AV993" i="21"/>
  <c r="AY993" i="21"/>
  <c r="AQ993" i="21"/>
  <c r="AT993" i="21"/>
  <c r="AV989" i="21"/>
  <c r="AY989" i="21"/>
  <c r="AQ989" i="21"/>
  <c r="AT989" i="21"/>
  <c r="AV985" i="21"/>
  <c r="AY985" i="21"/>
  <c r="AQ985" i="21"/>
  <c r="AT985" i="21"/>
  <c r="AV981" i="21"/>
  <c r="AY981" i="21"/>
  <c r="AQ981" i="21"/>
  <c r="AT981" i="21"/>
  <c r="AV977" i="21"/>
  <c r="AY977" i="21"/>
  <c r="AQ977" i="21"/>
  <c r="AT977" i="21"/>
  <c r="AV973" i="21"/>
  <c r="AY973" i="21"/>
  <c r="AQ973" i="21"/>
  <c r="AT973" i="21"/>
  <c r="AV969" i="21"/>
  <c r="AY969" i="21"/>
  <c r="AQ969" i="21"/>
  <c r="AT969" i="21"/>
  <c r="AV953" i="21"/>
  <c r="AQ953" i="21"/>
  <c r="AV937" i="21"/>
  <c r="AQ937" i="21"/>
  <c r="AV921" i="21"/>
  <c r="AQ921" i="21"/>
  <c r="AV905" i="21"/>
  <c r="AQ905" i="21"/>
  <c r="AQ731" i="21"/>
  <c r="AQ715" i="21"/>
  <c r="AQ709" i="21"/>
  <c r="AV616" i="21"/>
  <c r="AQ616" i="21"/>
  <c r="AV572" i="21"/>
  <c r="AQ572" i="21"/>
  <c r="AV998" i="21"/>
  <c r="AY998" i="21"/>
  <c r="AV994" i="21"/>
  <c r="AY994" i="21"/>
  <c r="AV990" i="21"/>
  <c r="AY990" i="21"/>
  <c r="AV986" i="21"/>
  <c r="AY986" i="21"/>
  <c r="AV982" i="21"/>
  <c r="AY982" i="21"/>
  <c r="AV978" i="21"/>
  <c r="AY978" i="21"/>
  <c r="AV974" i="21"/>
  <c r="AY974" i="21"/>
  <c r="AV970" i="21"/>
  <c r="AY970" i="21"/>
  <c r="AV966" i="21"/>
  <c r="AY966" i="21"/>
  <c r="AV962" i="21"/>
  <c r="AV958" i="21"/>
  <c r="AV954" i="21"/>
  <c r="AV950" i="21"/>
  <c r="AV946" i="21"/>
  <c r="AV942" i="21"/>
  <c r="AV938" i="21"/>
  <c r="AV934" i="21"/>
  <c r="AV930" i="21"/>
  <c r="AV926" i="21"/>
  <c r="AV922" i="21"/>
  <c r="AV918" i="21"/>
  <c r="AV914" i="21"/>
  <c r="AV910" i="21"/>
  <c r="AV906" i="21"/>
  <c r="AV902" i="21"/>
  <c r="AV898" i="21"/>
  <c r="AV894" i="21"/>
  <c r="AY894" i="21"/>
  <c r="AV890" i="21"/>
  <c r="AY890" i="21"/>
  <c r="AQ889" i="21"/>
  <c r="AT889" i="21"/>
  <c r="AV886" i="21"/>
  <c r="AY886" i="21"/>
  <c r="AQ885" i="21"/>
  <c r="AT885" i="21"/>
  <c r="AV882" i="21"/>
  <c r="AY882" i="21"/>
  <c r="AQ881" i="21"/>
  <c r="AT881" i="21"/>
  <c r="AV878" i="21"/>
  <c r="AY878" i="21"/>
  <c r="AQ877" i="21"/>
  <c r="AT877" i="21"/>
  <c r="AV874" i="21"/>
  <c r="AY874" i="21"/>
  <c r="AQ873" i="21"/>
  <c r="AT873" i="21"/>
  <c r="AV870" i="21"/>
  <c r="AY870" i="21"/>
  <c r="AQ869" i="21"/>
  <c r="AT869" i="21"/>
  <c r="AV866" i="21"/>
  <c r="AY866" i="21"/>
  <c r="AQ865" i="21"/>
  <c r="AT865" i="21"/>
  <c r="AV862" i="21"/>
  <c r="AY862" i="21"/>
  <c r="AQ861" i="21"/>
  <c r="AT861" i="21"/>
  <c r="AV858" i="21"/>
  <c r="AY858" i="21"/>
  <c r="AQ857" i="21"/>
  <c r="AT857" i="21"/>
  <c r="AV854" i="21"/>
  <c r="AY854" i="21"/>
  <c r="AQ853" i="21"/>
  <c r="AT853" i="21"/>
  <c r="AV850" i="21"/>
  <c r="AY850" i="21"/>
  <c r="AQ849" i="21"/>
  <c r="AT849" i="21"/>
  <c r="AV846" i="21"/>
  <c r="AY846" i="21"/>
  <c r="AQ845" i="21"/>
  <c r="AT845" i="21"/>
  <c r="AV842" i="21"/>
  <c r="AY842" i="21"/>
  <c r="AQ841" i="21"/>
  <c r="AT841" i="21"/>
  <c r="AV838" i="21"/>
  <c r="AQ837" i="21"/>
  <c r="AV834" i="21"/>
  <c r="AQ833" i="21"/>
  <c r="AV830" i="21"/>
  <c r="AQ829" i="21"/>
  <c r="AV826" i="21"/>
  <c r="AQ825" i="21"/>
  <c r="AV822" i="21"/>
  <c r="AQ821" i="21"/>
  <c r="AV818" i="21"/>
  <c r="AQ817" i="21"/>
  <c r="AV814" i="21"/>
  <c r="AQ813" i="21"/>
  <c r="AV810" i="21"/>
  <c r="AQ809" i="21"/>
  <c r="AV806" i="21"/>
  <c r="AQ805" i="21"/>
  <c r="AV800" i="21"/>
  <c r="AV796" i="21"/>
  <c r="AV792" i="21"/>
  <c r="AV788" i="21"/>
  <c r="AV784" i="21"/>
  <c r="AV780" i="21"/>
  <c r="AV776" i="21"/>
  <c r="AV772" i="21"/>
  <c r="AQ765" i="21"/>
  <c r="AQ753" i="21"/>
  <c r="AQ743" i="21"/>
  <c r="AQ737" i="21"/>
  <c r="AV731" i="21"/>
  <c r="AQ727" i="21"/>
  <c r="AQ721" i="21"/>
  <c r="AV715" i="21"/>
  <c r="AQ711" i="21"/>
  <c r="AV709" i="21"/>
  <c r="AV664" i="21"/>
  <c r="AV660" i="21"/>
  <c r="AV656" i="21"/>
  <c r="AV652" i="21"/>
  <c r="AV648" i="21"/>
  <c r="AV644" i="21"/>
  <c r="AV640" i="21"/>
  <c r="AV636" i="21"/>
  <c r="AV632" i="21"/>
  <c r="AV628" i="21"/>
  <c r="AQ618" i="21"/>
  <c r="AV618" i="21"/>
  <c r="AV603" i="21"/>
  <c r="AQ603" i="21"/>
  <c r="AV587" i="21"/>
  <c r="AQ587" i="21"/>
  <c r="AV524" i="21"/>
  <c r="AQ524" i="21"/>
  <c r="AV508" i="21"/>
  <c r="AQ508" i="21"/>
  <c r="AV492" i="21"/>
  <c r="AQ492" i="21"/>
  <c r="AQ769" i="21"/>
  <c r="AQ759" i="21"/>
  <c r="AQ757" i="21"/>
  <c r="AQ747" i="21"/>
  <c r="AQ741" i="21"/>
  <c r="AQ622" i="21"/>
  <c r="AV622" i="21"/>
  <c r="AV600" i="21"/>
  <c r="AQ600" i="21"/>
  <c r="AV584" i="21"/>
  <c r="AQ584" i="21"/>
  <c r="AV556" i="21"/>
  <c r="AQ556" i="21"/>
  <c r="AV540" i="21"/>
  <c r="AQ540" i="21"/>
  <c r="AV472" i="21"/>
  <c r="AQ472" i="21"/>
  <c r="AQ138" i="21"/>
  <c r="AV138" i="21"/>
  <c r="AV889" i="21"/>
  <c r="AY889" i="21"/>
  <c r="AV885" i="21"/>
  <c r="AY885" i="21"/>
  <c r="AV881" i="21"/>
  <c r="AY881" i="21"/>
  <c r="AV877" i="21"/>
  <c r="AY877" i="21"/>
  <c r="AV873" i="21"/>
  <c r="AY873" i="21"/>
  <c r="AV869" i="21"/>
  <c r="AY869" i="21"/>
  <c r="AV865" i="21"/>
  <c r="AY865" i="21"/>
  <c r="AV861" i="21"/>
  <c r="AY861" i="21"/>
  <c r="AV857" i="21"/>
  <c r="AY857" i="21"/>
  <c r="AV853" i="21"/>
  <c r="AY853" i="21"/>
  <c r="AV849" i="21"/>
  <c r="AY849" i="21"/>
  <c r="AV845" i="21"/>
  <c r="AY845" i="21"/>
  <c r="AV841" i="21"/>
  <c r="AY841" i="21"/>
  <c r="AV837" i="21"/>
  <c r="AV833" i="21"/>
  <c r="AV829" i="21"/>
  <c r="AV825" i="21"/>
  <c r="AV821" i="21"/>
  <c r="AV817" i="21"/>
  <c r="AV813" i="21"/>
  <c r="AV809" i="21"/>
  <c r="AV805" i="21"/>
  <c r="AQ767" i="21"/>
  <c r="AV765" i="21"/>
  <c r="AQ761" i="21"/>
  <c r="AQ755" i="21"/>
  <c r="AV753" i="21"/>
  <c r="AQ749" i="21"/>
  <c r="AV743" i="21"/>
  <c r="AQ739" i="21"/>
  <c r="AV737" i="21"/>
  <c r="AQ733" i="21"/>
  <c r="AV727" i="21"/>
  <c r="AQ723" i="21"/>
  <c r="AV721" i="21"/>
  <c r="AQ717" i="21"/>
  <c r="AV711" i="21"/>
  <c r="AQ707" i="21"/>
  <c r="AQ702" i="21"/>
  <c r="AV702" i="21"/>
  <c r="AQ698" i="21"/>
  <c r="AV698" i="21"/>
  <c r="AQ694" i="21"/>
  <c r="AV694" i="21"/>
  <c r="AQ690" i="21"/>
  <c r="AV690" i="21"/>
  <c r="AQ686" i="21"/>
  <c r="AV686" i="21"/>
  <c r="AQ682" i="21"/>
  <c r="AV682" i="21"/>
  <c r="AQ678" i="21"/>
  <c r="AV678" i="21"/>
  <c r="AQ674" i="21"/>
  <c r="AV674" i="21"/>
  <c r="AQ670" i="21"/>
  <c r="AV670" i="21"/>
  <c r="AQ666" i="21"/>
  <c r="AV666" i="21"/>
  <c r="AV440" i="21"/>
  <c r="AQ440" i="21"/>
  <c r="AV396" i="21"/>
  <c r="AQ396" i="21"/>
  <c r="AQ725" i="21"/>
  <c r="AV799" i="21"/>
  <c r="AV795" i="21"/>
  <c r="AV791" i="21"/>
  <c r="AV787" i="21"/>
  <c r="AV783" i="21"/>
  <c r="AV779" i="21"/>
  <c r="AV775" i="21"/>
  <c r="AV771" i="21"/>
  <c r="AQ763" i="21"/>
  <c r="AQ751" i="21"/>
  <c r="AQ745" i="21"/>
  <c r="AQ735" i="21"/>
  <c r="AQ729" i="21"/>
  <c r="AQ719" i="21"/>
  <c r="AQ713" i="21"/>
  <c r="AQ662" i="21"/>
  <c r="AV662" i="21"/>
  <c r="AQ658" i="21"/>
  <c r="AV658" i="21"/>
  <c r="AQ654" i="21"/>
  <c r="AV654" i="21"/>
  <c r="AQ650" i="21"/>
  <c r="AV650" i="21"/>
  <c r="AQ646" i="21"/>
  <c r="AV646" i="21"/>
  <c r="AQ642" i="21"/>
  <c r="AV642" i="21"/>
  <c r="AQ638" i="21"/>
  <c r="AV638" i="21"/>
  <c r="AQ634" i="21"/>
  <c r="AV634" i="21"/>
  <c r="AQ630" i="21"/>
  <c r="AV630" i="21"/>
  <c r="AQ626" i="21"/>
  <c r="AV626" i="21"/>
  <c r="AV456" i="21"/>
  <c r="AQ456" i="21"/>
  <c r="AV703" i="21"/>
  <c r="AV699" i="21"/>
  <c r="AV695" i="21"/>
  <c r="AV691" i="21"/>
  <c r="AV687" i="21"/>
  <c r="AV683" i="21"/>
  <c r="AV679" i="21"/>
  <c r="AV675" i="21"/>
  <c r="AV671" i="21"/>
  <c r="AV667" i="21"/>
  <c r="AV663" i="21"/>
  <c r="AV659" i="21"/>
  <c r="AV655" i="21"/>
  <c r="AV651" i="21"/>
  <c r="AV647" i="21"/>
  <c r="AV643" i="21"/>
  <c r="AV639" i="21"/>
  <c r="AV635" i="21"/>
  <c r="AV631" i="21"/>
  <c r="AV627" i="21"/>
  <c r="AV623" i="21"/>
  <c r="AV619" i="21"/>
  <c r="AV615" i="21"/>
  <c r="AQ615" i="21"/>
  <c r="AV612" i="21"/>
  <c r="AV599" i="21"/>
  <c r="AQ599" i="21"/>
  <c r="AV596" i="21"/>
  <c r="AV583" i="21"/>
  <c r="AQ583" i="21"/>
  <c r="AV576" i="21"/>
  <c r="AQ576" i="21"/>
  <c r="AV560" i="21"/>
  <c r="AQ560" i="21"/>
  <c r="AV544" i="21"/>
  <c r="AQ544" i="21"/>
  <c r="AV528" i="21"/>
  <c r="AQ528" i="21"/>
  <c r="AV512" i="21"/>
  <c r="AQ512" i="21"/>
  <c r="AV496" i="21"/>
  <c r="AQ496" i="21"/>
  <c r="AV476" i="21"/>
  <c r="AQ476" i="21"/>
  <c r="AV460" i="21"/>
  <c r="AQ460" i="21"/>
  <c r="AV444" i="21"/>
  <c r="AQ444" i="21"/>
  <c r="AV428" i="21"/>
  <c r="AQ428" i="21"/>
  <c r="AV420" i="21"/>
  <c r="AQ420" i="21"/>
  <c r="AV412" i="21"/>
  <c r="AQ412" i="21"/>
  <c r="AQ358" i="21"/>
  <c r="AV358" i="21"/>
  <c r="AV611" i="21"/>
  <c r="AQ611" i="21"/>
  <c r="AV608" i="21"/>
  <c r="AV595" i="21"/>
  <c r="AQ595" i="21"/>
  <c r="AV592" i="21"/>
  <c r="AV580" i="21"/>
  <c r="AQ580" i="21"/>
  <c r="AV564" i="21"/>
  <c r="AQ564" i="21"/>
  <c r="AV548" i="21"/>
  <c r="AQ548" i="21"/>
  <c r="AV532" i="21"/>
  <c r="AQ532" i="21"/>
  <c r="AV516" i="21"/>
  <c r="AQ516" i="21"/>
  <c r="AV500" i="21"/>
  <c r="AQ500" i="21"/>
  <c r="AV484" i="21"/>
  <c r="AQ484" i="21"/>
  <c r="AV480" i="21"/>
  <c r="AQ480" i="21"/>
  <c r="AV464" i="21"/>
  <c r="AQ464" i="21"/>
  <c r="AV448" i="21"/>
  <c r="AQ448" i="21"/>
  <c r="AQ320" i="21"/>
  <c r="AT320" i="21"/>
  <c r="AV320" i="21"/>
  <c r="AY320" i="21"/>
  <c r="AQ294" i="21"/>
  <c r="AV294" i="21"/>
  <c r="AV768" i="21"/>
  <c r="AV764" i="21"/>
  <c r="AV760" i="21"/>
  <c r="AV756" i="21"/>
  <c r="AV752" i="21"/>
  <c r="AV748" i="21"/>
  <c r="AV744" i="21"/>
  <c r="AV740" i="21"/>
  <c r="AV736" i="21"/>
  <c r="AV732" i="21"/>
  <c r="AV728" i="21"/>
  <c r="AV724" i="21"/>
  <c r="AV720" i="21"/>
  <c r="AV716" i="21"/>
  <c r="AV712" i="21"/>
  <c r="AV708" i="21"/>
  <c r="AQ703" i="21"/>
  <c r="AQ699" i="21"/>
  <c r="AQ695" i="21"/>
  <c r="AQ691" i="21"/>
  <c r="AQ687" i="21"/>
  <c r="AQ683" i="21"/>
  <c r="AQ679" i="21"/>
  <c r="AQ675" i="21"/>
  <c r="AQ671" i="21"/>
  <c r="AQ667" i="21"/>
  <c r="AQ663" i="21"/>
  <c r="AQ659" i="21"/>
  <c r="AQ655" i="21"/>
  <c r="AQ651" i="21"/>
  <c r="AQ647" i="21"/>
  <c r="AQ643" i="21"/>
  <c r="AQ639" i="21"/>
  <c r="AQ635" i="21"/>
  <c r="AQ631" i="21"/>
  <c r="AQ627" i="21"/>
  <c r="AQ623" i="21"/>
  <c r="AQ619" i="21"/>
  <c r="AV607" i="21"/>
  <c r="AQ607" i="21"/>
  <c r="AV604" i="21"/>
  <c r="AV591" i="21"/>
  <c r="AQ591" i="21"/>
  <c r="AV588" i="21"/>
  <c r="AV568" i="21"/>
  <c r="AQ568" i="21"/>
  <c r="AV552" i="21"/>
  <c r="AQ552" i="21"/>
  <c r="AV536" i="21"/>
  <c r="AQ536" i="21"/>
  <c r="AV520" i="21"/>
  <c r="AQ520" i="21"/>
  <c r="AV504" i="21"/>
  <c r="AQ504" i="21"/>
  <c r="AV488" i="21"/>
  <c r="AQ488" i="21"/>
  <c r="AV468" i="21"/>
  <c r="AQ468" i="21"/>
  <c r="AV452" i="21"/>
  <c r="AQ452" i="21"/>
  <c r="AV436" i="21"/>
  <c r="AQ436" i="21"/>
  <c r="AV432" i="21"/>
  <c r="AQ432" i="21"/>
  <c r="AV424" i="21"/>
  <c r="AQ424" i="21"/>
  <c r="AV416" i="21"/>
  <c r="AQ416" i="21"/>
  <c r="AQ409" i="21"/>
  <c r="AV409" i="21"/>
  <c r="AV393" i="21"/>
  <c r="AQ393" i="21"/>
  <c r="AV381" i="21"/>
  <c r="AQ381" i="21"/>
  <c r="AQ332" i="21"/>
  <c r="AT332" i="21"/>
  <c r="AV332" i="21"/>
  <c r="AY332" i="21"/>
  <c r="AV408" i="21"/>
  <c r="AQ408" i="21"/>
  <c r="AV405" i="21"/>
  <c r="AV392" i="21"/>
  <c r="AQ392" i="21"/>
  <c r="AV389" i="21"/>
  <c r="AV385" i="21"/>
  <c r="AQ385" i="21"/>
  <c r="AQ362" i="21"/>
  <c r="AV362" i="21"/>
  <c r="AQ348" i="21"/>
  <c r="AV348" i="21"/>
  <c r="AQ310" i="21"/>
  <c r="AT310" i="21"/>
  <c r="AV310" i="21"/>
  <c r="AY310" i="21"/>
  <c r="AQ272" i="21"/>
  <c r="AV272" i="21"/>
  <c r="AQ579" i="21"/>
  <c r="AQ575" i="21"/>
  <c r="AQ571" i="21"/>
  <c r="AQ567" i="21"/>
  <c r="AQ563" i="21"/>
  <c r="AQ559" i="21"/>
  <c r="AQ555" i="21"/>
  <c r="AQ551" i="21"/>
  <c r="AQ547" i="21"/>
  <c r="AQ543" i="21"/>
  <c r="AQ539" i="21"/>
  <c r="AQ535" i="21"/>
  <c r="AQ531" i="21"/>
  <c r="AQ527" i="21"/>
  <c r="AQ523" i="21"/>
  <c r="AQ519" i="21"/>
  <c r="AQ515" i="21"/>
  <c r="AQ511" i="21"/>
  <c r="AQ507" i="21"/>
  <c r="AQ503" i="21"/>
  <c r="AQ499" i="21"/>
  <c r="AQ495" i="21"/>
  <c r="AQ491" i="21"/>
  <c r="AQ487" i="21"/>
  <c r="AQ483" i="21"/>
  <c r="AV404" i="21"/>
  <c r="AQ404" i="21"/>
  <c r="AV401" i="21"/>
  <c r="AV388" i="21"/>
  <c r="AQ388" i="21"/>
  <c r="AQ366" i="21"/>
  <c r="AV366" i="21"/>
  <c r="AQ338" i="21"/>
  <c r="AT338" i="21"/>
  <c r="AV338" i="21"/>
  <c r="AY338" i="21"/>
  <c r="AQ288" i="21"/>
  <c r="AV288" i="21"/>
  <c r="AQ262" i="21"/>
  <c r="AV262" i="21"/>
  <c r="AQ216" i="21"/>
  <c r="AV216" i="21"/>
  <c r="AQ190" i="21"/>
  <c r="AV190" i="21"/>
  <c r="AV579" i="21"/>
  <c r="AV575" i="21"/>
  <c r="AV571" i="21"/>
  <c r="AV567" i="21"/>
  <c r="AV563" i="21"/>
  <c r="AV559" i="21"/>
  <c r="AV555" i="21"/>
  <c r="AV551" i="21"/>
  <c r="AV547" i="21"/>
  <c r="AV543" i="21"/>
  <c r="AV539" i="21"/>
  <c r="AV535" i="21"/>
  <c r="AV531" i="21"/>
  <c r="AV527" i="21"/>
  <c r="AV523" i="21"/>
  <c r="AV519" i="21"/>
  <c r="AV515" i="21"/>
  <c r="AV511" i="21"/>
  <c r="AV507" i="21"/>
  <c r="AV503" i="21"/>
  <c r="AV499" i="21"/>
  <c r="AV495" i="21"/>
  <c r="AV491" i="21"/>
  <c r="AV487" i="21"/>
  <c r="AV483" i="21"/>
  <c r="AQ481" i="21"/>
  <c r="AQ477" i="21"/>
  <c r="AQ473" i="21"/>
  <c r="AQ469" i="21"/>
  <c r="AQ465" i="21"/>
  <c r="AQ461" i="21"/>
  <c r="AQ457" i="21"/>
  <c r="AQ453" i="21"/>
  <c r="AQ449" i="21"/>
  <c r="AQ445" i="21"/>
  <c r="AQ441" i="21"/>
  <c r="AQ437" i="21"/>
  <c r="AQ433" i="21"/>
  <c r="AQ429" i="21"/>
  <c r="AQ425" i="21"/>
  <c r="AQ421" i="21"/>
  <c r="AQ417" i="21"/>
  <c r="AQ413" i="21"/>
  <c r="AV400" i="21"/>
  <c r="AQ400" i="21"/>
  <c r="AV397" i="21"/>
  <c r="AV377" i="21"/>
  <c r="AQ377" i="21"/>
  <c r="AQ370" i="21"/>
  <c r="AV370" i="21"/>
  <c r="AQ354" i="21"/>
  <c r="AV354" i="21"/>
  <c r="AQ304" i="21"/>
  <c r="AV304" i="21"/>
  <c r="AQ278" i="21"/>
  <c r="AV278" i="21"/>
  <c r="AQ246" i="21"/>
  <c r="AV246" i="21"/>
  <c r="AV371" i="21"/>
  <c r="AV367" i="21"/>
  <c r="AV363" i="21"/>
  <c r="AV359" i="21"/>
  <c r="AV355" i="21"/>
  <c r="AQ350" i="21"/>
  <c r="AQ344" i="21"/>
  <c r="AQ334" i="21"/>
  <c r="AT334" i="21"/>
  <c r="AQ328" i="21"/>
  <c r="AT328" i="21"/>
  <c r="AQ322" i="21"/>
  <c r="AT322" i="21"/>
  <c r="AQ316" i="21"/>
  <c r="AT316" i="21"/>
  <c r="AQ306" i="21"/>
  <c r="AT306" i="21"/>
  <c r="AQ300" i="21"/>
  <c r="AQ290" i="21"/>
  <c r="AQ284" i="21"/>
  <c r="AQ274" i="21"/>
  <c r="AQ268" i="21"/>
  <c r="AQ258" i="21"/>
  <c r="AQ242" i="21"/>
  <c r="AV242" i="21"/>
  <c r="AQ230" i="21"/>
  <c r="AV230" i="21"/>
  <c r="AQ206" i="21"/>
  <c r="AV206" i="21"/>
  <c r="AQ130" i="21"/>
  <c r="AV130" i="21"/>
  <c r="AQ384" i="21"/>
  <c r="AQ380" i="21"/>
  <c r="AQ376" i="21"/>
  <c r="AV350" i="21"/>
  <c r="AQ346" i="21"/>
  <c r="AV344" i="21"/>
  <c r="AQ340" i="21"/>
  <c r="AT340" i="21"/>
  <c r="AV334" i="21"/>
  <c r="AY334" i="21"/>
  <c r="AQ330" i="21"/>
  <c r="AT330" i="21"/>
  <c r="AV328" i="21"/>
  <c r="AY328" i="21"/>
  <c r="AV322" i="21"/>
  <c r="AY322" i="21"/>
  <c r="AQ318" i="21"/>
  <c r="AT318" i="21"/>
  <c r="AV316" i="21"/>
  <c r="AY316" i="21"/>
  <c r="AQ312" i="21"/>
  <c r="AT312" i="21"/>
  <c r="AV306" i="21"/>
  <c r="AY306" i="21"/>
  <c r="AQ302" i="21"/>
  <c r="AV300" i="21"/>
  <c r="AQ296" i="21"/>
  <c r="AV290" i="21"/>
  <c r="AQ286" i="21"/>
  <c r="AV284" i="21"/>
  <c r="AQ280" i="21"/>
  <c r="AV274" i="21"/>
  <c r="AQ270" i="21"/>
  <c r="AV268" i="21"/>
  <c r="AQ264" i="21"/>
  <c r="AV258" i="21"/>
  <c r="AV256" i="21"/>
  <c r="AQ256" i="21"/>
  <c r="AQ238" i="21"/>
  <c r="AV238" i="21"/>
  <c r="AQ222" i="21"/>
  <c r="AV222" i="21"/>
  <c r="AQ184" i="21"/>
  <c r="AV184" i="21"/>
  <c r="AQ154" i="21"/>
  <c r="AV154" i="21"/>
  <c r="AV384" i="21"/>
  <c r="AV380" i="21"/>
  <c r="AV376" i="21"/>
  <c r="AQ371" i="21"/>
  <c r="AQ367" i="21"/>
  <c r="AQ363" i="21"/>
  <c r="AQ359" i="21"/>
  <c r="AQ355" i="21"/>
  <c r="AQ352" i="21"/>
  <c r="AV346" i="21"/>
  <c r="AQ342" i="21"/>
  <c r="AT342" i="21"/>
  <c r="AV340" i="21"/>
  <c r="AY340" i="21"/>
  <c r="AQ336" i="21"/>
  <c r="AT336" i="21"/>
  <c r="AV330" i="21"/>
  <c r="AY330" i="21"/>
  <c r="AQ326" i="21"/>
  <c r="AT326" i="21"/>
  <c r="AQ324" i="21"/>
  <c r="AT324" i="21"/>
  <c r="AV318" i="21"/>
  <c r="AY318" i="21"/>
  <c r="AQ314" i="21"/>
  <c r="AT314" i="21"/>
  <c r="AV312" i="21"/>
  <c r="AY312" i="21"/>
  <c r="AQ308" i="21"/>
  <c r="AT308" i="21"/>
  <c r="AV302" i="21"/>
  <c r="AQ298" i="21"/>
  <c r="AV296" i="21"/>
  <c r="AQ292" i="21"/>
  <c r="AV286" i="21"/>
  <c r="AQ282" i="21"/>
  <c r="AV280" i="21"/>
  <c r="AQ276" i="21"/>
  <c r="AV270" i="21"/>
  <c r="AQ266" i="21"/>
  <c r="AV264" i="21"/>
  <c r="AQ260" i="21"/>
  <c r="AQ250" i="21"/>
  <c r="AV250" i="21"/>
  <c r="AQ234" i="21"/>
  <c r="AV234" i="21"/>
  <c r="AQ200" i="21"/>
  <c r="AV200" i="21"/>
  <c r="AV251" i="21"/>
  <c r="AV247" i="21"/>
  <c r="AV243" i="21"/>
  <c r="AV239" i="21"/>
  <c r="AV235" i="21"/>
  <c r="AV231" i="21"/>
  <c r="AV227" i="21"/>
  <c r="AQ218" i="21"/>
  <c r="AQ212" i="21"/>
  <c r="AQ202" i="21"/>
  <c r="AQ196" i="21"/>
  <c r="AQ186" i="21"/>
  <c r="AQ180" i="21"/>
  <c r="AQ166" i="21"/>
  <c r="AQ150" i="21"/>
  <c r="AQ136" i="21"/>
  <c r="AV136" i="21"/>
  <c r="AV42" i="21"/>
  <c r="AQ42" i="21"/>
  <c r="AQ224" i="21"/>
  <c r="AQ214" i="21"/>
  <c r="AQ208" i="21"/>
  <c r="AQ198" i="21"/>
  <c r="AQ192" i="21"/>
  <c r="AQ182" i="21"/>
  <c r="AQ162" i="21"/>
  <c r="AQ146" i="21"/>
  <c r="AV351" i="21"/>
  <c r="AV347" i="21"/>
  <c r="AV343" i="21"/>
  <c r="AY343" i="21"/>
  <c r="AV339" i="21"/>
  <c r="AY339" i="21"/>
  <c r="AV335" i="21"/>
  <c r="AY335" i="21"/>
  <c r="AV331" i="21"/>
  <c r="AY331" i="21"/>
  <c r="AV327" i="21"/>
  <c r="AY327" i="21"/>
  <c r="AV323" i="21"/>
  <c r="AY323" i="21"/>
  <c r="AV319" i="21"/>
  <c r="AY319" i="21"/>
  <c r="AV315" i="21"/>
  <c r="AY315" i="21"/>
  <c r="AV311" i="21"/>
  <c r="AY311" i="21"/>
  <c r="AV307" i="21"/>
  <c r="AY307" i="21"/>
  <c r="AV303" i="21"/>
  <c r="AV299" i="21"/>
  <c r="AV295" i="21"/>
  <c r="AV291" i="21"/>
  <c r="AV287" i="21"/>
  <c r="AV283" i="21"/>
  <c r="AV279" i="21"/>
  <c r="AV275" i="21"/>
  <c r="AV271" i="21"/>
  <c r="AV267" i="21"/>
  <c r="AV263" i="21"/>
  <c r="AV259" i="21"/>
  <c r="AV255" i="21"/>
  <c r="AQ251" i="21"/>
  <c r="AQ247" i="21"/>
  <c r="AQ243" i="21"/>
  <c r="AQ239" i="21"/>
  <c r="AQ235" i="21"/>
  <c r="AQ231" i="21"/>
  <c r="AQ227" i="21"/>
  <c r="AQ226" i="21"/>
  <c r="AV224" i="21"/>
  <c r="AQ220" i="21"/>
  <c r="AV214" i="21"/>
  <c r="AQ210" i="21"/>
  <c r="AV208" i="21"/>
  <c r="AQ204" i="21"/>
  <c r="AV198" i="21"/>
  <c r="AQ194" i="21"/>
  <c r="AV192" i="21"/>
  <c r="AQ188" i="21"/>
  <c r="AV182" i="21"/>
  <c r="AQ178" i="21"/>
  <c r="AQ176" i="21"/>
  <c r="AV176" i="21"/>
  <c r="AQ172" i="21"/>
  <c r="AV172" i="21"/>
  <c r="AQ168" i="21"/>
  <c r="AV168" i="21"/>
  <c r="AQ158" i="21"/>
  <c r="AQ142" i="21"/>
  <c r="AV223" i="21"/>
  <c r="AV219" i="21"/>
  <c r="AV215" i="21"/>
  <c r="AV211" i="21"/>
  <c r="AV207" i="21"/>
  <c r="AV203" i="21"/>
  <c r="AV199" i="21"/>
  <c r="AV195" i="21"/>
  <c r="AV191" i="21"/>
  <c r="AV187" i="21"/>
  <c r="AV183" i="21"/>
  <c r="AV179" i="21"/>
  <c r="AV164" i="21"/>
  <c r="AV160" i="21"/>
  <c r="AV156" i="21"/>
  <c r="AV152" i="21"/>
  <c r="AV148" i="21"/>
  <c r="AV144" i="21"/>
  <c r="AV140" i="21"/>
  <c r="AQ132" i="21"/>
  <c r="AQ126" i="21"/>
  <c r="AV120" i="21"/>
  <c r="AQ120" i="21"/>
  <c r="AV116" i="21"/>
  <c r="AQ116" i="21"/>
  <c r="AQ107" i="21"/>
  <c r="AV107" i="21"/>
  <c r="AQ99" i="21"/>
  <c r="AV99" i="21"/>
  <c r="AV92" i="21"/>
  <c r="AQ92" i="21"/>
  <c r="AQ128" i="21"/>
  <c r="AQ111" i="21"/>
  <c r="AV111" i="21"/>
  <c r="AV177" i="21"/>
  <c r="AV173" i="21"/>
  <c r="AV169" i="21"/>
  <c r="AV165" i="21"/>
  <c r="AV161" i="21"/>
  <c r="AV157" i="21"/>
  <c r="AV153" i="21"/>
  <c r="AV149" i="21"/>
  <c r="AV145" i="21"/>
  <c r="AV141" i="21"/>
  <c r="AV137" i="21"/>
  <c r="AQ134" i="21"/>
  <c r="AV128" i="21"/>
  <c r="AQ124" i="21"/>
  <c r="AQ115" i="21"/>
  <c r="AV115" i="21"/>
  <c r="AQ103" i="21"/>
  <c r="AV103" i="21"/>
  <c r="AQ95" i="21"/>
  <c r="AV95" i="21"/>
  <c r="AQ87" i="21"/>
  <c r="AV87" i="21"/>
  <c r="AV84" i="21"/>
  <c r="AQ84" i="21"/>
  <c r="AV80" i="21"/>
  <c r="AQ80" i="21"/>
  <c r="AV133" i="21"/>
  <c r="AV129" i="21"/>
  <c r="AV125" i="21"/>
  <c r="AV121" i="21"/>
  <c r="AV117" i="21"/>
  <c r="AV112" i="21"/>
  <c r="AV108" i="21"/>
  <c r="AV104" i="21"/>
  <c r="AV100" i="21"/>
  <c r="AV96" i="21"/>
  <c r="AV88" i="21"/>
  <c r="AQ88" i="21"/>
  <c r="AV71" i="21"/>
  <c r="AQ71" i="21"/>
  <c r="AV55" i="21"/>
  <c r="AQ55" i="21"/>
  <c r="AQ83" i="21"/>
  <c r="AV83" i="21"/>
  <c r="AV79" i="21"/>
  <c r="AQ79" i="21"/>
  <c r="AV76" i="21"/>
  <c r="AV75" i="21"/>
  <c r="AQ75" i="21"/>
  <c r="AV59" i="21"/>
  <c r="AQ59" i="21"/>
  <c r="AV38" i="21"/>
  <c r="AQ38" i="21"/>
  <c r="AV25" i="21"/>
  <c r="AQ25" i="21"/>
  <c r="AV9" i="21"/>
  <c r="AQ9" i="21"/>
  <c r="AV63" i="21"/>
  <c r="AQ63" i="21"/>
  <c r="AV47" i="21"/>
  <c r="AQ47" i="21"/>
  <c r="AV67" i="21"/>
  <c r="AQ67" i="21"/>
  <c r="AV51" i="21"/>
  <c r="AQ51" i="21"/>
  <c r="AV72" i="21"/>
  <c r="AV68" i="21"/>
  <c r="AV64" i="21"/>
  <c r="AV60" i="21"/>
  <c r="AV56" i="21"/>
  <c r="AV52" i="21"/>
  <c r="AV48" i="21"/>
  <c r="AV37" i="21"/>
  <c r="AQ37" i="21"/>
  <c r="AV34" i="21"/>
  <c r="AV13" i="21"/>
  <c r="AQ13" i="21"/>
  <c r="AV33" i="21"/>
  <c r="AQ33" i="21"/>
  <c r="AV30" i="21"/>
  <c r="AV17" i="21"/>
  <c r="AQ17" i="21"/>
  <c r="AV29" i="21"/>
  <c r="AQ29" i="21"/>
  <c r="AV26" i="21"/>
  <c r="AV21" i="21"/>
  <c r="AQ21" i="21"/>
  <c r="AV5" i="21"/>
  <c r="AQ5" i="21"/>
  <c r="AV22" i="21"/>
  <c r="AV18" i="21"/>
  <c r="AV14" i="21"/>
  <c r="AV10" i="21"/>
  <c r="AV6" i="21"/>
  <c r="AV2" i="21"/>
  <c r="AM2" i="21"/>
  <c r="AG2" i="21"/>
  <c r="AO2" i="21"/>
  <c r="AX72" i="21"/>
  <c r="AY72" i="21"/>
  <c r="AX59" i="21"/>
  <c r="AY59" i="21"/>
  <c r="AX104" i="21"/>
  <c r="AY104" i="21"/>
  <c r="AX103" i="21"/>
  <c r="AY103" i="21"/>
  <c r="AX141" i="21"/>
  <c r="AY141" i="21"/>
  <c r="AX173" i="21"/>
  <c r="AY173" i="21"/>
  <c r="AX179" i="21"/>
  <c r="AY179" i="21"/>
  <c r="AX211" i="21"/>
  <c r="AY211" i="21"/>
  <c r="AX10" i="21"/>
  <c r="AY10" i="21"/>
  <c r="AX26" i="21"/>
  <c r="AY26" i="21"/>
  <c r="AX17" i="21"/>
  <c r="AY17" i="21"/>
  <c r="AX37" i="21"/>
  <c r="AY37" i="21"/>
  <c r="AX60" i="21"/>
  <c r="AY60" i="21"/>
  <c r="AX79" i="21"/>
  <c r="AY79" i="21"/>
  <c r="AX55" i="21"/>
  <c r="AY55" i="21"/>
  <c r="AX88" i="21"/>
  <c r="AY88" i="21"/>
  <c r="AX108" i="21"/>
  <c r="AY108" i="21"/>
  <c r="AX125" i="21"/>
  <c r="AY125" i="21"/>
  <c r="AX80" i="21"/>
  <c r="AY80" i="21"/>
  <c r="AX128" i="21"/>
  <c r="AY128" i="21"/>
  <c r="AX145" i="21"/>
  <c r="AY145" i="21"/>
  <c r="AX161" i="21"/>
  <c r="AY161" i="21"/>
  <c r="AX177" i="21"/>
  <c r="AY177" i="21"/>
  <c r="AX107" i="21"/>
  <c r="AY107" i="21"/>
  <c r="AX140" i="21"/>
  <c r="AY140" i="21"/>
  <c r="AX156" i="21"/>
  <c r="AY156" i="21"/>
  <c r="AX183" i="21"/>
  <c r="AY183" i="21"/>
  <c r="AX199" i="21"/>
  <c r="AY199" i="21"/>
  <c r="AX215" i="21"/>
  <c r="AY215" i="21"/>
  <c r="AX182" i="21"/>
  <c r="AY182" i="21"/>
  <c r="AX198" i="21"/>
  <c r="AY198" i="21"/>
  <c r="AX214" i="21"/>
  <c r="AY214" i="21"/>
  <c r="AX259" i="21"/>
  <c r="AY259" i="21"/>
  <c r="AX275" i="21"/>
  <c r="AY275" i="21"/>
  <c r="AX291" i="21"/>
  <c r="AY291" i="21"/>
  <c r="AX227" i="21"/>
  <c r="AY227" i="21"/>
  <c r="AX243" i="21"/>
  <c r="AY243" i="21"/>
  <c r="AX270" i="21"/>
  <c r="AY270" i="21"/>
  <c r="AX286" i="21"/>
  <c r="AY286" i="21"/>
  <c r="AX302" i="21"/>
  <c r="AY302" i="21"/>
  <c r="AX384" i="21"/>
  <c r="AY384" i="21"/>
  <c r="AX344" i="21"/>
  <c r="AY344" i="21"/>
  <c r="AX206" i="21"/>
  <c r="AY206" i="21"/>
  <c r="AX242" i="21"/>
  <c r="AY242" i="21"/>
  <c r="AX359" i="21"/>
  <c r="AY359" i="21"/>
  <c r="AX246" i="21"/>
  <c r="AY246" i="21"/>
  <c r="AX304" i="21"/>
  <c r="AY304" i="21"/>
  <c r="AX370" i="21"/>
  <c r="AY370" i="21"/>
  <c r="AX397" i="21"/>
  <c r="AY397" i="21"/>
  <c r="AX495" i="21"/>
  <c r="AY495" i="21"/>
  <c r="AX511" i="21"/>
  <c r="AY511" i="21"/>
  <c r="AX527" i="21"/>
  <c r="AY527" i="21"/>
  <c r="AX543" i="21"/>
  <c r="AY543" i="21"/>
  <c r="AX559" i="21"/>
  <c r="AY559" i="21"/>
  <c r="AX575" i="21"/>
  <c r="AY575" i="21"/>
  <c r="AX216" i="21"/>
  <c r="AY216" i="21"/>
  <c r="AX288" i="21"/>
  <c r="AY288" i="21"/>
  <c r="AX366" i="21"/>
  <c r="AY366" i="21"/>
  <c r="AX401" i="21"/>
  <c r="AY401" i="21"/>
  <c r="AX272" i="21"/>
  <c r="AY272" i="21"/>
  <c r="AX348" i="21"/>
  <c r="AY348" i="21"/>
  <c r="AX392" i="21"/>
  <c r="AY392" i="21"/>
  <c r="AX588" i="21"/>
  <c r="AY588" i="21"/>
  <c r="AX708" i="21"/>
  <c r="AX724" i="21"/>
  <c r="AX756" i="21"/>
  <c r="AX294" i="21"/>
  <c r="AY294" i="21"/>
  <c r="AX592" i="21"/>
  <c r="AY592" i="21"/>
  <c r="AX599" i="21"/>
  <c r="AY599" i="21"/>
  <c r="AX619" i="21"/>
  <c r="AX635" i="21"/>
  <c r="AX651" i="21"/>
  <c r="AX667" i="21"/>
  <c r="AX683" i="21"/>
  <c r="AX699" i="21"/>
  <c r="AX626" i="21"/>
  <c r="AX634" i="21"/>
  <c r="AX642" i="21"/>
  <c r="AX650" i="21"/>
  <c r="AX658" i="21"/>
  <c r="AX775" i="21"/>
  <c r="AX791" i="21"/>
  <c r="AY791" i="21"/>
  <c r="AX666" i="21"/>
  <c r="AX674" i="21"/>
  <c r="AX682" i="21"/>
  <c r="AX690" i="21"/>
  <c r="AX698" i="21"/>
  <c r="AX805" i="21"/>
  <c r="AY805" i="21"/>
  <c r="AX821" i="21"/>
  <c r="AY821" i="21"/>
  <c r="AX837" i="21"/>
  <c r="AY837" i="21"/>
  <c r="AX508" i="21"/>
  <c r="AY508" i="21"/>
  <c r="AX587" i="21"/>
  <c r="AY587" i="21"/>
  <c r="AX640" i="21"/>
  <c r="AX656" i="21"/>
  <c r="AX731" i="21"/>
  <c r="AX784" i="21"/>
  <c r="AX800" i="21"/>
  <c r="AY800" i="21"/>
  <c r="AX810" i="21"/>
  <c r="AY810" i="21"/>
  <c r="AX818" i="21"/>
  <c r="AY818" i="21"/>
  <c r="AX826" i="21"/>
  <c r="AY826" i="21"/>
  <c r="AX834" i="21"/>
  <c r="AY834" i="21"/>
  <c r="AX906" i="21"/>
  <c r="AY906" i="21"/>
  <c r="AX922" i="21"/>
  <c r="AY922" i="21"/>
  <c r="AX938" i="21"/>
  <c r="AY938" i="21"/>
  <c r="AX954" i="21"/>
  <c r="AY954" i="21"/>
  <c r="AX905" i="21"/>
  <c r="AY905" i="21"/>
  <c r="AX937" i="21"/>
  <c r="AY937" i="21"/>
  <c r="AX925" i="21"/>
  <c r="AY925" i="21"/>
  <c r="AX957" i="21"/>
  <c r="AY957" i="21"/>
  <c r="AX913" i="21"/>
  <c r="AY913" i="21"/>
  <c r="AX945" i="21"/>
  <c r="AY945" i="21"/>
  <c r="AX933" i="21"/>
  <c r="AY933" i="21"/>
  <c r="AX349" i="21"/>
  <c r="AY349" i="21"/>
  <c r="AX418" i="21"/>
  <c r="AY418" i="21"/>
  <c r="AX410" i="21"/>
  <c r="AY410" i="21"/>
  <c r="AX439" i="21"/>
  <c r="AY439" i="21"/>
  <c r="AX213" i="21"/>
  <c r="AY213" i="21"/>
  <c r="AX232" i="21"/>
  <c r="AY232" i="21"/>
  <c r="AX356" i="21"/>
  <c r="AY356" i="21"/>
  <c r="AX197" i="21"/>
  <c r="AY197" i="21"/>
  <c r="AX453" i="21"/>
  <c r="AY453" i="21"/>
  <c r="AX469" i="21"/>
  <c r="AY469" i="21"/>
  <c r="AX181" i="21"/>
  <c r="AY181" i="21"/>
  <c r="AX189" i="21"/>
  <c r="AY189" i="21"/>
  <c r="AX386" i="21"/>
  <c r="AY386" i="21"/>
  <c r="AX437" i="21"/>
  <c r="AY437" i="21"/>
  <c r="AX525" i="21"/>
  <c r="AY525" i="21"/>
  <c r="AX561" i="21"/>
  <c r="AY561" i="21"/>
  <c r="AX797" i="21"/>
  <c r="AY797" i="21"/>
  <c r="AX816" i="21"/>
  <c r="AY816" i="21"/>
  <c r="AX832" i="21"/>
  <c r="AY832" i="21"/>
  <c r="AX781" i="21"/>
  <c r="AX785" i="21"/>
  <c r="AX801" i="21"/>
  <c r="AY801" i="21"/>
  <c r="AX956" i="21"/>
  <c r="AY956" i="21"/>
  <c r="AX101" i="21"/>
  <c r="AY101" i="21"/>
  <c r="AX442" i="21"/>
  <c r="AY442" i="21"/>
  <c r="AX451" i="21"/>
  <c r="AY451" i="21"/>
  <c r="AX458" i="21"/>
  <c r="AY458" i="21"/>
  <c r="AX467" i="21"/>
  <c r="AY467" i="21"/>
  <c r="AX474" i="21"/>
  <c r="AY474" i="21"/>
  <c r="AX248" i="21"/>
  <c r="AY248" i="21"/>
  <c r="AX413" i="21"/>
  <c r="AY413" i="21"/>
  <c r="AX22" i="21"/>
  <c r="AY22" i="21"/>
  <c r="AX25" i="21"/>
  <c r="AY25" i="21"/>
  <c r="AX5" i="21"/>
  <c r="AY5" i="21"/>
  <c r="AX30" i="21"/>
  <c r="AY30" i="21"/>
  <c r="AX48" i="21"/>
  <c r="AY48" i="21"/>
  <c r="AX51" i="21"/>
  <c r="AY51" i="21"/>
  <c r="AX9" i="21"/>
  <c r="AY9" i="21"/>
  <c r="AX75" i="21"/>
  <c r="AY75" i="21"/>
  <c r="AX112" i="21"/>
  <c r="AY112" i="21"/>
  <c r="AX115" i="21"/>
  <c r="AY115" i="21"/>
  <c r="AX149" i="21"/>
  <c r="AY149" i="21"/>
  <c r="AX111" i="21"/>
  <c r="AY111" i="21"/>
  <c r="AX92" i="21"/>
  <c r="AY92" i="21"/>
  <c r="AX120" i="21"/>
  <c r="AY120" i="21"/>
  <c r="AX144" i="21"/>
  <c r="AY144" i="21"/>
  <c r="AX160" i="21"/>
  <c r="AY160" i="21"/>
  <c r="AX187" i="21"/>
  <c r="AY187" i="21"/>
  <c r="AX203" i="21"/>
  <c r="AY203" i="21"/>
  <c r="AX219" i="21"/>
  <c r="AY219" i="21"/>
  <c r="AX168" i="21"/>
  <c r="AY168" i="21"/>
  <c r="AX176" i="21"/>
  <c r="AY176" i="21"/>
  <c r="AX263" i="21"/>
  <c r="AY263" i="21"/>
  <c r="AX279" i="21"/>
  <c r="AY279" i="21"/>
  <c r="AX295" i="21"/>
  <c r="AY295" i="21"/>
  <c r="AX42" i="21"/>
  <c r="AY42" i="21"/>
  <c r="AX231" i="21"/>
  <c r="AY231" i="21"/>
  <c r="AX247" i="21"/>
  <c r="AY247" i="21"/>
  <c r="AX234" i="21"/>
  <c r="AY234" i="21"/>
  <c r="AX154" i="21"/>
  <c r="AY154" i="21"/>
  <c r="AX222" i="21"/>
  <c r="AY222" i="21"/>
  <c r="AX268" i="21"/>
  <c r="AY268" i="21"/>
  <c r="AX284" i="21"/>
  <c r="AY284" i="21"/>
  <c r="AX300" i="21"/>
  <c r="AY300" i="21"/>
  <c r="AX363" i="21"/>
  <c r="AY363" i="21"/>
  <c r="AX483" i="21"/>
  <c r="AY483" i="21"/>
  <c r="AX499" i="21"/>
  <c r="AY499" i="21"/>
  <c r="AX515" i="21"/>
  <c r="AY515" i="21"/>
  <c r="AX531" i="21"/>
  <c r="AY531" i="21"/>
  <c r="AX547" i="21"/>
  <c r="AY547" i="21"/>
  <c r="AX563" i="21"/>
  <c r="AY563" i="21"/>
  <c r="AX579" i="21"/>
  <c r="AY579" i="21"/>
  <c r="AX385" i="21"/>
  <c r="AY385" i="21"/>
  <c r="AX405" i="21"/>
  <c r="AY405" i="21"/>
  <c r="AX393" i="21"/>
  <c r="AY393" i="21"/>
  <c r="AX416" i="21"/>
  <c r="AY416" i="21"/>
  <c r="AX432" i="21"/>
  <c r="AY432" i="21"/>
  <c r="AX452" i="21"/>
  <c r="AY452" i="21"/>
  <c r="AX488" i="21"/>
  <c r="AY488" i="21"/>
  <c r="AX520" i="21"/>
  <c r="AY520" i="21"/>
  <c r="AX552" i="21"/>
  <c r="AY552" i="21"/>
  <c r="AX607" i="21"/>
  <c r="AY607" i="21"/>
  <c r="AX712" i="21"/>
  <c r="AX728" i="21"/>
  <c r="AX760" i="21"/>
  <c r="AX448" i="21"/>
  <c r="AY448" i="21"/>
  <c r="AX480" i="21"/>
  <c r="AY480" i="21"/>
  <c r="AX500" i="21"/>
  <c r="AY500" i="21"/>
  <c r="AX532" i="21"/>
  <c r="AY532" i="21"/>
  <c r="AX564" i="21"/>
  <c r="AY564" i="21"/>
  <c r="AX611" i="21"/>
  <c r="AY611" i="21"/>
  <c r="AX412" i="21"/>
  <c r="AY412" i="21"/>
  <c r="AX428" i="21"/>
  <c r="AY428" i="21"/>
  <c r="AX460" i="21"/>
  <c r="AY460" i="21"/>
  <c r="AX496" i="21"/>
  <c r="AY496" i="21"/>
  <c r="AX528" i="21"/>
  <c r="AY528" i="21"/>
  <c r="AX560" i="21"/>
  <c r="AY560" i="21"/>
  <c r="AX583" i="21"/>
  <c r="AY583" i="21"/>
  <c r="AX612" i="21"/>
  <c r="AY612" i="21"/>
  <c r="AX623" i="21"/>
  <c r="AX639" i="21"/>
  <c r="AX655" i="21"/>
  <c r="AX671" i="21"/>
  <c r="AX687" i="21"/>
  <c r="AX703" i="21"/>
  <c r="AX779" i="21"/>
  <c r="AX795" i="21"/>
  <c r="AY795" i="21"/>
  <c r="AX396" i="21"/>
  <c r="AY396" i="21"/>
  <c r="AX711" i="21"/>
  <c r="AX727" i="21"/>
  <c r="AX809" i="21"/>
  <c r="AY809" i="21"/>
  <c r="AX825" i="21"/>
  <c r="AY825" i="21"/>
  <c r="AX472" i="21"/>
  <c r="AY472" i="21"/>
  <c r="AX556" i="21"/>
  <c r="AY556" i="21"/>
  <c r="AX600" i="21"/>
  <c r="AY600" i="21"/>
  <c r="AX628" i="21"/>
  <c r="AX644" i="21"/>
  <c r="AX660" i="21"/>
  <c r="AX715" i="21"/>
  <c r="AX772" i="21"/>
  <c r="AX788" i="21"/>
  <c r="AY788" i="21"/>
  <c r="AX910" i="21"/>
  <c r="AY910" i="21"/>
  <c r="AX926" i="21"/>
  <c r="AY926" i="21"/>
  <c r="AX942" i="21"/>
  <c r="AY942" i="21"/>
  <c r="AX958" i="21"/>
  <c r="AY958" i="21"/>
  <c r="AX572" i="21"/>
  <c r="AY572" i="21"/>
  <c r="AX40" i="21"/>
  <c r="AY40" i="21"/>
  <c r="AX489" i="21"/>
  <c r="AY489" i="21"/>
  <c r="AX305" i="21"/>
  <c r="AY305" i="21"/>
  <c r="AX441" i="21"/>
  <c r="AY441" i="21"/>
  <c r="AX457" i="21"/>
  <c r="AY457" i="21"/>
  <c r="AX473" i="21"/>
  <c r="AY473" i="21"/>
  <c r="AX429" i="21"/>
  <c r="AY429" i="21"/>
  <c r="AX501" i="21"/>
  <c r="AY501" i="21"/>
  <c r="AX537" i="21"/>
  <c r="AY537" i="21"/>
  <c r="AX569" i="21"/>
  <c r="AY569" i="21"/>
  <c r="AX131" i="21"/>
  <c r="AY131" i="21"/>
  <c r="AX402" i="21"/>
  <c r="AY402" i="21"/>
  <c r="AX485" i="21"/>
  <c r="AY485" i="21"/>
  <c r="AX804" i="21"/>
  <c r="AY804" i="21"/>
  <c r="AX820" i="21"/>
  <c r="AY820" i="21"/>
  <c r="AX916" i="21"/>
  <c r="AY916" i="21"/>
  <c r="AX609" i="21"/>
  <c r="AY609" i="21"/>
  <c r="AX281" i="21"/>
  <c r="AY281" i="21"/>
  <c r="AX924" i="21"/>
  <c r="AY924" i="21"/>
  <c r="AX105" i="21"/>
  <c r="AY105" i="21"/>
  <c r="AX119" i="21"/>
  <c r="AY119" i="21"/>
  <c r="AX447" i="21"/>
  <c r="AY447" i="21"/>
  <c r="AX454" i="21"/>
  <c r="AY454" i="21"/>
  <c r="AX463" i="21"/>
  <c r="AY463" i="21"/>
  <c r="AX470" i="21"/>
  <c r="AY470" i="21"/>
  <c r="AX479" i="21"/>
  <c r="AY479" i="21"/>
  <c r="AX789" i="21"/>
  <c r="AY789" i="21"/>
  <c r="AX936" i="21"/>
  <c r="AY936" i="21"/>
  <c r="AX722" i="21"/>
  <c r="AX758" i="21"/>
  <c r="AX21" i="21"/>
  <c r="AY21" i="21"/>
  <c r="AX56" i="21"/>
  <c r="AY56" i="21"/>
  <c r="AX63" i="21"/>
  <c r="AY63" i="21"/>
  <c r="AX14" i="21"/>
  <c r="AY14" i="21"/>
  <c r="AX13" i="21"/>
  <c r="AY13" i="21"/>
  <c r="AX64" i="21"/>
  <c r="AY64" i="21"/>
  <c r="AX47" i="21"/>
  <c r="AY47" i="21"/>
  <c r="AX38" i="21"/>
  <c r="AY38" i="21"/>
  <c r="AX83" i="21"/>
  <c r="AY83" i="21"/>
  <c r="AX96" i="21"/>
  <c r="AY96" i="21"/>
  <c r="AX129" i="21"/>
  <c r="AY129" i="21"/>
  <c r="AX95" i="21"/>
  <c r="AY95" i="21"/>
  <c r="AX165" i="21"/>
  <c r="AY165" i="21"/>
  <c r="AX18" i="21"/>
  <c r="AY18" i="21"/>
  <c r="AX29" i="21"/>
  <c r="AY29" i="21"/>
  <c r="AX34" i="21"/>
  <c r="AY34" i="21"/>
  <c r="AX52" i="21"/>
  <c r="AY52" i="21"/>
  <c r="AX68" i="21"/>
  <c r="AY68" i="21"/>
  <c r="AX76" i="21"/>
  <c r="AY76" i="21"/>
  <c r="AX71" i="21"/>
  <c r="AY71" i="21"/>
  <c r="AX100" i="21"/>
  <c r="AY100" i="21"/>
  <c r="AX117" i="21"/>
  <c r="AY117" i="21"/>
  <c r="AX133" i="21"/>
  <c r="AY133" i="21"/>
  <c r="AX84" i="21"/>
  <c r="AY84" i="21"/>
  <c r="AX137" i="21"/>
  <c r="AY137" i="21"/>
  <c r="AX153" i="21"/>
  <c r="AY153" i="21"/>
  <c r="AX169" i="21"/>
  <c r="AY169" i="21"/>
  <c r="AX99" i="21"/>
  <c r="AY99" i="21"/>
  <c r="AX148" i="21"/>
  <c r="AY148" i="21"/>
  <c r="AX164" i="21"/>
  <c r="AY164" i="21"/>
  <c r="AX191" i="21"/>
  <c r="AY191" i="21"/>
  <c r="AX207" i="21"/>
  <c r="AY207" i="21"/>
  <c r="AX223" i="21"/>
  <c r="AY223" i="21"/>
  <c r="AX192" i="21"/>
  <c r="AY192" i="21"/>
  <c r="AX208" i="21"/>
  <c r="AY208" i="21"/>
  <c r="AX224" i="21"/>
  <c r="AY224" i="21"/>
  <c r="AX267" i="21"/>
  <c r="AY267" i="21"/>
  <c r="AX283" i="21"/>
  <c r="AY283" i="21"/>
  <c r="AX299" i="21"/>
  <c r="AY299" i="21"/>
  <c r="AX347" i="21"/>
  <c r="AY347" i="21"/>
  <c r="AX136" i="21"/>
  <c r="AY136" i="21"/>
  <c r="AX235" i="21"/>
  <c r="AY235" i="21"/>
  <c r="AX251" i="21"/>
  <c r="AY251" i="21"/>
  <c r="AX264" i="21"/>
  <c r="AY264" i="21"/>
  <c r="AX280" i="21"/>
  <c r="AY280" i="21"/>
  <c r="AX296" i="21"/>
  <c r="AY296" i="21"/>
  <c r="AX376" i="21"/>
  <c r="AY376" i="21"/>
  <c r="AX256" i="21"/>
  <c r="AY256" i="21"/>
  <c r="AX350" i="21"/>
  <c r="AY350" i="21"/>
  <c r="AX130" i="21"/>
  <c r="AY130" i="21"/>
  <c r="AX230" i="21"/>
  <c r="AY230" i="21"/>
  <c r="AX367" i="21"/>
  <c r="AY367" i="21"/>
  <c r="AX278" i="21"/>
  <c r="AY278" i="21"/>
  <c r="AX354" i="21"/>
  <c r="AY354" i="21"/>
  <c r="AX400" i="21"/>
  <c r="AY400" i="21"/>
  <c r="AX487" i="21"/>
  <c r="AY487" i="21"/>
  <c r="AX503" i="21"/>
  <c r="AY503" i="21"/>
  <c r="AX519" i="21"/>
  <c r="AY519" i="21"/>
  <c r="AX535" i="21"/>
  <c r="AY535" i="21"/>
  <c r="AX551" i="21"/>
  <c r="AY551" i="21"/>
  <c r="AX567" i="21"/>
  <c r="AY567" i="21"/>
  <c r="AX190" i="21"/>
  <c r="AY190" i="21"/>
  <c r="AX262" i="21"/>
  <c r="AY262" i="21"/>
  <c r="AX404" i="21"/>
  <c r="AY404" i="21"/>
  <c r="AX362" i="21"/>
  <c r="AY362" i="21"/>
  <c r="AX389" i="21"/>
  <c r="AY389" i="21"/>
  <c r="AX409" i="21"/>
  <c r="AY409" i="21"/>
  <c r="AX591" i="21"/>
  <c r="AY591" i="21"/>
  <c r="AX716" i="21"/>
  <c r="AX732" i="21"/>
  <c r="AX764" i="21"/>
  <c r="AX595" i="21"/>
  <c r="AY595" i="21"/>
  <c r="AX358" i="21"/>
  <c r="AY358" i="21"/>
  <c r="AX596" i="21"/>
  <c r="AY596" i="21"/>
  <c r="AX627" i="21"/>
  <c r="AX643" i="21"/>
  <c r="AX659" i="21"/>
  <c r="AX675" i="21"/>
  <c r="AX691" i="21"/>
  <c r="AX630" i="21"/>
  <c r="AX638" i="21"/>
  <c r="AX646" i="21"/>
  <c r="AX654" i="21"/>
  <c r="AX662" i="21"/>
  <c r="AX783" i="21"/>
  <c r="AX799" i="21"/>
  <c r="AY799" i="21"/>
  <c r="AX670" i="21"/>
  <c r="AX678" i="21"/>
  <c r="AX686" i="21"/>
  <c r="AX694" i="21"/>
  <c r="AX702" i="21"/>
  <c r="AX765" i="21"/>
  <c r="AX813" i="21"/>
  <c r="AY813" i="21"/>
  <c r="AX829" i="21"/>
  <c r="AY829" i="21"/>
  <c r="AX138" i="21"/>
  <c r="AY138" i="21"/>
  <c r="AX622" i="21"/>
  <c r="AX492" i="21"/>
  <c r="AY492" i="21"/>
  <c r="AX524" i="21"/>
  <c r="AY524" i="21"/>
  <c r="AX603" i="21"/>
  <c r="AY603" i="21"/>
  <c r="AX632" i="21"/>
  <c r="AX648" i="21"/>
  <c r="AX664" i="21"/>
  <c r="AX776" i="21"/>
  <c r="AX792" i="21"/>
  <c r="AY792" i="21"/>
  <c r="AX806" i="21"/>
  <c r="AY806" i="21"/>
  <c r="AX814" i="21"/>
  <c r="AY814" i="21"/>
  <c r="AX822" i="21"/>
  <c r="AY822" i="21"/>
  <c r="AX830" i="21"/>
  <c r="AY830" i="21"/>
  <c r="AX838" i="21"/>
  <c r="AY838" i="21"/>
  <c r="AX898" i="21"/>
  <c r="AY898" i="21"/>
  <c r="AX914" i="21"/>
  <c r="AY914" i="21"/>
  <c r="AX930" i="21"/>
  <c r="AY930" i="21"/>
  <c r="AX946" i="21"/>
  <c r="AY946" i="21"/>
  <c r="AX962" i="21"/>
  <c r="AY962" i="21"/>
  <c r="AX921" i="21"/>
  <c r="AY921" i="21"/>
  <c r="AX953" i="21"/>
  <c r="AY953" i="21"/>
  <c r="AX909" i="21"/>
  <c r="AY909" i="21"/>
  <c r="AX941" i="21"/>
  <c r="AY941" i="21"/>
  <c r="AX897" i="21"/>
  <c r="AY897" i="21"/>
  <c r="AX929" i="21"/>
  <c r="AY929" i="21"/>
  <c r="AX961" i="21"/>
  <c r="AY961" i="21"/>
  <c r="AX917" i="21"/>
  <c r="AY917" i="21"/>
  <c r="AX949" i="21"/>
  <c r="AY949" i="21"/>
  <c r="AX113" i="21"/>
  <c r="AY113" i="21"/>
  <c r="AX285" i="21"/>
  <c r="AY285" i="21"/>
  <c r="AX365" i="21"/>
  <c r="AY365" i="21"/>
  <c r="AX123" i="21"/>
  <c r="AY123" i="21"/>
  <c r="AX430" i="21"/>
  <c r="AY430" i="21"/>
  <c r="AX205" i="21"/>
  <c r="AY205" i="21"/>
  <c r="AX221" i="21"/>
  <c r="AY221" i="21"/>
  <c r="AX236" i="21"/>
  <c r="AY236" i="21"/>
  <c r="AX368" i="21"/>
  <c r="AY368" i="21"/>
  <c r="AX445" i="21"/>
  <c r="AY445" i="21"/>
  <c r="AX461" i="21"/>
  <c r="AY461" i="21"/>
  <c r="AX477" i="21"/>
  <c r="AY477" i="21"/>
  <c r="AX273" i="21"/>
  <c r="AY273" i="21"/>
  <c r="AX509" i="21"/>
  <c r="AY509" i="21"/>
  <c r="AX545" i="21"/>
  <c r="AY545" i="21"/>
  <c r="AX577" i="21"/>
  <c r="AY577" i="21"/>
  <c r="AX734" i="21"/>
  <c r="AX808" i="21"/>
  <c r="AY808" i="21"/>
  <c r="AX824" i="21"/>
  <c r="AY824" i="21"/>
  <c r="AX948" i="21"/>
  <c r="AY948" i="21"/>
  <c r="AX940" i="21"/>
  <c r="AY940" i="21"/>
  <c r="AX900" i="21"/>
  <c r="AY900" i="21"/>
  <c r="AX170" i="21"/>
  <c r="AY170" i="21"/>
  <c r="AX425" i="21"/>
  <c r="AY425" i="21"/>
  <c r="AX93" i="21"/>
  <c r="AY93" i="21"/>
  <c r="AX443" i="21"/>
  <c r="AY443" i="21"/>
  <c r="AX450" i="21"/>
  <c r="AY450" i="21"/>
  <c r="AX459" i="21"/>
  <c r="AY459" i="21"/>
  <c r="AX466" i="21"/>
  <c r="AY466" i="21"/>
  <c r="AX475" i="21"/>
  <c r="AY475" i="21"/>
  <c r="AX773" i="21"/>
  <c r="AX904" i="21"/>
  <c r="AY904" i="21"/>
  <c r="AX6" i="21"/>
  <c r="AY6" i="21"/>
  <c r="AX33" i="21"/>
  <c r="AY33" i="21"/>
  <c r="AX67" i="21"/>
  <c r="AY67" i="21"/>
  <c r="AX121" i="21"/>
  <c r="AY121" i="21"/>
  <c r="AX87" i="21"/>
  <c r="AY87" i="21"/>
  <c r="AX157" i="21"/>
  <c r="AY157" i="21"/>
  <c r="AX116" i="21"/>
  <c r="AY116" i="21"/>
  <c r="AX152" i="21"/>
  <c r="AY152" i="21"/>
  <c r="AX195" i="21"/>
  <c r="AY195" i="21"/>
  <c r="AX172" i="21"/>
  <c r="AY172" i="21"/>
  <c r="AX255" i="21"/>
  <c r="AY255" i="21"/>
  <c r="AX271" i="21"/>
  <c r="AY271" i="21"/>
  <c r="AX287" i="21"/>
  <c r="AY287" i="21"/>
  <c r="AX303" i="21"/>
  <c r="AY303" i="21"/>
  <c r="AX351" i="21"/>
  <c r="AY351" i="21"/>
  <c r="AX239" i="21"/>
  <c r="AY239" i="21"/>
  <c r="AX200" i="21"/>
  <c r="AY200" i="21"/>
  <c r="AX250" i="21"/>
  <c r="AY250" i="21"/>
  <c r="AX346" i="21"/>
  <c r="AY346" i="21"/>
  <c r="AX380" i="21"/>
  <c r="AY380" i="21"/>
  <c r="AX184" i="21"/>
  <c r="AY184" i="21"/>
  <c r="AX238" i="21"/>
  <c r="AY238" i="21"/>
  <c r="AX258" i="21"/>
  <c r="AY258" i="21"/>
  <c r="AX274" i="21"/>
  <c r="AY274" i="21"/>
  <c r="AX290" i="21"/>
  <c r="AY290" i="21"/>
  <c r="AX355" i="21"/>
  <c r="AY355" i="21"/>
  <c r="AX371" i="21"/>
  <c r="AY371" i="21"/>
  <c r="AX377" i="21"/>
  <c r="AY377" i="21"/>
  <c r="AX491" i="21"/>
  <c r="AY491" i="21"/>
  <c r="AX507" i="21"/>
  <c r="AY507" i="21"/>
  <c r="AX523" i="21"/>
  <c r="AY523" i="21"/>
  <c r="AX539" i="21"/>
  <c r="AY539" i="21"/>
  <c r="AX555" i="21"/>
  <c r="AY555" i="21"/>
  <c r="AX571" i="21"/>
  <c r="AY571" i="21"/>
  <c r="AX388" i="21"/>
  <c r="AY388" i="21"/>
  <c r="AX408" i="21"/>
  <c r="AY408" i="21"/>
  <c r="AX381" i="21"/>
  <c r="AY381" i="21"/>
  <c r="AX424" i="21"/>
  <c r="AY424" i="21"/>
  <c r="AX436" i="21"/>
  <c r="AY436" i="21"/>
  <c r="AX468" i="21"/>
  <c r="AY468" i="21"/>
  <c r="AX504" i="21"/>
  <c r="AY504" i="21"/>
  <c r="AX536" i="21"/>
  <c r="AY536" i="21"/>
  <c r="AX568" i="21"/>
  <c r="AY568" i="21"/>
  <c r="AX604" i="21"/>
  <c r="AY604" i="21"/>
  <c r="AX720" i="21"/>
  <c r="AX736" i="21"/>
  <c r="AX768" i="21"/>
  <c r="AX464" i="21"/>
  <c r="AY464" i="21"/>
  <c r="AX484" i="21"/>
  <c r="AY484" i="21"/>
  <c r="AX516" i="21"/>
  <c r="AY516" i="21"/>
  <c r="AX548" i="21"/>
  <c r="AY548" i="21"/>
  <c r="AX580" i="21"/>
  <c r="AY580" i="21"/>
  <c r="AX608" i="21"/>
  <c r="AY608" i="21"/>
  <c r="AX420" i="21"/>
  <c r="AY420" i="21"/>
  <c r="AX444" i="21"/>
  <c r="AY444" i="21"/>
  <c r="AX476" i="21"/>
  <c r="AY476" i="21"/>
  <c r="AX512" i="21"/>
  <c r="AY512" i="21"/>
  <c r="AX544" i="21"/>
  <c r="AY544" i="21"/>
  <c r="AX576" i="21"/>
  <c r="AY576" i="21"/>
  <c r="AX615" i="21"/>
  <c r="AY615" i="21"/>
  <c r="AX631" i="21"/>
  <c r="AX647" i="21"/>
  <c r="AX663" i="21"/>
  <c r="AX679" i="21"/>
  <c r="AX695" i="21"/>
  <c r="AX456" i="21"/>
  <c r="AY456" i="21"/>
  <c r="AX771" i="21"/>
  <c r="AX787" i="21"/>
  <c r="AY787" i="21"/>
  <c r="AX440" i="21"/>
  <c r="AY440" i="21"/>
  <c r="AX721" i="21"/>
  <c r="AX817" i="21"/>
  <c r="AY817" i="21"/>
  <c r="AX833" i="21"/>
  <c r="AY833" i="21"/>
  <c r="AX540" i="21"/>
  <c r="AY540" i="21"/>
  <c r="AX584" i="21"/>
  <c r="AY584" i="21"/>
  <c r="AX618" i="21"/>
  <c r="AX636" i="21"/>
  <c r="AX652" i="21"/>
  <c r="AX709" i="21"/>
  <c r="AX780" i="21"/>
  <c r="AX796" i="21"/>
  <c r="AY796" i="21"/>
  <c r="AX902" i="21"/>
  <c r="AY902" i="21"/>
  <c r="AX918" i="21"/>
  <c r="AY918" i="21"/>
  <c r="AX934" i="21"/>
  <c r="AY934" i="21"/>
  <c r="AX950" i="21"/>
  <c r="AY950" i="21"/>
  <c r="AX616" i="21"/>
  <c r="AY616" i="21"/>
  <c r="AX122" i="21"/>
  <c r="AY122" i="21"/>
  <c r="AX240" i="21"/>
  <c r="AY240" i="21"/>
  <c r="AX374" i="21"/>
  <c r="AY374" i="21"/>
  <c r="AX421" i="21"/>
  <c r="AY421" i="21"/>
  <c r="AX372" i="21"/>
  <c r="AY372" i="21"/>
  <c r="AX449" i="21"/>
  <c r="AY449" i="21"/>
  <c r="AX465" i="21"/>
  <c r="AY465" i="21"/>
  <c r="AX481" i="21"/>
  <c r="AY481" i="21"/>
  <c r="AX706" i="21"/>
  <c r="AX517" i="21"/>
  <c r="AY517" i="21"/>
  <c r="AX553" i="21"/>
  <c r="AY553" i="21"/>
  <c r="AX585" i="21"/>
  <c r="AY585" i="21"/>
  <c r="AX766" i="21"/>
  <c r="AX812" i="21"/>
  <c r="AY812" i="21"/>
  <c r="AX828" i="21"/>
  <c r="AY828" i="21"/>
  <c r="AX908" i="21"/>
  <c r="AY908" i="21"/>
  <c r="AX252" i="21"/>
  <c r="AY252" i="21"/>
  <c r="AX777" i="21"/>
  <c r="AX932" i="21"/>
  <c r="AY932" i="21"/>
  <c r="AX97" i="21"/>
  <c r="AY97" i="21"/>
  <c r="AX209" i="21"/>
  <c r="AY209" i="21"/>
  <c r="AX201" i="21"/>
  <c r="AY201" i="21"/>
  <c r="AX446" i="21"/>
  <c r="AY446" i="21"/>
  <c r="AX455" i="21"/>
  <c r="AY455" i="21"/>
  <c r="AX462" i="21"/>
  <c r="AY462" i="21"/>
  <c r="AX471" i="21"/>
  <c r="AY471" i="21"/>
  <c r="AX478" i="21"/>
  <c r="AY478" i="21"/>
  <c r="AX928" i="21"/>
  <c r="AY928" i="21"/>
  <c r="AX896" i="21"/>
  <c r="AY896" i="21"/>
  <c r="AX952" i="21"/>
  <c r="AY952" i="21"/>
  <c r="AX434" i="21"/>
  <c r="AY434" i="21"/>
  <c r="AX2" i="21"/>
  <c r="AY2" i="21"/>
  <c r="AS17" i="21"/>
  <c r="AT17" i="21"/>
  <c r="AS37" i="21"/>
  <c r="AT37" i="21"/>
  <c r="AS79" i="21"/>
  <c r="AT79" i="21"/>
  <c r="AS55" i="21"/>
  <c r="AT55" i="21"/>
  <c r="AS88" i="21"/>
  <c r="AT88" i="21"/>
  <c r="AS80" i="21"/>
  <c r="AT80" i="21"/>
  <c r="AS124" i="21"/>
  <c r="AT124" i="21"/>
  <c r="AS128" i="21"/>
  <c r="AT128" i="21"/>
  <c r="AS99" i="21"/>
  <c r="AT99" i="21"/>
  <c r="AS132" i="21"/>
  <c r="AT132" i="21"/>
  <c r="AS142" i="21"/>
  <c r="AT142" i="21"/>
  <c r="AS178" i="21"/>
  <c r="AT178" i="21"/>
  <c r="AS194" i="21"/>
  <c r="AT194" i="21"/>
  <c r="AS210" i="21"/>
  <c r="AT210" i="21"/>
  <c r="AS226" i="21"/>
  <c r="AT226" i="21"/>
  <c r="AS239" i="21"/>
  <c r="AT239" i="21"/>
  <c r="AS192" i="21"/>
  <c r="AT192" i="21"/>
  <c r="AS224" i="21"/>
  <c r="AT224" i="21"/>
  <c r="AS136" i="21"/>
  <c r="AT136" i="21"/>
  <c r="AS186" i="21"/>
  <c r="AT186" i="21"/>
  <c r="AS218" i="21"/>
  <c r="AT218" i="21"/>
  <c r="AS266" i="21"/>
  <c r="AT266" i="21"/>
  <c r="AS282" i="21"/>
  <c r="AT282" i="21"/>
  <c r="AS298" i="21"/>
  <c r="AT298" i="21"/>
  <c r="AS363" i="21"/>
  <c r="AT363" i="21"/>
  <c r="AS376" i="21"/>
  <c r="AT376" i="21"/>
  <c r="AS130" i="21"/>
  <c r="AT130" i="21"/>
  <c r="AS230" i="21"/>
  <c r="AT230" i="21"/>
  <c r="AS268" i="21"/>
  <c r="AT268" i="21"/>
  <c r="AS300" i="21"/>
  <c r="AT300" i="21"/>
  <c r="AS278" i="21"/>
  <c r="AT278" i="21"/>
  <c r="AS354" i="21"/>
  <c r="AT354" i="21"/>
  <c r="AS413" i="21"/>
  <c r="AT413" i="21"/>
  <c r="AS429" i="21"/>
  <c r="AT429" i="21"/>
  <c r="AS445" i="21"/>
  <c r="AT445" i="21"/>
  <c r="AS461" i="21"/>
  <c r="AT461" i="21"/>
  <c r="AS477" i="21"/>
  <c r="AT477" i="21"/>
  <c r="AS190" i="21"/>
  <c r="AT190" i="21"/>
  <c r="AS262" i="21"/>
  <c r="AT262" i="21"/>
  <c r="AS483" i="21"/>
  <c r="AT483" i="21"/>
  <c r="AS499" i="21"/>
  <c r="AT499" i="21"/>
  <c r="AS515" i="21"/>
  <c r="AT515" i="21"/>
  <c r="AS531" i="21"/>
  <c r="AT531" i="21"/>
  <c r="AS547" i="21"/>
  <c r="AT547" i="21"/>
  <c r="AS563" i="21"/>
  <c r="AT563" i="21"/>
  <c r="AS579" i="21"/>
  <c r="AT579" i="21"/>
  <c r="AS362" i="21"/>
  <c r="AT362" i="21"/>
  <c r="AS392" i="21"/>
  <c r="AT392" i="21"/>
  <c r="AS409" i="21"/>
  <c r="AT409" i="21"/>
  <c r="AS623" i="21"/>
  <c r="AS639" i="21"/>
  <c r="AS655" i="21"/>
  <c r="AS671" i="21"/>
  <c r="AS687" i="21"/>
  <c r="AS703" i="21"/>
  <c r="AS358" i="21"/>
  <c r="AT358" i="21"/>
  <c r="AS599" i="21"/>
  <c r="AT599" i="21"/>
  <c r="AS630" i="21"/>
  <c r="AS638" i="21"/>
  <c r="AS646" i="21"/>
  <c r="AS654" i="21"/>
  <c r="AS662" i="21"/>
  <c r="AS735" i="21"/>
  <c r="AS725" i="21"/>
  <c r="AS670" i="21"/>
  <c r="AS678" i="21"/>
  <c r="AS686" i="21"/>
  <c r="AS694" i="21"/>
  <c r="AS702" i="21"/>
  <c r="AS767" i="21"/>
  <c r="AS138" i="21"/>
  <c r="AT138" i="21"/>
  <c r="AS622" i="21"/>
  <c r="AS759" i="21"/>
  <c r="AS508" i="21"/>
  <c r="AT508" i="21"/>
  <c r="AS587" i="21"/>
  <c r="AT587" i="21"/>
  <c r="AS727" i="21"/>
  <c r="AS809" i="21"/>
  <c r="AT809" i="21"/>
  <c r="AS817" i="21"/>
  <c r="AT817" i="21"/>
  <c r="AS825" i="21"/>
  <c r="AT825" i="21"/>
  <c r="AS833" i="21"/>
  <c r="AT833" i="21"/>
  <c r="AS905" i="21"/>
  <c r="AT905" i="21"/>
  <c r="AS937" i="21"/>
  <c r="AT937" i="21"/>
  <c r="AS925" i="21"/>
  <c r="AT925" i="21"/>
  <c r="AS957" i="21"/>
  <c r="AT957" i="21"/>
  <c r="AS913" i="21"/>
  <c r="AT913" i="21"/>
  <c r="AS945" i="21"/>
  <c r="AT945" i="21"/>
  <c r="AS933" i="21"/>
  <c r="AT933" i="21"/>
  <c r="AS28" i="21"/>
  <c r="AT28" i="21"/>
  <c r="AS301" i="21"/>
  <c r="AT301" i="21"/>
  <c r="AS123" i="21"/>
  <c r="AT123" i="21"/>
  <c r="AS265" i="21"/>
  <c r="AT265" i="21"/>
  <c r="AS435" i="21"/>
  <c r="AT435" i="21"/>
  <c r="AS273" i="21"/>
  <c r="AT273" i="21"/>
  <c r="AS141" i="21"/>
  <c r="AT141" i="21"/>
  <c r="AS431" i="21"/>
  <c r="AT431" i="21"/>
  <c r="AS602" i="21"/>
  <c r="AT602" i="21"/>
  <c r="AS924" i="21"/>
  <c r="AT924" i="21"/>
  <c r="AS732" i="21"/>
  <c r="AS816" i="21"/>
  <c r="AT816" i="21"/>
  <c r="AS828" i="21"/>
  <c r="AT828" i="21"/>
  <c r="AS24" i="21"/>
  <c r="AT24" i="21"/>
  <c r="AS193" i="21"/>
  <c r="AT193" i="21"/>
  <c r="AS712" i="21"/>
  <c r="AS5" i="21"/>
  <c r="AT5" i="21"/>
  <c r="AS13" i="21"/>
  <c r="AT13" i="21"/>
  <c r="AS51" i="21"/>
  <c r="AT51" i="21"/>
  <c r="AS47" i="21"/>
  <c r="AT47" i="21"/>
  <c r="AS9" i="21"/>
  <c r="AT9" i="21"/>
  <c r="AS38" i="21"/>
  <c r="AT38" i="21"/>
  <c r="AS75" i="21"/>
  <c r="AT75" i="21"/>
  <c r="AS87" i="21"/>
  <c r="AT87" i="21"/>
  <c r="AS103" i="21"/>
  <c r="AT103" i="21"/>
  <c r="AS92" i="21"/>
  <c r="AT92" i="21"/>
  <c r="AS120" i="21"/>
  <c r="AT120" i="21"/>
  <c r="AS158" i="21"/>
  <c r="AT158" i="21"/>
  <c r="AS172" i="21"/>
  <c r="AT172" i="21"/>
  <c r="AS227" i="21"/>
  <c r="AT227" i="21"/>
  <c r="AS243" i="21"/>
  <c r="AT243" i="21"/>
  <c r="AS146" i="21"/>
  <c r="AT146" i="21"/>
  <c r="AS198" i="21"/>
  <c r="AT198" i="21"/>
  <c r="AS42" i="21"/>
  <c r="AT42" i="21"/>
  <c r="AS150" i="21"/>
  <c r="AT150" i="21"/>
  <c r="AS196" i="21"/>
  <c r="AT196" i="21"/>
  <c r="AS200" i="21"/>
  <c r="AT200" i="21"/>
  <c r="AS250" i="21"/>
  <c r="AT250" i="21"/>
  <c r="AS352" i="21"/>
  <c r="AT352" i="21"/>
  <c r="AS367" i="21"/>
  <c r="AT367" i="21"/>
  <c r="AS184" i="21"/>
  <c r="AT184" i="21"/>
  <c r="AS238" i="21"/>
  <c r="AT238" i="21"/>
  <c r="AS264" i="21"/>
  <c r="AT264" i="21"/>
  <c r="AS280" i="21"/>
  <c r="AT280" i="21"/>
  <c r="AS296" i="21"/>
  <c r="AT296" i="21"/>
  <c r="AS380" i="21"/>
  <c r="AT380" i="21"/>
  <c r="AS274" i="21"/>
  <c r="AT274" i="21"/>
  <c r="AS417" i="21"/>
  <c r="AT417" i="21"/>
  <c r="AS433" i="21"/>
  <c r="AT433" i="21"/>
  <c r="AS449" i="21"/>
  <c r="AT449" i="21"/>
  <c r="AS465" i="21"/>
  <c r="AT465" i="21"/>
  <c r="AS481" i="21"/>
  <c r="AT481" i="21"/>
  <c r="AS487" i="21"/>
  <c r="AT487" i="21"/>
  <c r="AS503" i="21"/>
  <c r="AT503" i="21"/>
  <c r="AS519" i="21"/>
  <c r="AT519" i="21"/>
  <c r="AS535" i="21"/>
  <c r="AT535" i="21"/>
  <c r="AS551" i="21"/>
  <c r="AT551" i="21"/>
  <c r="AS567" i="21"/>
  <c r="AT567" i="21"/>
  <c r="AS385" i="21"/>
  <c r="AT385" i="21"/>
  <c r="AS393" i="21"/>
  <c r="AT393" i="21"/>
  <c r="AS416" i="21"/>
  <c r="AT416" i="21"/>
  <c r="AS432" i="21"/>
  <c r="AT432" i="21"/>
  <c r="AS452" i="21"/>
  <c r="AT452" i="21"/>
  <c r="AS488" i="21"/>
  <c r="AT488" i="21"/>
  <c r="AS520" i="21"/>
  <c r="AT520" i="21"/>
  <c r="AS552" i="21"/>
  <c r="AT552" i="21"/>
  <c r="AS607" i="21"/>
  <c r="AT607" i="21"/>
  <c r="AS627" i="21"/>
  <c r="AS643" i="21"/>
  <c r="AS659" i="21"/>
  <c r="AS675" i="21"/>
  <c r="AS691" i="21"/>
  <c r="AS448" i="21"/>
  <c r="AT448" i="21"/>
  <c r="AS480" i="21"/>
  <c r="AT480" i="21"/>
  <c r="AS500" i="21"/>
  <c r="AT500" i="21"/>
  <c r="AS532" i="21"/>
  <c r="AT532" i="21"/>
  <c r="AS564" i="21"/>
  <c r="AT564" i="21"/>
  <c r="AS611" i="21"/>
  <c r="AT611" i="21"/>
  <c r="AS412" i="21"/>
  <c r="AT412" i="21"/>
  <c r="AS428" i="21"/>
  <c r="AT428" i="21"/>
  <c r="AS460" i="21"/>
  <c r="AT460" i="21"/>
  <c r="AS496" i="21"/>
  <c r="AT496" i="21"/>
  <c r="AS528" i="21"/>
  <c r="AT528" i="21"/>
  <c r="AS560" i="21"/>
  <c r="AT560" i="21"/>
  <c r="AS583" i="21"/>
  <c r="AT583" i="21"/>
  <c r="AS713" i="21"/>
  <c r="AS396" i="21"/>
  <c r="AT396" i="21"/>
  <c r="AS707" i="21"/>
  <c r="AS723" i="21"/>
  <c r="AS472" i="21"/>
  <c r="AT472" i="21"/>
  <c r="AS556" i="21"/>
  <c r="AT556" i="21"/>
  <c r="AS600" i="21"/>
  <c r="AT600" i="21"/>
  <c r="AS769" i="21"/>
  <c r="AS618" i="21"/>
  <c r="AS711" i="21"/>
  <c r="AS765" i="21"/>
  <c r="AS572" i="21"/>
  <c r="AT572" i="21"/>
  <c r="AS709" i="21"/>
  <c r="AS122" i="21"/>
  <c r="AT122" i="21"/>
  <c r="AS62" i="21"/>
  <c r="AT62" i="21"/>
  <c r="AS16" i="21"/>
  <c r="AT16" i="21"/>
  <c r="AS43" i="21"/>
  <c r="AT43" i="21"/>
  <c r="AS269" i="21"/>
  <c r="AT269" i="21"/>
  <c r="AS289" i="21"/>
  <c r="AT289" i="21"/>
  <c r="AS427" i="21"/>
  <c r="AT427" i="21"/>
  <c r="AS275" i="21"/>
  <c r="AT275" i="21"/>
  <c r="AS411" i="21"/>
  <c r="AT411" i="21"/>
  <c r="AS956" i="21"/>
  <c r="AT956" i="21"/>
  <c r="AS824" i="21"/>
  <c r="AT824" i="21"/>
  <c r="AS766" i="21"/>
  <c r="AS800" i="21"/>
  <c r="AT800" i="21"/>
  <c r="AS804" i="21"/>
  <c r="AT804" i="21"/>
  <c r="AS219" i="21"/>
  <c r="AT219" i="21"/>
  <c r="AS788" i="21"/>
  <c r="AT788" i="21"/>
  <c r="AS414" i="21"/>
  <c r="AT414" i="21"/>
  <c r="AS610" i="21"/>
  <c r="AT610" i="21"/>
  <c r="AS423" i="21"/>
  <c r="AT423" i="21"/>
  <c r="AS29" i="21"/>
  <c r="AT29" i="21"/>
  <c r="AS71" i="21"/>
  <c r="AT71" i="21"/>
  <c r="AS84" i="21"/>
  <c r="AT84" i="21"/>
  <c r="AS134" i="21"/>
  <c r="AT134" i="21"/>
  <c r="AS107" i="21"/>
  <c r="AT107" i="21"/>
  <c r="AS188" i="21"/>
  <c r="AT188" i="21"/>
  <c r="AS204" i="21"/>
  <c r="AT204" i="21"/>
  <c r="AS220" i="21"/>
  <c r="AT220" i="21"/>
  <c r="AS231" i="21"/>
  <c r="AT231" i="21"/>
  <c r="AS247" i="21"/>
  <c r="AT247" i="21"/>
  <c r="AS162" i="21"/>
  <c r="AT162" i="21"/>
  <c r="AS208" i="21"/>
  <c r="AT208" i="21"/>
  <c r="AS166" i="21"/>
  <c r="AT166" i="21"/>
  <c r="AS202" i="21"/>
  <c r="AT202" i="21"/>
  <c r="AS260" i="21"/>
  <c r="AT260" i="21"/>
  <c r="AS276" i="21"/>
  <c r="AT276" i="21"/>
  <c r="AS292" i="21"/>
  <c r="AT292" i="21"/>
  <c r="AS355" i="21"/>
  <c r="AT355" i="21"/>
  <c r="AS371" i="21"/>
  <c r="AT371" i="21"/>
  <c r="AS256" i="21"/>
  <c r="AT256" i="21"/>
  <c r="AS346" i="21"/>
  <c r="AT346" i="21"/>
  <c r="AS384" i="21"/>
  <c r="AT384" i="21"/>
  <c r="AS206" i="21"/>
  <c r="AT206" i="21"/>
  <c r="AS242" i="21"/>
  <c r="AT242" i="21"/>
  <c r="AS284" i="21"/>
  <c r="AT284" i="21"/>
  <c r="AS344" i="21"/>
  <c r="AT344" i="21"/>
  <c r="AS246" i="21"/>
  <c r="AT246" i="21"/>
  <c r="AS304" i="21"/>
  <c r="AT304" i="21"/>
  <c r="AS370" i="21"/>
  <c r="AT370" i="21"/>
  <c r="AS400" i="21"/>
  <c r="AT400" i="21"/>
  <c r="AS421" i="21"/>
  <c r="AT421" i="21"/>
  <c r="AS437" i="21"/>
  <c r="AT437" i="21"/>
  <c r="AS453" i="21"/>
  <c r="AT453" i="21"/>
  <c r="AS469" i="21"/>
  <c r="AT469" i="21"/>
  <c r="AS216" i="21"/>
  <c r="AT216" i="21"/>
  <c r="AS288" i="21"/>
  <c r="AT288" i="21"/>
  <c r="AS366" i="21"/>
  <c r="AT366" i="21"/>
  <c r="AS404" i="21"/>
  <c r="AT404" i="21"/>
  <c r="AS491" i="21"/>
  <c r="AT491" i="21"/>
  <c r="AS507" i="21"/>
  <c r="AT507" i="21"/>
  <c r="AS523" i="21"/>
  <c r="AT523" i="21"/>
  <c r="AS539" i="21"/>
  <c r="AT539" i="21"/>
  <c r="AS555" i="21"/>
  <c r="AT555" i="21"/>
  <c r="AS571" i="21"/>
  <c r="AT571" i="21"/>
  <c r="AS272" i="21"/>
  <c r="AT272" i="21"/>
  <c r="AS348" i="21"/>
  <c r="AT348" i="21"/>
  <c r="AS591" i="21"/>
  <c r="AT591" i="21"/>
  <c r="AS631" i="21"/>
  <c r="AS647" i="21"/>
  <c r="AS663" i="21"/>
  <c r="AS679" i="21"/>
  <c r="AS695" i="21"/>
  <c r="AS294" i="21"/>
  <c r="AT294" i="21"/>
  <c r="AS595" i="21"/>
  <c r="AT595" i="21"/>
  <c r="AS626" i="21"/>
  <c r="AS634" i="21"/>
  <c r="AS642" i="21"/>
  <c r="AS650" i="21"/>
  <c r="AS658" i="21"/>
  <c r="AS719" i="21"/>
  <c r="AS666" i="21"/>
  <c r="AS674" i="21"/>
  <c r="AS682" i="21"/>
  <c r="AS690" i="21"/>
  <c r="AS698" i="21"/>
  <c r="AS761" i="21"/>
  <c r="AS492" i="21"/>
  <c r="AT492" i="21"/>
  <c r="AS524" i="21"/>
  <c r="AT524" i="21"/>
  <c r="AS603" i="21"/>
  <c r="AT603" i="21"/>
  <c r="AS805" i="21"/>
  <c r="AT805" i="21"/>
  <c r="AS813" i="21"/>
  <c r="AT813" i="21"/>
  <c r="AS821" i="21"/>
  <c r="AT821" i="21"/>
  <c r="AS829" i="21"/>
  <c r="AT829" i="21"/>
  <c r="AS837" i="21"/>
  <c r="AT837" i="21"/>
  <c r="AS715" i="21"/>
  <c r="AS921" i="21"/>
  <c r="AT921" i="21"/>
  <c r="AS953" i="21"/>
  <c r="AT953" i="21"/>
  <c r="AS909" i="21"/>
  <c r="AT909" i="21"/>
  <c r="AS941" i="21"/>
  <c r="AT941" i="21"/>
  <c r="AS897" i="21"/>
  <c r="AT897" i="21"/>
  <c r="AS929" i="21"/>
  <c r="AT929" i="21"/>
  <c r="AS961" i="21"/>
  <c r="AT961" i="21"/>
  <c r="AS917" i="21"/>
  <c r="AT917" i="21"/>
  <c r="AS949" i="21"/>
  <c r="AT949" i="21"/>
  <c r="AS112" i="21"/>
  <c r="AT112" i="21"/>
  <c r="AS129" i="21"/>
  <c r="AT129" i="21"/>
  <c r="AS257" i="21"/>
  <c r="AT257" i="21"/>
  <c r="AS297" i="21"/>
  <c r="AT297" i="21"/>
  <c r="AS285" i="21"/>
  <c r="AT285" i="21"/>
  <c r="AS439" i="21"/>
  <c r="AT439" i="21"/>
  <c r="AS46" i="21"/>
  <c r="AT46" i="21"/>
  <c r="AS594" i="21"/>
  <c r="AT594" i="21"/>
  <c r="AS832" i="21"/>
  <c r="AT832" i="21"/>
  <c r="AS12" i="21"/>
  <c r="AT12" i="21"/>
  <c r="AS812" i="21"/>
  <c r="AT812" i="21"/>
  <c r="AS8" i="21"/>
  <c r="AT8" i="21"/>
  <c r="AS223" i="21"/>
  <c r="AT223" i="21"/>
  <c r="AS422" i="21"/>
  <c r="AT422" i="21"/>
  <c r="AS21" i="21"/>
  <c r="AT21" i="21"/>
  <c r="AS33" i="21"/>
  <c r="AT33" i="21"/>
  <c r="AS67" i="21"/>
  <c r="AT67" i="21"/>
  <c r="AS63" i="21"/>
  <c r="AT63" i="21"/>
  <c r="AS25" i="21"/>
  <c r="AT25" i="21"/>
  <c r="AS59" i="21"/>
  <c r="AT59" i="21"/>
  <c r="AS83" i="21"/>
  <c r="AT83" i="21"/>
  <c r="AS95" i="21"/>
  <c r="AT95" i="21"/>
  <c r="AS115" i="21"/>
  <c r="AT115" i="21"/>
  <c r="AS111" i="21"/>
  <c r="AT111" i="21"/>
  <c r="AS116" i="21"/>
  <c r="AT116" i="21"/>
  <c r="AS126" i="21"/>
  <c r="AT126" i="21"/>
  <c r="AS168" i="21"/>
  <c r="AT168" i="21"/>
  <c r="AS176" i="21"/>
  <c r="AT176" i="21"/>
  <c r="AS235" i="21"/>
  <c r="AT235" i="21"/>
  <c r="AS251" i="21"/>
  <c r="AT251" i="21"/>
  <c r="AS182" i="21"/>
  <c r="AT182" i="21"/>
  <c r="AS214" i="21"/>
  <c r="AT214" i="21"/>
  <c r="AS180" i="21"/>
  <c r="AT180" i="21"/>
  <c r="AS212" i="21"/>
  <c r="AT212" i="21"/>
  <c r="AS234" i="21"/>
  <c r="AT234" i="21"/>
  <c r="AS359" i="21"/>
  <c r="AT359" i="21"/>
  <c r="AS154" i="21"/>
  <c r="AT154" i="21"/>
  <c r="AS222" i="21"/>
  <c r="AT222" i="21"/>
  <c r="AS270" i="21"/>
  <c r="AT270" i="21"/>
  <c r="AS286" i="21"/>
  <c r="AT286" i="21"/>
  <c r="AS302" i="21"/>
  <c r="AT302" i="21"/>
  <c r="AS258" i="21"/>
  <c r="AT258" i="21"/>
  <c r="AS290" i="21"/>
  <c r="AT290" i="21"/>
  <c r="AS350" i="21"/>
  <c r="AT350" i="21"/>
  <c r="AS377" i="21"/>
  <c r="AT377" i="21"/>
  <c r="AS425" i="21"/>
  <c r="AT425" i="21"/>
  <c r="AS441" i="21"/>
  <c r="AT441" i="21"/>
  <c r="AS457" i="21"/>
  <c r="AT457" i="21"/>
  <c r="AS473" i="21"/>
  <c r="AT473" i="21"/>
  <c r="AS388" i="21"/>
  <c r="AT388" i="21"/>
  <c r="AS495" i="21"/>
  <c r="AT495" i="21"/>
  <c r="AS511" i="21"/>
  <c r="AT511" i="21"/>
  <c r="AS527" i="21"/>
  <c r="AT527" i="21"/>
  <c r="AS543" i="21"/>
  <c r="AT543" i="21"/>
  <c r="AS559" i="21"/>
  <c r="AT559" i="21"/>
  <c r="AS575" i="21"/>
  <c r="AT575" i="21"/>
  <c r="AS408" i="21"/>
  <c r="AT408" i="21"/>
  <c r="AS381" i="21"/>
  <c r="AT381" i="21"/>
  <c r="AS424" i="21"/>
  <c r="AT424" i="21"/>
  <c r="AS436" i="21"/>
  <c r="AT436" i="21"/>
  <c r="AS468" i="21"/>
  <c r="AT468" i="21"/>
  <c r="AS504" i="21"/>
  <c r="AT504" i="21"/>
  <c r="AS536" i="21"/>
  <c r="AT536" i="21"/>
  <c r="AS568" i="21"/>
  <c r="AT568" i="21"/>
  <c r="AS619" i="21"/>
  <c r="AS635" i="21"/>
  <c r="AS651" i="21"/>
  <c r="AS667" i="21"/>
  <c r="AS683" i="21"/>
  <c r="AS699" i="21"/>
  <c r="AS464" i="21"/>
  <c r="AT464" i="21"/>
  <c r="AS484" i="21"/>
  <c r="AT484" i="21"/>
  <c r="AS516" i="21"/>
  <c r="AT516" i="21"/>
  <c r="AS548" i="21"/>
  <c r="AT548" i="21"/>
  <c r="AS580" i="21"/>
  <c r="AT580" i="21"/>
  <c r="AS420" i="21"/>
  <c r="AT420" i="21"/>
  <c r="AS444" i="21"/>
  <c r="AT444" i="21"/>
  <c r="AS476" i="21"/>
  <c r="AT476" i="21"/>
  <c r="AS512" i="21"/>
  <c r="AT512" i="21"/>
  <c r="AS544" i="21"/>
  <c r="AT544" i="21"/>
  <c r="AS576" i="21"/>
  <c r="AT576" i="21"/>
  <c r="AS615" i="21"/>
  <c r="AT615" i="21"/>
  <c r="AS456" i="21"/>
  <c r="AT456" i="21"/>
  <c r="AS729" i="21"/>
  <c r="AS763" i="21"/>
  <c r="AS440" i="21"/>
  <c r="AT440" i="21"/>
  <c r="AS717" i="21"/>
  <c r="AS733" i="21"/>
  <c r="AS540" i="21"/>
  <c r="AT540" i="21"/>
  <c r="AS584" i="21"/>
  <c r="AT584" i="21"/>
  <c r="AS757" i="21"/>
  <c r="AS721" i="21"/>
  <c r="AS616" i="21"/>
  <c r="AT616" i="21"/>
  <c r="AS731" i="21"/>
  <c r="AS91" i="21"/>
  <c r="AT91" i="21"/>
  <c r="AS153" i="21"/>
  <c r="AT153" i="21"/>
  <c r="AS40" i="21"/>
  <c r="AT40" i="21"/>
  <c r="AS259" i="21"/>
  <c r="AT259" i="21"/>
  <c r="AS137" i="21"/>
  <c r="AT137" i="21"/>
  <c r="AS395" i="21"/>
  <c r="AT395" i="21"/>
  <c r="AS305" i="21"/>
  <c r="AT305" i="21"/>
  <c r="AS706" i="21"/>
  <c r="AS131" i="21"/>
  <c r="AT131" i="21"/>
  <c r="AS808" i="21"/>
  <c r="AT808" i="21"/>
  <c r="AS281" i="21"/>
  <c r="AT281" i="21"/>
  <c r="AS820" i="21"/>
  <c r="AT820" i="21"/>
  <c r="AS586" i="21"/>
  <c r="AT586" i="21"/>
  <c r="AS157" i="21"/>
  <c r="AT157" i="21"/>
  <c r="E7" i="22"/>
  <c r="E16" i="22"/>
  <c r="E8" i="22"/>
  <c r="E9" i="22"/>
  <c r="E17" i="22"/>
  <c r="E13" i="22"/>
  <c r="E14" i="22"/>
  <c r="E12" i="22"/>
  <c r="E15" i="22"/>
  <c r="E10" i="22"/>
  <c r="E11" i="22"/>
  <c r="E18" i="22"/>
  <c r="AK2" i="21"/>
  <c r="AS338" i="21"/>
  <c r="AS317" i="21"/>
  <c r="AX323" i="21"/>
  <c r="AS312" i="21"/>
  <c r="AS755" i="21"/>
  <c r="AS314" i="21"/>
  <c r="AS310" i="21"/>
  <c r="AX317" i="21"/>
  <c r="AX343" i="21"/>
  <c r="AS330" i="21"/>
  <c r="AS751" i="21"/>
  <c r="AX315" i="21"/>
  <c r="AS342" i="21"/>
  <c r="AX338" i="21"/>
  <c r="AS749" i="21"/>
  <c r="AX313" i="21"/>
  <c r="AW419" i="21"/>
  <c r="AX419" i="21"/>
  <c r="AW65" i="21"/>
  <c r="AX65" i="21"/>
  <c r="AW53" i="21"/>
  <c r="AX53" i="21"/>
  <c r="AW530" i="21"/>
  <c r="AX530" i="21"/>
  <c r="AW602" i="21"/>
  <c r="AX602" i="21"/>
  <c r="AX617" i="21"/>
  <c r="AX175" i="21"/>
  <c r="AX513" i="21"/>
  <c r="AW947" i="21"/>
  <c r="AX947" i="21"/>
  <c r="AX593" i="21"/>
  <c r="AW823" i="21"/>
  <c r="AX823" i="21"/>
  <c r="AW807" i="21"/>
  <c r="AX807" i="21"/>
  <c r="AX110" i="21"/>
  <c r="AW265" i="21"/>
  <c r="AX265" i="21"/>
  <c r="AW361" i="21"/>
  <c r="AX361" i="21"/>
  <c r="AX649" i="21"/>
  <c r="AW713" i="21"/>
  <c r="AY713" i="21"/>
  <c r="AX713" i="21"/>
  <c r="AW142" i="21"/>
  <c r="AX142" i="21"/>
  <c r="AX390" i="21"/>
  <c r="AW538" i="21"/>
  <c r="AX538" i="21"/>
  <c r="AX786" i="21"/>
  <c r="AW124" i="21"/>
  <c r="AX124" i="21"/>
  <c r="AW767" i="21"/>
  <c r="AY767" i="21"/>
  <c r="AX767" i="21"/>
  <c r="AW19" i="21"/>
  <c r="AX19" i="21"/>
  <c r="AW3" i="21"/>
  <c r="AX3" i="21"/>
  <c r="AX90" i="21"/>
  <c r="AX406" i="21"/>
  <c r="AW494" i="21"/>
  <c r="AX494" i="21"/>
  <c r="AW562" i="21"/>
  <c r="AX562" i="21"/>
  <c r="AW69" i="21"/>
  <c r="AX69" i="21"/>
  <c r="AX697" i="21"/>
  <c r="AW979" i="21"/>
  <c r="AX589" i="21"/>
  <c r="AW46" i="21"/>
  <c r="AX46" i="21"/>
  <c r="AW431" i="21"/>
  <c r="AX431" i="21"/>
  <c r="AX391" i="21"/>
  <c r="AW959" i="21"/>
  <c r="AX959" i="21"/>
  <c r="AW972" i="21"/>
  <c r="AX681" i="21"/>
  <c r="AW705" i="21"/>
  <c r="AY705" i="21"/>
  <c r="AX705" i="21"/>
  <c r="AW984" i="21"/>
  <c r="AW903" i="21"/>
  <c r="AX903" i="21"/>
  <c r="AX935" i="21"/>
  <c r="AW967" i="21"/>
  <c r="AW50" i="21"/>
  <c r="AX50" i="21"/>
  <c r="AW163" i="21"/>
  <c r="AX163" i="21"/>
  <c r="AX98" i="21"/>
  <c r="AX23" i="21"/>
  <c r="AX82" i="21"/>
  <c r="AW57" i="21"/>
  <c r="AX57" i="21"/>
  <c r="AX249" i="21"/>
  <c r="AW174" i="21"/>
  <c r="AX174" i="21"/>
  <c r="AW193" i="21"/>
  <c r="AX193" i="21"/>
  <c r="AW502" i="21"/>
  <c r="AX502" i="21"/>
  <c r="AW606" i="21"/>
  <c r="AX606" i="21"/>
  <c r="AX689" i="21"/>
  <c r="AW939" i="21"/>
  <c r="AX939" i="21"/>
  <c r="AX899" i="21"/>
  <c r="AX657" i="21"/>
  <c r="AX605" i="21"/>
  <c r="AX357" i="21"/>
  <c r="AW7" i="21"/>
  <c r="AX7" i="21"/>
  <c r="AX923" i="21"/>
  <c r="AX73" i="21"/>
  <c r="AX378" i="21"/>
  <c r="AW426" i="21"/>
  <c r="AX426" i="21"/>
  <c r="AX641" i="21"/>
  <c r="AX293" i="21"/>
  <c r="AX151" i="21"/>
  <c r="AX309" i="21"/>
  <c r="AX422" i="21"/>
  <c r="AW570" i="21"/>
  <c r="AX570" i="21"/>
  <c r="AW815" i="21"/>
  <c r="AX815" i="21"/>
  <c r="AW228" i="21"/>
  <c r="AX228" i="21"/>
  <c r="AX382" i="21"/>
  <c r="AX581" i="21"/>
  <c r="AX726" i="21"/>
  <c r="AW383" i="21"/>
  <c r="AX383" i="21"/>
  <c r="AW991" i="21"/>
  <c r="AW486" i="21"/>
  <c r="AX486" i="21"/>
  <c r="AW126" i="21"/>
  <c r="AX126" i="21"/>
  <c r="AX229" i="21"/>
  <c r="AW253" i="21"/>
  <c r="AX253" i="21"/>
  <c r="AX269" i="21"/>
  <c r="AX301" i="21"/>
  <c r="AW337" i="21"/>
  <c r="AX369" i="21"/>
  <c r="AW633" i="21"/>
  <c r="AY633" i="21"/>
  <c r="AX633" i="21"/>
  <c r="AX693" i="21"/>
  <c r="AW717" i="21"/>
  <c r="AY717" i="21"/>
  <c r="AX717" i="21"/>
  <c r="AW741" i="21"/>
  <c r="AY741" i="21"/>
  <c r="AW761" i="21"/>
  <c r="AY761" i="21"/>
  <c r="AX761" i="21"/>
  <c r="AW204" i="21"/>
  <c r="AX204" i="21"/>
  <c r="AW276" i="21"/>
  <c r="AX276" i="21"/>
  <c r="AW146" i="21"/>
  <c r="AX146" i="21"/>
  <c r="AW166" i="21"/>
  <c r="AX166" i="21"/>
  <c r="AX210" i="21"/>
  <c r="AX266" i="21"/>
  <c r="AW326" i="21"/>
  <c r="AX394" i="21"/>
  <c r="AW522" i="21"/>
  <c r="AX522" i="21"/>
  <c r="AW542" i="21"/>
  <c r="AX542" i="21"/>
  <c r="AX566" i="21"/>
  <c r="AX582" i="21"/>
  <c r="AX714" i="21"/>
  <c r="AX730" i="21"/>
  <c r="AW774" i="21"/>
  <c r="AY774" i="21"/>
  <c r="AX774" i="21"/>
  <c r="AW308" i="21"/>
  <c r="AW704" i="21"/>
  <c r="AY704" i="21"/>
  <c r="AX704" i="21"/>
  <c r="AW132" i="21"/>
  <c r="AX132" i="21"/>
  <c r="AW292" i="21"/>
  <c r="AX292" i="21"/>
  <c r="AW624" i="21"/>
  <c r="AY624" i="21"/>
  <c r="AX624" i="21"/>
  <c r="AW723" i="21"/>
  <c r="AY723" i="21"/>
  <c r="AX723" i="21"/>
  <c r="AW751" i="21"/>
  <c r="AY751" i="21"/>
  <c r="AX28" i="21"/>
  <c r="AX114" i="21"/>
  <c r="AW143" i="21"/>
  <c r="AX143" i="21"/>
  <c r="AX109" i="21"/>
  <c r="AW11" i="21"/>
  <c r="AX11" i="21"/>
  <c r="AW684" i="21"/>
  <c r="AY684" i="21"/>
  <c r="AX684" i="21"/>
  <c r="AW835" i="21"/>
  <c r="AX835" i="21"/>
  <c r="AX565" i="21"/>
  <c r="AW696" i="21"/>
  <c r="AY696" i="21"/>
  <c r="AX696" i="21"/>
  <c r="AW811" i="21"/>
  <c r="AX811" i="21"/>
  <c r="AW89" i="21"/>
  <c r="AX89" i="21"/>
  <c r="AX920" i="21"/>
  <c r="AW171" i="21"/>
  <c r="AX171" i="21"/>
  <c r="AX433" i="21"/>
  <c r="AX86" i="21"/>
  <c r="AW244" i="21"/>
  <c r="AX244" i="21"/>
  <c r="AX836" i="21"/>
  <c r="AW297" i="21"/>
  <c r="AX297" i="21"/>
  <c r="AW733" i="21"/>
  <c r="AY733" i="21"/>
  <c r="AX733" i="21"/>
  <c r="AX162" i="21"/>
  <c r="AW314" i="21"/>
  <c r="AX438" i="21"/>
  <c r="AW558" i="21"/>
  <c r="AX558" i="21"/>
  <c r="AW802" i="21"/>
  <c r="AX802" i="21"/>
  <c r="AW719" i="21"/>
  <c r="AY719" i="21"/>
  <c r="AX719" i="21"/>
  <c r="AX139" i="21"/>
  <c r="AW415" i="21"/>
  <c r="AX415" i="21"/>
  <c r="AW510" i="21"/>
  <c r="AX510" i="21"/>
  <c r="AW578" i="21"/>
  <c r="AX578" i="21"/>
  <c r="AW395" i="21"/>
  <c r="AX395" i="21"/>
  <c r="AX241" i="21"/>
  <c r="AX490" i="21"/>
  <c r="AX613" i="21"/>
  <c r="AW672" i="21"/>
  <c r="AY672" i="21"/>
  <c r="AX672" i="21"/>
  <c r="AW995" i="21"/>
  <c r="AX673" i="21"/>
  <c r="AX621" i="21"/>
  <c r="AW692" i="21"/>
  <c r="AY692" i="21"/>
  <c r="AX692" i="21"/>
  <c r="AX927" i="21"/>
  <c r="AW919" i="21"/>
  <c r="AX919" i="21"/>
  <c r="AX951" i="21"/>
  <c r="AW61" i="21"/>
  <c r="AX61" i="21"/>
  <c r="AX102" i="21"/>
  <c r="AW498" i="21"/>
  <c r="AX498" i="21"/>
  <c r="AW435" i="21"/>
  <c r="AX435" i="21"/>
  <c r="AX482" i="21"/>
  <c r="AW763" i="21"/>
  <c r="AY763" i="21"/>
  <c r="AX763" i="21"/>
  <c r="AW915" i="21"/>
  <c r="AX915" i="21"/>
  <c r="AX931" i="21"/>
  <c r="AW996" i="21"/>
  <c r="AX345" i="21"/>
  <c r="AW529" i="21"/>
  <c r="AX529" i="21"/>
  <c r="AX573" i="21"/>
  <c r="AW625" i="21"/>
  <c r="AY625" i="21"/>
  <c r="AX625" i="21"/>
  <c r="AX661" i="21"/>
  <c r="AW793" i="21"/>
  <c r="AX793" i="21"/>
  <c r="AX912" i="21"/>
  <c r="AW980" i="21"/>
  <c r="AX533" i="21"/>
  <c r="AX127" i="21"/>
  <c r="AW373" i="21"/>
  <c r="AX373" i="21"/>
  <c r="AX762" i="21"/>
  <c r="AX364" i="21"/>
  <c r="AW254" i="21"/>
  <c r="AX254" i="21"/>
  <c r="AW360" i="21"/>
  <c r="AX360" i="21"/>
  <c r="AW803" i="21"/>
  <c r="AX803" i="21"/>
  <c r="AW819" i="21"/>
  <c r="AX819" i="21"/>
  <c r="AX960" i="21"/>
  <c r="AX493" i="21"/>
  <c r="AW521" i="21"/>
  <c r="AX521" i="21"/>
  <c r="AW423" i="21"/>
  <c r="AX423" i="21"/>
  <c r="AX629" i="21"/>
  <c r="AX557" i="21"/>
  <c r="AW41" i="21"/>
  <c r="AX41" i="21"/>
  <c r="AW74" i="21"/>
  <c r="AX74" i="21"/>
  <c r="AW505" i="21"/>
  <c r="AX505" i="21"/>
  <c r="AW831" i="21"/>
  <c r="AX831" i="21"/>
  <c r="AW32" i="21"/>
  <c r="AX32" i="21"/>
  <c r="AX549" i="21"/>
  <c r="AX497" i="21"/>
  <c r="AX134" i="21"/>
  <c r="AX257" i="21"/>
  <c r="AX277" i="21"/>
  <c r="AW725" i="21"/>
  <c r="AY725" i="21"/>
  <c r="AX725" i="21"/>
  <c r="AW745" i="21"/>
  <c r="AY745" i="21"/>
  <c r="AW769" i="21"/>
  <c r="AY769" i="21"/>
  <c r="AX769" i="21"/>
  <c r="AW212" i="21"/>
  <c r="AX212" i="21"/>
  <c r="AW91" i="21"/>
  <c r="AX91" i="21"/>
  <c r="AX150" i="21"/>
  <c r="AX178" i="21"/>
  <c r="AW218" i="21"/>
  <c r="AX218" i="21"/>
  <c r="AX282" i="21"/>
  <c r="AX398" i="21"/>
  <c r="AW506" i="21"/>
  <c r="AX506" i="21"/>
  <c r="AW586" i="21"/>
  <c r="AX586" i="21"/>
  <c r="AX718" i="21"/>
  <c r="AX778" i="21"/>
  <c r="AX794" i="21"/>
  <c r="AW336" i="21"/>
  <c r="AX336" i="21"/>
  <c r="AW180" i="21"/>
  <c r="AX180" i="21"/>
  <c r="AW735" i="21"/>
  <c r="AY735" i="21"/>
  <c r="AX735" i="21"/>
  <c r="AW755" i="21"/>
  <c r="AY755" i="21"/>
  <c r="AX755" i="21"/>
  <c r="AW16" i="21"/>
  <c r="AX16" i="21"/>
  <c r="AW546" i="21"/>
  <c r="AX546" i="21"/>
  <c r="AX147" i="21"/>
  <c r="AX685" i="21"/>
  <c r="AW594" i="21"/>
  <c r="AX594" i="21"/>
  <c r="AW45" i="21"/>
  <c r="AX45" i="21"/>
  <c r="AX94" i="21"/>
  <c r="AW66" i="21"/>
  <c r="AX66" i="21"/>
  <c r="AW70" i="21"/>
  <c r="AX70" i="21"/>
  <c r="AX159" i="21"/>
  <c r="AX601" i="21"/>
  <c r="AW645" i="21"/>
  <c r="AY645" i="21"/>
  <c r="AX645" i="21"/>
  <c r="AX541" i="21"/>
  <c r="AW403" i="21"/>
  <c r="AX403" i="21"/>
  <c r="AW225" i="21"/>
  <c r="AX225" i="21"/>
  <c r="AX81" i="21"/>
  <c r="AX44" i="21"/>
  <c r="AW827" i="21"/>
  <c r="AX827" i="21"/>
  <c r="AW217" i="21"/>
  <c r="AX217" i="21"/>
  <c r="AW58" i="21"/>
  <c r="AX58" i="21"/>
  <c r="AW676" i="21"/>
  <c r="AY676" i="21"/>
  <c r="AX676" i="21"/>
  <c r="AX36" i="21"/>
  <c r="AW78" i="21"/>
  <c r="AX78" i="21"/>
  <c r="AX329" i="21"/>
  <c r="AW757" i="21"/>
  <c r="AY757" i="21"/>
  <c r="AX757" i="21"/>
  <c r="AX43" i="21"/>
  <c r="AW202" i="21"/>
  <c r="AX202" i="21"/>
  <c r="AX414" i="21"/>
  <c r="AX514" i="21"/>
  <c r="AX710" i="21"/>
  <c r="AX770" i="21"/>
  <c r="AW196" i="21"/>
  <c r="AX196" i="21"/>
  <c r="AW260" i="21"/>
  <c r="AX260" i="21"/>
  <c r="AX620" i="21"/>
  <c r="AW747" i="21"/>
  <c r="AY747" i="21"/>
  <c r="AX49" i="21"/>
  <c r="AW15" i="21"/>
  <c r="AX15" i="21"/>
  <c r="AX379" i="21"/>
  <c r="AW526" i="21"/>
  <c r="AX526" i="21"/>
  <c r="AW598" i="21"/>
  <c r="AX598" i="21"/>
  <c r="AW375" i="21"/>
  <c r="AX375" i="21"/>
  <c r="AW427" i="21"/>
  <c r="AX427" i="21"/>
  <c r="AW118" i="21"/>
  <c r="AX118" i="21"/>
  <c r="AX27" i="21"/>
  <c r="AW680" i="21"/>
  <c r="AY680" i="21"/>
  <c r="AX680" i="21"/>
  <c r="AW411" i="21"/>
  <c r="AX411" i="21"/>
  <c r="AW968" i="21"/>
  <c r="AW988" i="21"/>
  <c r="AW1000" i="21"/>
  <c r="AX911" i="21"/>
  <c r="AW12" i="21"/>
  <c r="AX12" i="21"/>
  <c r="AW688" i="21"/>
  <c r="AY688" i="21"/>
  <c r="AX688" i="21"/>
  <c r="AX798" i="21"/>
  <c r="AW943" i="21"/>
  <c r="AX943" i="21"/>
  <c r="AW839" i="21"/>
  <c r="AX839" i="21"/>
  <c r="AW77" i="21"/>
  <c r="AX77" i="21"/>
  <c r="AX106" i="21"/>
  <c r="AX155" i="21"/>
  <c r="AW4" i="21"/>
  <c r="AX4" i="21"/>
  <c r="AX944" i="21"/>
  <c r="AW554" i="21"/>
  <c r="AX554" i="21"/>
  <c r="AW399" i="21"/>
  <c r="AX399" i="21"/>
  <c r="AX669" i="21"/>
  <c r="AW518" i="21"/>
  <c r="AX518" i="21"/>
  <c r="AX790" i="21"/>
  <c r="AW387" i="21"/>
  <c r="AX387" i="21"/>
  <c r="AW261" i="21"/>
  <c r="AX261" i="21"/>
  <c r="AX39" i="21"/>
  <c r="AW20" i="21"/>
  <c r="AX20" i="21"/>
  <c r="AX653" i="21"/>
  <c r="AW907" i="21"/>
  <c r="AX907" i="21"/>
  <c r="AX955" i="21"/>
  <c r="AW976" i="21"/>
  <c r="AX245" i="21"/>
  <c r="AW54" i="21"/>
  <c r="AX54" i="21"/>
  <c r="AW8" i="21"/>
  <c r="AX8" i="21"/>
  <c r="AW610" i="21"/>
  <c r="AX610" i="21"/>
  <c r="AX677" i="21"/>
  <c r="AX85" i="21"/>
  <c r="AW417" i="21"/>
  <c r="AX417" i="21"/>
  <c r="AX637" i="21"/>
  <c r="AX233" i="21"/>
  <c r="AW35" i="21"/>
  <c r="AX35" i="21"/>
  <c r="AX185" i="21"/>
  <c r="AW668" i="21"/>
  <c r="AY668" i="21"/>
  <c r="AX668" i="21"/>
  <c r="AX31" i="21"/>
  <c r="AW963" i="21"/>
  <c r="AW992" i="21"/>
  <c r="AW62" i="21"/>
  <c r="AX62" i="21"/>
  <c r="AX237" i="21"/>
  <c r="AX289" i="21"/>
  <c r="AW321" i="21"/>
  <c r="AX321" i="21"/>
  <c r="AX353" i="21"/>
  <c r="AX597" i="21"/>
  <c r="AX665" i="21"/>
  <c r="AX701" i="21"/>
  <c r="AW729" i="21"/>
  <c r="AY729" i="21"/>
  <c r="AX729" i="21"/>
  <c r="AW749" i="21"/>
  <c r="AY749" i="21"/>
  <c r="AX749" i="21"/>
  <c r="AW220" i="21"/>
  <c r="AX220" i="21"/>
  <c r="AX135" i="21"/>
  <c r="AW158" i="21"/>
  <c r="AX158" i="21"/>
  <c r="AW186" i="21"/>
  <c r="AX186" i="21"/>
  <c r="AW226" i="21"/>
  <c r="AX226" i="21"/>
  <c r="AW298" i="21"/>
  <c r="AX298" i="21"/>
  <c r="AX534" i="21"/>
  <c r="AW550" i="21"/>
  <c r="AX550" i="21"/>
  <c r="AX574" i="21"/>
  <c r="AW590" i="21"/>
  <c r="AX590" i="21"/>
  <c r="AX614" i="21"/>
  <c r="AX746" i="21"/>
  <c r="AX782" i="21"/>
  <c r="AW188" i="21"/>
  <c r="AX188" i="21"/>
  <c r="AX352" i="21"/>
  <c r="AW24" i="21"/>
  <c r="AX24" i="21"/>
  <c r="AX167" i="21"/>
  <c r="AW407" i="21"/>
  <c r="AX407" i="21"/>
  <c r="AW700" i="21"/>
  <c r="AY700" i="21"/>
  <c r="AX700" i="21"/>
  <c r="AW707" i="21"/>
  <c r="AY707" i="21"/>
  <c r="AX707" i="21"/>
  <c r="AW739" i="21"/>
  <c r="AY739" i="21"/>
  <c r="AX759" i="21"/>
  <c r="AW194" i="21"/>
  <c r="AX194" i="21"/>
  <c r="AW971" i="21"/>
  <c r="AR49" i="21"/>
  <c r="AS49" i="21"/>
  <c r="AR15" i="21"/>
  <c r="AS15" i="21"/>
  <c r="AS379" i="21"/>
  <c r="AR125" i="21"/>
  <c r="AS125" i="21"/>
  <c r="AR118" i="21"/>
  <c r="AS118" i="21"/>
  <c r="AR221" i="21"/>
  <c r="AS221" i="21"/>
  <c r="AR490" i="21"/>
  <c r="AS490" i="21"/>
  <c r="AS514" i="21"/>
  <c r="AR614" i="21"/>
  <c r="AS614" i="21"/>
  <c r="AR958" i="21"/>
  <c r="AS958" i="21"/>
  <c r="AR688" i="21"/>
  <c r="AT688" i="21"/>
  <c r="AS688" i="21"/>
  <c r="AR802" i="21"/>
  <c r="AS802" i="21"/>
  <c r="AS943" i="21"/>
  <c r="AS839" i="21"/>
  <c r="AR191" i="21"/>
  <c r="AS191" i="21"/>
  <c r="AR155" i="21"/>
  <c r="AS155" i="21"/>
  <c r="AR177" i="21"/>
  <c r="AS177" i="21"/>
  <c r="AR446" i="21"/>
  <c r="AS446" i="21"/>
  <c r="AR462" i="21"/>
  <c r="AS462" i="21"/>
  <c r="AS946" i="21"/>
  <c r="AR762" i="21"/>
  <c r="AT762" i="21"/>
  <c r="AS762" i="21"/>
  <c r="AR108" i="21"/>
  <c r="AS108" i="21"/>
  <c r="AR167" i="21"/>
  <c r="AS167" i="21"/>
  <c r="AR52" i="21"/>
  <c r="AS52" i="21"/>
  <c r="AS637" i="21"/>
  <c r="AR665" i="21"/>
  <c r="AT665" i="21"/>
  <c r="AS665" i="21"/>
  <c r="AR98" i="21"/>
  <c r="AS98" i="21"/>
  <c r="AR211" i="21"/>
  <c r="AS211" i="21"/>
  <c r="AS85" i="21"/>
  <c r="AR898" i="21"/>
  <c r="AS898" i="21"/>
  <c r="AS74" i="21"/>
  <c r="AS357" i="21"/>
  <c r="AR538" i="21"/>
  <c r="AS538" i="21"/>
  <c r="AR982" i="21"/>
  <c r="AR726" i="21"/>
  <c r="AT726" i="21"/>
  <c r="AS726" i="21"/>
  <c r="AR497" i="21"/>
  <c r="AS497" i="21"/>
  <c r="AS364" i="21"/>
  <c r="AS135" i="21"/>
  <c r="AS30" i="21"/>
  <c r="AS501" i="21"/>
  <c r="AS577" i="21"/>
  <c r="AR629" i="21"/>
  <c r="AT629" i="21"/>
  <c r="AS629" i="21"/>
  <c r="AS669" i="21"/>
  <c r="AR69" i="21"/>
  <c r="AS69" i="21"/>
  <c r="AS604" i="21"/>
  <c r="AR19" i="21"/>
  <c r="AS19" i="21"/>
  <c r="AR254" i="21"/>
  <c r="AS254" i="21"/>
  <c r="AR578" i="21"/>
  <c r="AS578" i="21"/>
  <c r="AR822" i="21"/>
  <c r="AS822" i="21"/>
  <c r="AR140" i="21"/>
  <c r="AS140" i="21"/>
  <c r="AS171" i="21"/>
  <c r="AS656" i="21"/>
  <c r="AR783" i="21"/>
  <c r="AT783" i="21"/>
  <c r="AS783" i="21"/>
  <c r="AR819" i="21"/>
  <c r="AS819" i="21"/>
  <c r="AR908" i="21"/>
  <c r="AS908" i="21"/>
  <c r="AS952" i="21"/>
  <c r="AR939" i="21"/>
  <c r="AS939" i="21"/>
  <c r="AR114" i="21"/>
  <c r="AS114" i="21"/>
  <c r="AS179" i="21"/>
  <c r="AS195" i="21"/>
  <c r="AR369" i="21"/>
  <c r="AS369" i="21"/>
  <c r="AS375" i="21"/>
  <c r="AR407" i="21"/>
  <c r="AS407" i="21"/>
  <c r="AR65" i="21"/>
  <c r="AS65" i="21"/>
  <c r="AS236" i="21"/>
  <c r="AR374" i="21"/>
  <c r="AS374" i="21"/>
  <c r="AR530" i="21"/>
  <c r="AS530" i="21"/>
  <c r="AS542" i="21"/>
  <c r="AR558" i="21"/>
  <c r="AS558" i="21"/>
  <c r="AS574" i="21"/>
  <c r="AS590" i="21"/>
  <c r="AR189" i="21"/>
  <c r="AS189" i="21"/>
  <c r="AR402" i="21"/>
  <c r="AS402" i="21"/>
  <c r="AS692" i="21"/>
  <c r="AR778" i="21"/>
  <c r="AT778" i="21"/>
  <c r="AS778" i="21"/>
  <c r="AR786" i="21"/>
  <c r="AS786" i="21"/>
  <c r="AS781" i="21"/>
  <c r="AR934" i="21"/>
  <c r="AS934" i="21"/>
  <c r="AS910" i="21"/>
  <c r="AS785" i="21"/>
  <c r="AS801" i="21"/>
  <c r="AR70" i="21"/>
  <c r="AS70" i="21"/>
  <c r="AR104" i="21"/>
  <c r="AS104" i="21"/>
  <c r="AR406" i="21"/>
  <c r="AS406" i="21"/>
  <c r="AR410" i="21"/>
  <c r="AS410" i="21"/>
  <c r="AS442" i="21"/>
  <c r="AS458" i="21"/>
  <c r="AS474" i="21"/>
  <c r="AS625" i="21"/>
  <c r="AS789" i="21"/>
  <c r="AR554" i="21"/>
  <c r="AS554" i="21"/>
  <c r="AR399" i="21"/>
  <c r="AS399" i="21"/>
  <c r="AR565" i="21"/>
  <c r="AS565" i="21"/>
  <c r="AR657" i="21"/>
  <c r="AT657" i="21"/>
  <c r="AS657" i="21"/>
  <c r="AR714" i="21"/>
  <c r="AT714" i="21"/>
  <c r="AS714" i="21"/>
  <c r="AR790" i="21"/>
  <c r="AS790" i="21"/>
  <c r="AR995" i="21"/>
  <c r="AR518" i="21"/>
  <c r="AS518" i="21"/>
  <c r="AR541" i="21"/>
  <c r="AS541" i="21"/>
  <c r="AR277" i="21"/>
  <c r="AS277" i="21"/>
  <c r="AS64" i="21"/>
  <c r="AR163" i="21"/>
  <c r="AS163" i="21"/>
  <c r="AR244" i="21"/>
  <c r="AS244" i="21"/>
  <c r="AS20" i="21"/>
  <c r="AR44" i="21"/>
  <c r="AS44" i="21"/>
  <c r="AR109" i="21"/>
  <c r="AS109" i="21"/>
  <c r="AR693" i="21"/>
  <c r="AT693" i="21"/>
  <c r="AS693" i="21"/>
  <c r="AR106" i="21"/>
  <c r="AS106" i="21"/>
  <c r="AR245" i="21"/>
  <c r="AS245" i="21"/>
  <c r="AS263" i="21"/>
  <c r="AR447" i="21"/>
  <c r="AS447" i="21"/>
  <c r="AR479" i="21"/>
  <c r="AS479" i="21"/>
  <c r="AR677" i="21"/>
  <c r="AT677" i="21"/>
  <c r="AS677" i="21"/>
  <c r="AR784" i="21"/>
  <c r="AT784" i="21"/>
  <c r="AS784" i="21"/>
  <c r="AR906" i="21"/>
  <c r="AS906" i="21"/>
  <c r="AR954" i="21"/>
  <c r="AS954" i="21"/>
  <c r="AR54" i="21"/>
  <c r="AS54" i="21"/>
  <c r="AR89" i="21"/>
  <c r="AS89" i="21"/>
  <c r="AS493" i="21"/>
  <c r="AS471" i="21"/>
  <c r="AR203" i="21"/>
  <c r="AS203" i="21"/>
  <c r="AS912" i="21"/>
  <c r="AR708" i="21"/>
  <c r="AT708" i="21"/>
  <c r="AS708" i="21"/>
  <c r="AR653" i="21"/>
  <c r="AT653" i="21"/>
  <c r="AS653" i="21"/>
  <c r="AR418" i="21"/>
  <c r="AS418" i="21"/>
  <c r="AR459" i="21"/>
  <c r="AS459" i="21"/>
  <c r="AR724" i="21"/>
  <c r="AT724" i="21"/>
  <c r="AS724" i="21"/>
  <c r="AR975" i="21"/>
  <c r="AR36" i="21"/>
  <c r="AS36" i="21"/>
  <c r="AR279" i="21"/>
  <c r="AS279" i="21"/>
  <c r="AS728" i="21"/>
  <c r="AR31" i="21"/>
  <c r="AS31" i="21"/>
  <c r="AS183" i="21"/>
  <c r="AR34" i="21"/>
  <c r="AS34" i="21"/>
  <c r="AR209" i="21"/>
  <c r="AS209" i="21"/>
  <c r="AS505" i="21"/>
  <c r="AR537" i="21"/>
  <c r="AS537" i="21"/>
  <c r="AR561" i="21"/>
  <c r="AS561" i="21"/>
  <c r="AR613" i="21"/>
  <c r="AS613" i="21"/>
  <c r="AS673" i="21"/>
  <c r="AS640" i="21"/>
  <c r="AS684" i="21"/>
  <c r="AR3" i="21"/>
  <c r="AS3" i="21"/>
  <c r="AR498" i="21"/>
  <c r="AS498" i="21"/>
  <c r="AR806" i="21"/>
  <c r="AS806" i="21"/>
  <c r="AR826" i="21"/>
  <c r="AS826" i="21"/>
  <c r="AS152" i="21"/>
  <c r="AS628" i="21"/>
  <c r="AR760" i="21"/>
  <c r="AT760" i="21"/>
  <c r="AS760" i="21"/>
  <c r="AR175" i="21"/>
  <c r="AS175" i="21"/>
  <c r="AS287" i="21"/>
  <c r="AR327" i="21"/>
  <c r="AS327" i="21"/>
  <c r="AS351" i="21"/>
  <c r="AR419" i="21"/>
  <c r="AS419" i="21"/>
  <c r="AR156" i="21"/>
  <c r="AS156" i="21"/>
  <c r="AS588" i="21"/>
  <c r="AS668" i="21"/>
  <c r="AR771" i="21"/>
  <c r="AT771" i="21"/>
  <c r="AS771" i="21"/>
  <c r="AS787" i="21"/>
  <c r="AS803" i="21"/>
  <c r="AR823" i="21"/>
  <c r="AS823" i="21"/>
  <c r="AS397" i="21"/>
  <c r="AS589" i="21"/>
  <c r="AR896" i="21"/>
  <c r="AS896" i="21"/>
  <c r="AS916" i="21"/>
  <c r="AR940" i="21"/>
  <c r="AS940" i="21"/>
  <c r="AR960" i="21"/>
  <c r="AS960" i="21"/>
  <c r="AR923" i="21"/>
  <c r="AS923" i="21"/>
  <c r="AR899" i="21"/>
  <c r="AS899" i="21"/>
  <c r="AR963" i="21"/>
  <c r="AR315" i="21"/>
  <c r="AR895" i="21"/>
  <c r="AR609" i="21"/>
  <c r="AS609" i="21"/>
  <c r="AR764" i="21"/>
  <c r="AT764" i="21"/>
  <c r="AS764" i="21"/>
  <c r="AR874" i="21"/>
  <c r="AR341" i="21"/>
  <c r="AS68" i="21"/>
  <c r="AS398" i="21"/>
  <c r="AS914" i="21"/>
  <c r="AS345" i="21"/>
  <c r="AR718" i="21"/>
  <c r="AT718" i="21"/>
  <c r="AS718" i="21"/>
  <c r="AS378" i="21"/>
  <c r="AS426" i="21"/>
  <c r="AR744" i="21"/>
  <c r="AT744" i="21"/>
  <c r="AR818" i="21"/>
  <c r="AS818" i="21"/>
  <c r="AR149" i="21"/>
  <c r="AS149" i="21"/>
  <c r="AR772" i="21"/>
  <c r="AT772" i="21"/>
  <c r="AS772" i="21"/>
  <c r="AR438" i="21"/>
  <c r="AS438" i="21"/>
  <c r="AS78" i="21"/>
  <c r="AS225" i="21"/>
  <c r="AS405" i="21"/>
  <c r="AR553" i="21"/>
  <c r="AS553" i="21"/>
  <c r="AS777" i="21"/>
  <c r="AS228" i="21"/>
  <c r="AR836" i="21"/>
  <c r="AS836" i="21"/>
  <c r="AR486" i="21"/>
  <c r="AS486" i="21"/>
  <c r="AS612" i="21"/>
  <c r="AR215" i="21"/>
  <c r="AS215" i="21"/>
  <c r="AR415" i="21"/>
  <c r="AS415" i="21"/>
  <c r="AR144" i="21"/>
  <c r="AS144" i="21"/>
  <c r="AR368" i="21"/>
  <c r="AS368" i="21"/>
  <c r="AR972" i="21"/>
  <c r="AS22" i="21"/>
  <c r="AR90" i="21"/>
  <c r="AS90" i="21"/>
  <c r="AR365" i="21"/>
  <c r="AS365" i="21"/>
  <c r="AR390" i="21"/>
  <c r="AS390" i="21"/>
  <c r="AS145" i="21"/>
  <c r="AR213" i="21"/>
  <c r="AS213" i="21"/>
  <c r="AS232" i="21"/>
  <c r="AR372" i="21"/>
  <c r="AS372" i="21"/>
  <c r="AS506" i="21"/>
  <c r="AR522" i="21"/>
  <c r="AS522" i="21"/>
  <c r="AR701" i="21"/>
  <c r="AT701" i="21"/>
  <c r="AS701" i="21"/>
  <c r="AR950" i="21"/>
  <c r="AS950" i="21"/>
  <c r="AS959" i="21"/>
  <c r="AR926" i="21"/>
  <c r="AS926" i="21"/>
  <c r="AR617" i="21"/>
  <c r="AT617" i="21"/>
  <c r="AS617" i="21"/>
  <c r="AR705" i="21"/>
  <c r="AT705" i="21"/>
  <c r="AS705" i="21"/>
  <c r="AR770" i="21"/>
  <c r="AT770" i="21"/>
  <c r="AS770" i="21"/>
  <c r="AR983" i="21"/>
  <c r="AR987" i="21"/>
  <c r="AR768" i="21"/>
  <c r="AT768" i="21"/>
  <c r="AS768" i="21"/>
  <c r="AR903" i="21"/>
  <c r="AS903" i="21"/>
  <c r="AR935" i="21"/>
  <c r="AS935" i="21"/>
  <c r="AR967" i="21"/>
  <c r="AR999" i="21"/>
  <c r="AR11" i="21"/>
  <c r="AS11" i="21"/>
  <c r="AR7" i="21"/>
  <c r="AS7" i="21"/>
  <c r="AR48" i="21"/>
  <c r="AS48" i="21"/>
  <c r="AS66" i="21"/>
  <c r="AR117" i="21"/>
  <c r="AS117" i="21"/>
  <c r="AR333" i="21"/>
  <c r="AS333" i="21"/>
  <c r="AR57" i="21"/>
  <c r="AS57" i="21"/>
  <c r="AR159" i="21"/>
  <c r="AS159" i="21"/>
  <c r="AR249" i="21"/>
  <c r="AS249" i="21"/>
  <c r="AS174" i="21"/>
  <c r="AR311" i="21"/>
  <c r="AS360" i="21"/>
  <c r="AR454" i="21"/>
  <c r="AS454" i="21"/>
  <c r="AS470" i="21"/>
  <c r="AS606" i="21"/>
  <c r="AS700" i="21"/>
  <c r="AR746" i="21"/>
  <c r="AT746" i="21"/>
  <c r="AS793" i="21"/>
  <c r="AR962" i="21"/>
  <c r="AS962" i="21"/>
  <c r="AR998" i="21"/>
  <c r="AR494" i="21"/>
  <c r="AS494" i="21"/>
  <c r="AR349" i="21"/>
  <c r="AS349" i="21"/>
  <c r="AR774" i="21"/>
  <c r="AT774" i="21"/>
  <c r="AS774" i="21"/>
  <c r="AR100" i="21"/>
  <c r="AS100" i="21"/>
  <c r="AR39" i="21"/>
  <c r="AS39" i="21"/>
  <c r="AR77" i="21"/>
  <c r="AS77" i="21"/>
  <c r="AR32" i="21"/>
  <c r="AS32" i="21"/>
  <c r="AR990" i="21"/>
  <c r="AS14" i="21"/>
  <c r="AR61" i="21"/>
  <c r="AS61" i="21"/>
  <c r="AR217" i="21"/>
  <c r="AS217" i="21"/>
  <c r="AR689" i="21"/>
  <c r="AT689" i="21"/>
  <c r="AS689" i="21"/>
  <c r="AR73" i="21"/>
  <c r="AS73" i="21"/>
  <c r="AR593" i="21"/>
  <c r="AS593" i="21"/>
  <c r="AR199" i="21"/>
  <c r="AS199" i="21"/>
  <c r="AR105" i="21"/>
  <c r="AS105" i="21"/>
  <c r="AR443" i="21"/>
  <c r="AS443" i="21"/>
  <c r="AR815" i="21"/>
  <c r="AS815" i="21"/>
  <c r="AR938" i="21"/>
  <c r="AS938" i="21"/>
  <c r="AR58" i="21"/>
  <c r="AS58" i="21"/>
  <c r="AS102" i="21"/>
  <c r="AR738" i="21"/>
  <c r="AT738" i="21"/>
  <c r="AS173" i="21"/>
  <c r="AR605" i="21"/>
  <c r="AS605" i="21"/>
  <c r="AR979" i="21"/>
  <c r="AR60" i="21"/>
  <c r="AS60" i="21"/>
  <c r="AR18" i="21"/>
  <c r="AS18" i="21"/>
  <c r="AR758" i="21"/>
  <c r="AT758" i="21"/>
  <c r="AS758" i="21"/>
  <c r="AR992" i="21"/>
  <c r="AR756" i="21"/>
  <c r="AT756" i="21"/>
  <c r="AS756" i="21"/>
  <c r="AR110" i="21"/>
  <c r="AS110" i="21"/>
  <c r="AR229" i="21"/>
  <c r="AS229" i="21"/>
  <c r="AR10" i="21"/>
  <c r="AS10" i="21"/>
  <c r="AR50" i="21"/>
  <c r="AS50" i="21"/>
  <c r="AR233" i="21"/>
  <c r="AS233" i="21"/>
  <c r="AR309" i="21"/>
  <c r="AS309" i="21"/>
  <c r="AS389" i="21"/>
  <c r="AR489" i="21"/>
  <c r="AS489" i="21"/>
  <c r="AR513" i="21"/>
  <c r="AS513" i="21"/>
  <c r="AS545" i="21"/>
  <c r="AR585" i="21"/>
  <c r="AS585" i="21"/>
  <c r="AR621" i="21"/>
  <c r="AT621" i="21"/>
  <c r="AS621" i="21"/>
  <c r="AR641" i="21"/>
  <c r="AT641" i="21"/>
  <c r="AS641" i="21"/>
  <c r="AR661" i="21"/>
  <c r="AT661" i="21"/>
  <c r="AS661" i="21"/>
  <c r="AS652" i="21"/>
  <c r="AR430" i="21"/>
  <c r="AS430" i="21"/>
  <c r="AR526" i="21"/>
  <c r="AS526" i="21"/>
  <c r="AR546" i="21"/>
  <c r="AS546" i="21"/>
  <c r="AS570" i="21"/>
  <c r="AR742" i="21"/>
  <c r="AT742" i="21"/>
  <c r="AS742" i="21"/>
  <c r="AR810" i="21"/>
  <c r="AS810" i="21"/>
  <c r="AR830" i="21"/>
  <c r="AS830" i="21"/>
  <c r="AS164" i="21"/>
  <c r="AS636" i="21"/>
  <c r="AS76" i="21"/>
  <c r="AR139" i="21"/>
  <c r="AS139" i="21"/>
  <c r="AR291" i="21"/>
  <c r="AS291" i="21"/>
  <c r="AR403" i="21"/>
  <c r="AS403" i="21"/>
  <c r="AR451" i="21"/>
  <c r="AS451" i="21"/>
  <c r="AR596" i="21"/>
  <c r="AS596" i="21"/>
  <c r="AR632" i="21"/>
  <c r="AT632" i="21"/>
  <c r="AS632" i="21"/>
  <c r="AR696" i="21"/>
  <c r="AT696" i="21"/>
  <c r="AS696" i="21"/>
  <c r="AS775" i="21"/>
  <c r="AR791" i="21"/>
  <c r="AS791" i="21"/>
  <c r="AS807" i="21"/>
  <c r="AR827" i="21"/>
  <c r="AS827" i="21"/>
  <c r="AR509" i="21"/>
  <c r="AS509" i="21"/>
  <c r="AR900" i="21"/>
  <c r="AS900" i="21"/>
  <c r="AR920" i="21"/>
  <c r="AS920" i="21"/>
  <c r="AS944" i="21"/>
  <c r="AR964" i="21"/>
  <c r="AR980" i="21"/>
  <c r="AR907" i="21"/>
  <c r="AS907" i="21"/>
  <c r="AR947" i="21"/>
  <c r="AS947" i="21"/>
  <c r="AR72" i="21"/>
  <c r="AS72" i="21"/>
  <c r="AR337" i="21"/>
  <c r="AR253" i="21"/>
  <c r="AS253" i="21"/>
  <c r="AR205" i="21"/>
  <c r="AS205" i="21"/>
  <c r="AR356" i="21"/>
  <c r="AS356" i="21"/>
  <c r="AS620" i="21"/>
  <c r="AR730" i="21"/>
  <c r="AT730" i="21"/>
  <c r="AS730" i="21"/>
  <c r="AR27" i="21"/>
  <c r="AS27" i="21"/>
  <c r="AR133" i="21"/>
  <c r="AS133" i="21"/>
  <c r="AS680" i="21"/>
  <c r="AR971" i="21"/>
  <c r="AR911" i="21"/>
  <c r="AS911" i="21"/>
  <c r="AR798" i="21"/>
  <c r="AS798" i="21"/>
  <c r="AR323" i="21"/>
  <c r="AR4" i="21"/>
  <c r="AS4" i="21"/>
  <c r="AR478" i="21"/>
  <c r="AS478" i="21"/>
  <c r="AS121" i="21"/>
  <c r="AR45" i="21"/>
  <c r="AS45" i="21"/>
  <c r="AS101" i="21"/>
  <c r="AR151" i="21"/>
  <c r="AS151" i="21"/>
  <c r="AR475" i="21"/>
  <c r="AS475" i="21"/>
  <c r="AR35" i="21"/>
  <c r="AS35" i="21"/>
  <c r="AR207" i="21"/>
  <c r="AS207" i="21"/>
  <c r="AS382" i="21"/>
  <c r="AR991" i="21"/>
  <c r="AR649" i="21"/>
  <c r="AT649" i="21"/>
  <c r="AS649" i="21"/>
  <c r="AS361" i="21"/>
  <c r="AR716" i="21"/>
  <c r="AT716" i="21"/>
  <c r="AS716" i="21"/>
  <c r="AR601" i="21"/>
  <c r="AS601" i="21"/>
  <c r="AR160" i="21"/>
  <c r="AS160" i="21"/>
  <c r="AS676" i="21"/>
  <c r="AR598" i="21"/>
  <c r="AS598" i="21"/>
  <c r="AS660" i="21"/>
  <c r="AR796" i="21"/>
  <c r="AS796" i="21"/>
  <c r="AR147" i="21"/>
  <c r="AS147" i="21"/>
  <c r="AR319" i="21"/>
  <c r="AR383" i="21"/>
  <c r="AS383" i="21"/>
  <c r="AS799" i="21"/>
  <c r="AR936" i="21"/>
  <c r="AS936" i="21"/>
  <c r="AR996" i="21"/>
  <c r="AR6" i="21"/>
  <c r="AS6" i="21"/>
  <c r="AS161" i="21"/>
  <c r="AR187" i="21"/>
  <c r="AS187" i="21"/>
  <c r="AR237" i="21"/>
  <c r="AS237" i="21"/>
  <c r="AR283" i="21"/>
  <c r="AS283" i="21"/>
  <c r="AR353" i="21"/>
  <c r="AS353" i="21"/>
  <c r="AR56" i="21"/>
  <c r="AS56" i="21"/>
  <c r="AR143" i="21"/>
  <c r="AS143" i="21"/>
  <c r="AS267" i="21"/>
  <c r="AS299" i="21"/>
  <c r="AR53" i="21"/>
  <c r="AS53" i="21"/>
  <c r="AR197" i="21"/>
  <c r="AS197" i="21"/>
  <c r="AR241" i="21"/>
  <c r="AS241" i="21"/>
  <c r="AR534" i="21"/>
  <c r="AS534" i="21"/>
  <c r="AS550" i="21"/>
  <c r="AR566" i="21"/>
  <c r="AS566" i="21"/>
  <c r="AR582" i="21"/>
  <c r="AS582" i="21"/>
  <c r="AS672" i="21"/>
  <c r="AR181" i="21"/>
  <c r="AS181" i="21"/>
  <c r="AR386" i="21"/>
  <c r="AS386" i="21"/>
  <c r="AR391" i="21"/>
  <c r="AS391" i="21"/>
  <c r="AS485" i="21"/>
  <c r="AR734" i="21"/>
  <c r="AT734" i="21"/>
  <c r="AS734" i="21"/>
  <c r="AR776" i="21"/>
  <c r="AT776" i="21"/>
  <c r="AS776" i="21"/>
  <c r="AR782" i="21"/>
  <c r="AT782" i="21"/>
  <c r="AS782" i="21"/>
  <c r="AS918" i="21"/>
  <c r="AR927" i="21"/>
  <c r="AS927" i="21"/>
  <c r="AS919" i="21"/>
  <c r="AS951" i="21"/>
  <c r="AR838" i="21"/>
  <c r="AS838" i="21"/>
  <c r="AR966" i="21"/>
  <c r="AS170" i="21"/>
  <c r="AS681" i="21"/>
  <c r="AR252" i="21"/>
  <c r="AS252" i="21"/>
  <c r="AS942" i="21"/>
  <c r="AR902" i="21"/>
  <c r="AS902" i="21"/>
  <c r="AR23" i="21"/>
  <c r="AS23" i="21"/>
  <c r="AR82" i="21"/>
  <c r="AS82" i="21"/>
  <c r="AR201" i="21"/>
  <c r="AS201" i="21"/>
  <c r="AR96" i="21"/>
  <c r="AS96" i="21"/>
  <c r="AR119" i="21"/>
  <c r="AS119" i="21"/>
  <c r="AR255" i="21"/>
  <c r="AS255" i="21"/>
  <c r="AR329" i="21"/>
  <c r="AR450" i="21"/>
  <c r="AS450" i="21"/>
  <c r="AR466" i="21"/>
  <c r="AS466" i="21"/>
  <c r="AR482" i="21"/>
  <c r="AS482" i="21"/>
  <c r="AR502" i="21"/>
  <c r="AS502" i="21"/>
  <c r="AS597" i="21"/>
  <c r="AR624" i="21"/>
  <c r="AT624" i="21"/>
  <c r="AS624" i="21"/>
  <c r="AS773" i="21"/>
  <c r="AR794" i="21"/>
  <c r="AS794" i="21"/>
  <c r="AS922" i="21"/>
  <c r="AR974" i="21"/>
  <c r="AS347" i="21"/>
  <c r="AR529" i="21"/>
  <c r="AS529" i="21"/>
  <c r="AS573" i="21"/>
  <c r="AR633" i="21"/>
  <c r="AT633" i="21"/>
  <c r="AS633" i="21"/>
  <c r="AR750" i="21"/>
  <c r="AT750" i="21"/>
  <c r="AR930" i="21"/>
  <c r="AS930" i="21"/>
  <c r="AR533" i="21"/>
  <c r="AS533" i="21"/>
  <c r="AR127" i="21"/>
  <c r="AS127" i="21"/>
  <c r="AS248" i="21"/>
  <c r="AR373" i="21"/>
  <c r="AS373" i="21"/>
  <c r="AS81" i="21"/>
  <c r="AS93" i="21"/>
  <c r="AR710" i="21"/>
  <c r="AT710" i="21"/>
  <c r="AS710" i="21"/>
  <c r="AS295" i="21"/>
  <c r="AS463" i="21"/>
  <c r="AR562" i="21"/>
  <c r="AS562" i="21"/>
  <c r="AS704" i="21"/>
  <c r="AR970" i="21"/>
  <c r="AS165" i="21"/>
  <c r="AS271" i="21"/>
  <c r="AR521" i="21"/>
  <c r="AS521" i="21"/>
  <c r="AR293" i="21"/>
  <c r="AS293" i="21"/>
  <c r="AS455" i="21"/>
  <c r="AS169" i="21"/>
  <c r="AR720" i="21"/>
  <c r="AT720" i="21"/>
  <c r="AS720" i="21"/>
  <c r="AR780" i="21"/>
  <c r="AT780" i="21"/>
  <c r="AS780" i="21"/>
  <c r="AR955" i="21"/>
  <c r="AS955" i="21"/>
  <c r="AR86" i="21"/>
  <c r="AS86" i="21"/>
  <c r="AR387" i="21"/>
  <c r="AS387" i="21"/>
  <c r="AR557" i="21"/>
  <c r="AS557" i="21"/>
  <c r="AR834" i="21"/>
  <c r="AS834" i="21"/>
  <c r="AR915" i="21"/>
  <c r="AS915" i="21"/>
  <c r="AS41" i="21"/>
  <c r="AR831" i="21"/>
  <c r="AS831" i="21"/>
  <c r="AR928" i="21"/>
  <c r="AS928" i="21"/>
  <c r="AR343" i="21"/>
  <c r="AS343" i="21"/>
  <c r="AR752" i="21"/>
  <c r="AT752" i="21"/>
  <c r="AS97" i="21"/>
  <c r="AR394" i="21"/>
  <c r="AS394" i="21"/>
  <c r="AR549" i="21"/>
  <c r="AS549" i="21"/>
  <c r="AR581" i="21"/>
  <c r="AS581" i="21"/>
  <c r="AR754" i="21"/>
  <c r="AT754" i="21"/>
  <c r="AS754" i="21"/>
  <c r="AR697" i="21"/>
  <c r="AT697" i="21"/>
  <c r="AS697" i="21"/>
  <c r="AS26" i="21"/>
  <c r="AR94" i="21"/>
  <c r="AS94" i="21"/>
  <c r="AR185" i="21"/>
  <c r="AS185" i="21"/>
  <c r="AR261" i="21"/>
  <c r="AS261" i="21"/>
  <c r="AR401" i="21"/>
  <c r="AS401" i="21"/>
  <c r="AR517" i="21"/>
  <c r="AS517" i="21"/>
  <c r="AR569" i="21"/>
  <c r="AS569" i="21"/>
  <c r="AR645" i="21"/>
  <c r="AT645" i="21"/>
  <c r="AS645" i="21"/>
  <c r="AR685" i="21"/>
  <c r="AT685" i="21"/>
  <c r="AS685" i="21"/>
  <c r="AS797" i="21"/>
  <c r="AR148" i="21"/>
  <c r="AS148" i="21"/>
  <c r="AS664" i="21"/>
  <c r="AR736" i="21"/>
  <c r="AT736" i="21"/>
  <c r="AS736" i="21"/>
  <c r="AS434" i="21"/>
  <c r="AR510" i="21"/>
  <c r="AS510" i="21"/>
  <c r="AR722" i="21"/>
  <c r="AT722" i="21"/>
  <c r="AS722" i="21"/>
  <c r="AR814" i="21"/>
  <c r="AS814" i="21"/>
  <c r="AS592" i="21"/>
  <c r="AS648" i="21"/>
  <c r="AR740" i="21"/>
  <c r="AT740" i="21"/>
  <c r="AS792" i="21"/>
  <c r="AR303" i="21"/>
  <c r="AS303" i="21"/>
  <c r="AR335" i="21"/>
  <c r="AS335" i="21"/>
  <c r="AR467" i="21"/>
  <c r="AS467" i="21"/>
  <c r="AR113" i="21"/>
  <c r="AS113" i="21"/>
  <c r="AS240" i="21"/>
  <c r="AS608" i="21"/>
  <c r="AS644" i="21"/>
  <c r="AS779" i="21"/>
  <c r="AS795" i="21"/>
  <c r="AS811" i="21"/>
  <c r="AR835" i="21"/>
  <c r="AS835" i="21"/>
  <c r="AR525" i="21"/>
  <c r="AS525" i="21"/>
  <c r="AS904" i="21"/>
  <c r="AR932" i="21"/>
  <c r="AS932" i="21"/>
  <c r="AR948" i="21"/>
  <c r="AS948" i="21"/>
  <c r="AR988" i="21"/>
  <c r="AS931" i="21"/>
  <c r="AR2" i="21"/>
  <c r="AS2" i="21"/>
  <c r="AS336" i="21"/>
  <c r="AS318" i="21"/>
  <c r="AX330" i="21"/>
  <c r="AX306" i="21"/>
  <c r="AS855" i="21"/>
  <c r="AS887" i="21"/>
  <c r="AS307" i="21"/>
  <c r="AS884" i="21"/>
  <c r="AS978" i="21"/>
  <c r="AS860" i="21"/>
  <c r="AS840" i="21"/>
  <c r="AS885" i="21"/>
  <c r="AS748" i="21"/>
  <c r="AX308" i="21"/>
  <c r="AX310" i="21"/>
  <c r="AS745" i="21"/>
  <c r="AS851" i="21"/>
  <c r="AS867" i="21"/>
  <c r="AS883" i="21"/>
  <c r="AX895" i="21"/>
  <c r="AS977" i="21"/>
  <c r="AS993" i="21"/>
  <c r="AX901" i="21"/>
  <c r="AS965" i="21"/>
  <c r="AS315" i="21"/>
  <c r="AS337" i="21"/>
  <c r="AS313" i="21"/>
  <c r="AS890" i="21"/>
  <c r="AX971" i="21"/>
  <c r="AX894" i="21"/>
  <c r="AX333" i="21"/>
  <c r="AX311" i="21"/>
  <c r="AS882" i="21"/>
  <c r="AX980" i="21"/>
  <c r="AS888" i="21"/>
  <c r="AX976" i="21"/>
  <c r="AS872" i="21"/>
  <c r="AS744" i="21"/>
  <c r="AS862" i="21"/>
  <c r="AX738" i="21"/>
  <c r="AS870" i="21"/>
  <c r="AS982" i="21"/>
  <c r="AS325" i="21"/>
  <c r="AX742" i="21"/>
  <c r="AS746" i="21"/>
  <c r="AS841" i="21"/>
  <c r="AS857" i="21"/>
  <c r="AS873" i="21"/>
  <c r="AS889" i="21"/>
  <c r="AX874" i="21"/>
  <c r="AX1000" i="21"/>
  <c r="AX974" i="21"/>
  <c r="AX334" i="21"/>
  <c r="AS747" i="21"/>
  <c r="AS321" i="21"/>
  <c r="AS880" i="21"/>
  <c r="AS853" i="21"/>
  <c r="AS846" i="21"/>
  <c r="AX339" i="21"/>
  <c r="AX970" i="21"/>
  <c r="AS995" i="21"/>
  <c r="AX342" i="21"/>
  <c r="AX312" i="21"/>
  <c r="AS332" i="21"/>
  <c r="AX751" i="21"/>
  <c r="AX739" i="21"/>
  <c r="AX737" i="21"/>
  <c r="AS753" i="21"/>
  <c r="AS847" i="21"/>
  <c r="AS863" i="21"/>
  <c r="AS879" i="21"/>
  <c r="AS973" i="21"/>
  <c r="AX989" i="21"/>
  <c r="AS852" i="21"/>
  <c r="AS984" i="21"/>
  <c r="AX994" i="21"/>
  <c r="AS868" i="21"/>
  <c r="AS972" i="21"/>
  <c r="AX964" i="21"/>
  <c r="AS848" i="21"/>
  <c r="AS842" i="21"/>
  <c r="AX740" i="21"/>
  <c r="AS854" i="21"/>
  <c r="AS329" i="21"/>
  <c r="AS866" i="21"/>
  <c r="AX327" i="21"/>
  <c r="AS845" i="21"/>
  <c r="AS861" i="21"/>
  <c r="AS877" i="21"/>
  <c r="AX996" i="21"/>
  <c r="AS878" i="21"/>
  <c r="AX331" i="21"/>
  <c r="AX752" i="21"/>
  <c r="AX986" i="21"/>
  <c r="AS990" i="21"/>
  <c r="AX975" i="21"/>
  <c r="AX326" i="21"/>
  <c r="AS340" i="21"/>
  <c r="AX322" i="21"/>
  <c r="AS871" i="21"/>
  <c r="AS981" i="21"/>
  <c r="AX997" i="21"/>
  <c r="AX988" i="21"/>
  <c r="AS966" i="21"/>
  <c r="AX750" i="21"/>
  <c r="AX992" i="21"/>
  <c r="AS869" i="21"/>
  <c r="AX314" i="21"/>
  <c r="AS324" i="21"/>
  <c r="AS316" i="21"/>
  <c r="AX328" i="21"/>
  <c r="AS320" i="21"/>
  <c r="AS741" i="21"/>
  <c r="AX743" i="21"/>
  <c r="AS843" i="21"/>
  <c r="AS859" i="21"/>
  <c r="AS875" i="21"/>
  <c r="AS891" i="21"/>
  <c r="AX963" i="21"/>
  <c r="AS969" i="21"/>
  <c r="AX985" i="21"/>
  <c r="AS893" i="21"/>
  <c r="AS858" i="21"/>
  <c r="AS876" i="21"/>
  <c r="AS892" i="21"/>
  <c r="AS844" i="21"/>
  <c r="AX983" i="21"/>
  <c r="AX987" i="21"/>
  <c r="AX967" i="21"/>
  <c r="AS999" i="21"/>
  <c r="AS323" i="21"/>
  <c r="AS341" i="21"/>
  <c r="AS850" i="21"/>
  <c r="AS886" i="21"/>
  <c r="AX754" i="21"/>
  <c r="AS864" i="21"/>
  <c r="AX979" i="21"/>
  <c r="AX335" i="21"/>
  <c r="AS319" i="21"/>
  <c r="AS849" i="21"/>
  <c r="AS865" i="21"/>
  <c r="AS881" i="21"/>
  <c r="AS856" i="21"/>
  <c r="AX968" i="21"/>
  <c r="AX998" i="21"/>
  <c r="AX991" i="21"/>
  <c r="X18" i="21"/>
  <c r="X14" i="21"/>
  <c r="X21" i="21"/>
  <c r="AW987" i="21"/>
  <c r="AR931" i="21"/>
  <c r="AW876" i="21"/>
  <c r="AW884" i="21"/>
  <c r="AR97" i="21"/>
  <c r="AR890" i="21"/>
  <c r="AW329" i="21"/>
  <c r="AR916" i="21"/>
  <c r="AR397" i="21"/>
  <c r="AW582" i="21"/>
  <c r="AW868" i="21"/>
  <c r="AR171" i="21"/>
  <c r="AW701" i="21"/>
  <c r="AY701" i="21"/>
  <c r="AR811" i="21"/>
  <c r="AR76" i="21"/>
  <c r="AR795" i="21"/>
  <c r="AW549" i="21"/>
  <c r="AR792" i="21"/>
  <c r="AW352" i="21"/>
  <c r="AR673" i="21"/>
  <c r="AT673" i="21"/>
  <c r="AR656" i="21"/>
  <c r="AT656" i="21"/>
  <c r="AR152" i="21"/>
  <c r="AW369" i="21"/>
  <c r="AR228" i="21"/>
  <c r="AW665" i="21"/>
  <c r="AY665" i="21"/>
  <c r="AW620" i="21"/>
  <c r="AY620" i="21"/>
  <c r="AR30" i="21"/>
  <c r="AR505" i="21"/>
  <c r="AR604" i="21"/>
  <c r="AR779" i="21"/>
  <c r="AT779" i="21"/>
  <c r="AR648" i="21"/>
  <c r="AT648" i="21"/>
  <c r="AR976" i="21"/>
  <c r="AW880" i="21"/>
  <c r="AW693" i="21"/>
  <c r="AY693" i="21"/>
  <c r="AR628" i="21"/>
  <c r="AT628" i="21"/>
  <c r="AR652" i="21"/>
  <c r="AT652" i="21"/>
  <c r="AW257" i="21"/>
  <c r="AW31" i="21"/>
  <c r="AW110" i="21"/>
  <c r="AW134" i="21"/>
  <c r="AW324" i="21"/>
  <c r="AW597" i="21"/>
  <c r="AR676" i="21"/>
  <c r="AT676" i="21"/>
  <c r="AW277" i="21"/>
  <c r="AR944" i="21"/>
  <c r="AR904" i="21"/>
  <c r="AR952" i="21"/>
  <c r="AW233" i="21"/>
  <c r="AW398" i="21"/>
  <c r="AW514" i="21"/>
  <c r="AW534" i="21"/>
  <c r="AW872" i="21"/>
  <c r="AW888" i="21"/>
  <c r="AW864" i="21"/>
  <c r="AR78" i="21"/>
  <c r="AW923" i="21"/>
  <c r="AW282" i="21"/>
  <c r="AR570" i="21"/>
  <c r="AW43" i="21"/>
  <c r="AW178" i="21"/>
  <c r="AR361" i="21"/>
  <c r="AR64" i="21"/>
  <c r="AW782" i="21"/>
  <c r="AY782" i="21"/>
  <c r="AW379" i="21"/>
  <c r="AW150" i="21"/>
  <c r="AW162" i="21"/>
  <c r="AR807" i="21"/>
  <c r="AR592" i="21"/>
  <c r="AW353" i="21"/>
  <c r="AR225" i="21"/>
  <c r="AW840" i="21"/>
  <c r="AW394" i="21"/>
  <c r="AR882" i="21"/>
  <c r="AW36" i="21"/>
  <c r="AR382" i="21"/>
  <c r="AR589" i="21"/>
  <c r="AR803" i="21"/>
  <c r="AW685" i="21"/>
  <c r="AY685" i="21"/>
  <c r="AR797" i="21"/>
  <c r="AR183" i="21"/>
  <c r="AW844" i="21"/>
  <c r="AW848" i="21"/>
  <c r="AR856" i="21"/>
  <c r="AR787" i="21"/>
  <c r="AW759" i="21"/>
  <c r="AY759" i="21"/>
  <c r="AW856" i="21"/>
  <c r="AR219" i="21"/>
  <c r="AW266" i="21"/>
  <c r="AW778" i="21"/>
  <c r="AY778" i="21"/>
  <c r="AR799" i="21"/>
  <c r="AW911" i="21"/>
  <c r="AW23" i="21"/>
  <c r="AR85" i="21"/>
  <c r="AW786" i="21"/>
  <c r="AW794" i="21"/>
  <c r="AW438" i="21"/>
  <c r="AW210" i="21"/>
  <c r="AW574" i="21"/>
  <c r="AW342" i="21"/>
  <c r="AW566" i="21"/>
  <c r="AW390" i="21"/>
  <c r="AW614" i="21"/>
  <c r="AR842" i="21"/>
  <c r="AW730" i="21"/>
  <c r="AY730" i="21"/>
  <c r="AR858" i="21"/>
  <c r="AR434" i="21"/>
  <c r="AW73" i="21"/>
  <c r="AR493" i="21"/>
  <c r="AR81" i="21"/>
  <c r="AR398" i="21"/>
  <c r="AW762" i="21"/>
  <c r="AY762" i="21"/>
  <c r="AW677" i="21"/>
  <c r="AY677" i="21"/>
  <c r="AW151" i="21"/>
  <c r="AR360" i="21"/>
  <c r="AR506" i="21"/>
  <c r="AR325" i="21"/>
  <c r="AW378" i="21"/>
  <c r="AW746" i="21"/>
  <c r="AY746" i="21"/>
  <c r="AW714" i="21"/>
  <c r="AY714" i="21"/>
  <c r="AW754" i="21"/>
  <c r="AY754" i="21"/>
  <c r="AR597" i="21"/>
  <c r="AR232" i="21"/>
  <c r="AW109" i="21"/>
  <c r="AR850" i="21"/>
  <c r="AW229" i="21"/>
  <c r="AW237" i="21"/>
  <c r="AR248" i="21"/>
  <c r="AR405" i="21"/>
  <c r="AW27" i="21"/>
  <c r="AW39" i="21"/>
  <c r="AR93" i="21"/>
  <c r="AR357" i="21"/>
  <c r="AW653" i="21"/>
  <c r="AY653" i="21"/>
  <c r="AR164" i="21"/>
  <c r="AR351" i="21"/>
  <c r="AR102" i="21"/>
  <c r="AW605" i="21"/>
  <c r="AW798" i="21"/>
  <c r="AR179" i="21"/>
  <c r="AR364" i="21"/>
  <c r="AR588" i="21"/>
  <c r="AR668" i="21"/>
  <c r="AT668" i="21"/>
  <c r="AR26" i="21"/>
  <c r="AR101" i="21"/>
  <c r="AR145" i="21"/>
  <c r="AW167" i="21"/>
  <c r="AR240" i="21"/>
  <c r="AR389" i="21"/>
  <c r="AR501" i="21"/>
  <c r="AR612" i="21"/>
  <c r="AR577" i="21"/>
  <c r="AW301" i="21"/>
  <c r="AR681" i="21"/>
  <c r="AT681" i="21"/>
  <c r="AW649" i="21"/>
  <c r="AY649" i="21"/>
  <c r="AR170" i="21"/>
  <c r="AR669" i="21"/>
  <c r="AT669" i="21"/>
  <c r="AR684" i="21"/>
  <c r="AT684" i="21"/>
  <c r="AR894" i="21"/>
  <c r="AR664" i="21"/>
  <c r="AT664" i="21"/>
  <c r="AR287" i="21"/>
  <c r="AW852" i="21"/>
  <c r="AR785" i="21"/>
  <c r="AT785" i="21"/>
  <c r="AW641" i="21"/>
  <c r="AY641" i="21"/>
  <c r="AW135" i="21"/>
  <c r="AW718" i="21"/>
  <c r="AY718" i="21"/>
  <c r="AW364" i="21"/>
  <c r="AW98" i="21"/>
  <c r="AR165" i="21"/>
  <c r="AR793" i="21"/>
  <c r="AR775" i="21"/>
  <c r="AT775" i="21"/>
  <c r="AR942" i="21"/>
  <c r="AW513" i="21"/>
  <c r="AW750" i="21"/>
  <c r="AY750" i="21"/>
  <c r="AW414" i="21"/>
  <c r="AW28" i="21"/>
  <c r="AW175" i="21"/>
  <c r="AR339" i="21"/>
  <c r="AR68" i="21"/>
  <c r="AW94" i="21"/>
  <c r="AW159" i="21"/>
  <c r="AW391" i="21"/>
  <c r="AR545" i="21"/>
  <c r="AR704" i="21"/>
  <c r="AT704" i="21"/>
  <c r="AR640" i="21"/>
  <c r="AT640" i="21"/>
  <c r="AR728" i="21"/>
  <c r="AT728" i="21"/>
  <c r="AR463" i="21"/>
  <c r="AR606" i="21"/>
  <c r="AW269" i="21"/>
  <c r="AR295" i="21"/>
  <c r="AW289" i="21"/>
  <c r="AW155" i="21"/>
  <c r="AW245" i="21"/>
  <c r="AW490" i="21"/>
  <c r="AR135" i="21"/>
  <c r="AW935" i="21"/>
  <c r="AR636" i="21"/>
  <c r="AT636" i="21"/>
  <c r="AR644" i="21"/>
  <c r="AT644" i="21"/>
  <c r="AR660" i="21"/>
  <c r="AT660" i="21"/>
  <c r="AR608" i="21"/>
  <c r="AW581" i="21"/>
  <c r="AW341" i="21"/>
  <c r="AW106" i="21"/>
  <c r="AR777" i="21"/>
  <c r="AT777" i="21"/>
  <c r="AR700" i="21"/>
  <c r="AT700" i="21"/>
  <c r="AR22" i="21"/>
  <c r="AW790" i="21"/>
  <c r="AW710" i="21"/>
  <c r="AY710" i="21"/>
  <c r="AW770" i="21"/>
  <c r="AY770" i="21"/>
  <c r="AW90" i="21"/>
  <c r="AW249" i="21"/>
  <c r="AR637" i="21"/>
  <c r="AT637" i="21"/>
  <c r="AR74" i="21"/>
  <c r="AW497" i="21"/>
  <c r="AR878" i="21"/>
  <c r="AR866" i="21"/>
  <c r="AR846" i="21"/>
  <c r="AR886" i="21"/>
  <c r="AR854" i="21"/>
  <c r="AR471" i="21"/>
  <c r="AW533" i="21"/>
  <c r="AW241" i="21"/>
  <c r="AW637" i="21"/>
  <c r="AY637" i="21"/>
  <c r="AW951" i="21"/>
  <c r="AW82" i="21"/>
  <c r="AR870" i="21"/>
  <c r="AR267" i="21"/>
  <c r="AR839" i="21"/>
  <c r="AR470" i="21"/>
  <c r="AW482" i="21"/>
  <c r="AR625" i="21"/>
  <c r="AT625" i="21"/>
  <c r="AW975" i="21"/>
  <c r="AW895" i="21"/>
  <c r="AR345" i="21"/>
  <c r="AR263" i="21"/>
  <c r="AR840" i="21"/>
  <c r="AR375" i="21"/>
  <c r="AR485" i="21"/>
  <c r="AW955" i="21"/>
  <c r="AR951" i="21"/>
  <c r="AW345" i="21"/>
  <c r="AW433" i="21"/>
  <c r="AR195" i="21"/>
  <c r="AR959" i="21"/>
  <c r="AR986" i="21"/>
  <c r="AR169" i="21"/>
  <c r="AW293" i="21"/>
  <c r="AR888" i="21"/>
  <c r="AW836" i="21"/>
  <c r="AR859" i="21"/>
  <c r="AR978" i="21"/>
  <c r="AR994" i="21"/>
  <c r="AW742" i="21"/>
  <c r="AY742" i="21"/>
  <c r="AW85" i="21"/>
  <c r="AW661" i="21"/>
  <c r="AY661" i="21"/>
  <c r="AR922" i="21"/>
  <c r="AR914" i="21"/>
  <c r="AR872" i="21"/>
  <c r="AR299" i="21"/>
  <c r="AW899" i="21"/>
  <c r="AW573" i="21"/>
  <c r="AR161" i="21"/>
  <c r="AR550" i="21"/>
  <c r="AR271" i="21"/>
  <c r="AW406" i="21"/>
  <c r="AW673" i="21"/>
  <c r="AY673" i="21"/>
  <c r="AR474" i="21"/>
  <c r="AW912" i="21"/>
  <c r="AR868" i="21"/>
  <c r="AR864" i="21"/>
  <c r="AR573" i="21"/>
  <c r="AW697" i="21"/>
  <c r="AY697" i="21"/>
  <c r="AR66" i="21"/>
  <c r="AR458" i="21"/>
  <c r="AW325" i="21"/>
  <c r="AR574" i="21"/>
  <c r="AR887" i="21"/>
  <c r="AW493" i="21"/>
  <c r="AW541" i="21"/>
  <c r="AW669" i="21"/>
  <c r="AY669" i="21"/>
  <c r="AR801" i="21"/>
  <c r="AW629" i="21"/>
  <c r="AY629" i="21"/>
  <c r="AW86" i="21"/>
  <c r="AW382" i="21"/>
  <c r="AW309" i="21"/>
  <c r="AR455" i="21"/>
  <c r="AR174" i="21"/>
  <c r="AW147" i="21"/>
  <c r="AR379" i="21"/>
  <c r="AR14" i="21"/>
  <c r="AW102" i="21"/>
  <c r="AR121" i="21"/>
  <c r="AR378" i="21"/>
  <c r="AR514" i="21"/>
  <c r="AW689" i="21"/>
  <c r="AY689" i="21"/>
  <c r="AR918" i="21"/>
  <c r="AR943" i="21"/>
  <c r="AR919" i="21"/>
  <c r="AW127" i="21"/>
  <c r="AW185" i="21"/>
  <c r="AW593" i="21"/>
  <c r="AW920" i="21"/>
  <c r="AR590" i="21"/>
  <c r="AR789" i="21"/>
  <c r="AR542" i="21"/>
  <c r="AR692" i="21"/>
  <c r="AT692" i="21"/>
  <c r="AW847" i="21"/>
  <c r="AW863" i="21"/>
  <c r="AW879" i="21"/>
  <c r="AW983" i="21"/>
  <c r="AW927" i="21"/>
  <c r="AR20" i="21"/>
  <c r="AR426" i="21"/>
  <c r="AR912" i="21"/>
  <c r="AW726" i="21"/>
  <c r="AY726" i="21"/>
  <c r="AR423" i="21"/>
  <c r="AR862" i="21"/>
  <c r="AR422" i="21"/>
  <c r="AR331" i="21"/>
  <c r="AR173" i="21"/>
  <c r="AW422" i="21"/>
  <c r="AW601" i="21"/>
  <c r="AW557" i="21"/>
  <c r="AW44" i="21"/>
  <c r="AW758" i="21"/>
  <c r="AY758" i="21"/>
  <c r="AR910" i="21"/>
  <c r="AR946" i="21"/>
  <c r="AR347" i="21"/>
  <c r="AR442" i="21"/>
  <c r="AR41" i="21"/>
  <c r="AW722" i="21"/>
  <c r="AY722" i="21"/>
  <c r="AR414" i="21"/>
  <c r="AW49" i="21"/>
  <c r="AW613" i="21"/>
  <c r="AW357" i="21"/>
  <c r="AR880" i="21"/>
  <c r="AR848" i="21"/>
  <c r="AW621" i="21"/>
  <c r="AY621" i="21"/>
  <c r="AW871" i="21"/>
  <c r="AW999" i="21"/>
  <c r="AW931" i="21"/>
  <c r="AW81" i="21"/>
  <c r="AW860" i="21"/>
  <c r="AW565" i="21"/>
  <c r="AW434" i="21"/>
  <c r="AR610" i="21"/>
  <c r="AW114" i="21"/>
  <c r="AR781" i="21"/>
  <c r="AT781" i="21"/>
  <c r="AR852" i="21"/>
  <c r="AR884" i="21"/>
  <c r="AW944" i="21"/>
  <c r="AW960" i="21"/>
  <c r="AW97" i="21"/>
  <c r="AW209" i="21"/>
  <c r="AW442" i="21"/>
  <c r="AW451" i="21"/>
  <c r="AW458" i="21"/>
  <c r="AW467" i="21"/>
  <c r="AW474" i="21"/>
  <c r="AR712" i="21"/>
  <c r="AT712" i="21"/>
  <c r="AR748" i="21"/>
  <c r="AT748" i="21"/>
  <c r="AW896" i="21"/>
  <c r="AR788" i="21"/>
  <c r="AW904" i="21"/>
  <c r="AW413" i="21"/>
  <c r="AW101" i="21"/>
  <c r="AR24" i="21"/>
  <c r="AW447" i="21"/>
  <c r="AW454" i="21"/>
  <c r="AW463" i="21"/>
  <c r="AW470" i="21"/>
  <c r="AW479" i="21"/>
  <c r="AR586" i="21"/>
  <c r="AW789" i="21"/>
  <c r="AW936" i="21"/>
  <c r="AR157" i="21"/>
  <c r="AW952" i="21"/>
  <c r="AR620" i="21"/>
  <c r="AT620" i="21"/>
  <c r="AR773" i="21"/>
  <c r="AT773" i="21"/>
  <c r="AW657" i="21"/>
  <c r="AY657" i="21"/>
  <c r="AW891" i="21"/>
  <c r="AW105" i="21"/>
  <c r="AR8" i="21"/>
  <c r="AR223" i="21"/>
  <c r="AR193" i="21"/>
  <c r="AW443" i="21"/>
  <c r="AW450" i="21"/>
  <c r="AW459" i="21"/>
  <c r="AW466" i="21"/>
  <c r="AW475" i="21"/>
  <c r="AW928" i="21"/>
  <c r="AW738" i="21"/>
  <c r="AY738" i="21"/>
  <c r="AW773" i="21"/>
  <c r="AY773" i="21"/>
  <c r="AR855" i="21"/>
  <c r="AR672" i="21"/>
  <c r="AT672" i="21"/>
  <c r="AR860" i="21"/>
  <c r="AW93" i="21"/>
  <c r="AW201" i="21"/>
  <c r="AW119" i="21"/>
  <c r="AW446" i="21"/>
  <c r="AW455" i="21"/>
  <c r="AW462" i="21"/>
  <c r="AW471" i="21"/>
  <c r="AW478" i="21"/>
  <c r="AW248" i="21"/>
  <c r="AR62" i="21"/>
  <c r="AR28" i="21"/>
  <c r="AW365" i="21"/>
  <c r="AW123" i="21"/>
  <c r="AR141" i="21"/>
  <c r="AR431" i="21"/>
  <c r="AW545" i="21"/>
  <c r="AW577" i="21"/>
  <c r="AR602" i="21"/>
  <c r="AW402" i="21"/>
  <c r="AW485" i="21"/>
  <c r="AW824" i="21"/>
  <c r="AR956" i="21"/>
  <c r="AW609" i="21"/>
  <c r="AW139" i="21"/>
  <c r="AR236" i="21"/>
  <c r="AR680" i="21"/>
  <c r="AT680" i="21"/>
  <c r="AR43" i="21"/>
  <c r="AR301" i="21"/>
  <c r="AW317" i="21"/>
  <c r="AW349" i="21"/>
  <c r="AW40" i="21"/>
  <c r="AR123" i="21"/>
  <c r="AW240" i="21"/>
  <c r="AR259" i="21"/>
  <c r="AR289" i="21"/>
  <c r="AR297" i="21"/>
  <c r="AW439" i="21"/>
  <c r="AR137" i="21"/>
  <c r="AW374" i="21"/>
  <c r="AW421" i="21"/>
  <c r="AW445" i="21"/>
  <c r="AW453" i="21"/>
  <c r="AW461" i="21"/>
  <c r="AW469" i="21"/>
  <c r="AW477" i="21"/>
  <c r="AW181" i="21"/>
  <c r="AR273" i="21"/>
  <c r="AW429" i="21"/>
  <c r="AW189" i="21"/>
  <c r="AR313" i="21"/>
  <c r="AW386" i="21"/>
  <c r="AW437" i="21"/>
  <c r="AW501" i="21"/>
  <c r="AW517" i="21"/>
  <c r="AW537" i="21"/>
  <c r="AW553" i="21"/>
  <c r="AW569" i="21"/>
  <c r="AW585" i="21"/>
  <c r="AR594" i="21"/>
  <c r="AR411" i="21"/>
  <c r="AW797" i="21"/>
  <c r="AW812" i="21"/>
  <c r="AW828" i="21"/>
  <c r="AW916" i="21"/>
  <c r="AR732" i="21"/>
  <c r="AT732" i="21"/>
  <c r="AW781" i="21"/>
  <c r="AY781" i="21"/>
  <c r="AW900" i="21"/>
  <c r="AR12" i="21"/>
  <c r="AW170" i="21"/>
  <c r="AW892" i="21"/>
  <c r="AR804" i="21"/>
  <c r="AR820" i="21"/>
  <c r="AW801" i="21"/>
  <c r="AW924" i="21"/>
  <c r="AR122" i="21"/>
  <c r="AW113" i="21"/>
  <c r="AW418" i="21"/>
  <c r="AW213" i="21"/>
  <c r="AW356" i="21"/>
  <c r="AR307" i="21"/>
  <c r="AW706" i="21"/>
  <c r="AY706" i="21"/>
  <c r="AW509" i="21"/>
  <c r="AW808" i="21"/>
  <c r="AR892" i="21"/>
  <c r="AR816" i="21"/>
  <c r="AR832" i="21"/>
  <c r="AR281" i="21"/>
  <c r="AW956" i="21"/>
  <c r="AW589" i="21"/>
  <c r="AW681" i="21"/>
  <c r="AY681" i="21"/>
  <c r="AR847" i="21"/>
  <c r="AR91" i="21"/>
  <c r="AR269" i="21"/>
  <c r="AW285" i="21"/>
  <c r="AW333" i="21"/>
  <c r="AR40" i="21"/>
  <c r="AR129" i="21"/>
  <c r="AW410" i="21"/>
  <c r="AR435" i="21"/>
  <c r="AW489" i="21"/>
  <c r="AW205" i="21"/>
  <c r="AW221" i="21"/>
  <c r="AR439" i="21"/>
  <c r="AR275" i="21"/>
  <c r="AW372" i="21"/>
  <c r="AW131" i="21"/>
  <c r="AW766" i="21"/>
  <c r="AY766" i="21"/>
  <c r="AW816" i="21"/>
  <c r="AW832" i="21"/>
  <c r="AR924" i="21"/>
  <c r="AW908" i="21"/>
  <c r="AR808" i="21"/>
  <c r="AR824" i="21"/>
  <c r="AW252" i="21"/>
  <c r="AW785" i="21"/>
  <c r="AY785" i="21"/>
  <c r="AW932" i="21"/>
  <c r="AW430" i="21"/>
  <c r="AW232" i="21"/>
  <c r="AR285" i="21"/>
  <c r="AR317" i="21"/>
  <c r="AR395" i="21"/>
  <c r="AR427" i="21"/>
  <c r="AR305" i="21"/>
  <c r="AR706" i="21"/>
  <c r="AT706" i="21"/>
  <c r="AW273" i="21"/>
  <c r="AW313" i="21"/>
  <c r="AW525" i="21"/>
  <c r="AW561" i="21"/>
  <c r="AW617" i="21"/>
  <c r="AY617" i="21"/>
  <c r="AR879" i="21"/>
  <c r="AW122" i="21"/>
  <c r="AR16" i="21"/>
  <c r="AR153" i="21"/>
  <c r="AR112" i="21"/>
  <c r="AR257" i="21"/>
  <c r="AR265" i="21"/>
  <c r="AR321" i="21"/>
  <c r="AW236" i="21"/>
  <c r="AW368" i="21"/>
  <c r="AW197" i="21"/>
  <c r="AW305" i="21"/>
  <c r="AW441" i="21"/>
  <c r="AW449" i="21"/>
  <c r="AW457" i="21"/>
  <c r="AW465" i="21"/>
  <c r="AW473" i="21"/>
  <c r="AW481" i="21"/>
  <c r="AR46" i="21"/>
  <c r="AR131" i="21"/>
  <c r="AW734" i="21"/>
  <c r="AY734" i="21"/>
  <c r="AW804" i="21"/>
  <c r="AW820" i="21"/>
  <c r="AW948" i="21"/>
  <c r="AR876" i="21"/>
  <c r="AW940" i="21"/>
  <c r="AR968" i="21"/>
  <c r="AR1000" i="21"/>
  <c r="AR766" i="21"/>
  <c r="AT766" i="21"/>
  <c r="AW281" i="21"/>
  <c r="AW777" i="21"/>
  <c r="AY777" i="21"/>
  <c r="AR800" i="21"/>
  <c r="AR844" i="21"/>
  <c r="AR812" i="21"/>
  <c r="AR828" i="21"/>
  <c r="AW964" i="21"/>
  <c r="AW425" i="21"/>
  <c r="AR984" i="21"/>
  <c r="AW21" i="21"/>
  <c r="AR17" i="21"/>
  <c r="AR33" i="21"/>
  <c r="AW52" i="21"/>
  <c r="AW64" i="21"/>
  <c r="AW26" i="21"/>
  <c r="AW29" i="21"/>
  <c r="AW17" i="21"/>
  <c r="AW30" i="21"/>
  <c r="AW33" i="21"/>
  <c r="AR51" i="21"/>
  <c r="AR29" i="21"/>
  <c r="AW56" i="21"/>
  <c r="AW72" i="21"/>
  <c r="AW63" i="21"/>
  <c r="AW2" i="21"/>
  <c r="AW6" i="21"/>
  <c r="AW10" i="21"/>
  <c r="AW14" i="21"/>
  <c r="AW18" i="21"/>
  <c r="AW22" i="21"/>
  <c r="AR5" i="21"/>
  <c r="AR13" i="21"/>
  <c r="AR37" i="21"/>
  <c r="AW51" i="21"/>
  <c r="AW48" i="21"/>
  <c r="AW60" i="21"/>
  <c r="AW68" i="21"/>
  <c r="AR38" i="21"/>
  <c r="AW5" i="21"/>
  <c r="AR21" i="21"/>
  <c r="AW13" i="21"/>
  <c r="AW34" i="21"/>
  <c r="AW37" i="21"/>
  <c r="AW67" i="21"/>
  <c r="AR47" i="21"/>
  <c r="AW9" i="21"/>
  <c r="AW25" i="21"/>
  <c r="AW59" i="21"/>
  <c r="AR75" i="21"/>
  <c r="AW76" i="21"/>
  <c r="AW79" i="21"/>
  <c r="AW55" i="21"/>
  <c r="AW88" i="21"/>
  <c r="AW104" i="21"/>
  <c r="AW84" i="21"/>
  <c r="AW137" i="21"/>
  <c r="AW145" i="21"/>
  <c r="AW153" i="21"/>
  <c r="AW161" i="21"/>
  <c r="AW169" i="21"/>
  <c r="AW177" i="21"/>
  <c r="AW144" i="21"/>
  <c r="AW160" i="21"/>
  <c r="AW191" i="21"/>
  <c r="AW207" i="21"/>
  <c r="AW223" i="21"/>
  <c r="AR168" i="21"/>
  <c r="AW176" i="21"/>
  <c r="AR188" i="21"/>
  <c r="AR204" i="21"/>
  <c r="AR220" i="21"/>
  <c r="AR239" i="21"/>
  <c r="AW255" i="21"/>
  <c r="AW271" i="21"/>
  <c r="AW287" i="21"/>
  <c r="AW303" i="21"/>
  <c r="AW319" i="21"/>
  <c r="AW335" i="21"/>
  <c r="AW351" i="21"/>
  <c r="AR146" i="21"/>
  <c r="AR42" i="21"/>
  <c r="AR136" i="21"/>
  <c r="AW227" i="21"/>
  <c r="AW231" i="21"/>
  <c r="AW235" i="21"/>
  <c r="AW239" i="21"/>
  <c r="AW243" i="21"/>
  <c r="AW247" i="21"/>
  <c r="AW251" i="21"/>
  <c r="AR200" i="21"/>
  <c r="AW250" i="21"/>
  <c r="AW264" i="21"/>
  <c r="AW270" i="21"/>
  <c r="AW280" i="21"/>
  <c r="AW286" i="21"/>
  <c r="AW296" i="21"/>
  <c r="AW302" i="21"/>
  <c r="AW312" i="21"/>
  <c r="AW318" i="21"/>
  <c r="AR326" i="21"/>
  <c r="AR342" i="21"/>
  <c r="AR367" i="21"/>
  <c r="AW384" i="21"/>
  <c r="AR154" i="21"/>
  <c r="AR184" i="21"/>
  <c r="AR238" i="21"/>
  <c r="AW256" i="21"/>
  <c r="AW258" i="21"/>
  <c r="AW268" i="21"/>
  <c r="AW274" i="21"/>
  <c r="AW284" i="21"/>
  <c r="AW290" i="21"/>
  <c r="AW300" i="21"/>
  <c r="AW306" i="21"/>
  <c r="AW316" i="21"/>
  <c r="AW322" i="21"/>
  <c r="AR330" i="21"/>
  <c r="AR346" i="21"/>
  <c r="AR380" i="21"/>
  <c r="AW230" i="21"/>
  <c r="AR258" i="21"/>
  <c r="AR284" i="21"/>
  <c r="AR290" i="21"/>
  <c r="AR316" i="21"/>
  <c r="AR322" i="21"/>
  <c r="AR278" i="21"/>
  <c r="AW304" i="21"/>
  <c r="AR354" i="21"/>
  <c r="AR370" i="21"/>
  <c r="AR413" i="21"/>
  <c r="AR429" i="21"/>
  <c r="AR445" i="21"/>
  <c r="AR461" i="21"/>
  <c r="AR477" i="21"/>
  <c r="AW491" i="21"/>
  <c r="AW507" i="21"/>
  <c r="AW523" i="21"/>
  <c r="AW539" i="21"/>
  <c r="AW555" i="21"/>
  <c r="AW571" i="21"/>
  <c r="AW262" i="21"/>
  <c r="AW366" i="21"/>
  <c r="AR388" i="21"/>
  <c r="AR487" i="21"/>
  <c r="AR503" i="21"/>
  <c r="AR519" i="21"/>
  <c r="AR535" i="21"/>
  <c r="AR551" i="21"/>
  <c r="AR567" i="21"/>
  <c r="AR272" i="21"/>
  <c r="AR310" i="21"/>
  <c r="AW348" i="21"/>
  <c r="AR385" i="21"/>
  <c r="AW389" i="21"/>
  <c r="AW405" i="21"/>
  <c r="AR332" i="21"/>
  <c r="AW416" i="21"/>
  <c r="AR432" i="21"/>
  <c r="AR436" i="21"/>
  <c r="AR452" i="21"/>
  <c r="AR468" i="21"/>
  <c r="AR520" i="21"/>
  <c r="AW536" i="21"/>
  <c r="AR591" i="21"/>
  <c r="AW607" i="21"/>
  <c r="AR631" i="21"/>
  <c r="AT631" i="21"/>
  <c r="AR647" i="21"/>
  <c r="AT647" i="21"/>
  <c r="AR663" i="21"/>
  <c r="AT663" i="21"/>
  <c r="AR679" i="21"/>
  <c r="AT679" i="21"/>
  <c r="AR695" i="21"/>
  <c r="AT695" i="21"/>
  <c r="AW712" i="21"/>
  <c r="AY712" i="21"/>
  <c r="AW728" i="21"/>
  <c r="AY728" i="21"/>
  <c r="AW744" i="21"/>
  <c r="AY744" i="21"/>
  <c r="AW760" i="21"/>
  <c r="AY760" i="21"/>
  <c r="AR294" i="21"/>
  <c r="AW448" i="21"/>
  <c r="AW464" i="21"/>
  <c r="AW480" i="21"/>
  <c r="AR484" i="21"/>
  <c r="AW500" i="21"/>
  <c r="AR548" i="21"/>
  <c r="AW564" i="21"/>
  <c r="AW592" i="21"/>
  <c r="AW611" i="21"/>
  <c r="AW420" i="21"/>
  <c r="AR496" i="21"/>
  <c r="AW512" i="21"/>
  <c r="AR560" i="21"/>
  <c r="AW576" i="21"/>
  <c r="AR583" i="21"/>
  <c r="AR599" i="21"/>
  <c r="AR615" i="21"/>
  <c r="AW619" i="21"/>
  <c r="AY619" i="21"/>
  <c r="AW623" i="21"/>
  <c r="AY623" i="21"/>
  <c r="AW630" i="21"/>
  <c r="AY630" i="21"/>
  <c r="AR638" i="21"/>
  <c r="AT638" i="21"/>
  <c r="AW646" i="21"/>
  <c r="AY646" i="21"/>
  <c r="AR654" i="21"/>
  <c r="AT654" i="21"/>
  <c r="AW662" i="21"/>
  <c r="AY662" i="21"/>
  <c r="AR713" i="21"/>
  <c r="AT713" i="21"/>
  <c r="AR729" i="21"/>
  <c r="AT729" i="21"/>
  <c r="AR745" i="21"/>
  <c r="AT745" i="21"/>
  <c r="AR763" i="21"/>
  <c r="AT763" i="21"/>
  <c r="AR396" i="21"/>
  <c r="AR440" i="21"/>
  <c r="AR666" i="21"/>
  <c r="AT666" i="21"/>
  <c r="AW674" i="21"/>
  <c r="AY674" i="21"/>
  <c r="AR682" i="21"/>
  <c r="AT682" i="21"/>
  <c r="AW690" i="21"/>
  <c r="AY690" i="21"/>
  <c r="AR698" i="21"/>
  <c r="AT698" i="21"/>
  <c r="AW727" i="21"/>
  <c r="AY727" i="21"/>
  <c r="AR739" i="21"/>
  <c r="AT739" i="21"/>
  <c r="AR749" i="21"/>
  <c r="AT749" i="21"/>
  <c r="AW813" i="21"/>
  <c r="AW829" i="21"/>
  <c r="AW138" i="21"/>
  <c r="AW47" i="21"/>
  <c r="AR63" i="21"/>
  <c r="AW75" i="21"/>
  <c r="AW83" i="21"/>
  <c r="AW108" i="21"/>
  <c r="AW112" i="21"/>
  <c r="AW117" i="21"/>
  <c r="AW125" i="21"/>
  <c r="AR87" i="21"/>
  <c r="AR95" i="21"/>
  <c r="AW103" i="21"/>
  <c r="AR115" i="21"/>
  <c r="AW128" i="21"/>
  <c r="AW111" i="21"/>
  <c r="AR128" i="21"/>
  <c r="AR92" i="21"/>
  <c r="AR99" i="21"/>
  <c r="AW107" i="21"/>
  <c r="AR116" i="21"/>
  <c r="AR120" i="21"/>
  <c r="AW140" i="21"/>
  <c r="AW156" i="21"/>
  <c r="AW179" i="21"/>
  <c r="AW195" i="21"/>
  <c r="AW211" i="21"/>
  <c r="AR158" i="21"/>
  <c r="AR172" i="21"/>
  <c r="AR227" i="21"/>
  <c r="AR243" i="21"/>
  <c r="AW259" i="21"/>
  <c r="AW275" i="21"/>
  <c r="AW291" i="21"/>
  <c r="AW307" i="21"/>
  <c r="AW323" i="21"/>
  <c r="AW339" i="21"/>
  <c r="AR198" i="21"/>
  <c r="AR208" i="21"/>
  <c r="AR196" i="21"/>
  <c r="AR202" i="21"/>
  <c r="AW200" i="21"/>
  <c r="AR234" i="21"/>
  <c r="AR260" i="21"/>
  <c r="AR276" i="21"/>
  <c r="AR292" i="21"/>
  <c r="AR308" i="21"/>
  <c r="AR324" i="21"/>
  <c r="AR355" i="21"/>
  <c r="AR371" i="21"/>
  <c r="AW184" i="21"/>
  <c r="AW222" i="21"/>
  <c r="AR264" i="21"/>
  <c r="AR280" i="21"/>
  <c r="AR296" i="21"/>
  <c r="AR312" i="21"/>
  <c r="AR384" i="21"/>
  <c r="AR130" i="21"/>
  <c r="AR206" i="21"/>
  <c r="AW242" i="21"/>
  <c r="AR328" i="21"/>
  <c r="AR334" i="21"/>
  <c r="AW355" i="21"/>
  <c r="AW363" i="21"/>
  <c r="AW371" i="21"/>
  <c r="AR246" i="21"/>
  <c r="AW278" i="21"/>
  <c r="AR377" i="21"/>
  <c r="AW397" i="21"/>
  <c r="AR417" i="21"/>
  <c r="AR433" i="21"/>
  <c r="AR449" i="21"/>
  <c r="AR465" i="21"/>
  <c r="AR481" i="21"/>
  <c r="AW495" i="21"/>
  <c r="AW511" i="21"/>
  <c r="AW527" i="21"/>
  <c r="AW543" i="21"/>
  <c r="AW559" i="21"/>
  <c r="AW575" i="21"/>
  <c r="AW190" i="21"/>
  <c r="AR216" i="21"/>
  <c r="AR288" i="21"/>
  <c r="AW388" i="21"/>
  <c r="AW401" i="21"/>
  <c r="AR491" i="21"/>
  <c r="AR507" i="21"/>
  <c r="AR523" i="21"/>
  <c r="AR539" i="21"/>
  <c r="AR555" i="21"/>
  <c r="AR571" i="21"/>
  <c r="AW310" i="21"/>
  <c r="AW362" i="21"/>
  <c r="AW385" i="21"/>
  <c r="AR392" i="21"/>
  <c r="AR408" i="21"/>
  <c r="AW409" i="21"/>
  <c r="AW424" i="21"/>
  <c r="AR504" i="21"/>
  <c r="AW520" i="21"/>
  <c r="AR568" i="21"/>
  <c r="AW591" i="21"/>
  <c r="AR619" i="21"/>
  <c r="AT619" i="21"/>
  <c r="AR635" i="21"/>
  <c r="AT635" i="21"/>
  <c r="AR651" i="21"/>
  <c r="AT651" i="21"/>
  <c r="AR667" i="21"/>
  <c r="AT667" i="21"/>
  <c r="AR683" i="21"/>
  <c r="AT683" i="21"/>
  <c r="AR699" i="21"/>
  <c r="AT699" i="21"/>
  <c r="AW716" i="21"/>
  <c r="AY716" i="21"/>
  <c r="AW732" i="21"/>
  <c r="AY732" i="21"/>
  <c r="AW748" i="21"/>
  <c r="AY748" i="21"/>
  <c r="AW764" i="21"/>
  <c r="AY764" i="21"/>
  <c r="AW294" i="21"/>
  <c r="AW320" i="21"/>
  <c r="AW484" i="21"/>
  <c r="AR532" i="21"/>
  <c r="AW548" i="21"/>
  <c r="AR595" i="21"/>
  <c r="AW358" i="21"/>
  <c r="AR412" i="21"/>
  <c r="AW428" i="21"/>
  <c r="AW444" i="21"/>
  <c r="AW460" i="21"/>
  <c r="AW476" i="21"/>
  <c r="AW496" i="21"/>
  <c r="AR544" i="21"/>
  <c r="AW560" i="21"/>
  <c r="AW583" i="21"/>
  <c r="AW599" i="21"/>
  <c r="AW615" i="21"/>
  <c r="AW631" i="21"/>
  <c r="AY631" i="21"/>
  <c r="AW639" i="21"/>
  <c r="AY639" i="21"/>
  <c r="AW647" i="21"/>
  <c r="AY647" i="21"/>
  <c r="AW655" i="21"/>
  <c r="AY655" i="21"/>
  <c r="AW663" i="21"/>
  <c r="AY663" i="21"/>
  <c r="AW671" i="21"/>
  <c r="AY671" i="21"/>
  <c r="AW679" i="21"/>
  <c r="AY679" i="21"/>
  <c r="AW687" i="21"/>
  <c r="AY687" i="21"/>
  <c r="AW695" i="21"/>
  <c r="AY695" i="21"/>
  <c r="AW703" i="21"/>
  <c r="AY703" i="21"/>
  <c r="AW456" i="21"/>
  <c r="AR626" i="21"/>
  <c r="AT626" i="21"/>
  <c r="AW634" i="21"/>
  <c r="AY634" i="21"/>
  <c r="AR642" i="21"/>
  <c r="AT642" i="21"/>
  <c r="AW650" i="21"/>
  <c r="AY650" i="21"/>
  <c r="AR658" i="21"/>
  <c r="AT658" i="21"/>
  <c r="AW396" i="21"/>
  <c r="AR670" i="21"/>
  <c r="AT670" i="21"/>
  <c r="AW678" i="21"/>
  <c r="AY678" i="21"/>
  <c r="AR686" i="21"/>
  <c r="AT686" i="21"/>
  <c r="AW694" i="21"/>
  <c r="AY694" i="21"/>
  <c r="AW711" i="21"/>
  <c r="AY711" i="21"/>
  <c r="AR723" i="21"/>
  <c r="AT723" i="21"/>
  <c r="AR733" i="21"/>
  <c r="AT733" i="21"/>
  <c r="AW765" i="21"/>
  <c r="AY765" i="21"/>
  <c r="AW809" i="21"/>
  <c r="AW825" i="21"/>
  <c r="AW600" i="21"/>
  <c r="AR71" i="21"/>
  <c r="AW96" i="21"/>
  <c r="AW129" i="21"/>
  <c r="AR80" i="21"/>
  <c r="AR124" i="21"/>
  <c r="AW141" i="21"/>
  <c r="AW149" i="21"/>
  <c r="AW157" i="21"/>
  <c r="AW165" i="21"/>
  <c r="AW173" i="21"/>
  <c r="AW92" i="21"/>
  <c r="AW116" i="21"/>
  <c r="AW120" i="21"/>
  <c r="AR126" i="21"/>
  <c r="AR132" i="21"/>
  <c r="AW152" i="21"/>
  <c r="AW183" i="21"/>
  <c r="AW199" i="21"/>
  <c r="AW215" i="21"/>
  <c r="AR142" i="21"/>
  <c r="AW168" i="21"/>
  <c r="AR176" i="21"/>
  <c r="AW182" i="21"/>
  <c r="AW192" i="21"/>
  <c r="AW198" i="21"/>
  <c r="AW208" i="21"/>
  <c r="AW214" i="21"/>
  <c r="AW224" i="21"/>
  <c r="AR231" i="21"/>
  <c r="AR247" i="21"/>
  <c r="AW263" i="21"/>
  <c r="AW279" i="21"/>
  <c r="AW295" i="21"/>
  <c r="AW311" i="21"/>
  <c r="AW327" i="21"/>
  <c r="AW343" i="21"/>
  <c r="AR162" i="21"/>
  <c r="AW42" i="21"/>
  <c r="AW136" i="21"/>
  <c r="AR250" i="21"/>
  <c r="AR266" i="21"/>
  <c r="AR282" i="21"/>
  <c r="AR298" i="21"/>
  <c r="AR314" i="21"/>
  <c r="AW330" i="21"/>
  <c r="AW340" i="21"/>
  <c r="AW346" i="21"/>
  <c r="AR359" i="21"/>
  <c r="AW376" i="21"/>
  <c r="AW238" i="21"/>
  <c r="AR270" i="21"/>
  <c r="AR286" i="21"/>
  <c r="AR302" i="21"/>
  <c r="AR318" i="21"/>
  <c r="AW328" i="21"/>
  <c r="AW334" i="21"/>
  <c r="AW344" i="21"/>
  <c r="AW350" i="21"/>
  <c r="AW130" i="21"/>
  <c r="AR230" i="21"/>
  <c r="AR268" i="21"/>
  <c r="AR274" i="21"/>
  <c r="AR300" i="21"/>
  <c r="AR306" i="21"/>
  <c r="AR304" i="21"/>
  <c r="AW354" i="21"/>
  <c r="AW370" i="21"/>
  <c r="AW377" i="21"/>
  <c r="AR400" i="21"/>
  <c r="AR421" i="21"/>
  <c r="AR437" i="21"/>
  <c r="AR453" i="21"/>
  <c r="AR469" i="21"/>
  <c r="AW483" i="21"/>
  <c r="AW499" i="21"/>
  <c r="AW515" i="21"/>
  <c r="AW531" i="21"/>
  <c r="AW547" i="21"/>
  <c r="AW563" i="21"/>
  <c r="AW579" i="21"/>
  <c r="AW216" i="21"/>
  <c r="AR338" i="21"/>
  <c r="AR366" i="21"/>
  <c r="AR404" i="21"/>
  <c r="AR495" i="21"/>
  <c r="AR511" i="21"/>
  <c r="AR527" i="21"/>
  <c r="AR543" i="21"/>
  <c r="AR559" i="21"/>
  <c r="AR575" i="21"/>
  <c r="AW272" i="21"/>
  <c r="AR348" i="21"/>
  <c r="AW392" i="21"/>
  <c r="AW408" i="21"/>
  <c r="AW332" i="21"/>
  <c r="AR381" i="21"/>
  <c r="AR393" i="21"/>
  <c r="AR409" i="21"/>
  <c r="AR416" i="21"/>
  <c r="AW432" i="21"/>
  <c r="AW436" i="21"/>
  <c r="AW452" i="21"/>
  <c r="AW468" i="21"/>
  <c r="AR488" i="21"/>
  <c r="AW504" i="21"/>
  <c r="AR552" i="21"/>
  <c r="AW568" i="21"/>
  <c r="AW604" i="21"/>
  <c r="AR623" i="21"/>
  <c r="AT623" i="21"/>
  <c r="AR639" i="21"/>
  <c r="AT639" i="21"/>
  <c r="AR655" i="21"/>
  <c r="AT655" i="21"/>
  <c r="AR671" i="21"/>
  <c r="AT671" i="21"/>
  <c r="AR687" i="21"/>
  <c r="AT687" i="21"/>
  <c r="AR703" i="21"/>
  <c r="AT703" i="21"/>
  <c r="AW720" i="21"/>
  <c r="AY720" i="21"/>
  <c r="AW736" i="21"/>
  <c r="AY736" i="21"/>
  <c r="AW752" i="21"/>
  <c r="AY752" i="21"/>
  <c r="AW768" i="21"/>
  <c r="AY768" i="21"/>
  <c r="AR448" i="21"/>
  <c r="AR464" i="21"/>
  <c r="AR480" i="21"/>
  <c r="AR516" i="21"/>
  <c r="AW532" i="21"/>
  <c r="AR580" i="21"/>
  <c r="AW595" i="21"/>
  <c r="AW608" i="21"/>
  <c r="AR420" i="21"/>
  <c r="AR528" i="21"/>
  <c r="AW544" i="21"/>
  <c r="AR630" i="21"/>
  <c r="AT630" i="21"/>
  <c r="AW638" i="21"/>
  <c r="AY638" i="21"/>
  <c r="AR646" i="21"/>
  <c r="AT646" i="21"/>
  <c r="AW654" i="21"/>
  <c r="AY654" i="21"/>
  <c r="AR662" i="21"/>
  <c r="AT662" i="21"/>
  <c r="AW440" i="21"/>
  <c r="AW666" i="21"/>
  <c r="AY666" i="21"/>
  <c r="AR674" i="21"/>
  <c r="AT674" i="21"/>
  <c r="AW682" i="21"/>
  <c r="AY682" i="21"/>
  <c r="AR690" i="21"/>
  <c r="AT690" i="21"/>
  <c r="AW698" i="21"/>
  <c r="AY698" i="21"/>
  <c r="AR707" i="21"/>
  <c r="AT707" i="21"/>
  <c r="AR717" i="21"/>
  <c r="AT717" i="21"/>
  <c r="AR755" i="21"/>
  <c r="AT755" i="21"/>
  <c r="AW805" i="21"/>
  <c r="AW821" i="21"/>
  <c r="AW837" i="21"/>
  <c r="AW869" i="21"/>
  <c r="AW885" i="21"/>
  <c r="AR67" i="21"/>
  <c r="AR9" i="21"/>
  <c r="AR25" i="21"/>
  <c r="AW38" i="21"/>
  <c r="AR59" i="21"/>
  <c r="AR79" i="21"/>
  <c r="AR83" i="21"/>
  <c r="AR55" i="21"/>
  <c r="AW71" i="21"/>
  <c r="AR88" i="21"/>
  <c r="AW100" i="21"/>
  <c r="AW121" i="21"/>
  <c r="AW133" i="21"/>
  <c r="AW80" i="21"/>
  <c r="AR84" i="21"/>
  <c r="AW87" i="21"/>
  <c r="AW95" i="21"/>
  <c r="AR103" i="21"/>
  <c r="AW115" i="21"/>
  <c r="AR134" i="21"/>
  <c r="AR111" i="21"/>
  <c r="AW99" i="21"/>
  <c r="AR107" i="21"/>
  <c r="AW148" i="21"/>
  <c r="AW164" i="21"/>
  <c r="AW187" i="21"/>
  <c r="AW203" i="21"/>
  <c r="AW219" i="21"/>
  <c r="AW172" i="21"/>
  <c r="AR178" i="21"/>
  <c r="AR194" i="21"/>
  <c r="AR210" i="21"/>
  <c r="AR226" i="21"/>
  <c r="AR235" i="21"/>
  <c r="AR251" i="21"/>
  <c r="AW267" i="21"/>
  <c r="AW283" i="21"/>
  <c r="AW299" i="21"/>
  <c r="AW315" i="21"/>
  <c r="AW331" i="21"/>
  <c r="AW347" i="21"/>
  <c r="AR182" i="21"/>
  <c r="AR192" i="21"/>
  <c r="AR214" i="21"/>
  <c r="AR224" i="21"/>
  <c r="AR150" i="21"/>
  <c r="AR166" i="21"/>
  <c r="AR180" i="21"/>
  <c r="AR186" i="21"/>
  <c r="AR212" i="21"/>
  <c r="AR218" i="21"/>
  <c r="AW234" i="21"/>
  <c r="AR336" i="21"/>
  <c r="AR352" i="21"/>
  <c r="AR363" i="21"/>
  <c r="AW380" i="21"/>
  <c r="AW154" i="21"/>
  <c r="AR222" i="21"/>
  <c r="AR256" i="21"/>
  <c r="AR340" i="21"/>
  <c r="AR376" i="21"/>
  <c r="AW206" i="21"/>
  <c r="AR242" i="21"/>
  <c r="AR344" i="21"/>
  <c r="AR350" i="21"/>
  <c r="AW359" i="21"/>
  <c r="AW367" i="21"/>
  <c r="AW246" i="21"/>
  <c r="AW400" i="21"/>
  <c r="AR425" i="21"/>
  <c r="AR441" i="21"/>
  <c r="AR457" i="21"/>
  <c r="AR473" i="21"/>
  <c r="AW487" i="21"/>
  <c r="AW503" i="21"/>
  <c r="AW519" i="21"/>
  <c r="AW535" i="21"/>
  <c r="AW551" i="21"/>
  <c r="AW567" i="21"/>
  <c r="AR190" i="21"/>
  <c r="AR262" i="21"/>
  <c r="AW288" i="21"/>
  <c r="AW338" i="21"/>
  <c r="AW404" i="21"/>
  <c r="AR483" i="21"/>
  <c r="AR499" i="21"/>
  <c r="AR515" i="21"/>
  <c r="AR531" i="21"/>
  <c r="AR547" i="21"/>
  <c r="AR563" i="21"/>
  <c r="AR579" i="21"/>
  <c r="AR362" i="21"/>
  <c r="AW381" i="21"/>
  <c r="AW393" i="21"/>
  <c r="AR424" i="21"/>
  <c r="AW488" i="21"/>
  <c r="AR536" i="21"/>
  <c r="AW552" i="21"/>
  <c r="AW588" i="21"/>
  <c r="AR607" i="21"/>
  <c r="AR627" i="21"/>
  <c r="AT627" i="21"/>
  <c r="AR643" i="21"/>
  <c r="AT643" i="21"/>
  <c r="AR659" i="21"/>
  <c r="AT659" i="21"/>
  <c r="AR675" i="21"/>
  <c r="AT675" i="21"/>
  <c r="AR691" i="21"/>
  <c r="AT691" i="21"/>
  <c r="AW708" i="21"/>
  <c r="AY708" i="21"/>
  <c r="AW724" i="21"/>
  <c r="AY724" i="21"/>
  <c r="AW740" i="21"/>
  <c r="AY740" i="21"/>
  <c r="AW756" i="21"/>
  <c r="AY756" i="21"/>
  <c r="AR320" i="21"/>
  <c r="AR500" i="21"/>
  <c r="AW516" i="21"/>
  <c r="AR564" i="21"/>
  <c r="AW580" i="21"/>
  <c r="AR611" i="21"/>
  <c r="AR358" i="21"/>
  <c r="AW412" i="21"/>
  <c r="AR428" i="21"/>
  <c r="AR444" i="21"/>
  <c r="AR460" i="21"/>
  <c r="AR476" i="21"/>
  <c r="AR512" i="21"/>
  <c r="AW528" i="21"/>
  <c r="AR576" i="21"/>
  <c r="AW596" i="21"/>
  <c r="AW612" i="21"/>
  <c r="AW627" i="21"/>
  <c r="AY627" i="21"/>
  <c r="AW635" i="21"/>
  <c r="AY635" i="21"/>
  <c r="AW643" i="21"/>
  <c r="AY643" i="21"/>
  <c r="AW651" i="21"/>
  <c r="AY651" i="21"/>
  <c r="AW659" i="21"/>
  <c r="AY659" i="21"/>
  <c r="AW667" i="21"/>
  <c r="AY667" i="21"/>
  <c r="AW675" i="21"/>
  <c r="AY675" i="21"/>
  <c r="AW683" i="21"/>
  <c r="AY683" i="21"/>
  <c r="AW691" i="21"/>
  <c r="AY691" i="21"/>
  <c r="AW699" i="21"/>
  <c r="AY699" i="21"/>
  <c r="AR456" i="21"/>
  <c r="AW626" i="21"/>
  <c r="AY626" i="21"/>
  <c r="AR634" i="21"/>
  <c r="AT634" i="21"/>
  <c r="AW642" i="21"/>
  <c r="AY642" i="21"/>
  <c r="AR650" i="21"/>
  <c r="AT650" i="21"/>
  <c r="AW658" i="21"/>
  <c r="AY658" i="21"/>
  <c r="AR719" i="21"/>
  <c r="AT719" i="21"/>
  <c r="AR735" i="21"/>
  <c r="AT735" i="21"/>
  <c r="AR751" i="21"/>
  <c r="AT751" i="21"/>
  <c r="AW771" i="21"/>
  <c r="AY771" i="21"/>
  <c r="AW775" i="21"/>
  <c r="AY775" i="21"/>
  <c r="AW779" i="21"/>
  <c r="AY779" i="21"/>
  <c r="AW783" i="21"/>
  <c r="AY783" i="21"/>
  <c r="AW787" i="21"/>
  <c r="AW791" i="21"/>
  <c r="AW795" i="21"/>
  <c r="AW799" i="21"/>
  <c r="AR725" i="21"/>
  <c r="AT725" i="21"/>
  <c r="AW670" i="21"/>
  <c r="AY670" i="21"/>
  <c r="AR678" i="21"/>
  <c r="AT678" i="21"/>
  <c r="AW686" i="21"/>
  <c r="AY686" i="21"/>
  <c r="AR694" i="21"/>
  <c r="AT694" i="21"/>
  <c r="AW702" i="21"/>
  <c r="AY702" i="21"/>
  <c r="AW743" i="21"/>
  <c r="AY743" i="21"/>
  <c r="AW817" i="21"/>
  <c r="AW833" i="21"/>
  <c r="AW853" i="21"/>
  <c r="AR472" i="21"/>
  <c r="AW841" i="21"/>
  <c r="AW857" i="21"/>
  <c r="AW873" i="21"/>
  <c r="AW889" i="21"/>
  <c r="AR138" i="21"/>
  <c r="AW622" i="21"/>
  <c r="AY622" i="21"/>
  <c r="AR603" i="21"/>
  <c r="AW628" i="21"/>
  <c r="AY628" i="21"/>
  <c r="AW644" i="21"/>
  <c r="AY644" i="21"/>
  <c r="AW660" i="21"/>
  <c r="AY660" i="21"/>
  <c r="AR721" i="21"/>
  <c r="AT721" i="21"/>
  <c r="AR727" i="21"/>
  <c r="AT727" i="21"/>
  <c r="AR765" i="21"/>
  <c r="AT765" i="21"/>
  <c r="AW780" i="21"/>
  <c r="AY780" i="21"/>
  <c r="AW796" i="21"/>
  <c r="AR809" i="21"/>
  <c r="AW814" i="21"/>
  <c r="AR825" i="21"/>
  <c r="AW830" i="21"/>
  <c r="AR841" i="21"/>
  <c r="AW846" i="21"/>
  <c r="AR857" i="21"/>
  <c r="AW862" i="21"/>
  <c r="AR873" i="21"/>
  <c r="AW878" i="21"/>
  <c r="AR889" i="21"/>
  <c r="AR572" i="21"/>
  <c r="AR616" i="21"/>
  <c r="AR709" i="21"/>
  <c r="AT709" i="21"/>
  <c r="AR715" i="21"/>
  <c r="AT715" i="21"/>
  <c r="AR871" i="21"/>
  <c r="AR921" i="21"/>
  <c r="AR953" i="21"/>
  <c r="AR969" i="21"/>
  <c r="AR977" i="21"/>
  <c r="AR985" i="21"/>
  <c r="AR993" i="21"/>
  <c r="AW855" i="21"/>
  <c r="AW887" i="21"/>
  <c r="AR909" i="21"/>
  <c r="AR941" i="21"/>
  <c r="AW897" i="21"/>
  <c r="AW929" i="21"/>
  <c r="AW961" i="21"/>
  <c r="AR901" i="21"/>
  <c r="AR933" i="21"/>
  <c r="AR965" i="21"/>
  <c r="AW721" i="21"/>
  <c r="AY721" i="21"/>
  <c r="AW737" i="21"/>
  <c r="AY737" i="21"/>
  <c r="AW753" i="21"/>
  <c r="AY753" i="21"/>
  <c r="AR767" i="21"/>
  <c r="AT767" i="21"/>
  <c r="AW845" i="21"/>
  <c r="AW861" i="21"/>
  <c r="AW877" i="21"/>
  <c r="AW472" i="21"/>
  <c r="AR540" i="21"/>
  <c r="AR556" i="21"/>
  <c r="AR584" i="21"/>
  <c r="AR587" i="21"/>
  <c r="AW603" i="21"/>
  <c r="AR618" i="21"/>
  <c r="AT618" i="21"/>
  <c r="AW640" i="21"/>
  <c r="AY640" i="21"/>
  <c r="AW656" i="21"/>
  <c r="AY656" i="21"/>
  <c r="AR711" i="21"/>
  <c r="AT711" i="21"/>
  <c r="AR753" i="21"/>
  <c r="AT753" i="21"/>
  <c r="AW784" i="21"/>
  <c r="AY784" i="21"/>
  <c r="AW800" i="21"/>
  <c r="AR805" i="21"/>
  <c r="AW810" i="21"/>
  <c r="AR821" i="21"/>
  <c r="AW826" i="21"/>
  <c r="AR837" i="21"/>
  <c r="AW842" i="21"/>
  <c r="AR853" i="21"/>
  <c r="AW858" i="21"/>
  <c r="AR869" i="21"/>
  <c r="AW874" i="21"/>
  <c r="AR885" i="21"/>
  <c r="AW890" i="21"/>
  <c r="AW898" i="21"/>
  <c r="AW906" i="21"/>
  <c r="AW914" i="21"/>
  <c r="AW922" i="21"/>
  <c r="AW930" i="21"/>
  <c r="AW938" i="21"/>
  <c r="AW946" i="21"/>
  <c r="AW954" i="21"/>
  <c r="AW962" i="21"/>
  <c r="AW572" i="21"/>
  <c r="AW616" i="21"/>
  <c r="AR863" i="21"/>
  <c r="AW921" i="21"/>
  <c r="AW953" i="21"/>
  <c r="AW969" i="21"/>
  <c r="AW977" i="21"/>
  <c r="AW985" i="21"/>
  <c r="AW993" i="21"/>
  <c r="AW909" i="21"/>
  <c r="AW941" i="21"/>
  <c r="AR851" i="21"/>
  <c r="AR883" i="21"/>
  <c r="AR913" i="21"/>
  <c r="AR945" i="21"/>
  <c r="AW901" i="21"/>
  <c r="AW933" i="21"/>
  <c r="AW965" i="21"/>
  <c r="AR702" i="21"/>
  <c r="AT702" i="21"/>
  <c r="AR761" i="21"/>
  <c r="AT761" i="21"/>
  <c r="AW849" i="21"/>
  <c r="AW865" i="21"/>
  <c r="AW881" i="21"/>
  <c r="AW540" i="21"/>
  <c r="AW556" i="21"/>
  <c r="AW584" i="21"/>
  <c r="AR600" i="21"/>
  <c r="AR622" i="21"/>
  <c r="AT622" i="21"/>
  <c r="AR741" i="21"/>
  <c r="AT741" i="21"/>
  <c r="AR747" i="21"/>
  <c r="AT747" i="21"/>
  <c r="AR759" i="21"/>
  <c r="AT759" i="21"/>
  <c r="AR492" i="21"/>
  <c r="AR508" i="21"/>
  <c r="AR524" i="21"/>
  <c r="AW587" i="21"/>
  <c r="AW636" i="21"/>
  <c r="AY636" i="21"/>
  <c r="AW652" i="21"/>
  <c r="AY652" i="21"/>
  <c r="AW731" i="21"/>
  <c r="AY731" i="21"/>
  <c r="AW806" i="21"/>
  <c r="AR817" i="21"/>
  <c r="AW822" i="21"/>
  <c r="AR833" i="21"/>
  <c r="AW838" i="21"/>
  <c r="AR849" i="21"/>
  <c r="AW854" i="21"/>
  <c r="AR865" i="21"/>
  <c r="AW870" i="21"/>
  <c r="AR881" i="21"/>
  <c r="AW886" i="21"/>
  <c r="AR731" i="21"/>
  <c r="AT731" i="21"/>
  <c r="AR905" i="21"/>
  <c r="AR937" i="21"/>
  <c r="AR973" i="21"/>
  <c r="AR981" i="21"/>
  <c r="AR989" i="21"/>
  <c r="AR997" i="21"/>
  <c r="AR893" i="21"/>
  <c r="AR925" i="21"/>
  <c r="AR957" i="21"/>
  <c r="AR843" i="21"/>
  <c r="AR875" i="21"/>
  <c r="AW913" i="21"/>
  <c r="AW945" i="21"/>
  <c r="AW875" i="21"/>
  <c r="AW883" i="21"/>
  <c r="AR917" i="21"/>
  <c r="AR949" i="21"/>
  <c r="AR757" i="21"/>
  <c r="AT757" i="21"/>
  <c r="AR769" i="21"/>
  <c r="AT769" i="21"/>
  <c r="AW492" i="21"/>
  <c r="AW508" i="21"/>
  <c r="AW524" i="21"/>
  <c r="AW618" i="21"/>
  <c r="AY618" i="21"/>
  <c r="AW632" i="21"/>
  <c r="AY632" i="21"/>
  <c r="AW648" i="21"/>
  <c r="AY648" i="21"/>
  <c r="AW664" i="21"/>
  <c r="AY664" i="21"/>
  <c r="AW709" i="21"/>
  <c r="AY709" i="21"/>
  <c r="AW715" i="21"/>
  <c r="AY715" i="21"/>
  <c r="AR737" i="21"/>
  <c r="AT737" i="21"/>
  <c r="AR743" i="21"/>
  <c r="AT743" i="21"/>
  <c r="AW772" i="21"/>
  <c r="AY772" i="21"/>
  <c r="AW776" i="21"/>
  <c r="AY776" i="21"/>
  <c r="AW788" i="21"/>
  <c r="AW792" i="21"/>
  <c r="AR813" i="21"/>
  <c r="AW818" i="21"/>
  <c r="AR829" i="21"/>
  <c r="AW834" i="21"/>
  <c r="AR845" i="21"/>
  <c r="AW850" i="21"/>
  <c r="AR861" i="21"/>
  <c r="AW866" i="21"/>
  <c r="AR877" i="21"/>
  <c r="AW882" i="21"/>
  <c r="AW894" i="21"/>
  <c r="AW902" i="21"/>
  <c r="AW910" i="21"/>
  <c r="AW918" i="21"/>
  <c r="AW926" i="21"/>
  <c r="AW934" i="21"/>
  <c r="AW942" i="21"/>
  <c r="AW950" i="21"/>
  <c r="AW958" i="21"/>
  <c r="AW966" i="21"/>
  <c r="AW970" i="21"/>
  <c r="AW974" i="21"/>
  <c r="AW978" i="21"/>
  <c r="AW982" i="21"/>
  <c r="AW986" i="21"/>
  <c r="AW990" i="21"/>
  <c r="AW994" i="21"/>
  <c r="AW998" i="21"/>
  <c r="AW905" i="21"/>
  <c r="AW937" i="21"/>
  <c r="AW973" i="21"/>
  <c r="AW981" i="21"/>
  <c r="AW989" i="21"/>
  <c r="AW997" i="21"/>
  <c r="AW893" i="21"/>
  <c r="AW925" i="21"/>
  <c r="AW957" i="21"/>
  <c r="AR867" i="21"/>
  <c r="AR897" i="21"/>
  <c r="AR929" i="21"/>
  <c r="AR961" i="21"/>
  <c r="AW843" i="21"/>
  <c r="AW851" i="21"/>
  <c r="AW859" i="21"/>
  <c r="AW867" i="21"/>
  <c r="AR891" i="21"/>
  <c r="AW917" i="21"/>
  <c r="AW949" i="21"/>
  <c r="B3" i="22"/>
  <c r="AK569" i="21"/>
  <c r="AK576" i="21"/>
  <c r="AK639" i="21"/>
  <c r="AK781" i="21"/>
  <c r="AK570" i="21"/>
  <c r="AK574" i="21"/>
  <c r="AK701" i="21"/>
  <c r="I32" i="1"/>
  <c r="I24" i="1"/>
  <c r="I23" i="1"/>
  <c r="I26" i="1"/>
  <c r="I11" i="1"/>
  <c r="I14" i="1"/>
  <c r="I21" i="1"/>
  <c r="I16" i="1"/>
  <c r="I13" i="1"/>
  <c r="I19" i="1"/>
  <c r="I8" i="1"/>
  <c r="I31" i="1"/>
  <c r="I10" i="1"/>
  <c r="I25" i="1"/>
  <c r="I18" i="1"/>
  <c r="I17" i="1"/>
  <c r="I29" i="1"/>
  <c r="I28" i="1"/>
  <c r="I27" i="1"/>
  <c r="I12" i="1"/>
  <c r="I20" i="1"/>
  <c r="I15" i="1"/>
  <c r="I9" i="1"/>
  <c r="I6" i="1"/>
  <c r="I7" i="1"/>
  <c r="I30" i="1"/>
  <c r="O370" i="18"/>
  <c r="O367" i="18"/>
  <c r="AK727" i="21"/>
  <c r="O372" i="18"/>
  <c r="O365" i="18"/>
  <c r="O361" i="18"/>
  <c r="O357" i="18"/>
  <c r="O353" i="18"/>
  <c r="O349" i="18"/>
  <c r="O345" i="18"/>
  <c r="O341" i="18"/>
  <c r="O337" i="18"/>
  <c r="O333" i="18"/>
  <c r="O329" i="18"/>
  <c r="O325" i="18"/>
  <c r="O320" i="18"/>
  <c r="O316" i="18"/>
  <c r="O309" i="18"/>
  <c r="O305" i="18"/>
  <c r="O302" i="18"/>
  <c r="O298" i="18"/>
  <c r="O295" i="18"/>
  <c r="O291" i="18"/>
  <c r="O287" i="18"/>
  <c r="O283" i="18"/>
  <c r="O276" i="18"/>
  <c r="O272" i="18"/>
  <c r="O268" i="18"/>
  <c r="O264" i="18"/>
  <c r="O260" i="18"/>
  <c r="O257" i="18"/>
  <c r="O252" i="18"/>
  <c r="O248" i="18"/>
  <c r="O244" i="18"/>
  <c r="O240" i="18"/>
  <c r="O236" i="18"/>
  <c r="O232" i="18"/>
  <c r="O228" i="18"/>
  <c r="O224" i="18"/>
  <c r="O221" i="18"/>
  <c r="O218" i="18"/>
  <c r="O214" i="18"/>
  <c r="O210" i="18"/>
  <c r="O206" i="18"/>
  <c r="O198" i="18"/>
  <c r="O195" i="18"/>
  <c r="O191" i="18"/>
  <c r="O189" i="18"/>
  <c r="O181" i="18"/>
  <c r="O173" i="18"/>
  <c r="O169" i="18"/>
  <c r="O162" i="18"/>
  <c r="O158" i="18"/>
  <c r="O154" i="18"/>
  <c r="O150" i="18"/>
  <c r="O146" i="18"/>
  <c r="O142" i="18"/>
  <c r="O139" i="18"/>
  <c r="O369" i="18"/>
  <c r="O364" i="18"/>
  <c r="O360" i="18"/>
  <c r="O356" i="18"/>
  <c r="O352" i="18"/>
  <c r="O348" i="18"/>
  <c r="O344" i="18"/>
  <c r="O340" i="18"/>
  <c r="O336" i="18"/>
  <c r="O332" i="18"/>
  <c r="O328" i="18"/>
  <c r="O319" i="18"/>
  <c r="O315" i="18"/>
  <c r="O312" i="18"/>
  <c r="O308" i="18"/>
  <c r="O304" i="18"/>
  <c r="O301" i="18"/>
  <c r="O294" i="18"/>
  <c r="O290" i="18"/>
  <c r="O286" i="18"/>
  <c r="O282" i="18"/>
  <c r="O279" i="18"/>
  <c r="O275" i="18"/>
  <c r="O271" i="18"/>
  <c r="O267" i="18"/>
  <c r="O263" i="18"/>
  <c r="O259" i="18"/>
  <c r="O247" i="18"/>
  <c r="O239" i="18"/>
  <c r="AK731" i="21"/>
  <c r="O368" i="18"/>
  <c r="O363" i="18"/>
  <c r="O359" i="18"/>
  <c r="O355" i="18"/>
  <c r="O351" i="18"/>
  <c r="O347" i="18"/>
  <c r="O343" i="18"/>
  <c r="O339" i="18"/>
  <c r="O335" i="18"/>
  <c r="O331" i="18"/>
  <c r="O327" i="18"/>
  <c r="O322" i="18"/>
  <c r="O314" i="18"/>
  <c r="O311" i="18"/>
  <c r="O307" i="18"/>
  <c r="O303" i="18"/>
  <c r="O300" i="18"/>
  <c r="O297" i="18"/>
  <c r="O293" i="18"/>
  <c r="O289" i="18"/>
  <c r="O285" i="18"/>
  <c r="O281" i="18"/>
  <c r="O278" i="18"/>
  <c r="O274" i="18"/>
  <c r="O270" i="18"/>
  <c r="O266" i="18"/>
  <c r="O262" i="18"/>
  <c r="O258" i="18"/>
  <c r="O254" i="18"/>
  <c r="O246" i="18"/>
  <c r="O243" i="18"/>
  <c r="O238" i="18"/>
  <c r="O234" i="18"/>
  <c r="O230" i="18"/>
  <c r="O226" i="18"/>
  <c r="O223" i="18"/>
  <c r="O219" i="18"/>
  <c r="O216" i="18"/>
  <c r="O212" i="18"/>
  <c r="O208" i="18"/>
  <c r="O200" i="18"/>
  <c r="O193" i="18"/>
  <c r="O187" i="18"/>
  <c r="O184" i="18"/>
  <c r="O179" i="18"/>
  <c r="O175" i="18"/>
  <c r="O171" i="18"/>
  <c r="O167" i="18"/>
  <c r="O166" i="18"/>
  <c r="O160" i="18"/>
  <c r="O156" i="18"/>
  <c r="O152" i="18"/>
  <c r="O148" i="18"/>
  <c r="O144" i="18"/>
  <c r="O137" i="18"/>
  <c r="O358" i="18"/>
  <c r="O342" i="18"/>
  <c r="O326" i="18"/>
  <c r="O306" i="18"/>
  <c r="O292" i="18"/>
  <c r="O277" i="18"/>
  <c r="O265" i="18"/>
  <c r="O253" i="18"/>
  <c r="O242" i="18"/>
  <c r="O233" i="18"/>
  <c r="O225" i="18"/>
  <c r="O207" i="18"/>
  <c r="O201" i="18"/>
  <c r="O194" i="18"/>
  <c r="O188" i="18"/>
  <c r="O180" i="18"/>
  <c r="O172" i="18"/>
  <c r="O161" i="18"/>
  <c r="O153" i="18"/>
  <c r="O145" i="18"/>
  <c r="O138" i="18"/>
  <c r="O133" i="18"/>
  <c r="O129" i="18"/>
  <c r="O128" i="18"/>
  <c r="O124" i="18"/>
  <c r="O119" i="18"/>
  <c r="O114" i="18"/>
  <c r="O108" i="18"/>
  <c r="O101" i="18"/>
  <c r="O97" i="18"/>
  <c r="O93" i="18"/>
  <c r="O89" i="18"/>
  <c r="O85" i="18"/>
  <c r="O81" i="18"/>
  <c r="O77" i="18"/>
  <c r="O63" i="18"/>
  <c r="O59" i="18"/>
  <c r="O55" i="18"/>
  <c r="O51" i="18"/>
  <c r="O48" i="18"/>
  <c r="O42" i="18"/>
  <c r="O38" i="18"/>
  <c r="O34" i="18"/>
  <c r="O31" i="18"/>
  <c r="O28" i="18"/>
  <c r="O24" i="18"/>
  <c r="O18" i="18"/>
  <c r="O14" i="18"/>
  <c r="O7" i="18"/>
  <c r="O4" i="18"/>
  <c r="O37" i="18"/>
  <c r="O27" i="18"/>
  <c r="O21" i="18"/>
  <c r="O13" i="18"/>
  <c r="O6" i="18"/>
  <c r="O346" i="18"/>
  <c r="O227" i="18"/>
  <c r="O202" i="18"/>
  <c r="O163" i="18"/>
  <c r="O140" i="18"/>
  <c r="O109" i="18"/>
  <c r="O98" i="18"/>
  <c r="O86" i="18"/>
  <c r="O73" i="18"/>
  <c r="O67" i="18"/>
  <c r="O52" i="18"/>
  <c r="O43" i="18"/>
  <c r="O32" i="18"/>
  <c r="O25" i="18"/>
  <c r="O11" i="18"/>
  <c r="O371" i="18"/>
  <c r="O354" i="18"/>
  <c r="O338" i="18"/>
  <c r="O313" i="18"/>
  <c r="O288" i="18"/>
  <c r="O273" i="18"/>
  <c r="O261" i="18"/>
  <c r="O241" i="18"/>
  <c r="O231" i="18"/>
  <c r="O217" i="18"/>
  <c r="O213" i="18"/>
  <c r="O205" i="18"/>
  <c r="O199" i="18"/>
  <c r="O192" i="18"/>
  <c r="O186" i="18"/>
  <c r="O170" i="18"/>
  <c r="O165" i="18"/>
  <c r="O159" i="18"/>
  <c r="O151" i="18"/>
  <c r="O143" i="18"/>
  <c r="O136" i="18"/>
  <c r="O132" i="18"/>
  <c r="O127" i="18"/>
  <c r="O123" i="18"/>
  <c r="O113" i="18"/>
  <c r="O107" i="18"/>
  <c r="O104" i="18"/>
  <c r="O100" i="18"/>
  <c r="O96" i="18"/>
  <c r="O92" i="18"/>
  <c r="O88" i="18"/>
  <c r="O84" i="18"/>
  <c r="O80" i="18"/>
  <c r="O69" i="18"/>
  <c r="O66" i="18"/>
  <c r="O62" i="18"/>
  <c r="O58" i="18"/>
  <c r="O54" i="18"/>
  <c r="O50" i="18"/>
  <c r="O47" i="18"/>
  <c r="O41" i="18"/>
  <c r="O30" i="18"/>
  <c r="O17" i="18"/>
  <c r="O10" i="18"/>
  <c r="O3" i="18"/>
  <c r="O296" i="18"/>
  <c r="O245" i="18"/>
  <c r="O209" i="18"/>
  <c r="O147" i="18"/>
  <c r="O130" i="18"/>
  <c r="O115" i="18"/>
  <c r="O102" i="18"/>
  <c r="O90" i="18"/>
  <c r="O78" i="18"/>
  <c r="O60" i="18"/>
  <c r="O39" i="18"/>
  <c r="O19" i="18"/>
  <c r="O8" i="18"/>
  <c r="O366" i="18"/>
  <c r="O350" i="18"/>
  <c r="O334" i="18"/>
  <c r="O321" i="18"/>
  <c r="O310" i="18"/>
  <c r="O299" i="18"/>
  <c r="O284" i="18"/>
  <c r="O269" i="18"/>
  <c r="O249" i="18"/>
  <c r="O237" i="18"/>
  <c r="O229" i="18"/>
  <c r="O222" i="18"/>
  <c r="O215" i="18"/>
  <c r="O211" i="18"/>
  <c r="O197" i="18"/>
  <c r="O190" i="18"/>
  <c r="O185" i="18"/>
  <c r="O176" i="18"/>
  <c r="O168" i="18"/>
  <c r="O164" i="18"/>
  <c r="O157" i="18"/>
  <c r="O149" i="18"/>
  <c r="O141" i="18"/>
  <c r="O135" i="18"/>
  <c r="O131" i="18"/>
  <c r="O126" i="18"/>
  <c r="O122" i="18"/>
  <c r="O116" i="18"/>
  <c r="O112" i="18"/>
  <c r="O110" i="18"/>
  <c r="O106" i="18"/>
  <c r="O103" i="18"/>
  <c r="O99" i="18"/>
  <c r="O95" i="18"/>
  <c r="O91" i="18"/>
  <c r="O87" i="18"/>
  <c r="O79" i="18"/>
  <c r="O74" i="18"/>
  <c r="O70" i="18"/>
  <c r="O68" i="18"/>
  <c r="O65" i="18"/>
  <c r="O61" i="18"/>
  <c r="O57" i="18"/>
  <c r="O53" i="18"/>
  <c r="O49" i="18"/>
  <c r="O46" i="18"/>
  <c r="O44" i="18"/>
  <c r="O40" i="18"/>
  <c r="O36" i="18"/>
  <c r="O33" i="18"/>
  <c r="O29" i="18"/>
  <c r="O26" i="18"/>
  <c r="O23" i="18"/>
  <c r="O20" i="18"/>
  <c r="O16" i="18"/>
  <c r="O12" i="18"/>
  <c r="O9" i="18"/>
  <c r="O5" i="18"/>
  <c r="O362" i="18"/>
  <c r="O330" i="18"/>
  <c r="O280" i="18"/>
  <c r="O235" i="18"/>
  <c r="O220" i="18"/>
  <c r="O196" i="18"/>
  <c r="O174" i="18"/>
  <c r="O155" i="18"/>
  <c r="O134" i="18"/>
  <c r="O125" i="18"/>
  <c r="O111" i="18"/>
  <c r="O105" i="18"/>
  <c r="O94" i="18"/>
  <c r="AK82" i="21"/>
  <c r="O64" i="18"/>
  <c r="O56" i="18"/>
  <c r="O45" i="18"/>
  <c r="O35" i="18"/>
  <c r="O22" i="18"/>
  <c r="O15" i="18"/>
  <c r="AX332" i="21"/>
  <c r="AS750" i="21"/>
  <c r="AX325" i="21"/>
  <c r="AX337" i="21"/>
  <c r="AX320" i="21"/>
  <c r="AS322" i="21"/>
  <c r="AS326" i="21"/>
  <c r="AS737" i="21"/>
  <c r="AX744" i="21"/>
  <c r="AX316" i="21"/>
  <c r="AS308" i="21"/>
  <c r="AS328" i="21"/>
  <c r="AX319" i="21"/>
  <c r="AS739" i="21"/>
  <c r="AS334" i="21"/>
  <c r="AX307" i="21"/>
  <c r="AX753" i="21"/>
  <c r="AS740" i="21"/>
  <c r="AS752" i="21"/>
  <c r="AS738" i="21"/>
  <c r="AS311" i="21"/>
  <c r="AS339" i="21"/>
  <c r="AX747" i="21"/>
  <c r="AX745" i="21"/>
  <c r="AX341" i="21"/>
  <c r="AX748" i="21"/>
  <c r="AX340" i="21"/>
  <c r="AS306" i="21"/>
  <c r="AX318" i="21"/>
  <c r="AX324" i="21"/>
  <c r="AS331" i="21"/>
  <c r="AX741" i="21"/>
  <c r="AS743" i="21"/>
  <c r="AX977" i="21"/>
  <c r="AS989" i="21"/>
  <c r="AS985" i="21"/>
  <c r="AX982" i="21"/>
  <c r="AX990" i="21"/>
  <c r="AX978" i="21"/>
  <c r="AS988" i="21"/>
  <c r="AS970" i="21"/>
  <c r="AS974" i="21"/>
  <c r="AS996" i="21"/>
  <c r="AS971" i="21"/>
  <c r="AS964" i="21"/>
  <c r="AS992" i="21"/>
  <c r="AS979" i="21"/>
  <c r="AS967" i="21"/>
  <c r="AS987" i="21"/>
  <c r="AS963" i="21"/>
  <c r="AS975" i="21"/>
  <c r="AS986" i="21"/>
  <c r="AX995" i="21"/>
  <c r="AX999" i="21"/>
  <c r="AX984" i="21"/>
  <c r="AX972" i="21"/>
  <c r="AX965" i="21"/>
  <c r="AX969" i="21"/>
  <c r="AX966" i="21"/>
  <c r="AX981" i="21"/>
  <c r="AS997" i="21"/>
  <c r="AX993" i="21"/>
  <c r="AS968" i="21"/>
  <c r="AS1000" i="21"/>
  <c r="AX973" i="21"/>
  <c r="AS991" i="21"/>
  <c r="AS980" i="21"/>
  <c r="AS998" i="21"/>
  <c r="AS983" i="21"/>
  <c r="AS976" i="21"/>
  <c r="AS994" i="21"/>
  <c r="AS895" i="21"/>
  <c r="AS894" i="21"/>
  <c r="AX893" i="21"/>
  <c r="AS901" i="21"/>
  <c r="AS874" i="21"/>
  <c r="AX892" i="21"/>
  <c r="AX886" i="21"/>
  <c r="AX875" i="21"/>
  <c r="AX846" i="21"/>
  <c r="AX867" i="21"/>
  <c r="AX869" i="21"/>
  <c r="AX872" i="21"/>
  <c r="AX858" i="21"/>
  <c r="AX866" i="21"/>
  <c r="AX852" i="21"/>
  <c r="AX849" i="21"/>
  <c r="AX855" i="21"/>
  <c r="AX884" i="21"/>
  <c r="AX887" i="21"/>
  <c r="AX870" i="21"/>
  <c r="AX853" i="21"/>
  <c r="AX882" i="21"/>
  <c r="AX844" i="21"/>
  <c r="AX883" i="21"/>
  <c r="AX842" i="21"/>
  <c r="AX888" i="21"/>
  <c r="AX873" i="21"/>
  <c r="AX847" i="21"/>
  <c r="AX877" i="21"/>
  <c r="AX879" i="21"/>
  <c r="AX868" i="21"/>
  <c r="AX854" i="21"/>
  <c r="AX850" i="21"/>
  <c r="AX880" i="21"/>
  <c r="AX859" i="21"/>
  <c r="AX851" i="21"/>
  <c r="AX881" i="21"/>
  <c r="AX876" i="21"/>
  <c r="AX840" i="21"/>
  <c r="AX856" i="21"/>
  <c r="AX878" i="21"/>
  <c r="AX861" i="21"/>
  <c r="AX863" i="21"/>
  <c r="AX889" i="21"/>
  <c r="AX891" i="21"/>
  <c r="AX885" i="21"/>
  <c r="AX857" i="21"/>
  <c r="AX864" i="21"/>
  <c r="AX890" i="21"/>
  <c r="AX865" i="21"/>
  <c r="AX848" i="21"/>
  <c r="AX843" i="21"/>
  <c r="AX871" i="21"/>
  <c r="AX862" i="21"/>
  <c r="AX845" i="21"/>
  <c r="AX860" i="21"/>
  <c r="AX841" i="21"/>
  <c r="V3" i="21"/>
  <c r="V2" i="21"/>
  <c r="V4" i="21"/>
  <c r="X17" i="21"/>
  <c r="X12" i="21"/>
  <c r="X13" i="21"/>
  <c r="X22" i="21"/>
  <c r="X23" i="21"/>
  <c r="AK266" i="21"/>
  <c r="AK4" i="21"/>
  <c r="AK328" i="21"/>
  <c r="AK7" i="21"/>
  <c r="AK42" i="21"/>
  <c r="AK191" i="21"/>
  <c r="AK418" i="21"/>
  <c r="AK27" i="21"/>
  <c r="AK512" i="21"/>
  <c r="AK18" i="21"/>
  <c r="AK3" i="21"/>
  <c r="AK161" i="21"/>
  <c r="AK260" i="21"/>
  <c r="AK219" i="21"/>
  <c r="AK572" i="21"/>
  <c r="AK386" i="21"/>
  <c r="AK55" i="21"/>
  <c r="AK11" i="21"/>
  <c r="AK23" i="21"/>
  <c r="AK26" i="21"/>
  <c r="AK74" i="21"/>
  <c r="AK19" i="21"/>
  <c r="AK528" i="21"/>
  <c r="AK5" i="21"/>
  <c r="AK12" i="21"/>
  <c r="AK566" i="21"/>
  <c r="AK15" i="21"/>
  <c r="AK225" i="21"/>
  <c r="AK142" i="21"/>
  <c r="AK54" i="21"/>
  <c r="AK422" i="21"/>
  <c r="AK20" i="21"/>
  <c r="AK6" i="21"/>
  <c r="AK8" i="21"/>
  <c r="AK10" i="21"/>
  <c r="AK9" i="21"/>
  <c r="AK175" i="21"/>
  <c r="AK14" i="21"/>
  <c r="AK16" i="21"/>
  <c r="AK21" i="21"/>
  <c r="AK66" i="21"/>
  <c r="AK31" i="21"/>
  <c r="AK22" i="21"/>
  <c r="AK28" i="21"/>
  <c r="AK24" i="21"/>
  <c r="AK127" i="21"/>
  <c r="AK35" i="21"/>
  <c r="AK13" i="21"/>
  <c r="AK17" i="21"/>
  <c r="AK167" i="21"/>
  <c r="AK25" i="21"/>
  <c r="AK36" i="21"/>
  <c r="AK59" i="21"/>
  <c r="AK128" i="21"/>
  <c r="AK30" i="21"/>
  <c r="AK32" i="21"/>
  <c r="AK29" i="21"/>
  <c r="AK39" i="21"/>
  <c r="AK48" i="21"/>
  <c r="AK33" i="21"/>
  <c r="AK75" i="21"/>
  <c r="AK146" i="21"/>
  <c r="AK201" i="21"/>
  <c r="AK548" i="21"/>
  <c r="AK661" i="21"/>
  <c r="AK40" i="21"/>
  <c r="AK179" i="21"/>
  <c r="AK38" i="21"/>
  <c r="AK50" i="21"/>
  <c r="AK44" i="21"/>
  <c r="AK34" i="21"/>
  <c r="AK37" i="21"/>
  <c r="AK49" i="21"/>
  <c r="AK107" i="21"/>
  <c r="AK153" i="21"/>
  <c r="AK43" i="21"/>
  <c r="AK92" i="21"/>
  <c r="AK46" i="21"/>
  <c r="AK119" i="21"/>
  <c r="AK47" i="21"/>
  <c r="AK41" i="21"/>
  <c r="AK199" i="21"/>
  <c r="AK51" i="21"/>
  <c r="AK67" i="21"/>
  <c r="AK316" i="21"/>
  <c r="AK281" i="21"/>
  <c r="AK45" i="21"/>
  <c r="AK63" i="21"/>
  <c r="AK56" i="21"/>
  <c r="AK72" i="21"/>
  <c r="AK53" i="21"/>
  <c r="AK60" i="21"/>
  <c r="AK76" i="21"/>
  <c r="AK57" i="21"/>
  <c r="AK141" i="21"/>
  <c r="AK71" i="21"/>
  <c r="AK64" i="21"/>
  <c r="AK61" i="21"/>
  <c r="AK466" i="21"/>
  <c r="AK112" i="21"/>
  <c r="AK52" i="21"/>
  <c r="AK68" i="21"/>
  <c r="AK83" i="21"/>
  <c r="AK70" i="21"/>
  <c r="AK131" i="21"/>
  <c r="AK134" i="21"/>
  <c r="AK62" i="21"/>
  <c r="AK69" i="21"/>
  <c r="AK108" i="21"/>
  <c r="AK73" i="21"/>
  <c r="AK103" i="21"/>
  <c r="AK79" i="21"/>
  <c r="AK100" i="21"/>
  <c r="AK177" i="21"/>
  <c r="AK58" i="21"/>
  <c r="AK93" i="21"/>
  <c r="AK65" i="21"/>
  <c r="AK78" i="21"/>
  <c r="AK114" i="21"/>
  <c r="AK607" i="21"/>
  <c r="AK80" i="21"/>
  <c r="AK105" i="21"/>
  <c r="AK121" i="21"/>
  <c r="AK77" i="21"/>
  <c r="AK132" i="21"/>
  <c r="AK115" i="21"/>
  <c r="AK109" i="21"/>
  <c r="AK104" i="21"/>
  <c r="AK113" i="21"/>
  <c r="AK94" i="21"/>
  <c r="AK116" i="21"/>
  <c r="AK99" i="21"/>
  <c r="AK81" i="21"/>
  <c r="AK102" i="21"/>
  <c r="AK98" i="21"/>
  <c r="AK96" i="21"/>
  <c r="AL96" i="21"/>
  <c r="AK185" i="21"/>
  <c r="AK97" i="21"/>
  <c r="AK95" i="21"/>
  <c r="AL95" i="21"/>
  <c r="AK111" i="21"/>
  <c r="AK90" i="21"/>
  <c r="AK88" i="21"/>
  <c r="AL88" i="21"/>
  <c r="AK106" i="21"/>
  <c r="AK86" i="21"/>
  <c r="AK84" i="21"/>
  <c r="AL84" i="21"/>
  <c r="AK87" i="21"/>
  <c r="AK85" i="21"/>
  <c r="AK332" i="21"/>
  <c r="AK91" i="21"/>
  <c r="AK89" i="21"/>
  <c r="AK101" i="21"/>
  <c r="AK117" i="21"/>
  <c r="AK110" i="21"/>
  <c r="AK145" i="21"/>
  <c r="AK118" i="21"/>
  <c r="AK120" i="21"/>
  <c r="AK154" i="21"/>
  <c r="AK248" i="21"/>
  <c r="AK122" i="21"/>
  <c r="AK124" i="21"/>
  <c r="AK143" i="21"/>
  <c r="AK123" i="21"/>
  <c r="AK169" i="21"/>
  <c r="AK140" i="21"/>
  <c r="AK125" i="21"/>
  <c r="AK126" i="21"/>
  <c r="AK144" i="21"/>
  <c r="AK138" i="21"/>
  <c r="AK136" i="21"/>
  <c r="AL136" i="21"/>
  <c r="AK129" i="21"/>
  <c r="AK155" i="21"/>
  <c r="AK130" i="21"/>
  <c r="AK149" i="21"/>
  <c r="AK139" i="21"/>
  <c r="AK137" i="21"/>
  <c r="AK135" i="21"/>
  <c r="AK133" i="21"/>
  <c r="AL133" i="21"/>
  <c r="AK150" i="21"/>
  <c r="AK147" i="21"/>
  <c r="AK171" i="21"/>
  <c r="AK157" i="21"/>
  <c r="AK151" i="21"/>
  <c r="AK165" i="21"/>
  <c r="AK227" i="21"/>
  <c r="AK159" i="21"/>
  <c r="AK148" i="21"/>
  <c r="AK173" i="21"/>
  <c r="AK158" i="21"/>
  <c r="AK163" i="21"/>
  <c r="AK152" i="21"/>
  <c r="AK181" i="21"/>
  <c r="AK156" i="21"/>
  <c r="AK164" i="21"/>
  <c r="AK180" i="21"/>
  <c r="AK166" i="21"/>
  <c r="AK182" i="21"/>
  <c r="AK193" i="21"/>
  <c r="AK187" i="21"/>
  <c r="AK168" i="21"/>
  <c r="AK170" i="21"/>
  <c r="AK183" i="21"/>
  <c r="AK172" i="21"/>
  <c r="AK174" i="21"/>
  <c r="AK160" i="21"/>
  <c r="AK176" i="21"/>
  <c r="AK162" i="21"/>
  <c r="AK178" i="21"/>
  <c r="AK184" i="21"/>
  <c r="AK188" i="21"/>
  <c r="AK195" i="21"/>
  <c r="AK186" i="21"/>
  <c r="AK211" i="21"/>
  <c r="AK290" i="21"/>
  <c r="AK189" i="21"/>
  <c r="AK256" i="21"/>
  <c r="AK200" i="21"/>
  <c r="AK206" i="21"/>
  <c r="AK196" i="21"/>
  <c r="AK194" i="21"/>
  <c r="AK656" i="21"/>
  <c r="AK681" i="21"/>
  <c r="AK198" i="21"/>
  <c r="AK213" i="21"/>
  <c r="AK208" i="21"/>
  <c r="AL208" i="21"/>
  <c r="AK291" i="21"/>
  <c r="AK233" i="21"/>
  <c r="AK202" i="21"/>
  <c r="AK197" i="21"/>
  <c r="AK192" i="21"/>
  <c r="AK190" i="21"/>
  <c r="AK207" i="21"/>
  <c r="AK203" i="21"/>
  <c r="AL203" i="21"/>
  <c r="AK274" i="21"/>
  <c r="AK234" i="21"/>
  <c r="AL234" i="21"/>
  <c r="AK215" i="21"/>
  <c r="AK221" i="21"/>
  <c r="AK205" i="21"/>
  <c r="AK204" i="21"/>
  <c r="AK254" i="21"/>
  <c r="AK210" i="21"/>
  <c r="AK209" i="21"/>
  <c r="AK222" i="21"/>
  <c r="AK287" i="21"/>
  <c r="AK216" i="21"/>
  <c r="AK568" i="21"/>
  <c r="AK295" i="21"/>
  <c r="AK214" i="21"/>
  <c r="AK218" i="21"/>
  <c r="AK212" i="21"/>
  <c r="AK258" i="21"/>
  <c r="AK217" i="21"/>
  <c r="AK220" i="21"/>
  <c r="AK224" i="21"/>
  <c r="AK242" i="21"/>
  <c r="AK229" i="21"/>
  <c r="AK223" i="21"/>
  <c r="AK244" i="21"/>
  <c r="AK278" i="21"/>
  <c r="AK450" i="21"/>
  <c r="AK226" i="21"/>
  <c r="AK240" i="21"/>
  <c r="AK230" i="21"/>
  <c r="AK231" i="21"/>
  <c r="AK228" i="21"/>
  <c r="AK250" i="21"/>
  <c r="AK236" i="21"/>
  <c r="AK235" i="21"/>
  <c r="AK243" i="21"/>
  <c r="AK283" i="21"/>
  <c r="AK241" i="21"/>
  <c r="AK573" i="21"/>
  <c r="AK579" i="21"/>
  <c r="AK238" i="21"/>
  <c r="AK245" i="21"/>
  <c r="AK252" i="21"/>
  <c r="AK232" i="21"/>
  <c r="AK239" i="21"/>
  <c r="AK259" i="21"/>
  <c r="AK237" i="21"/>
  <c r="AK253" i="21"/>
  <c r="AK251" i="21"/>
  <c r="AK300" i="21"/>
  <c r="AK364" i="21"/>
  <c r="AK344" i="21"/>
  <c r="AK271" i="21"/>
  <c r="AK249" i="21"/>
  <c r="AK424" i="21"/>
  <c r="AK272" i="21"/>
  <c r="AK544" i="21"/>
  <c r="AK246" i="21"/>
  <c r="AK247" i="21"/>
  <c r="AK292" i="21"/>
  <c r="AL292" i="21"/>
  <c r="AK551" i="21"/>
  <c r="AK264" i="21"/>
  <c r="AK262" i="21"/>
  <c r="AK308" i="21"/>
  <c r="AK255" i="21"/>
  <c r="AK345" i="21"/>
  <c r="AK365" i="21"/>
  <c r="AK437" i="21"/>
  <c r="AK604" i="21"/>
  <c r="AK304" i="21"/>
  <c r="AK276" i="21"/>
  <c r="AK269" i="21"/>
  <c r="AK284" i="21"/>
  <c r="AK257" i="21"/>
  <c r="AK270" i="21"/>
  <c r="AK275" i="21"/>
  <c r="AK296" i="21"/>
  <c r="AK486" i="21"/>
  <c r="AK273" i="21"/>
  <c r="AK348" i="21"/>
  <c r="AK263" i="21"/>
  <c r="AK301" i="21"/>
  <c r="AK524" i="21"/>
  <c r="AK261" i="21"/>
  <c r="AK277" i="21"/>
  <c r="AK268" i="21"/>
  <c r="AK428" i="21"/>
  <c r="AK267" i="21"/>
  <c r="AK265" i="21"/>
  <c r="AK297" i="21"/>
  <c r="AL297" i="21"/>
  <c r="AK577" i="21"/>
  <c r="AK286" i="21"/>
  <c r="AK282" i="21"/>
  <c r="AK279" i="21"/>
  <c r="AK317" i="21"/>
  <c r="AK280" i="21"/>
  <c r="AK430" i="21"/>
  <c r="AK336" i="21"/>
  <c r="AK289" i="21"/>
  <c r="AK305" i="21"/>
  <c r="AK288" i="21"/>
  <c r="AK432" i="21"/>
  <c r="AK390" i="21"/>
  <c r="AK394" i="21"/>
  <c r="AK324" i="21"/>
  <c r="AK313" i="21"/>
  <c r="AK406" i="21"/>
  <c r="AK320" i="21"/>
  <c r="AK285" i="21"/>
  <c r="AK668" i="21"/>
  <c r="AK325" i="21"/>
  <c r="AK314" i="21"/>
  <c r="AK329" i="21"/>
  <c r="AK302" i="21"/>
  <c r="AK318" i="21"/>
  <c r="AK294" i="21"/>
  <c r="AK293" i="21"/>
  <c r="AK340" i="21"/>
  <c r="AK333" i="21"/>
  <c r="AL333" i="21"/>
  <c r="AK306" i="21"/>
  <c r="AK299" i="21"/>
  <c r="AK298" i="21"/>
  <c r="AK321" i="21"/>
  <c r="AK337" i="21"/>
  <c r="AK310" i="21"/>
  <c r="AK334" i="21"/>
  <c r="AK311" i="21"/>
  <c r="AK352" i="21"/>
  <c r="AK322" i="21"/>
  <c r="AK338" i="21"/>
  <c r="AK315" i="21"/>
  <c r="AK372" i="21"/>
  <c r="AK326" i="21"/>
  <c r="AK303" i="21"/>
  <c r="AK341" i="21"/>
  <c r="AK330" i="21"/>
  <c r="AK307" i="21"/>
  <c r="AK356" i="21"/>
  <c r="AK312" i="21"/>
  <c r="AK436" i="21"/>
  <c r="AK349" i="21"/>
  <c r="AK342" i="21"/>
  <c r="AK319" i="21"/>
  <c r="AK309" i="21"/>
  <c r="AK323" i="21"/>
  <c r="AK353" i="21"/>
  <c r="AK331" i="21"/>
  <c r="AK377" i="21"/>
  <c r="AK357" i="21"/>
  <c r="AK346" i="21"/>
  <c r="AK366" i="21"/>
  <c r="AK335" i="21"/>
  <c r="AL335" i="21"/>
  <c r="AK368" i="21"/>
  <c r="AK350" i="21"/>
  <c r="AK339" i="21"/>
  <c r="AK373" i="21"/>
  <c r="AL373" i="21"/>
  <c r="AK327" i="21"/>
  <c r="AK343" i="21"/>
  <c r="AK482" i="21"/>
  <c r="AK398" i="21"/>
  <c r="AK347" i="21"/>
  <c r="AK441" i="21"/>
  <c r="AL441" i="21"/>
  <c r="AK414" i="21"/>
  <c r="AK419" i="21"/>
  <c r="AK351" i="21"/>
  <c r="AK369" i="21"/>
  <c r="AK354" i="21"/>
  <c r="AK410" i="21"/>
  <c r="AK402" i="21"/>
  <c r="AK382" i="21"/>
  <c r="AK378" i="21"/>
  <c r="AK358" i="21"/>
  <c r="AK457" i="21"/>
  <c r="AK387" i="21"/>
  <c r="AK403" i="21"/>
  <c r="AK470" i="21"/>
  <c r="AK474" i="21"/>
  <c r="AK713" i="21"/>
  <c r="AK391" i="21"/>
  <c r="AK407" i="21"/>
  <c r="AK370" i="21"/>
  <c r="AK395" i="21"/>
  <c r="AK411" i="21"/>
  <c r="AK355" i="21"/>
  <c r="AK446" i="21"/>
  <c r="AK383" i="21"/>
  <c r="AK399" i="21"/>
  <c r="AK415" i="21"/>
  <c r="AK454" i="21"/>
  <c r="AK458" i="21"/>
  <c r="AK359" i="21"/>
  <c r="AK498" i="21"/>
  <c r="AK371" i="21"/>
  <c r="AK361" i="21"/>
  <c r="AK362" i="21"/>
  <c r="AK379" i="21"/>
  <c r="AL379" i="21"/>
  <c r="AK438" i="21"/>
  <c r="AL438" i="21"/>
  <c r="AK360" i="21"/>
  <c r="AK363" i="21"/>
  <c r="AK396" i="21"/>
  <c r="AK412" i="21"/>
  <c r="AK384" i="21"/>
  <c r="AK400" i="21"/>
  <c r="AK416" i="21"/>
  <c r="AK499" i="21"/>
  <c r="AK388" i="21"/>
  <c r="AK404" i="21"/>
  <c r="AK420" i="21"/>
  <c r="AK433" i="21"/>
  <c r="AK451" i="21"/>
  <c r="AK392" i="21"/>
  <c r="AK408" i="21"/>
  <c r="AK425" i="21"/>
  <c r="AK367" i="21"/>
  <c r="AK376" i="21"/>
  <c r="AK393" i="21"/>
  <c r="AK409" i="21"/>
  <c r="AK426" i="21"/>
  <c r="AK381" i="21"/>
  <c r="AK380" i="21"/>
  <c r="AK397" i="21"/>
  <c r="AK413" i="21"/>
  <c r="AK494" i="21"/>
  <c r="AK448" i="21"/>
  <c r="AK468" i="21"/>
  <c r="AK720" i="21"/>
  <c r="AK626" i="21"/>
  <c r="AK503" i="21"/>
  <c r="AK385" i="21"/>
  <c r="AK401" i="21"/>
  <c r="AK417" i="21"/>
  <c r="AK423" i="21"/>
  <c r="AK375" i="21"/>
  <c r="AK374" i="21"/>
  <c r="AK389" i="21"/>
  <c r="AK405" i="21"/>
  <c r="AK421" i="21"/>
  <c r="AK460" i="21"/>
  <c r="AK476" i="21"/>
  <c r="AK518" i="21"/>
  <c r="AK455" i="21"/>
  <c r="AK471" i="21"/>
  <c r="AK452" i="21"/>
  <c r="AK440" i="21"/>
  <c r="AK439" i="21"/>
  <c r="AK473" i="21"/>
  <c r="AK515" i="21"/>
  <c r="AK443" i="21"/>
  <c r="AK442" i="21"/>
  <c r="AK427" i="21"/>
  <c r="AK445" i="21"/>
  <c r="AK461" i="21"/>
  <c r="AK477" i="21"/>
  <c r="AK490" i="21"/>
  <c r="AK434" i="21"/>
  <c r="AK429" i="21"/>
  <c r="AK447" i="21"/>
  <c r="AK463" i="21"/>
  <c r="AK479" i="21"/>
  <c r="AK567" i="21"/>
  <c r="AK444" i="21"/>
  <c r="AK431" i="21"/>
  <c r="AK449" i="21"/>
  <c r="AK435" i="21"/>
  <c r="AK453" i="21"/>
  <c r="AK469" i="21"/>
  <c r="AK478" i="21"/>
  <c r="AK459" i="21"/>
  <c r="AK475" i="21"/>
  <c r="AK456" i="21"/>
  <c r="AK472" i="21"/>
  <c r="AK493" i="21"/>
  <c r="AK516" i="21"/>
  <c r="AK467" i="21"/>
  <c r="AK483" i="21"/>
  <c r="AK521" i="21"/>
  <c r="AK464" i="21"/>
  <c r="AK480" i="21"/>
  <c r="AK465" i="21"/>
  <c r="AK481" i="21"/>
  <c r="AK462" i="21"/>
  <c r="AK487" i="21"/>
  <c r="AK484" i="21"/>
  <c r="AK526" i="21"/>
  <c r="AK485" i="21"/>
  <c r="AK614" i="21"/>
  <c r="AK504" i="21"/>
  <c r="AK501" i="21"/>
  <c r="AL501" i="21"/>
  <c r="AK500" i="21"/>
  <c r="AK491" i="21"/>
  <c r="AK509" i="21"/>
  <c r="AK529" i="21"/>
  <c r="AK488" i="21"/>
  <c r="AK505" i="21"/>
  <c r="AK502" i="21"/>
  <c r="AK497" i="21"/>
  <c r="AK519" i="21"/>
  <c r="AK495" i="21"/>
  <c r="AK513" i="21"/>
  <c r="AK492" i="21"/>
  <c r="AK510" i="21"/>
  <c r="AK507" i="21"/>
  <c r="AL507" i="21"/>
  <c r="AK506" i="21"/>
  <c r="AK520" i="21"/>
  <c r="AK496" i="21"/>
  <c r="AK514" i="21"/>
  <c r="AK489" i="21"/>
  <c r="AK511" i="21"/>
  <c r="AK508" i="21"/>
  <c r="AK552" i="21"/>
  <c r="AK525" i="21"/>
  <c r="AK531" i="21"/>
  <c r="AK596" i="21"/>
  <c r="AK571" i="21"/>
  <c r="AK522" i="21"/>
  <c r="AK517" i="21"/>
  <c r="AK533" i="21"/>
  <c r="AK549" i="21"/>
  <c r="AK523" i="21"/>
  <c r="AK536" i="21"/>
  <c r="AL536" i="21"/>
  <c r="AK537" i="21"/>
  <c r="AK593" i="21"/>
  <c r="AK541" i="21"/>
  <c r="AK530" i="21"/>
  <c r="AK589" i="21"/>
  <c r="AK532" i="21"/>
  <c r="AK534" i="21"/>
  <c r="AK527" i="21"/>
  <c r="AK540" i="21"/>
  <c r="AK538" i="21"/>
  <c r="AK726" i="21"/>
  <c r="AK542" i="21"/>
  <c r="AK535" i="21"/>
  <c r="AK555" i="21"/>
  <c r="AK554" i="21"/>
  <c r="AL554" i="21"/>
  <c r="AK547" i="21"/>
  <c r="AK700" i="21"/>
  <c r="AK556" i="21"/>
  <c r="AK622" i="21"/>
  <c r="AK539" i="21"/>
  <c r="AK545" i="21"/>
  <c r="AK543" i="21"/>
  <c r="AK560" i="21"/>
  <c r="AK557" i="21"/>
  <c r="AL557" i="21"/>
  <c r="AK562" i="21"/>
  <c r="AK553" i="21"/>
  <c r="AK564" i="21"/>
  <c r="AK561" i="21"/>
  <c r="AK558" i="21"/>
  <c r="AK559" i="21"/>
  <c r="AK546" i="21"/>
  <c r="AK563" i="21"/>
  <c r="AK550" i="21"/>
  <c r="AK613" i="21"/>
  <c r="AK565" i="21"/>
  <c r="AK584" i="21"/>
  <c r="AK588" i="21"/>
  <c r="AK654" i="21"/>
  <c r="AL654" i="21"/>
  <c r="AK728" i="21"/>
  <c r="AK585" i="21"/>
  <c r="AK581" i="21"/>
  <c r="AK618" i="21"/>
  <c r="AK599" i="21"/>
  <c r="AK575" i="21"/>
  <c r="AK621" i="21"/>
  <c r="AL621" i="21"/>
  <c r="AK658" i="21"/>
  <c r="AK608" i="21"/>
  <c r="AK594" i="21"/>
  <c r="AK578" i="21"/>
  <c r="AK637" i="21"/>
  <c r="AK600" i="21"/>
  <c r="AK587" i="21"/>
  <c r="AK582" i="21"/>
  <c r="AK605" i="21"/>
  <c r="AK583" i="21"/>
  <c r="AK580" i="21"/>
  <c r="AK650" i="21"/>
  <c r="AK601" i="21"/>
  <c r="AK595" i="21"/>
  <c r="AK590" i="21"/>
  <c r="AK633" i="21"/>
  <c r="AK592" i="21"/>
  <c r="AK591" i="21"/>
  <c r="AK586" i="21"/>
  <c r="AK598" i="21"/>
  <c r="AK606" i="21"/>
  <c r="AK603" i="21"/>
  <c r="AK597" i="21"/>
  <c r="AK611" i="21"/>
  <c r="AK616" i="21"/>
  <c r="AK625" i="21"/>
  <c r="AK602" i="21"/>
  <c r="AL602" i="21"/>
  <c r="AK609" i="21"/>
  <c r="AK620" i="21"/>
  <c r="AK615" i="21"/>
  <c r="AK664" i="21"/>
  <c r="AK627" i="21"/>
  <c r="AK617" i="21"/>
  <c r="AK610" i="21"/>
  <c r="AK612" i="21"/>
  <c r="AK623" i="21"/>
  <c r="AK638" i="21"/>
  <c r="AK619" i="21"/>
  <c r="AK630" i="21"/>
  <c r="AK642" i="21"/>
  <c r="AK628" i="21"/>
  <c r="AK634" i="21"/>
  <c r="AK629" i="21"/>
  <c r="AK655" i="21"/>
  <c r="AK624" i="21"/>
  <c r="AK632" i="21"/>
  <c r="AK631" i="21"/>
  <c r="AK640" i="21"/>
  <c r="AK636" i="21"/>
  <c r="AK635" i="21"/>
  <c r="AK699" i="21"/>
  <c r="AK685" i="21"/>
  <c r="AK651" i="21"/>
  <c r="AK673" i="21"/>
  <c r="AK648" i="21"/>
  <c r="AK643" i="21"/>
  <c r="AK641" i="21"/>
  <c r="AK660" i="21"/>
  <c r="AK719" i="21"/>
  <c r="AK652" i="21"/>
  <c r="AK646" i="21"/>
  <c r="AK647" i="21"/>
  <c r="AK671" i="21"/>
  <c r="AK649" i="21"/>
  <c r="AK645" i="21"/>
  <c r="AK644" i="21"/>
  <c r="AK659" i="21"/>
  <c r="AL659" i="21"/>
  <c r="AK653" i="21"/>
  <c r="AK670" i="21"/>
  <c r="AK667" i="21"/>
  <c r="AK666" i="21"/>
  <c r="AK669" i="21"/>
  <c r="AK680" i="21"/>
  <c r="AK695" i="21"/>
  <c r="AK663" i="21"/>
  <c r="AK662" i="21"/>
  <c r="AK672" i="21"/>
  <c r="AK665" i="21"/>
  <c r="AK691" i="21"/>
  <c r="AK675" i="21"/>
  <c r="AK688" i="21"/>
  <c r="AK674" i="21"/>
  <c r="AK657" i="21"/>
  <c r="AK683" i="21"/>
  <c r="AK679" i="21"/>
  <c r="AK692" i="21"/>
  <c r="AK678" i="21"/>
  <c r="AK707" i="21"/>
  <c r="AK682" i="21"/>
  <c r="AK684" i="21"/>
  <c r="AK712" i="21"/>
  <c r="AK689" i="21"/>
  <c r="AK676" i="21"/>
  <c r="AK677" i="21"/>
  <c r="AK687" i="21"/>
  <c r="AK706" i="21"/>
  <c r="AK690" i="21"/>
  <c r="AK686" i="21"/>
  <c r="AK715" i="21"/>
  <c r="AK694" i="21"/>
  <c r="AK703" i="21"/>
  <c r="AK696" i="21"/>
  <c r="AK693" i="21"/>
  <c r="AK737" i="21"/>
  <c r="AK708" i="21"/>
  <c r="AK711" i="21"/>
  <c r="AK704" i="21"/>
  <c r="AK698" i="21"/>
  <c r="AK697" i="21"/>
  <c r="AK709" i="21"/>
  <c r="AK718" i="21"/>
  <c r="AK702" i="21"/>
  <c r="AK705" i="21"/>
  <c r="AK710" i="21"/>
  <c r="AL710" i="21"/>
  <c r="AK748" i="21"/>
  <c r="AK714" i="21"/>
  <c r="AK721" i="21"/>
  <c r="AK716" i="21"/>
  <c r="AK723" i="21"/>
  <c r="AK736" i="21"/>
  <c r="AK729" i="21"/>
  <c r="AL729" i="21"/>
  <c r="AK740" i="21"/>
  <c r="AK725" i="21"/>
  <c r="AL725" i="21"/>
  <c r="AK733" i="21"/>
  <c r="AK724" i="21"/>
  <c r="AK717" i="21"/>
  <c r="AK734" i="21"/>
  <c r="AK730" i="21"/>
  <c r="AK732" i="21"/>
  <c r="AK738" i="21"/>
  <c r="AK722" i="21"/>
  <c r="AK735" i="21"/>
  <c r="AK751" i="21"/>
  <c r="AK766" i="21"/>
  <c r="AL766" i="21"/>
  <c r="AK749" i="21"/>
  <c r="AK745" i="21"/>
  <c r="AK768" i="21"/>
  <c r="AK767" i="21"/>
  <c r="AK750" i="21"/>
  <c r="AK759" i="21"/>
  <c r="AK757" i="21"/>
  <c r="AK762" i="21"/>
  <c r="AK784" i="21"/>
  <c r="AL784" i="21"/>
  <c r="AK782" i="21"/>
  <c r="AK777" i="21"/>
  <c r="AK774" i="21"/>
  <c r="AK754" i="21"/>
  <c r="AK771" i="21"/>
  <c r="AK758" i="21"/>
  <c r="AK753" i="21"/>
  <c r="AK769" i="21"/>
  <c r="AK761" i="21"/>
  <c r="AK752" i="21"/>
  <c r="AK741" i="21"/>
  <c r="AK742" i="21"/>
  <c r="AK778" i="21"/>
  <c r="AK764" i="21"/>
  <c r="AL764" i="21"/>
  <c r="AK746" i="21"/>
  <c r="AK755" i="21"/>
  <c r="AK779" i="21"/>
  <c r="AK744" i="21"/>
  <c r="AK770" i="21"/>
  <c r="AK773" i="21"/>
  <c r="AK739" i="21"/>
  <c r="AK760" i="21"/>
  <c r="AK780" i="21"/>
  <c r="AK747" i="21"/>
  <c r="AK756" i="21"/>
  <c r="AK776" i="21"/>
  <c r="AK743" i="21"/>
  <c r="AK783" i="21"/>
  <c r="AL783" i="21"/>
  <c r="AK785" i="21"/>
  <c r="AL785" i="21"/>
  <c r="AK772" i="21"/>
  <c r="AK775" i="21"/>
  <c r="AK763" i="21"/>
  <c r="AK765" i="21"/>
  <c r="I33" i="1"/>
  <c r="X7" i="21"/>
  <c r="X6" i="21"/>
  <c r="X8" i="21"/>
  <c r="I34" i="1"/>
  <c r="X9" i="21"/>
  <c r="BP54" i="20"/>
  <c r="CB102" i="20"/>
  <c r="O102" i="20"/>
  <c r="BW103" i="20"/>
  <c r="J103" i="20"/>
  <c r="BY94" i="20"/>
  <c r="L94" i="20"/>
  <c r="BP104" i="20"/>
  <c r="C104" i="20"/>
  <c r="BS93" i="20"/>
  <c r="F93" i="20"/>
  <c r="BP90" i="20"/>
  <c r="C90" i="20"/>
  <c r="BS81" i="20"/>
  <c r="F81" i="20"/>
  <c r="BW97" i="20"/>
  <c r="J97" i="20"/>
  <c r="CG97" i="20"/>
  <c r="T97" i="20"/>
  <c r="BP95" i="20"/>
  <c r="C95" i="20"/>
  <c r="CD99" i="20"/>
  <c r="Q99" i="20"/>
  <c r="BQ84" i="20"/>
  <c r="D84" i="20"/>
  <c r="CA78" i="20"/>
  <c r="N78" i="20"/>
  <c r="CC82" i="20"/>
  <c r="P82" i="20"/>
  <c r="BW81" i="20"/>
  <c r="J81" i="20"/>
  <c r="CG106" i="20"/>
  <c r="T106" i="20"/>
  <c r="CC85" i="20"/>
  <c r="P85" i="20"/>
  <c r="BQ103" i="20"/>
  <c r="D103" i="20"/>
  <c r="CT54" i="20"/>
  <c r="BX97" i="20"/>
  <c r="K97" i="20"/>
  <c r="BU103" i="20"/>
  <c r="H103" i="20"/>
  <c r="CD88" i="20"/>
  <c r="Q88" i="20"/>
  <c r="BX94" i="20"/>
  <c r="K94" i="20"/>
  <c r="CF88" i="20"/>
  <c r="S88" i="20"/>
  <c r="CE75" i="20"/>
  <c r="R75" i="20"/>
  <c r="CA106" i="20"/>
  <c r="N106" i="20"/>
  <c r="BZ101" i="20"/>
  <c r="M101" i="20"/>
  <c r="BZ104" i="20"/>
  <c r="M104" i="20"/>
  <c r="CF101" i="20"/>
  <c r="S101" i="20"/>
  <c r="CG82" i="20"/>
  <c r="T82" i="20"/>
  <c r="BY80" i="20"/>
  <c r="L80" i="20"/>
  <c r="CA83" i="20"/>
  <c r="N83" i="20"/>
  <c r="BP99" i="20"/>
  <c r="C99" i="20"/>
  <c r="CG90" i="20"/>
  <c r="T90" i="20"/>
  <c r="CB103" i="20"/>
  <c r="O103" i="20"/>
  <c r="CD89" i="20"/>
  <c r="Q89" i="20"/>
  <c r="CG80" i="20"/>
  <c r="T80" i="20"/>
  <c r="BQ90" i="20"/>
  <c r="D90" i="20"/>
  <c r="BY83" i="20"/>
  <c r="L83" i="20"/>
  <c r="CA79" i="20"/>
  <c r="N79" i="20"/>
  <c r="CC76" i="20"/>
  <c r="P76" i="20"/>
  <c r="BP93" i="20"/>
  <c r="C93" i="20"/>
  <c r="BR90" i="20"/>
  <c r="E90" i="20"/>
  <c r="BQ106" i="20"/>
  <c r="D106" i="20"/>
  <c r="BX55" i="20"/>
  <c r="K55" i="20"/>
  <c r="CF84" i="20"/>
  <c r="S84" i="20"/>
  <c r="BR95" i="20"/>
  <c r="E95" i="20"/>
  <c r="CF105" i="20"/>
  <c r="S105" i="20"/>
  <c r="CC102" i="20"/>
  <c r="P102" i="20"/>
  <c r="CF100" i="20"/>
  <c r="S100" i="20"/>
  <c r="CB78" i="20"/>
  <c r="O78" i="20"/>
  <c r="CA93" i="20"/>
  <c r="N93" i="20"/>
  <c r="BP106" i="20"/>
  <c r="C106" i="20"/>
  <c r="CB94" i="20"/>
  <c r="O94" i="20"/>
  <c r="CD97" i="20"/>
  <c r="Q97" i="20"/>
  <c r="BT96" i="20"/>
  <c r="G96" i="20"/>
  <c r="BX98" i="20"/>
  <c r="K98" i="20"/>
  <c r="BS85" i="20"/>
  <c r="F85" i="20"/>
  <c r="CD102" i="20"/>
  <c r="Q102" i="20"/>
  <c r="CJ7" i="20"/>
  <c r="W7" i="20"/>
  <c r="BR104" i="20"/>
  <c r="E104" i="20"/>
  <c r="CA97" i="20"/>
  <c r="N97" i="20"/>
  <c r="CE101" i="20"/>
  <c r="R101" i="20"/>
  <c r="CG98" i="20"/>
  <c r="T98" i="20"/>
  <c r="BZ62" i="20"/>
  <c r="M62" i="20"/>
  <c r="CC88" i="20"/>
  <c r="P88" i="20"/>
  <c r="CB98" i="20"/>
  <c r="O98" i="20"/>
  <c r="BQ82" i="20"/>
  <c r="D82" i="20"/>
  <c r="BU106" i="20"/>
  <c r="H106" i="20"/>
  <c r="BX104" i="20"/>
  <c r="K104" i="20"/>
  <c r="BY76" i="20"/>
  <c r="L76" i="20"/>
  <c r="CC100" i="20"/>
  <c r="P100" i="20"/>
  <c r="BY96" i="20"/>
  <c r="L96" i="20"/>
  <c r="BU92" i="20"/>
  <c r="H92" i="20"/>
  <c r="BW94" i="20"/>
  <c r="J94" i="20"/>
  <c r="BX93" i="20"/>
  <c r="K93" i="20"/>
  <c r="CD75" i="20"/>
  <c r="Q75" i="20"/>
  <c r="BT101" i="20"/>
  <c r="G101" i="20"/>
  <c r="CB95" i="20"/>
  <c r="O95" i="20"/>
  <c r="BZ95" i="20"/>
  <c r="M95" i="20"/>
  <c r="CD92" i="20"/>
  <c r="Q92" i="20"/>
  <c r="CB92" i="20"/>
  <c r="O92" i="20"/>
  <c r="BP97" i="20"/>
  <c r="C97" i="20"/>
  <c r="BP7" i="20"/>
  <c r="C7" i="20"/>
  <c r="BY90" i="20"/>
  <c r="L90" i="20"/>
  <c r="CG76" i="20"/>
  <c r="T76" i="20"/>
  <c r="BT104" i="20"/>
  <c r="G104" i="20"/>
  <c r="BS102" i="20"/>
  <c r="F102" i="20"/>
  <c r="CE91" i="20"/>
  <c r="R91" i="20"/>
  <c r="CA102" i="20"/>
  <c r="N102" i="20"/>
  <c r="BR66" i="20"/>
  <c r="E66" i="20"/>
  <c r="CA104" i="20"/>
  <c r="N104" i="20"/>
  <c r="CG86" i="20"/>
  <c r="T86" i="20"/>
  <c r="BU86" i="20"/>
  <c r="H86" i="20"/>
  <c r="CD105" i="20"/>
  <c r="Q105" i="20"/>
  <c r="CD98" i="20"/>
  <c r="Q98" i="20"/>
  <c r="CA85" i="20"/>
  <c r="N85" i="20"/>
  <c r="BR105" i="20"/>
  <c r="E105" i="20"/>
  <c r="BR98" i="20"/>
  <c r="E98" i="20"/>
  <c r="CE88" i="20"/>
  <c r="R88" i="20"/>
  <c r="BY98" i="20"/>
  <c r="L98" i="20"/>
  <c r="BY87" i="20"/>
  <c r="L87" i="20"/>
  <c r="BV99" i="20"/>
  <c r="I99" i="20"/>
  <c r="BX92" i="20"/>
  <c r="K92" i="20"/>
  <c r="BR96" i="20"/>
  <c r="E96" i="20"/>
  <c r="BT88" i="20"/>
  <c r="G88" i="20"/>
  <c r="BQ100" i="20"/>
  <c r="D100" i="20"/>
  <c r="CE85" i="20"/>
  <c r="R85" i="20"/>
  <c r="CE95" i="20"/>
  <c r="R95" i="20"/>
  <c r="BS91" i="20"/>
  <c r="F91" i="20"/>
  <c r="BQ76" i="20"/>
  <c r="D76" i="20"/>
  <c r="CA87" i="20"/>
  <c r="N87" i="20"/>
  <c r="BY102" i="20"/>
  <c r="L102" i="20"/>
  <c r="BW83" i="20"/>
  <c r="J83" i="20"/>
  <c r="BQ87" i="20"/>
  <c r="D87" i="20"/>
  <c r="BU99" i="20"/>
  <c r="H99" i="20"/>
  <c r="BP51" i="20"/>
  <c r="BZ88" i="20"/>
  <c r="M88" i="20"/>
  <c r="CC86" i="20"/>
  <c r="P86" i="20"/>
  <c r="BY104" i="20"/>
  <c r="L104" i="20"/>
  <c r="BQ97" i="20"/>
  <c r="D97" i="20"/>
  <c r="CA101" i="20"/>
  <c r="N101" i="20"/>
  <c r="BR100" i="20"/>
  <c r="E100" i="20"/>
  <c r="BP100" i="20"/>
  <c r="C100" i="20"/>
  <c r="BT97" i="20"/>
  <c r="G97" i="20"/>
  <c r="BR97" i="20"/>
  <c r="E97" i="20"/>
  <c r="BX101" i="20"/>
  <c r="K101" i="20"/>
  <c r="BT94" i="20"/>
  <c r="G94" i="20"/>
  <c r="CF51" i="20"/>
  <c r="CB69" i="20"/>
  <c r="O69" i="20"/>
  <c r="BV81" i="20"/>
  <c r="I81" i="20"/>
  <c r="BW93" i="20"/>
  <c r="J93" i="20"/>
  <c r="CA92" i="20"/>
  <c r="N92" i="20"/>
  <c r="BU96" i="20"/>
  <c r="H96" i="20"/>
  <c r="BV102" i="20"/>
  <c r="I102" i="20"/>
  <c r="BS104" i="20"/>
  <c r="F104" i="20"/>
  <c r="BS99" i="20"/>
  <c r="F99" i="20"/>
  <c r="CB101" i="20"/>
  <c r="O101" i="20"/>
  <c r="BY101" i="20"/>
  <c r="L101" i="20"/>
  <c r="BV90" i="20"/>
  <c r="I90" i="20"/>
  <c r="BR75" i="20"/>
  <c r="E75" i="20"/>
  <c r="BV92" i="20"/>
  <c r="I92" i="20"/>
  <c r="CB106" i="20"/>
  <c r="O106" i="20"/>
  <c r="CB99" i="20"/>
  <c r="O99" i="20"/>
  <c r="CD91" i="20"/>
  <c r="Q91" i="20"/>
  <c r="BX95" i="20"/>
  <c r="K95" i="20"/>
  <c r="BQ105" i="20"/>
  <c r="D105" i="20"/>
  <c r="CD94" i="20"/>
  <c r="Q94" i="20"/>
  <c r="BW95" i="20"/>
  <c r="J95" i="20"/>
  <c r="BU80" i="20"/>
  <c r="H80" i="20"/>
  <c r="BT89" i="20"/>
  <c r="G89" i="20"/>
  <c r="BQ98" i="20"/>
  <c r="D98" i="20"/>
  <c r="BR50" i="20"/>
  <c r="BX71" i="20"/>
  <c r="K71" i="20"/>
  <c r="CD87" i="20"/>
  <c r="Q87" i="20"/>
  <c r="CE96" i="20"/>
  <c r="R96" i="20"/>
  <c r="BQ54" i="20"/>
  <c r="CA57" i="20"/>
  <c r="N57" i="20"/>
  <c r="CB61" i="20"/>
  <c r="O61" i="20"/>
  <c r="BQ79" i="20"/>
  <c r="D79" i="20"/>
  <c r="CB105" i="20"/>
  <c r="O105" i="20"/>
  <c r="BU79" i="20"/>
  <c r="H79" i="20"/>
  <c r="BP85" i="20"/>
  <c r="C85" i="20"/>
  <c r="CD60" i="20"/>
  <c r="Q60" i="20"/>
  <c r="CG83" i="20"/>
  <c r="T83" i="20"/>
  <c r="CF103" i="20"/>
  <c r="S103" i="20"/>
  <c r="BT49" i="20"/>
  <c r="G49" i="20"/>
  <c r="BZ105" i="20"/>
  <c r="M105" i="20"/>
  <c r="CE80" i="20"/>
  <c r="R80" i="20"/>
  <c r="BW69" i="20"/>
  <c r="J69" i="20"/>
  <c r="CB76" i="20"/>
  <c r="O76" i="20"/>
  <c r="CG88" i="20"/>
  <c r="T88" i="20"/>
  <c r="CB59" i="20"/>
  <c r="O59" i="20"/>
  <c r="BP49" i="20"/>
  <c r="C49" i="20"/>
  <c r="BY68" i="20"/>
  <c r="L68" i="20"/>
  <c r="BT64" i="20"/>
  <c r="G64" i="20"/>
  <c r="BU68" i="20"/>
  <c r="H68" i="20"/>
  <c r="BV51" i="20"/>
  <c r="I51" i="20"/>
  <c r="BY79" i="20"/>
  <c r="L79" i="20"/>
  <c r="BU77" i="20"/>
  <c r="H77" i="20"/>
  <c r="BX73" i="20"/>
  <c r="K73" i="20"/>
  <c r="BZ97" i="20"/>
  <c r="M97" i="20"/>
  <c r="BT65" i="20"/>
  <c r="G65" i="20"/>
  <c r="CF95" i="20"/>
  <c r="S95" i="20"/>
  <c r="BX63" i="20"/>
  <c r="K63" i="20"/>
  <c r="BQ86" i="20"/>
  <c r="D86" i="20"/>
  <c r="BS78" i="20"/>
  <c r="F78" i="20"/>
  <c r="CE105" i="20"/>
  <c r="R105" i="20"/>
  <c r="BV77" i="20"/>
  <c r="I77" i="20"/>
  <c r="BZ58" i="20"/>
  <c r="M58" i="20"/>
  <c r="CD62" i="20"/>
  <c r="Q62" i="20"/>
  <c r="BQ58" i="20"/>
  <c r="D58" i="20"/>
  <c r="BT52" i="20"/>
  <c r="CF79" i="20"/>
  <c r="S79" i="20"/>
  <c r="BT92" i="20"/>
  <c r="G92" i="20"/>
  <c r="BV72" i="20"/>
  <c r="I72" i="20"/>
  <c r="BV70" i="20"/>
  <c r="I70" i="20"/>
  <c r="CD83" i="20"/>
  <c r="Q83" i="20"/>
  <c r="BZ98" i="20"/>
  <c r="M98" i="20"/>
  <c r="BS94" i="20"/>
  <c r="F94" i="20"/>
  <c r="BW76" i="20"/>
  <c r="J76" i="20"/>
  <c r="BZ85" i="20"/>
  <c r="M85" i="20"/>
  <c r="CA99" i="20"/>
  <c r="N99" i="20"/>
  <c r="BV64" i="20"/>
  <c r="I64" i="20"/>
  <c r="BU78" i="20"/>
  <c r="H78" i="20"/>
  <c r="BX99" i="20"/>
  <c r="K99" i="20"/>
  <c r="CA77" i="20"/>
  <c r="N77" i="20"/>
  <c r="CB90" i="20"/>
  <c r="O90" i="20"/>
  <c r="BW87" i="20"/>
  <c r="J87" i="20"/>
  <c r="BX103" i="20"/>
  <c r="K103" i="20"/>
  <c r="BT99" i="20"/>
  <c r="G99" i="20"/>
  <c r="BQ94" i="20"/>
  <c r="D94" i="20"/>
  <c r="CC89" i="20"/>
  <c r="P89" i="20"/>
  <c r="BZ100" i="20"/>
  <c r="M100" i="20"/>
  <c r="CG100" i="20"/>
  <c r="T100" i="20"/>
  <c r="BR99" i="20"/>
  <c r="E99" i="20"/>
  <c r="CC99" i="20"/>
  <c r="P99" i="20"/>
  <c r="BP105" i="20"/>
  <c r="C105" i="20"/>
  <c r="BW105" i="20"/>
  <c r="J105" i="20"/>
  <c r="BZ103" i="20"/>
  <c r="M103" i="20"/>
  <c r="BV98" i="20"/>
  <c r="I98" i="20"/>
  <c r="CG102" i="20"/>
  <c r="T102" i="20"/>
  <c r="BV105" i="20"/>
  <c r="I105" i="20"/>
  <c r="BR91" i="20"/>
  <c r="E91" i="20"/>
  <c r="BU82" i="20"/>
  <c r="H82" i="20"/>
  <c r="BZ102" i="20"/>
  <c r="M102" i="20"/>
  <c r="BV88" i="20"/>
  <c r="I88" i="20"/>
  <c r="CG92" i="20"/>
  <c r="T92" i="20"/>
  <c r="BV95" i="20"/>
  <c r="I95" i="20"/>
  <c r="BY86" i="20"/>
  <c r="L86" i="20"/>
  <c r="CD106" i="20"/>
  <c r="Q106" i="20"/>
  <c r="BZ92" i="20"/>
  <c r="M92" i="20"/>
  <c r="BS97" i="20"/>
  <c r="F97" i="20"/>
  <c r="BZ99" i="20"/>
  <c r="M99" i="20"/>
  <c r="BS96" i="20"/>
  <c r="F96" i="20"/>
  <c r="BZ106" i="20"/>
  <c r="M106" i="20"/>
  <c r="BU95" i="20"/>
  <c r="H95" i="20"/>
  <c r="BT82" i="20"/>
  <c r="G82" i="20"/>
  <c r="BW80" i="20"/>
  <c r="J80" i="20"/>
  <c r="BP101" i="20"/>
  <c r="C101" i="20"/>
  <c r="CA105" i="20"/>
  <c r="N105" i="20"/>
  <c r="BW91" i="20"/>
  <c r="J91" i="20"/>
  <c r="CD93" i="20"/>
  <c r="Q93" i="20"/>
  <c r="CG84" i="20"/>
  <c r="T84" i="20"/>
  <c r="BT105" i="20"/>
  <c r="G105" i="20"/>
  <c r="BP91" i="20"/>
  <c r="C91" i="20"/>
  <c r="CA95" i="20"/>
  <c r="N95" i="20"/>
  <c r="BP98" i="20"/>
  <c r="C98" i="20"/>
  <c r="BS90" i="20"/>
  <c r="F90" i="20"/>
  <c r="CC105" i="20"/>
  <c r="P105" i="20"/>
  <c r="BT95" i="20"/>
  <c r="G95" i="20"/>
  <c r="CE99" i="20"/>
  <c r="R99" i="20"/>
  <c r="BT102" i="20"/>
  <c r="G102" i="20"/>
  <c r="CE106" i="20"/>
  <c r="R106" i="20"/>
  <c r="BS79" i="20"/>
  <c r="F79" i="20"/>
  <c r="CD95" i="20"/>
  <c r="Q95" i="20"/>
  <c r="BT60" i="20"/>
  <c r="G60" i="20"/>
  <c r="BR86" i="20"/>
  <c r="E86" i="20"/>
  <c r="BQ64" i="20"/>
  <c r="D64" i="20"/>
  <c r="BP61" i="20"/>
  <c r="C61" i="20"/>
  <c r="CB72" i="20"/>
  <c r="O72" i="20"/>
  <c r="BU102" i="20"/>
  <c r="H102" i="20"/>
  <c r="CE51" i="20"/>
  <c r="BW92" i="20"/>
  <c r="J92" i="20"/>
  <c r="CD52" i="20"/>
  <c r="BZ79" i="20"/>
  <c r="M79" i="20"/>
  <c r="CF94" i="20"/>
  <c r="S94" i="20"/>
  <c r="CF65" i="20"/>
  <c r="S65" i="20"/>
  <c r="BU101" i="20"/>
  <c r="H101" i="20"/>
  <c r="BR62" i="20"/>
  <c r="E62" i="20"/>
  <c r="CD76" i="20"/>
  <c r="Q76" i="20"/>
  <c r="BW86" i="20"/>
  <c r="J86" i="20"/>
  <c r="BU90" i="20"/>
  <c r="H90" i="20"/>
  <c r="CC97" i="20"/>
  <c r="P97" i="20"/>
  <c r="BR56" i="20"/>
  <c r="E56" i="20"/>
  <c r="BV79" i="20"/>
  <c r="I79" i="20"/>
  <c r="BZ54" i="20"/>
  <c r="CA98" i="20"/>
  <c r="N98" i="20"/>
  <c r="BT80" i="20"/>
  <c r="G80" i="20"/>
  <c r="BR102" i="20"/>
  <c r="E102" i="20"/>
  <c r="BX80" i="20"/>
  <c r="K80" i="20"/>
  <c r="BY99" i="20"/>
  <c r="L99" i="20"/>
  <c r="BT106" i="20"/>
  <c r="G106" i="20"/>
  <c r="CB100" i="20"/>
  <c r="O100" i="20"/>
  <c r="CA100" i="20"/>
  <c r="N100" i="20"/>
  <c r="CB93" i="20"/>
  <c r="O93" i="20"/>
  <c r="BP92" i="20"/>
  <c r="C92" i="20"/>
  <c r="BS105" i="20"/>
  <c r="F105" i="20"/>
  <c r="BV96" i="20"/>
  <c r="I96" i="20"/>
  <c r="BR92" i="20"/>
  <c r="E92" i="20"/>
  <c r="CD90" i="20"/>
  <c r="Q90" i="20"/>
  <c r="CD100" i="20"/>
  <c r="Q100" i="20"/>
  <c r="BX105" i="20"/>
  <c r="K105" i="20"/>
  <c r="BY106" i="20"/>
  <c r="L106" i="20"/>
  <c r="CD101" i="20"/>
  <c r="Q101" i="20"/>
  <c r="CE90" i="20"/>
  <c r="R90" i="20"/>
  <c r="BR106" i="20"/>
  <c r="E106" i="20"/>
  <c r="CA103" i="20"/>
  <c r="N103" i="20"/>
  <c r="BX102" i="20"/>
  <c r="K102" i="20"/>
  <c r="BY93" i="20"/>
  <c r="L93" i="20"/>
  <c r="BT103" i="20"/>
  <c r="G103" i="20"/>
  <c r="BU104" i="20"/>
  <c r="H104" i="20"/>
  <c r="BR103" i="20"/>
  <c r="E103" i="20"/>
  <c r="BS87" i="20"/>
  <c r="F87" i="20"/>
  <c r="CG96" i="20"/>
  <c r="T96" i="20"/>
  <c r="CD85" i="20"/>
  <c r="Q85" i="20"/>
  <c r="BR74" i="20"/>
  <c r="E74" i="20"/>
  <c r="CF93" i="20"/>
  <c r="S93" i="20"/>
  <c r="CG94" i="20"/>
  <c r="T94" i="20"/>
  <c r="BT90" i="20"/>
  <c r="G90" i="20"/>
  <c r="CE77" i="20"/>
  <c r="R77" i="20"/>
  <c r="BZ94" i="20"/>
  <c r="M94" i="20"/>
  <c r="BQ92" i="20"/>
  <c r="D92" i="20"/>
  <c r="CF90" i="20"/>
  <c r="S90" i="20"/>
  <c r="BY78" i="20"/>
  <c r="L78" i="20"/>
  <c r="CB91" i="20"/>
  <c r="O91" i="20"/>
  <c r="CC92" i="20"/>
  <c r="P92" i="20"/>
  <c r="BZ91" i="20"/>
  <c r="M91" i="20"/>
  <c r="BP103" i="20"/>
  <c r="C103" i="20"/>
  <c r="CE104" i="20"/>
  <c r="R104" i="20"/>
  <c r="CD77" i="20"/>
  <c r="Q77" i="20"/>
  <c r="BT73" i="20"/>
  <c r="G73" i="20"/>
  <c r="BP59" i="20"/>
  <c r="C59" i="20"/>
  <c r="BT85" i="20"/>
  <c r="G85" i="20"/>
  <c r="BV101" i="20"/>
  <c r="I101" i="20"/>
  <c r="BV94" i="20"/>
  <c r="I94" i="20"/>
  <c r="BW88" i="20"/>
  <c r="J88" i="20"/>
  <c r="CC94" i="20"/>
  <c r="P94" i="20"/>
  <c r="BV104" i="20"/>
  <c r="I104" i="20"/>
  <c r="CF92" i="20"/>
  <c r="S92" i="20"/>
  <c r="CC104" i="20"/>
  <c r="P104" i="20"/>
  <c r="CF96" i="20"/>
  <c r="S96" i="20"/>
  <c r="CF89" i="20"/>
  <c r="S89" i="20"/>
  <c r="CE83" i="20"/>
  <c r="R83" i="20"/>
  <c r="CF106" i="20"/>
  <c r="S106" i="20"/>
  <c r="CF99" i="20"/>
  <c r="S99" i="20"/>
  <c r="BX88" i="20"/>
  <c r="K88" i="20"/>
  <c r="BU100" i="20"/>
  <c r="H100" i="20"/>
  <c r="CF80" i="20"/>
  <c r="S80" i="20"/>
  <c r="CF76" i="20"/>
  <c r="S76" i="20"/>
  <c r="BX64" i="20"/>
  <c r="K64" i="20"/>
  <c r="BQ93" i="20"/>
  <c r="D93" i="20"/>
  <c r="CE49" i="20"/>
  <c r="R49" i="20"/>
  <c r="CF49" i="20"/>
  <c r="S49" i="20"/>
  <c r="BT87" i="20"/>
  <c r="G87" i="20"/>
  <c r="CF82" i="20"/>
  <c r="S82" i="20"/>
  <c r="BZ86" i="20"/>
  <c r="M86" i="20"/>
  <c r="BY89" i="20"/>
  <c r="L89" i="20"/>
  <c r="CD68" i="20"/>
  <c r="Q68" i="20"/>
  <c r="CF67" i="20"/>
  <c r="S67" i="20"/>
  <c r="CB84" i="20"/>
  <c r="O84" i="20"/>
  <c r="BV62" i="20"/>
  <c r="I62" i="20"/>
  <c r="BQ99" i="20"/>
  <c r="D99" i="20"/>
  <c r="BU72" i="20"/>
  <c r="H72" i="20"/>
  <c r="BV59" i="20"/>
  <c r="I59" i="20"/>
  <c r="CC66" i="20"/>
  <c r="P66" i="20"/>
  <c r="BW99" i="20"/>
  <c r="J99" i="20"/>
  <c r="BS101" i="20"/>
  <c r="F101" i="20"/>
  <c r="BZ93" i="20"/>
  <c r="M93" i="20"/>
  <c r="BV106" i="20"/>
  <c r="I106" i="20"/>
  <c r="BV103" i="20"/>
  <c r="I103" i="20"/>
  <c r="BV93" i="20"/>
  <c r="I93" i="20"/>
  <c r="BX96" i="20"/>
  <c r="K96" i="20"/>
  <c r="BX89" i="20"/>
  <c r="K89" i="20"/>
  <c r="BY84" i="20"/>
  <c r="L84" i="20"/>
  <c r="CE81" i="20"/>
  <c r="R81" i="20"/>
  <c r="CE76" i="20"/>
  <c r="R76" i="20"/>
  <c r="BY82" i="20"/>
  <c r="L82" i="20"/>
  <c r="BT71" i="20"/>
  <c r="G71" i="20"/>
  <c r="BQ96" i="20"/>
  <c r="D96" i="20"/>
  <c r="CE74" i="20"/>
  <c r="R74" i="20"/>
  <c r="BQ104" i="20"/>
  <c r="D104" i="20"/>
  <c r="BW47" i="20"/>
  <c r="J47" i="20"/>
  <c r="CD72" i="20"/>
  <c r="Q72" i="20"/>
  <c r="BU85" i="20"/>
  <c r="H85" i="20"/>
  <c r="CB86" i="20"/>
  <c r="O86" i="20"/>
  <c r="BP71" i="20"/>
  <c r="C71" i="20"/>
  <c r="BX67" i="20"/>
  <c r="K67" i="20"/>
  <c r="CC80" i="20"/>
  <c r="P80" i="20"/>
  <c r="CG93" i="20"/>
  <c r="T93" i="20"/>
  <c r="BV97" i="20"/>
  <c r="I97" i="20"/>
  <c r="BQ102" i="20"/>
  <c r="D102" i="20"/>
  <c r="BZ70" i="20"/>
  <c r="M70" i="20"/>
  <c r="CA90" i="20"/>
  <c r="N90" i="20"/>
  <c r="BQ80" i="20"/>
  <c r="D80" i="20"/>
  <c r="BP96" i="20"/>
  <c r="C96" i="20"/>
  <c r="BP89" i="20"/>
  <c r="C89" i="20"/>
  <c r="BW79" i="20"/>
  <c r="J79" i="20"/>
  <c r="CF98" i="20"/>
  <c r="S98" i="20"/>
  <c r="CF91" i="20"/>
  <c r="S91" i="20"/>
  <c r="CC78" i="20"/>
  <c r="P78" i="20"/>
  <c r="BT98" i="20"/>
  <c r="G98" i="20"/>
  <c r="BT91" i="20"/>
  <c r="G91" i="20"/>
  <c r="BV89" i="20"/>
  <c r="I89" i="20"/>
  <c r="CC84" i="20"/>
  <c r="P84" i="20"/>
  <c r="CC96" i="20"/>
  <c r="P96" i="20"/>
  <c r="BR89" i="20"/>
  <c r="E89" i="20"/>
  <c r="CE103" i="20"/>
  <c r="R103" i="20"/>
  <c r="BS83" i="20"/>
  <c r="F83" i="20"/>
  <c r="BU98" i="20"/>
  <c r="H98" i="20"/>
  <c r="BW77" i="20"/>
  <c r="J77" i="20"/>
  <c r="CF104" i="20"/>
  <c r="S104" i="20"/>
  <c r="BV56" i="20"/>
  <c r="BU93" i="20"/>
  <c r="H93" i="20"/>
  <c r="BY100" i="20"/>
  <c r="L100" i="20"/>
  <c r="BV91" i="20"/>
  <c r="I91" i="20"/>
  <c r="BZ60" i="20"/>
  <c r="M60" i="20"/>
  <c r="CE93" i="20"/>
  <c r="R93" i="20"/>
  <c r="CA61" i="20"/>
  <c r="N61" i="20"/>
  <c r="CC77" i="20"/>
  <c r="P77" i="20"/>
  <c r="BR81" i="20"/>
  <c r="E81" i="20"/>
  <c r="BX100" i="20"/>
  <c r="K100" i="20"/>
  <c r="BT61" i="20"/>
  <c r="G61" i="20"/>
  <c r="BS89" i="20"/>
  <c r="F89" i="20"/>
  <c r="BV71" i="20"/>
  <c r="I71" i="20"/>
  <c r="BT78" i="20"/>
  <c r="G78" i="20"/>
  <c r="BQ50" i="20"/>
  <c r="D50" i="20"/>
  <c r="BS69" i="20"/>
  <c r="F69" i="20"/>
  <c r="BR70" i="20"/>
  <c r="E70" i="20"/>
  <c r="BX61" i="20"/>
  <c r="K61" i="20"/>
  <c r="BP57" i="20"/>
  <c r="C57" i="20"/>
  <c r="CG95" i="20"/>
  <c r="T95" i="20"/>
  <c r="BV50" i="20"/>
  <c r="BW63" i="20"/>
  <c r="J63" i="20"/>
  <c r="CB49" i="20"/>
  <c r="O49" i="20"/>
  <c r="CA75" i="20"/>
  <c r="N75" i="20"/>
  <c r="CF59" i="20"/>
  <c r="S59" i="20"/>
  <c r="BV67" i="20"/>
  <c r="I67" i="20"/>
  <c r="CF58" i="20"/>
  <c r="S58" i="20"/>
  <c r="BW55" i="20"/>
  <c r="BZ68" i="20"/>
  <c r="M68" i="20"/>
  <c r="BU35" i="20"/>
  <c r="H35" i="20"/>
  <c r="CE67" i="20"/>
  <c r="R67" i="20"/>
  <c r="CF63" i="20"/>
  <c r="S63" i="20"/>
  <c r="BX53" i="20"/>
  <c r="BX106" i="20"/>
  <c r="K106" i="20"/>
  <c r="CA65" i="20"/>
  <c r="N65" i="20"/>
  <c r="CG64" i="20"/>
  <c r="T64" i="20"/>
  <c r="CF55" i="20"/>
  <c r="S55" i="20"/>
  <c r="BY97" i="20"/>
  <c r="L97" i="20"/>
  <c r="BY7" i="20"/>
  <c r="CA74" i="20"/>
  <c r="N74" i="20"/>
  <c r="DA47" i="20"/>
  <c r="BQ38" i="20"/>
  <c r="D38" i="20"/>
  <c r="BP12" i="20"/>
  <c r="C12" i="20"/>
  <c r="BY38" i="20"/>
  <c r="L38" i="20"/>
  <c r="CC95" i="20"/>
  <c r="P95" i="20"/>
  <c r="BT59" i="20"/>
  <c r="G59" i="20"/>
  <c r="CF71" i="20"/>
  <c r="S71" i="20"/>
  <c r="CG105" i="20"/>
  <c r="T105" i="20"/>
  <c r="BR94" i="20"/>
  <c r="E94" i="20"/>
  <c r="BQ83" i="20"/>
  <c r="D83" i="20"/>
  <c r="BZ50" i="20"/>
  <c r="M50" i="20"/>
  <c r="BQ74" i="20"/>
  <c r="D74" i="20"/>
  <c r="CB64" i="20"/>
  <c r="O64" i="20"/>
  <c r="BR52" i="20"/>
  <c r="E52" i="20"/>
  <c r="BW61" i="20"/>
  <c r="J61" i="20"/>
  <c r="BR73" i="20"/>
  <c r="E73" i="20"/>
  <c r="BZ89" i="20"/>
  <c r="M89" i="20"/>
  <c r="CD84" i="20"/>
  <c r="Q84" i="20"/>
  <c r="BY58" i="20"/>
  <c r="L58" i="20"/>
  <c r="BS88" i="20"/>
  <c r="F88" i="20"/>
  <c r="BR53" i="20"/>
  <c r="BQ55" i="20"/>
  <c r="D55" i="20"/>
  <c r="BX91" i="20"/>
  <c r="K91" i="20"/>
  <c r="CG79" i="20"/>
  <c r="T79" i="20"/>
  <c r="BZ90" i="20"/>
  <c r="M90" i="20"/>
  <c r="BR87" i="20"/>
  <c r="E87" i="20"/>
  <c r="BU81" i="20"/>
  <c r="H81" i="20"/>
  <c r="BX59" i="20"/>
  <c r="K59" i="20"/>
  <c r="BW75" i="20"/>
  <c r="J75" i="20"/>
  <c r="BV80" i="20"/>
  <c r="I80" i="20"/>
  <c r="CG58" i="20"/>
  <c r="T58" i="20"/>
  <c r="CD71" i="20"/>
  <c r="Q71" i="20"/>
  <c r="BU84" i="20"/>
  <c r="H84" i="20"/>
  <c r="CB81" i="20"/>
  <c r="O81" i="20"/>
  <c r="BY60" i="20"/>
  <c r="L60" i="20"/>
  <c r="BY105" i="20"/>
  <c r="L105" i="20"/>
  <c r="BR57" i="20"/>
  <c r="E57" i="20"/>
  <c r="CD79" i="20"/>
  <c r="Q79" i="20"/>
  <c r="BP83" i="20"/>
  <c r="C83" i="20"/>
  <c r="CC64" i="20"/>
  <c r="P64" i="20"/>
  <c r="BY50" i="20"/>
  <c r="BZ65" i="20"/>
  <c r="M65" i="20"/>
  <c r="BZ71" i="20"/>
  <c r="M71" i="20"/>
  <c r="BS106" i="20"/>
  <c r="F106" i="20"/>
  <c r="BX76" i="20"/>
  <c r="K76" i="20"/>
  <c r="CF57" i="20"/>
  <c r="S57" i="20"/>
  <c r="CB88" i="20"/>
  <c r="O88" i="20"/>
  <c r="CG104" i="20"/>
  <c r="T104" i="20"/>
  <c r="CC60" i="20"/>
  <c r="P60" i="20"/>
  <c r="BU94" i="20"/>
  <c r="H94" i="20"/>
  <c r="CA86" i="20"/>
  <c r="N86" i="20"/>
  <c r="CB97" i="20"/>
  <c r="O97" i="20"/>
  <c r="BW89" i="20"/>
  <c r="J89" i="20"/>
  <c r="BR83" i="20"/>
  <c r="E83" i="20"/>
  <c r="BZ87" i="20"/>
  <c r="M87" i="20"/>
  <c r="CF102" i="20"/>
  <c r="S102" i="20"/>
  <c r="BW90" i="20"/>
  <c r="J90" i="20"/>
  <c r="BR58" i="20"/>
  <c r="E58" i="20"/>
  <c r="CC106" i="20"/>
  <c r="P106" i="20"/>
  <c r="CG103" i="20"/>
  <c r="T103" i="20"/>
  <c r="BZ77" i="20"/>
  <c r="M77" i="20"/>
  <c r="BP73" i="20"/>
  <c r="C73" i="20"/>
  <c r="CD58" i="20"/>
  <c r="Q58" i="20"/>
  <c r="CA91" i="20"/>
  <c r="N91" i="20"/>
  <c r="BP88" i="20"/>
  <c r="C88" i="20"/>
  <c r="BQ101" i="20"/>
  <c r="D101" i="20"/>
  <c r="BT69" i="20"/>
  <c r="G69" i="20"/>
  <c r="BP55" i="20"/>
  <c r="C55" i="20"/>
  <c r="CE87" i="20"/>
  <c r="R87" i="20"/>
  <c r="CD50" i="20"/>
  <c r="Q50" i="20"/>
  <c r="CC68" i="20"/>
  <c r="P68" i="20"/>
  <c r="BY54" i="20"/>
  <c r="L54" i="20"/>
  <c r="BZ73" i="20"/>
  <c r="M73" i="20"/>
  <c r="BU91" i="20"/>
  <c r="H91" i="20"/>
  <c r="BP69" i="20"/>
  <c r="C69" i="20"/>
  <c r="CE73" i="20"/>
  <c r="R73" i="20"/>
  <c r="BQ88" i="20"/>
  <c r="D88" i="20"/>
  <c r="BP84" i="20"/>
  <c r="C84" i="20"/>
  <c r="BP67" i="20"/>
  <c r="C67" i="20"/>
  <c r="BP65" i="20"/>
  <c r="C65" i="20"/>
  <c r="CF74" i="20"/>
  <c r="S74" i="20"/>
  <c r="CG78" i="20"/>
  <c r="T78" i="20"/>
  <c r="BY95" i="20"/>
  <c r="L95" i="20"/>
  <c r="BP76" i="20"/>
  <c r="C76" i="20"/>
  <c r="CD66" i="20"/>
  <c r="Q66" i="20"/>
  <c r="CA58" i="20"/>
  <c r="N58" i="20"/>
  <c r="DA87" i="20"/>
  <c r="AN87" i="20"/>
  <c r="CE58" i="20"/>
  <c r="R58" i="20"/>
  <c r="CG41" i="20"/>
  <c r="CB89" i="20"/>
  <c r="O89" i="20"/>
  <c r="CA81" i="20"/>
  <c r="N81" i="20"/>
  <c r="BR101" i="20"/>
  <c r="E101" i="20"/>
  <c r="BV87" i="20"/>
  <c r="I87" i="20"/>
  <c r="BX90" i="20"/>
  <c r="K90" i="20"/>
  <c r="BZ74" i="20"/>
  <c r="M74" i="20"/>
  <c r="CB96" i="20"/>
  <c r="O96" i="20"/>
  <c r="CE59" i="20"/>
  <c r="R59" i="20"/>
  <c r="CD55" i="20"/>
  <c r="Q55" i="20"/>
  <c r="BX83" i="20"/>
  <c r="K83" i="20"/>
  <c r="BU54" i="20"/>
  <c r="H54" i="20"/>
  <c r="BP66" i="20"/>
  <c r="C66" i="20"/>
  <c r="BV83" i="20"/>
  <c r="I83" i="20"/>
  <c r="CC72" i="20"/>
  <c r="P72" i="20"/>
  <c r="CG54" i="20"/>
  <c r="T54" i="20"/>
  <c r="BX74" i="20"/>
  <c r="K74" i="20"/>
  <c r="BY103" i="20"/>
  <c r="L103" i="20"/>
  <c r="CD46" i="20"/>
  <c r="Q46" i="20"/>
  <c r="CC91" i="20"/>
  <c r="P91" i="20"/>
  <c r="CB67" i="20"/>
  <c r="O67" i="20"/>
  <c r="CB104" i="20"/>
  <c r="O104" i="20"/>
  <c r="CB82" i="20"/>
  <c r="O82" i="20"/>
  <c r="CB73" i="20"/>
  <c r="O73" i="20"/>
  <c r="BR54" i="20"/>
  <c r="BW106" i="20"/>
  <c r="J106" i="20"/>
  <c r="BS73" i="20"/>
  <c r="F73" i="20"/>
  <c r="CA53" i="20"/>
  <c r="N53" i="20"/>
  <c r="CF62" i="20"/>
  <c r="S62" i="20"/>
  <c r="BR77" i="20"/>
  <c r="E77" i="20"/>
  <c r="CG72" i="20"/>
  <c r="T72" i="20"/>
  <c r="CG56" i="20"/>
  <c r="T56" i="20"/>
  <c r="CG81" i="20"/>
  <c r="T81" i="20"/>
  <c r="BP50" i="20"/>
  <c r="C50" i="20"/>
  <c r="BY75" i="20"/>
  <c r="L75" i="20"/>
  <c r="CF75" i="20"/>
  <c r="S75" i="20"/>
  <c r="BS61" i="20"/>
  <c r="F61" i="20"/>
  <c r="CG46" i="20"/>
  <c r="T46" i="20"/>
  <c r="BX58" i="20"/>
  <c r="K58" i="20"/>
  <c r="BS62" i="20"/>
  <c r="F62" i="20"/>
  <c r="CB57" i="20"/>
  <c r="O57" i="20"/>
  <c r="BT86" i="20"/>
  <c r="G86" i="20"/>
  <c r="CF73" i="20"/>
  <c r="S73" i="20"/>
  <c r="BS71" i="20"/>
  <c r="F71" i="20"/>
  <c r="BZ57" i="20"/>
  <c r="M57" i="20"/>
  <c r="BY70" i="20"/>
  <c r="L70" i="20"/>
  <c r="BV52" i="20"/>
  <c r="I52" i="20"/>
  <c r="BP80" i="20"/>
  <c r="C80" i="20"/>
  <c r="BT63" i="20"/>
  <c r="G63" i="20"/>
  <c r="BS103" i="20"/>
  <c r="F103" i="20"/>
  <c r="BW85" i="20"/>
  <c r="J85" i="20"/>
  <c r="BZ96" i="20"/>
  <c r="M96" i="20"/>
  <c r="CE79" i="20"/>
  <c r="R79" i="20"/>
  <c r="BS75" i="20"/>
  <c r="F75" i="20"/>
  <c r="CB53" i="20"/>
  <c r="O53" i="20"/>
  <c r="BY92" i="20"/>
  <c r="L92" i="20"/>
  <c r="BU88" i="20"/>
  <c r="H88" i="20"/>
  <c r="CE102" i="20"/>
  <c r="R102" i="20"/>
  <c r="BX69" i="20"/>
  <c r="K69" i="20"/>
  <c r="BT55" i="20"/>
  <c r="G55" i="20"/>
  <c r="BP94" i="20"/>
  <c r="C94" i="20"/>
  <c r="BX84" i="20"/>
  <c r="K84" i="20"/>
  <c r="CE84" i="20"/>
  <c r="R84" i="20"/>
  <c r="CB65" i="20"/>
  <c r="O65" i="20"/>
  <c r="BX51" i="20"/>
  <c r="BZ81" i="20"/>
  <c r="M81" i="20"/>
  <c r="CF83" i="20"/>
  <c r="S83" i="20"/>
  <c r="BS65" i="20"/>
  <c r="F65" i="20"/>
  <c r="CG50" i="20"/>
  <c r="BX66" i="20"/>
  <c r="K66" i="20"/>
  <c r="CC90" i="20"/>
  <c r="P90" i="20"/>
  <c r="CD54" i="20"/>
  <c r="Q54" i="20"/>
  <c r="BU70" i="20"/>
  <c r="H70" i="20"/>
  <c r="CE47" i="20"/>
  <c r="R47" i="20"/>
  <c r="CB51" i="20"/>
  <c r="O51" i="20"/>
  <c r="BS47" i="20"/>
  <c r="F47" i="20"/>
  <c r="BZ72" i="20"/>
  <c r="M72" i="20"/>
  <c r="BR82" i="20"/>
  <c r="E82" i="20"/>
  <c r="BZ83" i="20"/>
  <c r="M83" i="20"/>
  <c r="BP87" i="20"/>
  <c r="C87" i="20"/>
  <c r="BR72" i="20"/>
  <c r="E72" i="20"/>
  <c r="CD28" i="20"/>
  <c r="Q28" i="20"/>
  <c r="CP16" i="20"/>
  <c r="AC16" i="20"/>
  <c r="CB85" i="20"/>
  <c r="O85" i="20"/>
  <c r="BU89" i="20"/>
  <c r="H89" i="20"/>
  <c r="CA52" i="20"/>
  <c r="N52" i="20"/>
  <c r="CA84" i="20"/>
  <c r="N84" i="20"/>
  <c r="CE71" i="20"/>
  <c r="R71" i="20"/>
  <c r="CD96" i="20"/>
  <c r="Q96" i="20"/>
  <c r="BW53" i="20"/>
  <c r="BX65" i="20"/>
  <c r="K65" i="20"/>
  <c r="BS49" i="20"/>
  <c r="F49" i="20"/>
  <c r="BV66" i="20"/>
  <c r="I66" i="20"/>
  <c r="BV68" i="20"/>
  <c r="I68" i="20"/>
  <c r="BW102" i="20"/>
  <c r="J102" i="20"/>
  <c r="BX86" i="20"/>
  <c r="K86" i="20"/>
  <c r="CG73" i="20"/>
  <c r="T73" i="20"/>
  <c r="BW51" i="20"/>
  <c r="BZ64" i="20"/>
  <c r="M64" i="20"/>
  <c r="CC50" i="20"/>
  <c r="P50" i="20"/>
  <c r="BR93" i="20"/>
  <c r="E93" i="20"/>
  <c r="CF69" i="20"/>
  <c r="S69" i="20"/>
  <c r="CA89" i="20"/>
  <c r="N89" i="20"/>
  <c r="BR64" i="20"/>
  <c r="E64" i="20"/>
  <c r="CB55" i="20"/>
  <c r="O55" i="20"/>
  <c r="BU59" i="20"/>
  <c r="H59" i="20"/>
  <c r="CR48" i="20"/>
  <c r="AE48" i="20"/>
  <c r="CU11" i="20"/>
  <c r="AH11" i="20"/>
  <c r="CV86" i="20"/>
  <c r="AI86" i="20"/>
  <c r="BW50" i="20"/>
  <c r="J50" i="20"/>
  <c r="BU8" i="20"/>
  <c r="H8" i="20"/>
  <c r="CR21" i="20"/>
  <c r="AE21" i="20"/>
  <c r="CC71" i="20"/>
  <c r="P71" i="20"/>
  <c r="CX14" i="20"/>
  <c r="AK14" i="20"/>
  <c r="CU33" i="20"/>
  <c r="AH33" i="20"/>
  <c r="CC22" i="20"/>
  <c r="P22" i="20"/>
  <c r="CX12" i="20"/>
  <c r="CS40" i="20"/>
  <c r="AF40" i="20"/>
  <c r="CR26" i="20"/>
  <c r="AE26" i="20"/>
  <c r="BS7" i="20"/>
  <c r="F7" i="20"/>
  <c r="CT90" i="20"/>
  <c r="AG90" i="20"/>
  <c r="CX81" i="20"/>
  <c r="AK81" i="20"/>
  <c r="CW24" i="20"/>
  <c r="AJ24" i="20"/>
  <c r="BV38" i="20"/>
  <c r="I38" i="20"/>
  <c r="CT31" i="20"/>
  <c r="CK29" i="20"/>
  <c r="X29" i="20"/>
  <c r="CY75" i="20"/>
  <c r="AL75" i="20"/>
  <c r="CS96" i="20"/>
  <c r="AF96" i="20"/>
  <c r="CK73" i="20"/>
  <c r="X73" i="20"/>
  <c r="CY19" i="20"/>
  <c r="AL19" i="20"/>
  <c r="CY10" i="20"/>
  <c r="AL10" i="20"/>
  <c r="CS93" i="20"/>
  <c r="AF93" i="20"/>
  <c r="CQ68" i="20"/>
  <c r="AD68" i="20"/>
  <c r="CV14" i="20"/>
  <c r="AI14" i="20"/>
  <c r="CW101" i="20"/>
  <c r="AJ101" i="20"/>
  <c r="CJ13" i="20"/>
  <c r="W13" i="20"/>
  <c r="CO101" i="20"/>
  <c r="AB101" i="20"/>
  <c r="CS22" i="20"/>
  <c r="AF22" i="20"/>
  <c r="CV74" i="20"/>
  <c r="AI74" i="20"/>
  <c r="CM8" i="20"/>
  <c r="Z8" i="20"/>
  <c r="CV91" i="20"/>
  <c r="AI91" i="20"/>
  <c r="CM77" i="20"/>
  <c r="Z77" i="20"/>
  <c r="DA14" i="20"/>
  <c r="AN14" i="20"/>
  <c r="CK93" i="20"/>
  <c r="X93" i="20"/>
  <c r="CK63" i="20"/>
  <c r="X63" i="20"/>
  <c r="CJ27" i="20"/>
  <c r="W27" i="20"/>
  <c r="CU88" i="20"/>
  <c r="AH88" i="20"/>
  <c r="CR104" i="20"/>
  <c r="AE104" i="20"/>
  <c r="CC36" i="20"/>
  <c r="BQ62" i="20"/>
  <c r="D62" i="20"/>
  <c r="CB77" i="20"/>
  <c r="O77" i="20"/>
  <c r="CA82" i="20"/>
  <c r="N82" i="20"/>
  <c r="CD51" i="20"/>
  <c r="BY85" i="20"/>
  <c r="L85" i="20"/>
  <c r="CE57" i="20"/>
  <c r="R57" i="20"/>
  <c r="CD74" i="20"/>
  <c r="Q74" i="20"/>
  <c r="CB80" i="20"/>
  <c r="O80" i="20"/>
  <c r="CC75" i="20"/>
  <c r="P75" i="20"/>
  <c r="CA69" i="20"/>
  <c r="N69" i="20"/>
  <c r="BP78" i="20"/>
  <c r="C78" i="20"/>
  <c r="BV60" i="20"/>
  <c r="I60" i="20"/>
  <c r="BR79" i="20"/>
  <c r="E79" i="20"/>
  <c r="BS95" i="20"/>
  <c r="F95" i="20"/>
  <c r="CC81" i="20"/>
  <c r="P81" i="20"/>
  <c r="CF97" i="20"/>
  <c r="S97" i="20"/>
  <c r="BT53" i="20"/>
  <c r="G53" i="20"/>
  <c r="CG91" i="20"/>
  <c r="T91" i="20"/>
  <c r="BT57" i="20"/>
  <c r="G57" i="20"/>
  <c r="BR85" i="20"/>
  <c r="E85" i="20"/>
  <c r="BQ52" i="20"/>
  <c r="D52" i="20"/>
  <c r="BS33" i="20"/>
  <c r="F33" i="20"/>
  <c r="CA15" i="20"/>
  <c r="N15" i="20"/>
  <c r="BW72" i="20"/>
  <c r="J72" i="20"/>
  <c r="CA31" i="20"/>
  <c r="N31" i="20"/>
  <c r="CQ65" i="20"/>
  <c r="AD65" i="20"/>
  <c r="CN10" i="20"/>
  <c r="AA10" i="20"/>
  <c r="DA41" i="20"/>
  <c r="AN41" i="20"/>
  <c r="CN35" i="20"/>
  <c r="AA35" i="20"/>
  <c r="CY37" i="20"/>
  <c r="AL37" i="20"/>
  <c r="CL65" i="20"/>
  <c r="Y65" i="20"/>
  <c r="CK78" i="20"/>
  <c r="X78" i="20"/>
  <c r="CX60" i="20"/>
  <c r="AK60" i="20"/>
  <c r="CY83" i="20"/>
  <c r="AL83" i="20"/>
  <c r="CT45" i="20"/>
  <c r="AG45" i="20"/>
  <c r="CQ86" i="20"/>
  <c r="AD86" i="20"/>
  <c r="CY25" i="20"/>
  <c r="BQ28" i="20"/>
  <c r="D28" i="20"/>
  <c r="CQ49" i="20"/>
  <c r="AD49" i="20"/>
  <c r="CK91" i="20"/>
  <c r="X91" i="20"/>
  <c r="CF16" i="20"/>
  <c r="S16" i="20"/>
  <c r="CU14" i="20"/>
  <c r="AH14" i="20"/>
  <c r="CO30" i="20"/>
  <c r="AB30" i="20"/>
  <c r="CN106" i="20"/>
  <c r="AA106" i="20"/>
  <c r="CO53" i="20"/>
  <c r="AB53" i="20"/>
  <c r="CL73" i="20"/>
  <c r="Y73" i="20"/>
  <c r="BV35" i="20"/>
  <c r="I35" i="20"/>
  <c r="BQ47" i="20"/>
  <c r="D47" i="20"/>
  <c r="BY72" i="20"/>
  <c r="L72" i="20"/>
  <c r="CT65" i="20"/>
  <c r="AG65" i="20"/>
  <c r="CO40" i="20"/>
  <c r="AB40" i="20"/>
  <c r="CK39" i="20"/>
  <c r="X39" i="20"/>
  <c r="CX61" i="20"/>
  <c r="AK61" i="20"/>
  <c r="CV46" i="20"/>
  <c r="AI46" i="20"/>
  <c r="CX98" i="20"/>
  <c r="AK98" i="20"/>
  <c r="BY18" i="20"/>
  <c r="L18" i="20"/>
  <c r="CY35" i="20"/>
  <c r="AL35" i="20"/>
  <c r="CL59" i="20"/>
  <c r="Y59" i="20"/>
  <c r="CY11" i="20"/>
  <c r="AL11" i="20"/>
  <c r="BS29" i="20"/>
  <c r="F29" i="20"/>
  <c r="CW105" i="20"/>
  <c r="AJ105" i="20"/>
  <c r="CO22" i="20"/>
  <c r="AB22" i="20"/>
  <c r="CS65" i="20"/>
  <c r="AF65" i="20"/>
  <c r="CZ38" i="20"/>
  <c r="AM38" i="20"/>
  <c r="CM25" i="20"/>
  <c r="Z25" i="20"/>
  <c r="CJ58" i="20"/>
  <c r="W58" i="20"/>
  <c r="CA22" i="20"/>
  <c r="N22" i="20"/>
  <c r="CE20" i="20"/>
  <c r="CS28" i="20"/>
  <c r="AF28" i="20"/>
  <c r="CW50" i="20"/>
  <c r="AJ50" i="20"/>
  <c r="BU18" i="20"/>
  <c r="H18" i="20"/>
  <c r="BV63" i="20"/>
  <c r="I63" i="20"/>
  <c r="BQ39" i="20"/>
  <c r="BS18" i="20"/>
  <c r="F18" i="20"/>
  <c r="BS13" i="20"/>
  <c r="F13" i="20"/>
  <c r="CF34" i="20"/>
  <c r="S34" i="20"/>
  <c r="BX22" i="20"/>
  <c r="K22" i="20"/>
  <c r="BR32" i="20"/>
  <c r="E32" i="20"/>
  <c r="BP8" i="20"/>
  <c r="C8" i="20"/>
  <c r="DA98" i="20"/>
  <c r="AN98" i="20"/>
  <c r="CN27" i="20"/>
  <c r="AA27" i="20"/>
  <c r="CP11" i="20"/>
  <c r="AC11" i="20"/>
  <c r="CS48" i="20"/>
  <c r="AF48" i="20"/>
  <c r="CB70" i="20"/>
  <c r="O70" i="20"/>
  <c r="CR24" i="20"/>
  <c r="CO21" i="20"/>
  <c r="AB21" i="20"/>
  <c r="DA71" i="20"/>
  <c r="AN71" i="20"/>
  <c r="BV19" i="20"/>
  <c r="I19" i="20"/>
  <c r="DA103" i="20"/>
  <c r="AN103" i="20"/>
  <c r="CY24" i="20"/>
  <c r="CY57" i="20"/>
  <c r="AL57" i="20"/>
  <c r="CT18" i="20"/>
  <c r="AG18" i="20"/>
  <c r="CQ80" i="20"/>
  <c r="AD80" i="20"/>
  <c r="CP66" i="20"/>
  <c r="AC66" i="20"/>
  <c r="CT95" i="20"/>
  <c r="AG95" i="20"/>
  <c r="CR73" i="20"/>
  <c r="AE73" i="20"/>
  <c r="CL19" i="20"/>
  <c r="Y19" i="20"/>
  <c r="CT102" i="20"/>
  <c r="AG102" i="20"/>
  <c r="CP84" i="20"/>
  <c r="AC84" i="20"/>
  <c r="DA91" i="20"/>
  <c r="AN91" i="20"/>
  <c r="DA12" i="20"/>
  <c r="AN12" i="20"/>
  <c r="CK17" i="20"/>
  <c r="X17" i="20"/>
  <c r="CV104" i="20"/>
  <c r="AI104" i="20"/>
  <c r="CL49" i="20"/>
  <c r="Y49" i="20"/>
  <c r="CL95" i="20"/>
  <c r="Y95" i="20"/>
  <c r="CU87" i="20"/>
  <c r="AH87" i="20"/>
  <c r="CU10" i="20"/>
  <c r="AH10" i="20"/>
  <c r="CO91" i="20"/>
  <c r="AB91" i="20"/>
  <c r="CZ79" i="20"/>
  <c r="AM79" i="20"/>
  <c r="CN102" i="20"/>
  <c r="AA102" i="20"/>
  <c r="CZ50" i="20"/>
  <c r="AM50" i="20"/>
  <c r="CR58" i="20"/>
  <c r="AE58" i="20"/>
  <c r="CW69" i="20"/>
  <c r="AJ69" i="20"/>
  <c r="CO82" i="20"/>
  <c r="AB82" i="20"/>
  <c r="CJ20" i="20"/>
  <c r="W20" i="20"/>
  <c r="BR63" i="20"/>
  <c r="E63" i="20"/>
  <c r="CN30" i="20"/>
  <c r="AA30" i="20"/>
  <c r="CL21" i="20"/>
  <c r="Y21" i="20"/>
  <c r="DA104" i="20"/>
  <c r="AN104" i="20"/>
  <c r="CP13" i="20"/>
  <c r="AC13" i="20"/>
  <c r="CR18" i="20"/>
  <c r="AE18" i="20"/>
  <c r="CQ47" i="20"/>
  <c r="AD47" i="20"/>
  <c r="CK19" i="20"/>
  <c r="X19" i="20"/>
  <c r="DA78" i="20"/>
  <c r="AN78" i="20"/>
  <c r="CB42" i="20"/>
  <c r="O42" i="20"/>
  <c r="BZ75" i="20"/>
  <c r="M75" i="20"/>
  <c r="CD56" i="20"/>
  <c r="Q56" i="20"/>
  <c r="CC93" i="20"/>
  <c r="P93" i="20"/>
  <c r="BP102" i="20"/>
  <c r="C102" i="20"/>
  <c r="BR33" i="20"/>
  <c r="E33" i="20"/>
  <c r="CC23" i="20"/>
  <c r="P23" i="20"/>
  <c r="CC34" i="20"/>
  <c r="CA14" i="20"/>
  <c r="N14" i="20"/>
  <c r="BR76" i="20"/>
  <c r="E76" i="20"/>
  <c r="BV15" i="20"/>
  <c r="I15" i="20"/>
  <c r="BT13" i="20"/>
  <c r="BQ36" i="20"/>
  <c r="CS34" i="20"/>
  <c r="AF34" i="20"/>
  <c r="CQ27" i="20"/>
  <c r="AD27" i="20"/>
  <c r="CN21" i="20"/>
  <c r="AA21" i="20"/>
  <c r="CV66" i="20"/>
  <c r="AI66" i="20"/>
  <c r="BX7" i="20"/>
  <c r="K7" i="20"/>
  <c r="CX29" i="20"/>
  <c r="AK29" i="20"/>
  <c r="CQ16" i="20"/>
  <c r="AD16" i="20"/>
  <c r="CO49" i="20"/>
  <c r="AB49" i="20"/>
  <c r="CB26" i="20"/>
  <c r="O26" i="20"/>
  <c r="DA17" i="20"/>
  <c r="AN17" i="20"/>
  <c r="CN29" i="20"/>
  <c r="AA29" i="20"/>
  <c r="CT8" i="20"/>
  <c r="DA8" i="20"/>
  <c r="AN8" i="20"/>
  <c r="CW77" i="20"/>
  <c r="AJ77" i="20"/>
  <c r="CU30" i="20"/>
  <c r="CT69" i="20"/>
  <c r="AG69" i="20"/>
  <c r="CR54" i="20"/>
  <c r="AE54" i="20"/>
  <c r="CU7" i="20"/>
  <c r="AH7" i="20"/>
  <c r="CJ8" i="20"/>
  <c r="W8" i="20"/>
  <c r="CU53" i="20"/>
  <c r="AH53" i="20"/>
  <c r="DA101" i="20"/>
  <c r="AN101" i="20"/>
  <c r="CY51" i="20"/>
  <c r="AL51" i="20"/>
  <c r="CT40" i="20"/>
  <c r="AG40" i="20"/>
  <c r="CZ99" i="20"/>
  <c r="AM99" i="20"/>
  <c r="CQ93" i="20"/>
  <c r="AD93" i="20"/>
  <c r="CY87" i="20"/>
  <c r="AL87" i="20"/>
  <c r="CP80" i="20"/>
  <c r="AC80" i="20"/>
  <c r="CK65" i="20"/>
  <c r="X65" i="20"/>
  <c r="CM26" i="20"/>
  <c r="Z26" i="20"/>
  <c r="CJ72" i="20"/>
  <c r="W72" i="20"/>
  <c r="CK66" i="20"/>
  <c r="X66" i="20"/>
  <c r="CK60" i="20"/>
  <c r="X60" i="20"/>
  <c r="CQ79" i="20"/>
  <c r="AD79" i="20"/>
  <c r="CS37" i="20"/>
  <c r="AF37" i="20"/>
  <c r="CZ78" i="20"/>
  <c r="AM78" i="20"/>
  <c r="CZ48" i="20"/>
  <c r="AM48" i="20"/>
  <c r="CF72" i="20"/>
  <c r="S72" i="20"/>
  <c r="CQ39" i="20"/>
  <c r="AD39" i="20"/>
  <c r="DA39" i="20"/>
  <c r="CK52" i="20"/>
  <c r="X52" i="20"/>
  <c r="CL90" i="20"/>
  <c r="Y90" i="20"/>
  <c r="CJ73" i="20"/>
  <c r="W73" i="20"/>
  <c r="CO13" i="20"/>
  <c r="AB13" i="20"/>
  <c r="CZ30" i="20"/>
  <c r="CE9" i="20"/>
  <c r="R9" i="20"/>
  <c r="CG11" i="20"/>
  <c r="T11" i="20"/>
  <c r="BW66" i="20"/>
  <c r="J66" i="20"/>
  <c r="BX35" i="20"/>
  <c r="K35" i="20"/>
  <c r="CB58" i="20"/>
  <c r="O58" i="20"/>
  <c r="CC46" i="20"/>
  <c r="P46" i="20"/>
  <c r="CN100" i="20"/>
  <c r="AA100" i="20"/>
  <c r="BY27" i="20"/>
  <c r="L27" i="20"/>
  <c r="BS46" i="20"/>
  <c r="F46" i="20"/>
  <c r="BZ34" i="20"/>
  <c r="M34" i="20"/>
  <c r="BR41" i="20"/>
  <c r="BP13" i="20"/>
  <c r="C13" i="20"/>
  <c r="BX16" i="20"/>
  <c r="K16" i="20"/>
  <c r="CE39" i="20"/>
  <c r="R39" i="20"/>
  <c r="BU16" i="20"/>
  <c r="BX21" i="20"/>
  <c r="K21" i="20"/>
  <c r="BZ59" i="20"/>
  <c r="M59" i="20"/>
  <c r="BZ8" i="20"/>
  <c r="M8" i="20"/>
  <c r="BS21" i="20"/>
  <c r="F21" i="20"/>
  <c r="BQ65" i="20"/>
  <c r="D65" i="20"/>
  <c r="BU36" i="20"/>
  <c r="H36" i="20"/>
  <c r="CA94" i="20"/>
  <c r="N94" i="20"/>
  <c r="BR15" i="20"/>
  <c r="E15" i="20"/>
  <c r="DA9" i="20"/>
  <c r="CN38" i="20"/>
  <c r="AA38" i="20"/>
  <c r="CP26" i="20"/>
  <c r="AC26" i="20"/>
  <c r="CO26" i="20"/>
  <c r="CQ54" i="20"/>
  <c r="AD54" i="20"/>
  <c r="CB11" i="20"/>
  <c r="O11" i="20"/>
  <c r="BS50" i="20"/>
  <c r="F50" i="20"/>
  <c r="BV10" i="20"/>
  <c r="I10" i="20"/>
  <c r="BV12" i="20"/>
  <c r="I12" i="20"/>
  <c r="BT79" i="20"/>
  <c r="G79" i="20"/>
  <c r="CG44" i="20"/>
  <c r="T44" i="20"/>
  <c r="BR40" i="20"/>
  <c r="E40" i="20"/>
  <c r="BQ12" i="20"/>
  <c r="D12" i="20"/>
  <c r="CB12" i="20"/>
  <c r="O12" i="20"/>
  <c r="BY61" i="20"/>
  <c r="L61" i="20"/>
  <c r="CB9" i="20"/>
  <c r="O9" i="20"/>
  <c r="CE62" i="20"/>
  <c r="R62" i="20"/>
  <c r="BV25" i="20"/>
  <c r="I25" i="20"/>
  <c r="CW11" i="20"/>
  <c r="AJ11" i="20"/>
  <c r="CB63" i="20"/>
  <c r="O63" i="20"/>
  <c r="DA79" i="20"/>
  <c r="AN79" i="20"/>
  <c r="DA84" i="20"/>
  <c r="AN84" i="20"/>
  <c r="CW74" i="20"/>
  <c r="AJ74" i="20"/>
  <c r="CO42" i="20"/>
  <c r="CS59" i="20"/>
  <c r="AF59" i="20"/>
  <c r="CR60" i="20"/>
  <c r="AE60" i="20"/>
  <c r="CW10" i="20"/>
  <c r="AJ10" i="20"/>
  <c r="BV23" i="20"/>
  <c r="I23" i="20"/>
  <c r="CN42" i="20"/>
  <c r="AA42" i="20"/>
  <c r="CN11" i="20"/>
  <c r="AA11" i="20"/>
  <c r="DA38" i="20"/>
  <c r="AN38" i="20"/>
  <c r="CK31" i="20"/>
  <c r="CQ32" i="20"/>
  <c r="AD32" i="20"/>
  <c r="CN9" i="20"/>
  <c r="AA9" i="20"/>
  <c r="CL16" i="20"/>
  <c r="Y16" i="20"/>
  <c r="CY9" i="20"/>
  <c r="BR24" i="20"/>
  <c r="E24" i="20"/>
  <c r="CD15" i="20"/>
  <c r="Q15" i="20"/>
  <c r="CV30" i="20"/>
  <c r="AI30" i="20"/>
  <c r="CQ35" i="20"/>
  <c r="AD35" i="20"/>
  <c r="CP18" i="20"/>
  <c r="AC18" i="20"/>
  <c r="CN20" i="20"/>
  <c r="AA20" i="20"/>
  <c r="CW29" i="20"/>
  <c r="AJ29" i="20"/>
  <c r="CX39" i="20"/>
  <c r="CS11" i="20"/>
  <c r="AF11" i="20"/>
  <c r="CY73" i="20"/>
  <c r="AL73" i="20"/>
  <c r="CV65" i="20"/>
  <c r="AI65" i="20"/>
  <c r="CW35" i="20"/>
  <c r="AJ35" i="20"/>
  <c r="CP23" i="20"/>
  <c r="AC23" i="20"/>
  <c r="DA54" i="20"/>
  <c r="AN54" i="20"/>
  <c r="CM71" i="20"/>
  <c r="Z71" i="20"/>
  <c r="CS21" i="20"/>
  <c r="AF21" i="20"/>
  <c r="CS46" i="20"/>
  <c r="AF46" i="20"/>
  <c r="CM16" i="20"/>
  <c r="Z16" i="20"/>
  <c r="CK43" i="20"/>
  <c r="X43" i="20"/>
  <c r="CN62" i="20"/>
  <c r="AA62" i="20"/>
  <c r="CK40" i="20"/>
  <c r="X40" i="20"/>
  <c r="CU76" i="20"/>
  <c r="AH76" i="20"/>
  <c r="CK72" i="20"/>
  <c r="X72" i="20"/>
  <c r="CU28" i="20"/>
  <c r="AH28" i="20"/>
  <c r="CJ57" i="20"/>
  <c r="W57" i="20"/>
  <c r="DA70" i="20"/>
  <c r="AN70" i="20"/>
  <c r="CJ98" i="20"/>
  <c r="W98" i="20"/>
  <c r="CK88" i="20"/>
  <c r="X88" i="20"/>
  <c r="CY80" i="20"/>
  <c r="AL80" i="20"/>
  <c r="CT104" i="20"/>
  <c r="AG104" i="20"/>
  <c r="CL60" i="20"/>
  <c r="Y60" i="20"/>
  <c r="CJ55" i="20"/>
  <c r="CO58" i="20"/>
  <c r="AB58" i="20"/>
  <c r="CC41" i="20"/>
  <c r="P41" i="20"/>
  <c r="BS55" i="20"/>
  <c r="F55" i="20"/>
  <c r="BR22" i="20"/>
  <c r="BX52" i="20"/>
  <c r="K52" i="20"/>
  <c r="BY23" i="20"/>
  <c r="L23" i="20"/>
  <c r="BP15" i="20"/>
  <c r="C15" i="20"/>
  <c r="CE50" i="20"/>
  <c r="CF35" i="20"/>
  <c r="S35" i="20"/>
  <c r="BZ44" i="20"/>
  <c r="M44" i="20"/>
  <c r="BT30" i="20"/>
  <c r="G30" i="20"/>
  <c r="BY21" i="20"/>
  <c r="BU19" i="20"/>
  <c r="H19" i="20"/>
  <c r="CQ23" i="20"/>
  <c r="AD23" i="20"/>
  <c r="DA73" i="20"/>
  <c r="AN73" i="20"/>
  <c r="CV16" i="20"/>
  <c r="AI16" i="20"/>
  <c r="CV44" i="20"/>
  <c r="AI44" i="20"/>
  <c r="BP29" i="20"/>
  <c r="C29" i="20"/>
  <c r="BV24" i="20"/>
  <c r="I24" i="20"/>
  <c r="CG53" i="20"/>
  <c r="T53" i="20"/>
  <c r="CB14" i="20"/>
  <c r="O14" i="20"/>
  <c r="CG61" i="20"/>
  <c r="T61" i="20"/>
  <c r="CC17" i="20"/>
  <c r="P17" i="20"/>
  <c r="BW20" i="20"/>
  <c r="J20" i="20"/>
  <c r="CB21" i="20"/>
  <c r="O21" i="20"/>
  <c r="CB18" i="20"/>
  <c r="O18" i="20"/>
  <c r="DA15" i="20"/>
  <c r="AN15" i="20"/>
  <c r="CZ12" i="20"/>
  <c r="CZ11" i="20"/>
  <c r="AM11" i="20"/>
  <c r="CY15" i="20"/>
  <c r="AL15" i="20"/>
  <c r="CP27" i="20"/>
  <c r="AC27" i="20"/>
  <c r="CO69" i="20"/>
  <c r="AB69" i="20"/>
  <c r="CY62" i="20"/>
  <c r="AL62" i="20"/>
  <c r="CA25" i="20"/>
  <c r="N25" i="20"/>
  <c r="CQ38" i="20"/>
  <c r="AD38" i="20"/>
  <c r="CZ8" i="20"/>
  <c r="CR9" i="20"/>
  <c r="AE9" i="20"/>
  <c r="CV20" i="20"/>
  <c r="AI20" i="20"/>
  <c r="CQ9" i="20"/>
  <c r="AD9" i="20"/>
  <c r="CQ53" i="20"/>
  <c r="BW37" i="20"/>
  <c r="J37" i="20"/>
  <c r="CN22" i="20"/>
  <c r="AA22" i="20"/>
  <c r="CO36" i="20"/>
  <c r="AB36" i="20"/>
  <c r="CY39" i="20"/>
  <c r="AL39" i="20"/>
  <c r="CQ20" i="20"/>
  <c r="AD20" i="20"/>
  <c r="CO18" i="20"/>
  <c r="AB18" i="20"/>
  <c r="CM23" i="20"/>
  <c r="Z23" i="20"/>
  <c r="CL42" i="20"/>
  <c r="BV11" i="20"/>
  <c r="I11" i="20"/>
  <c r="CQ33" i="20"/>
  <c r="AD33" i="20"/>
  <c r="DA99" i="20"/>
  <c r="AN99" i="20"/>
  <c r="CT36" i="20"/>
  <c r="CT86" i="20"/>
  <c r="AG86" i="20"/>
  <c r="CU44" i="20"/>
  <c r="AH44" i="20"/>
  <c r="CT55" i="20"/>
  <c r="AG55" i="20"/>
  <c r="CN99" i="20"/>
  <c r="AA99" i="20"/>
  <c r="CS81" i="20"/>
  <c r="AF81" i="20"/>
  <c r="CT12" i="20"/>
  <c r="AG12" i="20"/>
  <c r="CP89" i="20"/>
  <c r="AC89" i="20"/>
  <c r="CM70" i="20"/>
  <c r="Z70" i="20"/>
  <c r="CO88" i="20"/>
  <c r="AB88" i="20"/>
  <c r="CL45" i="20"/>
  <c r="Y45" i="20"/>
  <c r="CZ105" i="20"/>
  <c r="AM105" i="20"/>
  <c r="CJ33" i="20"/>
  <c r="W33" i="20"/>
  <c r="DA92" i="20"/>
  <c r="AN92" i="20"/>
  <c r="CS55" i="20"/>
  <c r="AF55" i="20"/>
  <c r="CK33" i="20"/>
  <c r="X33" i="20"/>
  <c r="CW52" i="20"/>
  <c r="AJ52" i="20"/>
  <c r="CS9" i="20"/>
  <c r="AF9" i="20"/>
  <c r="CU58" i="20"/>
  <c r="AH58" i="20"/>
  <c r="CV80" i="20"/>
  <c r="AI80" i="20"/>
  <c r="CV48" i="20"/>
  <c r="CZ81" i="20"/>
  <c r="AM81" i="20"/>
  <c r="CQ82" i="20"/>
  <c r="AD82" i="20"/>
  <c r="CK28" i="20"/>
  <c r="X28" i="20"/>
  <c r="CN8" i="20"/>
  <c r="AA8" i="20"/>
  <c r="CV57" i="20"/>
  <c r="AI57" i="20"/>
  <c r="CW106" i="20"/>
  <c r="AJ106" i="20"/>
  <c r="CZ62" i="20"/>
  <c r="AM62" i="20"/>
  <c r="CL93" i="20"/>
  <c r="Y93" i="20"/>
  <c r="BU87" i="20"/>
  <c r="H87" i="20"/>
  <c r="CQ73" i="20"/>
  <c r="AD73" i="20"/>
  <c r="CQ13" i="20"/>
  <c r="AD13" i="20"/>
  <c r="CZ25" i="20"/>
  <c r="AM25" i="20"/>
  <c r="CR29" i="20"/>
  <c r="AE29" i="20"/>
  <c r="CZ16" i="20"/>
  <c r="AM16" i="20"/>
  <c r="CX32" i="20"/>
  <c r="AK32" i="20"/>
  <c r="CC18" i="20"/>
  <c r="P18" i="20"/>
  <c r="DA68" i="20"/>
  <c r="AN68" i="20"/>
  <c r="CZ14" i="20"/>
  <c r="AM14" i="20"/>
  <c r="CW9" i="20"/>
  <c r="AJ9" i="20"/>
  <c r="CT10" i="20"/>
  <c r="AG10" i="20"/>
  <c r="CQ11" i="20"/>
  <c r="AD11" i="20"/>
  <c r="CO31" i="20"/>
  <c r="AB31" i="20"/>
  <c r="BY44" i="20"/>
  <c r="L44" i="20"/>
  <c r="CP45" i="20"/>
  <c r="AC45" i="20"/>
  <c r="CN52" i="20"/>
  <c r="AA52" i="20"/>
  <c r="CS42" i="20"/>
  <c r="AF42" i="20"/>
  <c r="CN37" i="20"/>
  <c r="AA37" i="20"/>
  <c r="CY44" i="20"/>
  <c r="AL44" i="20"/>
  <c r="CZ24" i="20"/>
  <c r="AM24" i="20"/>
  <c r="CG17" i="20"/>
  <c r="T17" i="20"/>
  <c r="BP42" i="20"/>
  <c r="C42" i="20"/>
  <c r="CV22" i="20"/>
  <c r="AI22" i="20"/>
  <c r="BY32" i="20"/>
  <c r="L32" i="20"/>
  <c r="BQ46" i="20"/>
  <c r="D46" i="20"/>
  <c r="BX11" i="20"/>
  <c r="K11" i="20"/>
  <c r="CE61" i="20"/>
  <c r="R61" i="20"/>
  <c r="CD11" i="20"/>
  <c r="Q11" i="20"/>
  <c r="CG12" i="20"/>
  <c r="T12" i="20"/>
  <c r="BX56" i="20"/>
  <c r="K56" i="20"/>
  <c r="BU34" i="20"/>
  <c r="H34" i="20"/>
  <c r="BS12" i="20"/>
  <c r="F12" i="20"/>
  <c r="CF19" i="20"/>
  <c r="S19" i="20"/>
  <c r="BT28" i="20"/>
  <c r="G28" i="20"/>
  <c r="CC44" i="20"/>
  <c r="P44" i="20"/>
  <c r="BW98" i="20"/>
  <c r="J98" i="20"/>
  <c r="BS72" i="20"/>
  <c r="F72" i="20"/>
  <c r="BT70" i="20"/>
  <c r="G70" i="20"/>
  <c r="CG25" i="20"/>
  <c r="T25" i="20"/>
  <c r="BQ66" i="20"/>
  <c r="D66" i="20"/>
  <c r="CS50" i="20"/>
  <c r="AF50" i="20"/>
  <c r="CJ35" i="20"/>
  <c r="W35" i="20"/>
  <c r="CV27" i="20"/>
  <c r="AI27" i="20"/>
  <c r="CM76" i="20"/>
  <c r="Z76" i="20"/>
  <c r="CJ61" i="20"/>
  <c r="W61" i="20"/>
  <c r="CV7" i="20"/>
  <c r="AI7" i="20"/>
  <c r="CP81" i="20"/>
  <c r="AC81" i="20"/>
  <c r="CV72" i="20"/>
  <c r="AI72" i="20"/>
  <c r="CZ83" i="20"/>
  <c r="AM83" i="20"/>
  <c r="CP51" i="20"/>
  <c r="AC51" i="20"/>
  <c r="CM40" i="20"/>
  <c r="CL11" i="20"/>
  <c r="Y11" i="20"/>
  <c r="CV105" i="20"/>
  <c r="AI105" i="20"/>
  <c r="CV11" i="20"/>
  <c r="AI11" i="20"/>
  <c r="CW40" i="20"/>
  <c r="AJ40" i="20"/>
  <c r="CR91" i="20"/>
  <c r="AE91" i="20"/>
  <c r="CV98" i="20"/>
  <c r="AI98" i="20"/>
  <c r="DA43" i="20"/>
  <c r="AN43" i="20"/>
  <c r="CY99" i="20"/>
  <c r="AL99" i="20"/>
  <c r="CZ76" i="20"/>
  <c r="AM76" i="20"/>
  <c r="CX94" i="20"/>
  <c r="AK94" i="20"/>
  <c r="CR49" i="20"/>
  <c r="AE49" i="20"/>
  <c r="CU16" i="20"/>
  <c r="AH16" i="20"/>
  <c r="CQ44" i="20"/>
  <c r="AD44" i="20"/>
  <c r="CZ102" i="20"/>
  <c r="AM102" i="20"/>
  <c r="CM37" i="20"/>
  <c r="Z37" i="20"/>
  <c r="CJ56" i="20"/>
  <c r="W56" i="20"/>
  <c r="CR93" i="20"/>
  <c r="AE93" i="20"/>
  <c r="CK90" i="20"/>
  <c r="X90" i="20"/>
  <c r="CL57" i="20"/>
  <c r="Y57" i="20"/>
  <c r="CP104" i="20"/>
  <c r="AC104" i="20"/>
  <c r="CU66" i="20"/>
  <c r="AH66" i="20"/>
  <c r="CL53" i="20"/>
  <c r="Y53" i="20"/>
  <c r="CN94" i="20"/>
  <c r="AA94" i="20"/>
  <c r="CK84" i="20"/>
  <c r="X84" i="20"/>
  <c r="CP67" i="20"/>
  <c r="AC67" i="20"/>
  <c r="CR46" i="20"/>
  <c r="AE46" i="20"/>
  <c r="CS15" i="20"/>
  <c r="AF15" i="20"/>
  <c r="CW15" i="20"/>
  <c r="AJ15" i="20"/>
  <c r="CY103" i="20"/>
  <c r="AL103" i="20"/>
  <c r="CJ90" i="20"/>
  <c r="W90" i="20"/>
  <c r="CM95" i="20"/>
  <c r="Z95" i="20"/>
  <c r="CP90" i="20"/>
  <c r="AC90" i="20"/>
  <c r="CT97" i="20"/>
  <c r="AG97" i="20"/>
  <c r="CT81" i="20"/>
  <c r="AG81" i="20"/>
  <c r="CR23" i="20"/>
  <c r="AE23" i="20"/>
  <c r="CS82" i="20"/>
  <c r="AF82" i="20"/>
  <c r="CT49" i="20"/>
  <c r="AG49" i="20"/>
  <c r="CZ92" i="20"/>
  <c r="AM92" i="20"/>
  <c r="CT42" i="20"/>
  <c r="AG42" i="20"/>
  <c r="CC61" i="20"/>
  <c r="P61" i="20"/>
  <c r="BU63" i="20"/>
  <c r="H63" i="20"/>
  <c r="BX23" i="20"/>
  <c r="K23" i="20"/>
  <c r="CE13" i="20"/>
  <c r="R13" i="20"/>
  <c r="BU83" i="20"/>
  <c r="H83" i="20"/>
  <c r="CA42" i="20"/>
  <c r="N42" i="20"/>
  <c r="CC21" i="20"/>
  <c r="P21" i="20"/>
  <c r="BS19" i="20"/>
  <c r="F19" i="20"/>
  <c r="CG10" i="20"/>
  <c r="T10" i="20"/>
  <c r="BV16" i="20"/>
  <c r="I16" i="20"/>
  <c r="CK27" i="20"/>
  <c r="X27" i="20"/>
  <c r="CP20" i="20"/>
  <c r="AC20" i="20"/>
  <c r="BT21" i="20"/>
  <c r="G21" i="20"/>
  <c r="BQ35" i="20"/>
  <c r="D35" i="20"/>
  <c r="BS37" i="20"/>
  <c r="F37" i="20"/>
  <c r="BZ22" i="20"/>
  <c r="M22" i="20"/>
  <c r="CD19" i="20"/>
  <c r="Q19" i="20"/>
  <c r="BS26" i="20"/>
  <c r="F26" i="20"/>
  <c r="BX12" i="20"/>
  <c r="K12" i="20"/>
  <c r="DA90" i="20"/>
  <c r="AN90" i="20"/>
  <c r="CK11" i="20"/>
  <c r="X11" i="20"/>
  <c r="CS32" i="20"/>
  <c r="AF32" i="20"/>
  <c r="CL9" i="20"/>
  <c r="Y9" i="20"/>
  <c r="CG8" i="20"/>
  <c r="DA26" i="20"/>
  <c r="AN26" i="20"/>
  <c r="CP30" i="20"/>
  <c r="AC30" i="20"/>
  <c r="CW41" i="20"/>
  <c r="AJ41" i="20"/>
  <c r="CU19" i="20"/>
  <c r="AH19" i="20"/>
  <c r="CC45" i="20"/>
  <c r="P45" i="20"/>
  <c r="CQ22" i="20"/>
  <c r="AD22" i="20"/>
  <c r="CO70" i="20"/>
  <c r="AB70" i="20"/>
  <c r="CO41" i="20"/>
  <c r="CZ18" i="20"/>
  <c r="AM18" i="20"/>
  <c r="CL27" i="20"/>
  <c r="Y27" i="20"/>
  <c r="BR18" i="20"/>
  <c r="E18" i="20"/>
  <c r="DA86" i="20"/>
  <c r="AN86" i="20"/>
  <c r="CM21" i="20"/>
  <c r="Z21" i="20"/>
  <c r="CW47" i="20"/>
  <c r="AJ47" i="20"/>
  <c r="CM47" i="20"/>
  <c r="Z47" i="20"/>
  <c r="CK105" i="20"/>
  <c r="X105" i="20"/>
  <c r="CT79" i="20"/>
  <c r="AG79" i="20"/>
  <c r="CV55" i="20"/>
  <c r="AI55" i="20"/>
  <c r="CU73" i="20"/>
  <c r="AH73" i="20"/>
  <c r="CX83" i="20"/>
  <c r="AK83" i="20"/>
  <c r="CU78" i="20"/>
  <c r="AH78" i="20"/>
  <c r="CM105" i="20"/>
  <c r="Z105" i="20"/>
  <c r="CR16" i="20"/>
  <c r="AE16" i="20"/>
  <c r="CS25" i="20"/>
  <c r="AF25" i="20"/>
  <c r="CP47" i="20"/>
  <c r="AC47" i="20"/>
  <c r="CY67" i="20"/>
  <c r="AL67" i="20"/>
  <c r="CM19" i="20"/>
  <c r="Z19" i="20"/>
  <c r="CQ92" i="20"/>
  <c r="AD92" i="20"/>
  <c r="CR103" i="20"/>
  <c r="AE103" i="20"/>
  <c r="CX86" i="20"/>
  <c r="AK86" i="20"/>
  <c r="CO71" i="20"/>
  <c r="AB71" i="20"/>
  <c r="CX90" i="20"/>
  <c r="AK90" i="20"/>
  <c r="CZ100" i="20"/>
  <c r="AM100" i="20"/>
  <c r="CV99" i="20"/>
  <c r="AI99" i="20"/>
  <c r="CY34" i="20"/>
  <c r="AL34" i="20"/>
  <c r="CK37" i="20"/>
  <c r="CY40" i="20"/>
  <c r="AL40" i="20"/>
  <c r="CM18" i="20"/>
  <c r="Z18" i="20"/>
  <c r="CO16" i="20"/>
  <c r="AB16" i="20"/>
  <c r="BT12" i="20"/>
  <c r="G12" i="20"/>
  <c r="CY53" i="20"/>
  <c r="AL53" i="20"/>
  <c r="CX19" i="20"/>
  <c r="AK19" i="20"/>
  <c r="CO37" i="20"/>
  <c r="AB37" i="20"/>
  <c r="CS30" i="20"/>
  <c r="AF30" i="20"/>
  <c r="BU42" i="20"/>
  <c r="H42" i="20"/>
  <c r="BQ71" i="20"/>
  <c r="D71" i="20"/>
  <c r="CZ35" i="20"/>
  <c r="AM35" i="20"/>
  <c r="CR40" i="20"/>
  <c r="AE40" i="20"/>
  <c r="CZ33" i="20"/>
  <c r="AM33" i="20"/>
  <c r="CQ48" i="20"/>
  <c r="AD48" i="20"/>
  <c r="BZ17" i="20"/>
  <c r="M17" i="20"/>
  <c r="CO12" i="20"/>
  <c r="AB12" i="20"/>
  <c r="BS20" i="20"/>
  <c r="F20" i="20"/>
  <c r="BW7" i="20"/>
  <c r="J7" i="20"/>
  <c r="BZ63" i="20"/>
  <c r="M63" i="20"/>
  <c r="BQ44" i="20"/>
  <c r="D44" i="20"/>
  <c r="CE21" i="20"/>
  <c r="R21" i="20"/>
  <c r="BS51" i="20"/>
  <c r="F51" i="20"/>
  <c r="BQ30" i="20"/>
  <c r="D30" i="20"/>
  <c r="BX37" i="20"/>
  <c r="K37" i="20"/>
  <c r="BR12" i="20"/>
  <c r="E12" i="20"/>
  <c r="BP48" i="20"/>
  <c r="C48" i="20"/>
  <c r="BU28" i="20"/>
  <c r="H28" i="20"/>
  <c r="BQ15" i="20"/>
  <c r="D15" i="20"/>
  <c r="BQ95" i="20"/>
  <c r="D95" i="20"/>
  <c r="CK46" i="20"/>
  <c r="X46" i="20"/>
  <c r="CO60" i="20"/>
  <c r="AB60" i="20"/>
  <c r="CO100" i="20"/>
  <c r="AB100" i="20"/>
  <c r="CR70" i="20"/>
  <c r="AE70" i="20"/>
  <c r="CL99" i="20"/>
  <c r="Y99" i="20"/>
  <c r="CV100" i="20"/>
  <c r="AI100" i="20"/>
  <c r="CZ45" i="20"/>
  <c r="AM45" i="20"/>
  <c r="CU24" i="20"/>
  <c r="AH24" i="20"/>
  <c r="CT17" i="20"/>
  <c r="AG17" i="20"/>
  <c r="CU40" i="20"/>
  <c r="AH40" i="20"/>
  <c r="CZ53" i="20"/>
  <c r="AM53" i="20"/>
  <c r="CS90" i="20"/>
  <c r="AF90" i="20"/>
  <c r="CZ55" i="20"/>
  <c r="AM55" i="20"/>
  <c r="CN87" i="20"/>
  <c r="AA87" i="20"/>
  <c r="CR86" i="20"/>
  <c r="AE86" i="20"/>
  <c r="CN95" i="20"/>
  <c r="AA95" i="20"/>
  <c r="CT77" i="20"/>
  <c r="AG77" i="20"/>
  <c r="CL24" i="20"/>
  <c r="Y24" i="20"/>
  <c r="CJ46" i="20"/>
  <c r="W46" i="20"/>
  <c r="CZ43" i="20"/>
  <c r="AM43" i="20"/>
  <c r="CT71" i="20"/>
  <c r="AG71" i="20"/>
  <c r="CK92" i="20"/>
  <c r="X92" i="20"/>
  <c r="CN48" i="20"/>
  <c r="AA48" i="20"/>
  <c r="CY59" i="20"/>
  <c r="AL59" i="20"/>
  <c r="CP88" i="20"/>
  <c r="AC88" i="20"/>
  <c r="CL98" i="20"/>
  <c r="Y98" i="20"/>
  <c r="CQ104" i="20"/>
  <c r="AD104" i="20"/>
  <c r="CX62" i="20"/>
  <c r="AK62" i="20"/>
  <c r="CQ66" i="20"/>
  <c r="AD66" i="20"/>
  <c r="CZ97" i="20"/>
  <c r="AM97" i="20"/>
  <c r="CN72" i="20"/>
  <c r="AA72" i="20"/>
  <c r="CR66" i="20"/>
  <c r="AE66" i="20"/>
  <c r="CX93" i="20"/>
  <c r="AK93" i="20"/>
  <c r="CU62" i="20"/>
  <c r="AH62" i="20"/>
  <c r="CL46" i="20"/>
  <c r="Y46" i="20"/>
  <c r="CZ46" i="20"/>
  <c r="AM46" i="20"/>
  <c r="CL91" i="20"/>
  <c r="Y91" i="20"/>
  <c r="CQ91" i="20"/>
  <c r="AD91" i="20"/>
  <c r="CV50" i="20"/>
  <c r="AI50" i="20"/>
  <c r="CK50" i="20"/>
  <c r="X50" i="20"/>
  <c r="CZ37" i="20"/>
  <c r="AM37" i="20"/>
  <c r="CU37" i="20"/>
  <c r="AH37" i="20"/>
  <c r="CO76" i="20"/>
  <c r="AB76" i="20"/>
  <c r="CV43" i="20"/>
  <c r="AI43" i="20"/>
  <c r="CD34" i="20"/>
  <c r="Q34" i="20"/>
  <c r="CW80" i="20"/>
  <c r="AJ80" i="20"/>
  <c r="CJ39" i="20"/>
  <c r="CQ90" i="20"/>
  <c r="AD90" i="20"/>
  <c r="CO106" i="20"/>
  <c r="AB106" i="20"/>
  <c r="CW83" i="20"/>
  <c r="AJ83" i="20"/>
  <c r="CU67" i="20"/>
  <c r="AH67" i="20"/>
  <c r="CZ54" i="20"/>
  <c r="AM54" i="20"/>
  <c r="CL76" i="20"/>
  <c r="Y76" i="20"/>
  <c r="BZ37" i="20"/>
  <c r="M37" i="20"/>
  <c r="BS38" i="20"/>
  <c r="F38" i="20"/>
  <c r="CE23" i="20"/>
  <c r="R23" i="20"/>
  <c r="BP24" i="20"/>
  <c r="C24" i="20"/>
  <c r="BR60" i="20"/>
  <c r="E60" i="20"/>
  <c r="BZ15" i="20"/>
  <c r="M15" i="20"/>
  <c r="CF18" i="20"/>
  <c r="S18" i="20"/>
  <c r="BS74" i="20"/>
  <c r="F74" i="20"/>
  <c r="CE18" i="20"/>
  <c r="R18" i="20"/>
  <c r="CQ28" i="20"/>
  <c r="AD28" i="20"/>
  <c r="BZ31" i="20"/>
  <c r="M31" i="20"/>
  <c r="CC37" i="20"/>
  <c r="P37" i="20"/>
  <c r="BV49" i="20"/>
  <c r="I49" i="20"/>
  <c r="BX8" i="20"/>
  <c r="K8" i="20"/>
  <c r="BV8" i="20"/>
  <c r="I8" i="20"/>
  <c r="CG36" i="20"/>
  <c r="T36" i="20"/>
  <c r="CF26" i="20"/>
  <c r="S26" i="20"/>
  <c r="BR7" i="20"/>
  <c r="E7" i="20"/>
  <c r="CX17" i="20"/>
  <c r="AK17" i="20"/>
  <c r="CW39" i="20"/>
  <c r="AJ39" i="20"/>
  <c r="CQ12" i="20"/>
  <c r="AD12" i="20"/>
  <c r="CU41" i="20"/>
  <c r="AH41" i="20"/>
  <c r="CP58" i="20"/>
  <c r="AC58" i="20"/>
  <c r="CX9" i="20"/>
  <c r="AK9" i="20"/>
  <c r="CW62" i="20"/>
  <c r="AJ62" i="20"/>
  <c r="CY20" i="20"/>
  <c r="AL20" i="20"/>
  <c r="CK30" i="20"/>
  <c r="X30" i="20"/>
  <c r="CA11" i="20"/>
  <c r="N11" i="20"/>
  <c r="CP29" i="20"/>
  <c r="AC29" i="20"/>
  <c r="CV39" i="20"/>
  <c r="AI39" i="20"/>
  <c r="CV8" i="20"/>
  <c r="AI8" i="20"/>
  <c r="DA45" i="20"/>
  <c r="AN45" i="20"/>
  <c r="CS19" i="20"/>
  <c r="AF19" i="20"/>
  <c r="CZ40" i="20"/>
  <c r="AM40" i="20"/>
  <c r="DA24" i="20"/>
  <c r="AN24" i="20"/>
  <c r="CT9" i="20"/>
  <c r="AG9" i="20"/>
  <c r="CN57" i="20"/>
  <c r="AA57" i="20"/>
  <c r="CZ91" i="20"/>
  <c r="AM91" i="20"/>
  <c r="CN55" i="20"/>
  <c r="AA55" i="20"/>
  <c r="CX105" i="20"/>
  <c r="AK105" i="20"/>
  <c r="CL74" i="20"/>
  <c r="Y74" i="20"/>
  <c r="CZ93" i="20"/>
  <c r="AM93" i="20"/>
  <c r="CM96" i="20"/>
  <c r="Z96" i="20"/>
  <c r="CU57" i="20"/>
  <c r="AH57" i="20"/>
  <c r="CN7" i="20"/>
  <c r="AA7" i="20"/>
  <c r="CQ8" i="20"/>
  <c r="AD8" i="20"/>
  <c r="CM13" i="20"/>
  <c r="Z13" i="20"/>
  <c r="CZ84" i="20"/>
  <c r="AM84" i="20"/>
  <c r="CM11" i="20"/>
  <c r="Z11" i="20"/>
  <c r="CP52" i="20"/>
  <c r="AC52" i="20"/>
  <c r="CJ77" i="20"/>
  <c r="W77" i="20"/>
  <c r="CY52" i="20"/>
  <c r="AL52" i="20"/>
  <c r="CV103" i="20"/>
  <c r="AI103" i="20"/>
  <c r="CY61" i="20"/>
  <c r="AL61" i="20"/>
  <c r="CM48" i="20"/>
  <c r="Z48" i="20"/>
  <c r="CN49" i="20"/>
  <c r="AA49" i="20"/>
  <c r="CS38" i="20"/>
  <c r="AF38" i="20"/>
  <c r="CS56" i="20"/>
  <c r="AF56" i="20"/>
  <c r="CO56" i="20"/>
  <c r="AB56" i="20"/>
  <c r="DA33" i="20"/>
  <c r="AN33" i="20"/>
  <c r="CP34" i="20"/>
  <c r="AC34" i="20"/>
  <c r="CY30" i="20"/>
  <c r="AL30" i="20"/>
  <c r="BR84" i="20"/>
  <c r="E84" i="20"/>
  <c r="CO75" i="20"/>
  <c r="AB75" i="20"/>
  <c r="CN25" i="20"/>
  <c r="AA25" i="20"/>
  <c r="CY48" i="20"/>
  <c r="AL48" i="20"/>
  <c r="CN31" i="20"/>
  <c r="AA31" i="20"/>
  <c r="BT20" i="20"/>
  <c r="G20" i="20"/>
  <c r="DA37" i="20"/>
  <c r="AN37" i="20"/>
  <c r="CS64" i="20"/>
  <c r="AF64" i="20"/>
  <c r="CL28" i="20"/>
  <c r="Y28" i="20"/>
  <c r="CX22" i="20"/>
  <c r="AK22" i="20"/>
  <c r="DA48" i="20"/>
  <c r="AN48" i="20"/>
  <c r="BW13" i="20"/>
  <c r="J13" i="20"/>
  <c r="CY22" i="20"/>
  <c r="AL22" i="20"/>
  <c r="CA64" i="20"/>
  <c r="N64" i="20"/>
  <c r="BY14" i="20"/>
  <c r="L14" i="20"/>
  <c r="CB20" i="20"/>
  <c r="O20" i="20"/>
  <c r="BW16" i="20"/>
  <c r="J16" i="20"/>
  <c r="BY19" i="20"/>
  <c r="L19" i="20"/>
  <c r="BY10" i="20"/>
  <c r="L10" i="20"/>
  <c r="CG39" i="20"/>
  <c r="T39" i="20"/>
  <c r="CB45" i="20"/>
  <c r="O45" i="20"/>
  <c r="CC7" i="20"/>
  <c r="P7" i="20"/>
  <c r="BR36" i="20"/>
  <c r="E36" i="20"/>
  <c r="BR11" i="20"/>
  <c r="E11" i="20"/>
  <c r="CJ105" i="20"/>
  <c r="W105" i="20"/>
  <c r="DA66" i="20"/>
  <c r="AN66" i="20"/>
  <c r="CD36" i="20"/>
  <c r="Q36" i="20"/>
  <c r="BS10" i="20"/>
  <c r="F10" i="20"/>
  <c r="CN14" i="20"/>
  <c r="AA14" i="20"/>
  <c r="CA18" i="20"/>
  <c r="N18" i="20"/>
  <c r="CX25" i="20"/>
  <c r="AK25" i="20"/>
  <c r="CW76" i="20"/>
  <c r="AJ76" i="20"/>
  <c r="BX28" i="20"/>
  <c r="K28" i="20"/>
  <c r="CN32" i="20"/>
  <c r="AA32" i="20"/>
  <c r="CW49" i="20"/>
  <c r="AJ49" i="20"/>
  <c r="CR32" i="20"/>
  <c r="AE32" i="20"/>
  <c r="CY8" i="20"/>
  <c r="CS72" i="20"/>
  <c r="AF72" i="20"/>
  <c r="CM35" i="20"/>
  <c r="Z35" i="20"/>
  <c r="CR50" i="20"/>
  <c r="AE50" i="20"/>
  <c r="CL51" i="20"/>
  <c r="Y51" i="20"/>
  <c r="CK99" i="20"/>
  <c r="X99" i="20"/>
  <c r="CN92" i="20"/>
  <c r="AA92" i="20"/>
  <c r="CE17" i="20"/>
  <c r="R17" i="20"/>
  <c r="CX79" i="20"/>
  <c r="AK79" i="20"/>
  <c r="CS66" i="20"/>
  <c r="AF66" i="20"/>
  <c r="CM46" i="20"/>
  <c r="Z46" i="20"/>
  <c r="CT24" i="20"/>
  <c r="AG24" i="20"/>
  <c r="CX76" i="20"/>
  <c r="AK76" i="20"/>
  <c r="CS68" i="20"/>
  <c r="AF68" i="20"/>
  <c r="CS8" i="20"/>
  <c r="AF8" i="20"/>
  <c r="CV23" i="20"/>
  <c r="AI23" i="20"/>
  <c r="CD20" i="20"/>
  <c r="Q20" i="20"/>
  <c r="DA58" i="20"/>
  <c r="AN58" i="20"/>
  <c r="CP25" i="20"/>
  <c r="CL81" i="20"/>
  <c r="Y81" i="20"/>
  <c r="CQ21" i="20"/>
  <c r="AD21" i="20"/>
  <c r="CP21" i="20"/>
  <c r="DA18" i="20"/>
  <c r="AN18" i="20"/>
  <c r="BY22" i="20"/>
  <c r="L22" i="20"/>
  <c r="BW43" i="20"/>
  <c r="J43" i="20"/>
  <c r="BT10" i="20"/>
  <c r="G10" i="20"/>
  <c r="BZ55" i="20"/>
  <c r="BP35" i="20"/>
  <c r="C35" i="20"/>
  <c r="CD38" i="20"/>
  <c r="Q38" i="20"/>
  <c r="CF50" i="20"/>
  <c r="S50" i="20"/>
  <c r="CP44" i="20"/>
  <c r="AC44" i="20"/>
  <c r="CP39" i="20"/>
  <c r="AC39" i="20"/>
  <c r="CM75" i="20"/>
  <c r="Z75" i="20"/>
  <c r="CU80" i="20"/>
  <c r="AH80" i="20"/>
  <c r="CM89" i="20"/>
  <c r="Z89" i="20"/>
  <c r="CZ87" i="20"/>
  <c r="AM87" i="20"/>
  <c r="CS62" i="20"/>
  <c r="AF62" i="20"/>
  <c r="CO44" i="20"/>
  <c r="CJ40" i="20"/>
  <c r="W40" i="20"/>
  <c r="CM87" i="20"/>
  <c r="Z87" i="20"/>
  <c r="CM78" i="20"/>
  <c r="Z78" i="20"/>
  <c r="CY97" i="20"/>
  <c r="AL97" i="20"/>
  <c r="CL33" i="20"/>
  <c r="Y33" i="20"/>
  <c r="BU30" i="20"/>
  <c r="H30" i="20"/>
  <c r="CK7" i="20"/>
  <c r="CJ10" i="20"/>
  <c r="W10" i="20"/>
  <c r="CU34" i="20"/>
  <c r="AH34" i="20"/>
  <c r="CU29" i="20"/>
  <c r="AH29" i="20"/>
  <c r="CL22" i="20"/>
  <c r="Y22" i="20"/>
  <c r="CV81" i="20"/>
  <c r="AI81" i="20"/>
  <c r="CL104" i="20"/>
  <c r="Y104" i="20"/>
  <c r="CV64" i="20"/>
  <c r="AI64" i="20"/>
  <c r="CY101" i="20"/>
  <c r="AL101" i="20"/>
  <c r="CW95" i="20"/>
  <c r="AJ95" i="20"/>
  <c r="CU90" i="20"/>
  <c r="AH90" i="20"/>
  <c r="CJ59" i="20"/>
  <c r="W59" i="20"/>
  <c r="CZ103" i="20"/>
  <c r="AM103" i="20"/>
  <c r="CJ85" i="20"/>
  <c r="W85" i="20"/>
  <c r="CK41" i="20"/>
  <c r="X41" i="20"/>
  <c r="CQ60" i="20"/>
  <c r="AD60" i="20"/>
  <c r="CQ51" i="20"/>
  <c r="AD51" i="20"/>
  <c r="CT92" i="20"/>
  <c r="AG92" i="20"/>
  <c r="CV12" i="20"/>
  <c r="AI12" i="20"/>
  <c r="BX18" i="20"/>
  <c r="K18" i="20"/>
  <c r="CX84" i="20"/>
  <c r="AK84" i="20"/>
  <c r="CU59" i="20"/>
  <c r="AH59" i="20"/>
  <c r="CS99" i="20"/>
  <c r="AF99" i="20"/>
  <c r="CW87" i="20"/>
  <c r="AJ87" i="20"/>
  <c r="CY92" i="20"/>
  <c r="AL92" i="20"/>
  <c r="CX102" i="20"/>
  <c r="AK102" i="20"/>
  <c r="CP55" i="20"/>
  <c r="AC55" i="20"/>
  <c r="CK51" i="20"/>
  <c r="X51" i="20"/>
  <c r="CL79" i="20"/>
  <c r="Y79" i="20"/>
  <c r="CL84" i="20"/>
  <c r="Y84" i="20"/>
  <c r="CV102" i="20"/>
  <c r="AI102" i="20"/>
  <c r="CQ72" i="20"/>
  <c r="AD72" i="20"/>
  <c r="CQ45" i="20"/>
  <c r="AD45" i="20"/>
  <c r="CL54" i="20"/>
  <c r="Y54" i="20"/>
  <c r="CW17" i="20"/>
  <c r="AJ17" i="20"/>
  <c r="CE12" i="20"/>
  <c r="R12" i="20"/>
  <c r="CU45" i="20"/>
  <c r="AH45" i="20"/>
  <c r="CM42" i="20"/>
  <c r="Z42" i="20"/>
  <c r="CL88" i="20"/>
  <c r="Y88" i="20"/>
  <c r="CP69" i="20"/>
  <c r="AC69" i="20"/>
  <c r="CU95" i="20"/>
  <c r="AH95" i="20"/>
  <c r="CM81" i="20"/>
  <c r="Z81" i="20"/>
  <c r="CO61" i="20"/>
  <c r="AB61" i="20"/>
  <c r="CZ95" i="20"/>
  <c r="AM95" i="20"/>
  <c r="CR99" i="20"/>
  <c r="AE99" i="20"/>
  <c r="CP64" i="20"/>
  <c r="AC64" i="20"/>
  <c r="CM82" i="20"/>
  <c r="Z82" i="20"/>
  <c r="CY63" i="20"/>
  <c r="AL63" i="20"/>
  <c r="CM24" i="20"/>
  <c r="Z24" i="20"/>
  <c r="CK18" i="20"/>
  <c r="X18" i="20"/>
  <c r="CL39" i="20"/>
  <c r="Y39" i="20"/>
  <c r="CL31" i="20"/>
  <c r="Y31" i="20"/>
  <c r="CK12" i="20"/>
  <c r="X12" i="20"/>
  <c r="CZ34" i="20"/>
  <c r="AM34" i="20"/>
  <c r="CW13" i="20"/>
  <c r="AJ13" i="20"/>
  <c r="CT14" i="20"/>
  <c r="AG14" i="20"/>
  <c r="CL18" i="20"/>
  <c r="Y18" i="20"/>
  <c r="CV10" i="20"/>
  <c r="AI10" i="20"/>
  <c r="CE14" i="20"/>
  <c r="R14" i="20"/>
  <c r="CW75" i="20"/>
  <c r="AJ75" i="20"/>
  <c r="CS36" i="20"/>
  <c r="AF36" i="20"/>
  <c r="CP31" i="20"/>
  <c r="AC31" i="20"/>
  <c r="DA30" i="20"/>
  <c r="AN30" i="20"/>
  <c r="CO66" i="20"/>
  <c r="AB66" i="20"/>
  <c r="DA65" i="20"/>
  <c r="AN65" i="20"/>
  <c r="BY24" i="20"/>
  <c r="L24" i="20"/>
  <c r="CQ59" i="20"/>
  <c r="AD59" i="20"/>
  <c r="CW64" i="20"/>
  <c r="AJ64" i="20"/>
  <c r="DA76" i="20"/>
  <c r="AN76" i="20"/>
  <c r="CS16" i="20"/>
  <c r="AF16" i="20"/>
  <c r="CZ17" i="20"/>
  <c r="AM17" i="20"/>
  <c r="CW36" i="20"/>
  <c r="AJ36" i="20"/>
  <c r="CW19" i="20"/>
  <c r="AJ19" i="20"/>
  <c r="CG16" i="20"/>
  <c r="T16" i="20"/>
  <c r="CN39" i="20"/>
  <c r="AA39" i="20"/>
  <c r="BQ9" i="20"/>
  <c r="D9" i="20"/>
  <c r="BS17" i="20"/>
  <c r="F17" i="20"/>
  <c r="CC29" i="20"/>
  <c r="P29" i="20"/>
  <c r="CD25" i="20"/>
  <c r="Q25" i="20"/>
  <c r="BR47" i="20"/>
  <c r="E47" i="20"/>
  <c r="CF11" i="20"/>
  <c r="BW65" i="20"/>
  <c r="J65" i="20"/>
  <c r="BR19" i="20"/>
  <c r="E19" i="20"/>
  <c r="BQ22" i="20"/>
  <c r="D22" i="20"/>
  <c r="BY65" i="20"/>
  <c r="L65" i="20"/>
  <c r="CD14" i="20"/>
  <c r="Q14" i="20"/>
  <c r="BX39" i="20"/>
  <c r="K39" i="20"/>
  <c r="CA72" i="20"/>
  <c r="N72" i="20"/>
  <c r="BT43" i="20"/>
  <c r="G43" i="20"/>
  <c r="BT15" i="20"/>
  <c r="G15" i="20"/>
  <c r="CD45" i="20"/>
  <c r="Q45" i="20"/>
  <c r="BS86" i="20"/>
  <c r="F86" i="20"/>
  <c r="BU56" i="20"/>
  <c r="H56" i="20"/>
  <c r="CA88" i="20"/>
  <c r="N88" i="20"/>
  <c r="CG57" i="20"/>
  <c r="T57" i="20"/>
  <c r="BX82" i="20"/>
  <c r="K82" i="20"/>
  <c r="BT100" i="20"/>
  <c r="G100" i="20"/>
  <c r="CB13" i="20"/>
  <c r="O13" i="20"/>
  <c r="DA7" i="20"/>
  <c r="AN7" i="20"/>
  <c r="CK24" i="20"/>
  <c r="X24" i="20"/>
  <c r="CA70" i="20"/>
  <c r="N70" i="20"/>
  <c r="BR80" i="20"/>
  <c r="E80" i="20"/>
  <c r="BY71" i="20"/>
  <c r="L71" i="20"/>
  <c r="CQ34" i="20"/>
  <c r="AD34" i="20"/>
  <c r="CO62" i="20"/>
  <c r="AB62" i="20"/>
  <c r="CP70" i="20"/>
  <c r="AC70" i="20"/>
  <c r="DA40" i="20"/>
  <c r="AN40" i="20"/>
  <c r="CX10" i="20"/>
  <c r="AK10" i="20"/>
  <c r="CK48" i="20"/>
  <c r="X48" i="20"/>
  <c r="DA13" i="20"/>
  <c r="AN13" i="20"/>
  <c r="CR30" i="20"/>
  <c r="AE30" i="20"/>
  <c r="CT74" i="20"/>
  <c r="AG74" i="20"/>
  <c r="CY50" i="20"/>
  <c r="AL50" i="20"/>
  <c r="CN97" i="20"/>
  <c r="AA97" i="20"/>
  <c r="CN84" i="20"/>
  <c r="AA84" i="20"/>
  <c r="CJ80" i="20"/>
  <c r="W80" i="20"/>
  <c r="CN75" i="20"/>
  <c r="AA75" i="20"/>
  <c r="CG19" i="20"/>
  <c r="T19" i="20"/>
  <c r="CU8" i="20"/>
  <c r="AH8" i="20"/>
  <c r="CM56" i="20"/>
  <c r="Z56" i="20"/>
  <c r="CS92" i="20"/>
  <c r="AF92" i="20"/>
  <c r="CY21" i="20"/>
  <c r="AL21" i="20"/>
  <c r="CS104" i="20"/>
  <c r="AF104" i="20"/>
  <c r="DA19" i="20"/>
  <c r="AN19" i="20"/>
  <c r="DA16" i="20"/>
  <c r="AN16" i="20"/>
  <c r="CU18" i="20"/>
  <c r="AH18" i="20"/>
  <c r="CB32" i="20"/>
  <c r="O32" i="20"/>
  <c r="DA75" i="20"/>
  <c r="AN75" i="20"/>
  <c r="DA23" i="20"/>
  <c r="AN23" i="20"/>
  <c r="CS43" i="20"/>
  <c r="AF43" i="20"/>
  <c r="CP43" i="20"/>
  <c r="AC43" i="20"/>
  <c r="DA82" i="20"/>
  <c r="AN82" i="20"/>
  <c r="CN18" i="20"/>
  <c r="AA18" i="20"/>
  <c r="BP25" i="20"/>
  <c r="C25" i="20"/>
  <c r="CG13" i="20"/>
  <c r="T13" i="20"/>
  <c r="BT18" i="20"/>
  <c r="G18" i="20"/>
  <c r="BY9" i="20"/>
  <c r="L9" i="20"/>
  <c r="BW34" i="20"/>
  <c r="J34" i="20"/>
  <c r="CC87" i="20"/>
  <c r="P87" i="20"/>
  <c r="BV41" i="20"/>
  <c r="I41" i="20"/>
  <c r="CQ67" i="20"/>
  <c r="AD67" i="20"/>
  <c r="BP22" i="20"/>
  <c r="C22" i="20"/>
  <c r="CP7" i="20"/>
  <c r="AC7" i="20"/>
  <c r="CM55" i="20"/>
  <c r="Z55" i="20"/>
  <c r="CZ57" i="20"/>
  <c r="AM57" i="20"/>
  <c r="CN56" i="20"/>
  <c r="AA56" i="20"/>
  <c r="CQ63" i="20"/>
  <c r="AD63" i="20"/>
  <c r="CL34" i="20"/>
  <c r="Y34" i="20"/>
  <c r="CU105" i="20"/>
  <c r="AH105" i="20"/>
  <c r="CW59" i="20"/>
  <c r="AJ59" i="20"/>
  <c r="CT43" i="20"/>
  <c r="AG43" i="20"/>
  <c r="CX92" i="20"/>
  <c r="AK92" i="20"/>
  <c r="CZ68" i="20"/>
  <c r="AM68" i="20"/>
  <c r="CO96" i="20"/>
  <c r="AB96" i="20"/>
  <c r="CM57" i="20"/>
  <c r="Z57" i="20"/>
  <c r="CM103" i="20"/>
  <c r="Z103" i="20"/>
  <c r="CN76" i="20"/>
  <c r="AA76" i="20"/>
  <c r="CK42" i="20"/>
  <c r="X42" i="20"/>
  <c r="CN82" i="20"/>
  <c r="AA82" i="20"/>
  <c r="CL106" i="20"/>
  <c r="Y106" i="20"/>
  <c r="CT91" i="20"/>
  <c r="AG91" i="20"/>
  <c r="DA97" i="20"/>
  <c r="AN97" i="20"/>
  <c r="CX77" i="20"/>
  <c r="AK77" i="20"/>
  <c r="CZ94" i="20"/>
  <c r="AM94" i="20"/>
  <c r="CU68" i="20"/>
  <c r="AH68" i="20"/>
  <c r="CZ64" i="20"/>
  <c r="AM64" i="20"/>
  <c r="CM93" i="20"/>
  <c r="Z93" i="20"/>
  <c r="CR76" i="20"/>
  <c r="AE76" i="20"/>
  <c r="CP46" i="20"/>
  <c r="DA61" i="20"/>
  <c r="AN61" i="20"/>
  <c r="CP48" i="20"/>
  <c r="AC48" i="20"/>
  <c r="CO57" i="20"/>
  <c r="AB57" i="20"/>
  <c r="CW54" i="20"/>
  <c r="AJ54" i="20"/>
  <c r="CR92" i="20"/>
  <c r="AE92" i="20"/>
  <c r="CJ103" i="20"/>
  <c r="W103" i="20"/>
  <c r="CY82" i="20"/>
  <c r="AL82" i="20"/>
  <c r="CU99" i="20"/>
  <c r="AH99" i="20"/>
  <c r="CV59" i="20"/>
  <c r="AI59" i="20"/>
  <c r="CU84" i="20"/>
  <c r="AH84" i="20"/>
  <c r="CP74" i="20"/>
  <c r="AC74" i="20"/>
  <c r="CS87" i="20"/>
  <c r="AF87" i="20"/>
  <c r="CY77" i="20"/>
  <c r="AL77" i="20"/>
  <c r="CT99" i="20"/>
  <c r="AG99" i="20"/>
  <c r="CP96" i="20"/>
  <c r="AC96" i="20"/>
  <c r="CU75" i="20"/>
  <c r="AH75" i="20"/>
  <c r="CS35" i="20"/>
  <c r="AF35" i="20"/>
  <c r="CV51" i="20"/>
  <c r="AI51" i="20"/>
  <c r="CY49" i="20"/>
  <c r="AL49" i="20"/>
  <c r="CU22" i="20"/>
  <c r="AH22" i="20"/>
  <c r="CJ41" i="20"/>
  <c r="W41" i="20"/>
  <c r="CU94" i="20"/>
  <c r="AH94" i="20"/>
  <c r="CY93" i="20"/>
  <c r="AL93" i="20"/>
  <c r="CM98" i="20"/>
  <c r="Z98" i="20"/>
  <c r="CP103" i="20"/>
  <c r="AC103" i="20"/>
  <c r="CN66" i="20"/>
  <c r="AA66" i="20"/>
  <c r="CL94" i="20"/>
  <c r="Y94" i="20"/>
  <c r="CR65" i="20"/>
  <c r="AE65" i="20"/>
  <c r="CU48" i="20"/>
  <c r="AH48" i="20"/>
  <c r="CN104" i="20"/>
  <c r="AA104" i="20"/>
  <c r="CW22" i="20"/>
  <c r="AJ22" i="20"/>
  <c r="CV49" i="20"/>
  <c r="AI49" i="20"/>
  <c r="CR38" i="20"/>
  <c r="AE38" i="20"/>
  <c r="CT21" i="20"/>
  <c r="AG21" i="20"/>
  <c r="CS12" i="20"/>
  <c r="AF12" i="20"/>
  <c r="CZ27" i="20"/>
  <c r="AM27" i="20"/>
  <c r="CT32" i="20"/>
  <c r="AG32" i="20"/>
  <c r="CQ57" i="20"/>
  <c r="AD57" i="20"/>
  <c r="CX23" i="20"/>
  <c r="AK23" i="20"/>
  <c r="CZ9" i="20"/>
  <c r="AM9" i="20"/>
  <c r="CR13" i="20"/>
  <c r="AE13" i="20"/>
  <c r="CQ15" i="20"/>
  <c r="AD15" i="20"/>
  <c r="CO43" i="20"/>
  <c r="AB43" i="20"/>
  <c r="BU22" i="20"/>
  <c r="H22" i="20"/>
  <c r="CV9" i="20"/>
  <c r="AI9" i="20"/>
  <c r="CQ41" i="20"/>
  <c r="AD41" i="20"/>
  <c r="CV36" i="20"/>
  <c r="AI36" i="20"/>
  <c r="CK15" i="20"/>
  <c r="X15" i="20"/>
  <c r="CS10" i="20"/>
  <c r="AF10" i="20"/>
  <c r="CZ15" i="20"/>
  <c r="AM15" i="20"/>
  <c r="BY12" i="20"/>
  <c r="L12" i="20"/>
  <c r="CK14" i="20"/>
  <c r="X14" i="20"/>
  <c r="CW38" i="20"/>
  <c r="AJ38" i="20"/>
  <c r="CT13" i="20"/>
  <c r="AG13" i="20"/>
  <c r="CX31" i="20"/>
  <c r="AK31" i="20"/>
  <c r="CO33" i="20"/>
  <c r="AB33" i="20"/>
  <c r="CO46" i="20"/>
  <c r="AB46" i="20"/>
  <c r="CX16" i="20"/>
  <c r="AK16" i="20"/>
  <c r="BT31" i="20"/>
  <c r="G31" i="20"/>
  <c r="CP33" i="20"/>
  <c r="AC33" i="20"/>
  <c r="BQ21" i="20"/>
  <c r="D21" i="20"/>
  <c r="BS23" i="20"/>
  <c r="F23" i="20"/>
  <c r="BS39" i="20"/>
  <c r="F39" i="20"/>
  <c r="BV43" i="20"/>
  <c r="I43" i="20"/>
  <c r="BQ67" i="20"/>
  <c r="D67" i="20"/>
  <c r="CA7" i="20"/>
  <c r="N7" i="20"/>
  <c r="CF25" i="20"/>
  <c r="S25" i="20"/>
  <c r="CA20" i="20"/>
  <c r="N20" i="20"/>
  <c r="CC40" i="20"/>
  <c r="P40" i="20"/>
  <c r="CA10" i="20"/>
  <c r="N10" i="20"/>
  <c r="BW96" i="20"/>
  <c r="J96" i="20"/>
  <c r="BQ26" i="20"/>
  <c r="D26" i="20"/>
  <c r="BQ57" i="20"/>
  <c r="D57" i="20"/>
  <c r="BP40" i="20"/>
  <c r="C40" i="20"/>
  <c r="CC33" i="20"/>
  <c r="P33" i="20"/>
  <c r="BP39" i="20"/>
  <c r="C39" i="20"/>
  <c r="BP75" i="20"/>
  <c r="C75" i="20"/>
  <c r="BP63" i="20"/>
  <c r="C63" i="20"/>
  <c r="CG66" i="20"/>
  <c r="T66" i="20"/>
  <c r="CD104" i="20"/>
  <c r="Q104" i="20"/>
  <c r="BV85" i="20"/>
  <c r="I85" i="20"/>
  <c r="BZ66" i="20"/>
  <c r="M66" i="20"/>
  <c r="BP82" i="20"/>
  <c r="C82" i="20"/>
  <c r="CD81" i="20"/>
  <c r="Q81" i="20"/>
  <c r="BS82" i="20"/>
  <c r="F82" i="20"/>
  <c r="BX78" i="20"/>
  <c r="K78" i="20"/>
  <c r="BV54" i="20"/>
  <c r="I54" i="20"/>
  <c r="BQ78" i="20"/>
  <c r="D78" i="20"/>
  <c r="CB74" i="20"/>
  <c r="O74" i="20"/>
  <c r="CD64" i="20"/>
  <c r="Q64" i="20"/>
  <c r="CF87" i="20"/>
  <c r="S87" i="20"/>
  <c r="BZ52" i="20"/>
  <c r="M52" i="20"/>
  <c r="BU64" i="20"/>
  <c r="H64" i="20"/>
  <c r="CC101" i="20"/>
  <c r="P101" i="20"/>
  <c r="BZ47" i="20"/>
  <c r="M47" i="20"/>
  <c r="CP68" i="20"/>
  <c r="AC68" i="20"/>
  <c r="CT56" i="20"/>
  <c r="AG56" i="20"/>
  <c r="CR69" i="20"/>
  <c r="AE69" i="20"/>
  <c r="CV83" i="20"/>
  <c r="AI83" i="20"/>
  <c r="CQ26" i="20"/>
  <c r="CO45" i="20"/>
  <c r="AB45" i="20"/>
  <c r="CP54" i="20"/>
  <c r="AC54" i="20"/>
  <c r="CK79" i="20"/>
  <c r="X79" i="20"/>
  <c r="CO83" i="20"/>
  <c r="AB83" i="20"/>
  <c r="CL82" i="20"/>
  <c r="Y82" i="20"/>
  <c r="CU39" i="20"/>
  <c r="AH39" i="20"/>
  <c r="CJ23" i="20"/>
  <c r="W23" i="20"/>
  <c r="CR95" i="20"/>
  <c r="AE95" i="20"/>
  <c r="CJ64" i="20"/>
  <c r="W64" i="20"/>
  <c r="CV97" i="20"/>
  <c r="AI97" i="20"/>
  <c r="CU82" i="20"/>
  <c r="AH82" i="20"/>
  <c r="CT87" i="20"/>
  <c r="AG87" i="20"/>
  <c r="CW57" i="20"/>
  <c r="AJ57" i="20"/>
  <c r="CR87" i="20"/>
  <c r="AE87" i="20"/>
  <c r="CJ15" i="20"/>
  <c r="W15" i="20"/>
  <c r="CS44" i="20"/>
  <c r="AF44" i="20"/>
  <c r="CD32" i="20"/>
  <c r="Q32" i="20"/>
  <c r="CF27" i="20"/>
  <c r="S27" i="20"/>
  <c r="BY49" i="20"/>
  <c r="L49" i="20"/>
  <c r="BT22" i="20"/>
  <c r="G22" i="20"/>
  <c r="CP10" i="20"/>
  <c r="AC10" i="20"/>
  <c r="CF41" i="20"/>
  <c r="S41" i="20"/>
  <c r="DA22" i="20"/>
  <c r="CN36" i="20"/>
  <c r="AA36" i="20"/>
  <c r="CM86" i="20"/>
  <c r="Z86" i="20"/>
  <c r="CX63" i="20"/>
  <c r="AK63" i="20"/>
  <c r="CL17" i="20"/>
  <c r="Y17" i="20"/>
  <c r="CK82" i="20"/>
  <c r="X82" i="20"/>
  <c r="CM85" i="20"/>
  <c r="Z85" i="20"/>
  <c r="CP40" i="20"/>
  <c r="AC40" i="20"/>
  <c r="CV41" i="20"/>
  <c r="AI41" i="20"/>
  <c r="CC38" i="20"/>
  <c r="P38" i="20"/>
  <c r="CW8" i="20"/>
  <c r="AJ8" i="20"/>
  <c r="CQ37" i="20"/>
  <c r="AD37" i="20"/>
  <c r="BU15" i="20"/>
  <c r="H15" i="20"/>
  <c r="CE7" i="20"/>
  <c r="R7" i="20"/>
  <c r="DA59" i="20"/>
  <c r="AN59" i="20"/>
  <c r="CA44" i="20"/>
  <c r="N44" i="20"/>
  <c r="BY59" i="20"/>
  <c r="L59" i="20"/>
  <c r="CT103" i="20"/>
  <c r="AG103" i="20"/>
  <c r="CX106" i="20"/>
  <c r="AK106" i="20"/>
  <c r="CL68" i="20"/>
  <c r="Y68" i="20"/>
  <c r="CT89" i="20"/>
  <c r="AG89" i="20"/>
  <c r="CZ75" i="20"/>
  <c r="AM75" i="20"/>
  <c r="CL44" i="20"/>
  <c r="Y44" i="20"/>
  <c r="CO38" i="20"/>
  <c r="AB38" i="20"/>
  <c r="CW42" i="20"/>
  <c r="AJ42" i="20"/>
  <c r="CJ88" i="20"/>
  <c r="W88" i="20"/>
  <c r="CS103" i="20"/>
  <c r="AF103" i="20"/>
  <c r="CP32" i="20"/>
  <c r="AC32" i="20"/>
  <c r="CR51" i="20"/>
  <c r="AE51" i="20"/>
  <c r="CW94" i="20"/>
  <c r="AJ94" i="20"/>
  <c r="CY76" i="20"/>
  <c r="AL76" i="20"/>
  <c r="BZ76" i="20"/>
  <c r="M76" i="20"/>
  <c r="BP21" i="20"/>
  <c r="C21" i="20"/>
  <c r="BP77" i="20"/>
  <c r="C77" i="20"/>
  <c r="BT14" i="20"/>
  <c r="G14" i="20"/>
  <c r="CR37" i="20"/>
  <c r="AE37" i="20"/>
  <c r="CE16" i="20"/>
  <c r="R16" i="20"/>
  <c r="DA74" i="20"/>
  <c r="AN74" i="20"/>
  <c r="CX30" i="20"/>
  <c r="AK30" i="20"/>
  <c r="CJ106" i="20"/>
  <c r="W106" i="20"/>
  <c r="CP56" i="20"/>
  <c r="AC56" i="20"/>
  <c r="CS61" i="20"/>
  <c r="AF61" i="20"/>
  <c r="CW89" i="20"/>
  <c r="AJ89" i="20"/>
  <c r="CL58" i="20"/>
  <c r="Y58" i="20"/>
  <c r="CY45" i="20"/>
  <c r="AL45" i="20"/>
  <c r="CO72" i="20"/>
  <c r="AB72" i="20"/>
  <c r="BS45" i="20"/>
  <c r="F45" i="20"/>
  <c r="CL14" i="20"/>
  <c r="Y14" i="20"/>
  <c r="CV32" i="20"/>
  <c r="AI32" i="20"/>
  <c r="CE11" i="20"/>
  <c r="R11" i="20"/>
  <c r="BU20" i="20"/>
  <c r="H20" i="20"/>
  <c r="CQ30" i="20"/>
  <c r="AD30" i="20"/>
  <c r="BQ85" i="20"/>
  <c r="D85" i="20"/>
  <c r="CC31" i="20"/>
  <c r="P31" i="20"/>
  <c r="BQ81" i="20"/>
  <c r="D81" i="20"/>
  <c r="BT46" i="20"/>
  <c r="G46" i="20"/>
  <c r="CG89" i="20"/>
  <c r="T89" i="20"/>
  <c r="CG87" i="20"/>
  <c r="T87" i="20"/>
  <c r="BU17" i="20"/>
  <c r="H17" i="20"/>
  <c r="BX38" i="20"/>
  <c r="K38" i="20"/>
  <c r="BS27" i="20"/>
  <c r="CE43" i="20"/>
  <c r="R43" i="20"/>
  <c r="CF12" i="20"/>
  <c r="S12" i="20"/>
  <c r="BU21" i="20"/>
  <c r="H21" i="20"/>
  <c r="BU13" i="20"/>
  <c r="H13" i="20"/>
  <c r="CD44" i="20"/>
  <c r="Q44" i="20"/>
  <c r="BX36" i="20"/>
  <c r="K36" i="20"/>
  <c r="CE64" i="20"/>
  <c r="R64" i="20"/>
  <c r="CD24" i="20"/>
  <c r="Q24" i="20"/>
  <c r="BU47" i="20"/>
  <c r="H47" i="20"/>
  <c r="CA32" i="20"/>
  <c r="N32" i="20"/>
  <c r="BY26" i="20"/>
  <c r="L26" i="20"/>
  <c r="BW31" i="20"/>
  <c r="J31" i="20"/>
  <c r="BU48" i="20"/>
  <c r="H48" i="20"/>
  <c r="BT44" i="20"/>
  <c r="G44" i="20"/>
  <c r="BX20" i="20"/>
  <c r="K20" i="20"/>
  <c r="BZ28" i="20"/>
  <c r="M28" i="20"/>
  <c r="BV48" i="20"/>
  <c r="I48" i="20"/>
  <c r="CG20" i="20"/>
  <c r="T20" i="20"/>
  <c r="BY15" i="20"/>
  <c r="L15" i="20"/>
  <c r="BU12" i="20"/>
  <c r="H12" i="20"/>
  <c r="BT36" i="20"/>
  <c r="G36" i="20"/>
  <c r="BP27" i="20"/>
  <c r="C27" i="20"/>
  <c r="CE44" i="20"/>
  <c r="R44" i="20"/>
  <c r="BQ42" i="20"/>
  <c r="D42" i="20"/>
  <c r="CD80" i="20"/>
  <c r="Q80" i="20"/>
  <c r="CG37" i="20"/>
  <c r="T37" i="20"/>
  <c r="CD61" i="20"/>
  <c r="Q61" i="20"/>
  <c r="BX42" i="20"/>
  <c r="K42" i="20"/>
  <c r="BY47" i="20"/>
  <c r="L47" i="20"/>
  <c r="CE89" i="20"/>
  <c r="R89" i="20"/>
  <c r="BR46" i="20"/>
  <c r="E46" i="20"/>
  <c r="BZ42" i="20"/>
  <c r="M42" i="20"/>
  <c r="CT37" i="20"/>
  <c r="AG37" i="20"/>
  <c r="CB38" i="20"/>
  <c r="O38" i="20"/>
  <c r="BU51" i="20"/>
  <c r="H51" i="20"/>
  <c r="BP58" i="20"/>
  <c r="C58" i="20"/>
  <c r="BP60" i="20"/>
  <c r="C60" i="20"/>
  <c r="BR37" i="20"/>
  <c r="E37" i="20"/>
  <c r="BW56" i="20"/>
  <c r="J56" i="20"/>
  <c r="CG71" i="20"/>
  <c r="T71" i="20"/>
  <c r="BS63" i="20"/>
  <c r="F63" i="20"/>
  <c r="CB83" i="20"/>
  <c r="O83" i="20"/>
  <c r="BX48" i="20"/>
  <c r="K48" i="20"/>
  <c r="CG31" i="20"/>
  <c r="T31" i="20"/>
  <c r="BU23" i="20"/>
  <c r="H23" i="20"/>
  <c r="BQ37" i="20"/>
  <c r="D37" i="20"/>
  <c r="CJ67" i="20"/>
  <c r="W67" i="20"/>
  <c r="CK106" i="20"/>
  <c r="X106" i="20"/>
  <c r="CP79" i="20"/>
  <c r="AC79" i="20"/>
  <c r="CM10" i="20"/>
  <c r="Z10" i="20"/>
  <c r="CQ99" i="20"/>
  <c r="AD99" i="20"/>
  <c r="CY98" i="20"/>
  <c r="AL98" i="20"/>
  <c r="BS76" i="20"/>
  <c r="F76" i="20"/>
  <c r="BT50" i="20"/>
  <c r="G50" i="20"/>
  <c r="BW44" i="20"/>
  <c r="J44" i="20"/>
  <c r="BZ25" i="20"/>
  <c r="M25" i="20"/>
  <c r="CE66" i="20"/>
  <c r="R66" i="20"/>
  <c r="CD73" i="20"/>
  <c r="Q73" i="20"/>
  <c r="BY88" i="20"/>
  <c r="L88" i="20"/>
  <c r="CE54" i="20"/>
  <c r="R54" i="20"/>
  <c r="CD18" i="20"/>
  <c r="Q18" i="20"/>
  <c r="CB36" i="20"/>
  <c r="O36" i="20"/>
  <c r="CA50" i="20"/>
  <c r="N50" i="20"/>
  <c r="BY48" i="20"/>
  <c r="L48" i="20"/>
  <c r="CB71" i="20"/>
  <c r="O71" i="20"/>
  <c r="CF60" i="20"/>
  <c r="S60" i="20"/>
  <c r="BP64" i="20"/>
  <c r="C64" i="20"/>
  <c r="BT66" i="20"/>
  <c r="G66" i="20"/>
  <c r="BV78" i="20"/>
  <c r="I78" i="20"/>
  <c r="BX19" i="20"/>
  <c r="K19" i="20"/>
  <c r="BW42" i="20"/>
  <c r="J42" i="20"/>
  <c r="BV75" i="20"/>
  <c r="I75" i="20"/>
  <c r="CF52" i="20"/>
  <c r="S52" i="20"/>
  <c r="BU66" i="20"/>
  <c r="H66" i="20"/>
  <c r="BQ69" i="20"/>
  <c r="D69" i="20"/>
  <c r="BQ29" i="20"/>
  <c r="D29" i="20"/>
  <c r="BR42" i="20"/>
  <c r="E42" i="20"/>
  <c r="BV57" i="20"/>
  <c r="I57" i="20"/>
  <c r="BY45" i="20"/>
  <c r="L45" i="20"/>
  <c r="CC28" i="20"/>
  <c r="P28" i="20"/>
  <c r="BX34" i="20"/>
  <c r="K34" i="20"/>
  <c r="CF46" i="20"/>
  <c r="S46" i="20"/>
  <c r="CA55" i="20"/>
  <c r="N55" i="20"/>
  <c r="BS66" i="20"/>
  <c r="F66" i="20"/>
  <c r="BS28" i="20"/>
  <c r="F28" i="20"/>
  <c r="BT41" i="20"/>
  <c r="G41" i="20"/>
  <c r="BU24" i="20"/>
  <c r="H24" i="20"/>
  <c r="BU38" i="20"/>
  <c r="H38" i="20"/>
  <c r="BY31" i="20"/>
  <c r="L31" i="20"/>
  <c r="CG22" i="20"/>
  <c r="T22" i="20"/>
  <c r="CB48" i="20"/>
  <c r="O48" i="20"/>
  <c r="BV69" i="20"/>
  <c r="I69" i="20"/>
  <c r="BT75" i="20"/>
  <c r="G75" i="20"/>
  <c r="BT17" i="20"/>
  <c r="G17" i="20"/>
  <c r="BU10" i="20"/>
  <c r="H10" i="20"/>
  <c r="BX14" i="20"/>
  <c r="K14" i="20"/>
  <c r="CC9" i="20"/>
  <c r="P9" i="20"/>
  <c r="BQ59" i="20"/>
  <c r="D59" i="20"/>
  <c r="BU46" i="20"/>
  <c r="H46" i="20"/>
  <c r="CE8" i="20"/>
  <c r="R8" i="20"/>
  <c r="CD9" i="20"/>
  <c r="Q9" i="20"/>
  <c r="BR51" i="20"/>
  <c r="E51" i="20"/>
  <c r="BZ29" i="20"/>
  <c r="M29" i="20"/>
  <c r="CA76" i="20"/>
  <c r="N76" i="20"/>
  <c r="CC73" i="20"/>
  <c r="P73" i="20"/>
  <c r="CA37" i="20"/>
  <c r="N37" i="20"/>
  <c r="CE41" i="20"/>
  <c r="R41" i="20"/>
  <c r="CB17" i="20"/>
  <c r="O17" i="20"/>
  <c r="CG9" i="20"/>
  <c r="T9" i="20"/>
  <c r="CE37" i="20"/>
  <c r="R37" i="20"/>
  <c r="BZ36" i="20"/>
  <c r="M36" i="20"/>
  <c r="CC14" i="20"/>
  <c r="P14" i="20"/>
  <c r="BZ13" i="20"/>
  <c r="M13" i="20"/>
  <c r="CD59" i="20"/>
  <c r="Q59" i="20"/>
  <c r="BS14" i="20"/>
  <c r="F14" i="20"/>
  <c r="BQ89" i="20"/>
  <c r="D89" i="20"/>
  <c r="CG28" i="20"/>
  <c r="T28" i="20"/>
  <c r="CV38" i="20"/>
  <c r="AI38" i="20"/>
  <c r="CB52" i="20"/>
  <c r="O52" i="20"/>
  <c r="BU26" i="20"/>
  <c r="H26" i="20"/>
  <c r="CV42" i="20"/>
  <c r="AI42" i="20"/>
  <c r="CO78" i="20"/>
  <c r="AB78" i="20"/>
  <c r="CW58" i="20"/>
  <c r="AJ58" i="20"/>
  <c r="CW37" i="20"/>
  <c r="AJ37" i="20"/>
  <c r="CL12" i="20"/>
  <c r="Y12" i="20"/>
  <c r="CL43" i="20"/>
  <c r="Y43" i="20"/>
  <c r="CL35" i="20"/>
  <c r="Y35" i="20"/>
  <c r="CA60" i="20"/>
  <c r="N60" i="20"/>
  <c r="CE60" i="20"/>
  <c r="R60" i="20"/>
  <c r="BX81" i="20"/>
  <c r="K81" i="20"/>
  <c r="CA66" i="20"/>
  <c r="N66" i="20"/>
  <c r="BS41" i="20"/>
  <c r="F41" i="20"/>
  <c r="BS31" i="20"/>
  <c r="F31" i="20"/>
  <c r="CM61" i="20"/>
  <c r="Z61" i="20"/>
  <c r="CX21" i="20"/>
  <c r="AK21" i="20"/>
  <c r="CQ100" i="20"/>
  <c r="AD100" i="20"/>
  <c r="BT84" i="20"/>
  <c r="G84" i="20"/>
  <c r="CA40" i="20"/>
  <c r="N40" i="20"/>
  <c r="CD40" i="20"/>
  <c r="Q40" i="20"/>
  <c r="CD48" i="20"/>
  <c r="Q48" i="20"/>
  <c r="BU43" i="20"/>
  <c r="H43" i="20"/>
  <c r="BW30" i="20"/>
  <c r="J30" i="20"/>
  <c r="CB30" i="20"/>
  <c r="O30" i="20"/>
  <c r="CG55" i="20"/>
  <c r="T55" i="20"/>
  <c r="BZ56" i="20"/>
  <c r="M56" i="20"/>
  <c r="BU45" i="20"/>
  <c r="H45" i="20"/>
  <c r="BT27" i="20"/>
  <c r="G27" i="20"/>
  <c r="BZ43" i="20"/>
  <c r="M43" i="20"/>
  <c r="BT42" i="20"/>
  <c r="G42" i="20"/>
  <c r="BU37" i="20"/>
  <c r="H37" i="20"/>
  <c r="BR8" i="20"/>
  <c r="E8" i="20"/>
  <c r="CF30" i="20"/>
  <c r="S30" i="20"/>
  <c r="BZ40" i="20"/>
  <c r="M40" i="20"/>
  <c r="BT68" i="20"/>
  <c r="G68" i="20"/>
  <c r="BQ33" i="20"/>
  <c r="D33" i="20"/>
  <c r="BU57" i="20"/>
  <c r="H57" i="20"/>
  <c r="BV42" i="20"/>
  <c r="I42" i="20"/>
  <c r="CA68" i="20"/>
  <c r="N68" i="20"/>
  <c r="CA56" i="20"/>
  <c r="N56" i="20"/>
  <c r="CD86" i="20"/>
  <c r="Q86" i="20"/>
  <c r="BW100" i="20"/>
  <c r="J100" i="20"/>
  <c r="BT34" i="20"/>
  <c r="G34" i="20"/>
  <c r="CA28" i="20"/>
  <c r="N28" i="20"/>
  <c r="CG32" i="20"/>
  <c r="T32" i="20"/>
  <c r="BR48" i="20"/>
  <c r="E48" i="20"/>
  <c r="CB39" i="20"/>
  <c r="O39" i="20"/>
  <c r="CC65" i="20"/>
  <c r="P65" i="20"/>
  <c r="CC53" i="20"/>
  <c r="P53" i="20"/>
  <c r="CF81" i="20"/>
  <c r="S81" i="20"/>
  <c r="BZ30" i="20"/>
  <c r="BR20" i="20"/>
  <c r="E20" i="20"/>
  <c r="BX26" i="20"/>
  <c r="K26" i="20"/>
  <c r="CD26" i="20"/>
  <c r="Q26" i="20"/>
  <c r="CE15" i="20"/>
  <c r="R15" i="20"/>
  <c r="CA33" i="20"/>
  <c r="N33" i="20"/>
  <c r="BP28" i="20"/>
  <c r="C28" i="20"/>
  <c r="CA38" i="20"/>
  <c r="N38" i="20"/>
  <c r="BS68" i="20"/>
  <c r="F68" i="20"/>
  <c r="BU65" i="20"/>
  <c r="H65" i="20"/>
  <c r="CF10" i="20"/>
  <c r="S10" i="20"/>
  <c r="DA32" i="20"/>
  <c r="AN32" i="20"/>
  <c r="CD42" i="20"/>
  <c r="Q42" i="20"/>
  <c r="CE19" i="20"/>
  <c r="R19" i="20"/>
  <c r="BV53" i="20"/>
  <c r="BR68" i="20"/>
  <c r="E68" i="20"/>
  <c r="BT29" i="20"/>
  <c r="G29" i="20"/>
  <c r="CA26" i="20"/>
  <c r="N26" i="20"/>
  <c r="BV29" i="20"/>
  <c r="I29" i="20"/>
  <c r="CB54" i="20"/>
  <c r="O54" i="20"/>
  <c r="CD22" i="20"/>
  <c r="Q22" i="20"/>
  <c r="CF40" i="20"/>
  <c r="S40" i="20"/>
  <c r="CA35" i="20"/>
  <c r="N35" i="20"/>
  <c r="BU44" i="20"/>
  <c r="H44" i="20"/>
  <c r="BY17" i="20"/>
  <c r="L17" i="20"/>
  <c r="CA29" i="20"/>
  <c r="N29" i="20"/>
  <c r="CC15" i="20"/>
  <c r="P15" i="20"/>
  <c r="CE29" i="20"/>
  <c r="R29" i="20"/>
  <c r="CD33" i="20"/>
  <c r="Q33" i="20"/>
  <c r="BQ32" i="20"/>
  <c r="D32" i="20"/>
  <c r="BZ19" i="20"/>
  <c r="M19" i="20"/>
  <c r="CA16" i="20"/>
  <c r="N16" i="20"/>
  <c r="CP17" i="20"/>
  <c r="AC17" i="20"/>
  <c r="BX85" i="20"/>
  <c r="K85" i="20"/>
  <c r="BX10" i="20"/>
  <c r="K10" i="20"/>
  <c r="DA31" i="20"/>
  <c r="AN31" i="20"/>
  <c r="DA56" i="20"/>
  <c r="AN56" i="20"/>
  <c r="CN28" i="20"/>
  <c r="AA28" i="20"/>
  <c r="DA63" i="20"/>
  <c r="AN63" i="20"/>
  <c r="CM15" i="20"/>
  <c r="Z15" i="20"/>
  <c r="CU43" i="20"/>
  <c r="AH43" i="20"/>
  <c r="BW59" i="20"/>
  <c r="J59" i="20"/>
  <c r="BU29" i="20"/>
  <c r="H29" i="20"/>
  <c r="BX30" i="20"/>
  <c r="K30" i="20"/>
  <c r="CA46" i="20"/>
  <c r="N46" i="20"/>
  <c r="CF21" i="20"/>
  <c r="S21" i="20"/>
  <c r="BV31" i="20"/>
  <c r="I31" i="20"/>
  <c r="BR38" i="20"/>
  <c r="E38" i="20"/>
  <c r="BP37" i="20"/>
  <c r="C37" i="20"/>
  <c r="CB75" i="20"/>
  <c r="O75" i="20"/>
  <c r="BR88" i="20"/>
  <c r="E88" i="20"/>
  <c r="CB23" i="20"/>
  <c r="O23" i="20"/>
  <c r="BS67" i="20"/>
  <c r="F67" i="20"/>
  <c r="BT93" i="20"/>
  <c r="G93" i="20"/>
  <c r="CC39" i="20"/>
  <c r="P39" i="20"/>
  <c r="BZ26" i="20"/>
  <c r="M26" i="20"/>
  <c r="CC103" i="20"/>
  <c r="P103" i="20"/>
  <c r="CV71" i="20"/>
  <c r="AI71" i="20"/>
  <c r="CQ77" i="20"/>
  <c r="AD77" i="20"/>
  <c r="BW39" i="20"/>
  <c r="J39" i="20"/>
  <c r="CF86" i="20"/>
  <c r="S86" i="20"/>
  <c r="CC48" i="20"/>
  <c r="P48" i="20"/>
  <c r="CD35" i="20"/>
  <c r="Q35" i="20"/>
  <c r="BY46" i="20"/>
  <c r="L46" i="20"/>
  <c r="CU42" i="20"/>
  <c r="AH42" i="20"/>
  <c r="CW91" i="20"/>
  <c r="AJ91" i="20"/>
  <c r="CW51" i="20"/>
  <c r="AJ51" i="20"/>
  <c r="CX72" i="20"/>
  <c r="AK72" i="20"/>
  <c r="BZ7" i="20"/>
  <c r="M7" i="20"/>
  <c r="CT62" i="20"/>
  <c r="AG62" i="20"/>
  <c r="CJ92" i="20"/>
  <c r="W92" i="20"/>
  <c r="CK71" i="20"/>
  <c r="X71" i="20"/>
  <c r="CJ25" i="20"/>
  <c r="W25" i="20"/>
  <c r="CN93" i="20"/>
  <c r="AA93" i="20"/>
  <c r="CT30" i="20"/>
  <c r="AG30" i="20"/>
  <c r="CO63" i="20"/>
  <c r="AB63" i="20"/>
  <c r="CQ98" i="20"/>
  <c r="AD98" i="20"/>
  <c r="CR53" i="20"/>
  <c r="AE53" i="20"/>
  <c r="CY81" i="20"/>
  <c r="AL81" i="20"/>
  <c r="CU15" i="20"/>
  <c r="AH15" i="20"/>
  <c r="CY60" i="20"/>
  <c r="AL60" i="20"/>
  <c r="CJ37" i="20"/>
  <c r="W37" i="20"/>
  <c r="CL100" i="20"/>
  <c r="Y100" i="20"/>
  <c r="CP35" i="20"/>
  <c r="AC35" i="20"/>
  <c r="CG69" i="20"/>
  <c r="T69" i="20"/>
  <c r="CM69" i="20"/>
  <c r="Z69" i="20"/>
  <c r="CY85" i="20"/>
  <c r="AL85" i="20"/>
  <c r="CW88" i="20"/>
  <c r="AJ88" i="20"/>
  <c r="CT47" i="20"/>
  <c r="AG47" i="20"/>
  <c r="CS101" i="20"/>
  <c r="AF101" i="20"/>
  <c r="CS17" i="20"/>
  <c r="AF17" i="20"/>
  <c r="CY14" i="20"/>
  <c r="AL14" i="20"/>
  <c r="CX73" i="20"/>
  <c r="AK73" i="20"/>
  <c r="CO74" i="20"/>
  <c r="AB74" i="20"/>
  <c r="CL86" i="20"/>
  <c r="Y86" i="20"/>
  <c r="CK70" i="20"/>
  <c r="X70" i="20"/>
  <c r="CJ43" i="20"/>
  <c r="W43" i="20"/>
  <c r="CN65" i="20"/>
  <c r="AA65" i="20"/>
  <c r="CR72" i="20"/>
  <c r="AE72" i="20"/>
  <c r="CK38" i="20"/>
  <c r="CL32" i="20"/>
  <c r="Y32" i="20"/>
  <c r="CK57" i="20"/>
  <c r="X57" i="20"/>
  <c r="CU38" i="20"/>
  <c r="AH38" i="20"/>
  <c r="CJ87" i="20"/>
  <c r="W87" i="20"/>
  <c r="CU32" i="20"/>
  <c r="AH32" i="20"/>
  <c r="CQ64" i="20"/>
  <c r="AD64" i="20"/>
  <c r="CW7" i="20"/>
  <c r="AJ7" i="20"/>
  <c r="CP92" i="20"/>
  <c r="AC92" i="20"/>
  <c r="CM33" i="20"/>
  <c r="Z33" i="20"/>
  <c r="CX50" i="20"/>
  <c r="AK50" i="20"/>
  <c r="CK23" i="20"/>
  <c r="X23" i="20"/>
  <c r="BV40" i="20"/>
  <c r="I40" i="20"/>
  <c r="CO94" i="20"/>
  <c r="AB94" i="20"/>
  <c r="CZ66" i="20"/>
  <c r="AM66" i="20"/>
  <c r="CR71" i="20"/>
  <c r="AE71" i="20"/>
  <c r="CQ70" i="20"/>
  <c r="AD70" i="20"/>
  <c r="CV85" i="20"/>
  <c r="AI85" i="20"/>
  <c r="CO34" i="20"/>
  <c r="AB34" i="20"/>
  <c r="CN77" i="20"/>
  <c r="AA77" i="20"/>
  <c r="CN88" i="20"/>
  <c r="AA88" i="20"/>
  <c r="CP19" i="20"/>
  <c r="AC19" i="20"/>
  <c r="BP38" i="20"/>
  <c r="C38" i="20"/>
  <c r="CG42" i="20"/>
  <c r="T42" i="20"/>
  <c r="BW58" i="20"/>
  <c r="J58" i="20"/>
  <c r="BW82" i="20"/>
  <c r="J82" i="20"/>
  <c r="BS59" i="20"/>
  <c r="F59" i="20"/>
  <c r="BV86" i="20"/>
  <c r="I86" i="20"/>
  <c r="BR44" i="20"/>
  <c r="E44" i="20"/>
  <c r="CA34" i="20"/>
  <c r="N34" i="20"/>
  <c r="BZ35" i="20"/>
  <c r="M35" i="20"/>
  <c r="CA63" i="20"/>
  <c r="N63" i="20"/>
  <c r="BV22" i="20"/>
  <c r="I22" i="20"/>
  <c r="CF39" i="20"/>
  <c r="S39" i="20"/>
  <c r="CB46" i="20"/>
  <c r="O46" i="20"/>
  <c r="CE38" i="20"/>
  <c r="R38" i="20"/>
  <c r="CB56" i="20"/>
  <c r="O56" i="20"/>
  <c r="BW78" i="20"/>
  <c r="J78" i="20"/>
  <c r="CB62" i="20"/>
  <c r="O62" i="20"/>
  <c r="BV20" i="20"/>
  <c r="I20" i="20"/>
  <c r="BV34" i="20"/>
  <c r="I34" i="20"/>
  <c r="CE24" i="20"/>
  <c r="R24" i="20"/>
  <c r="BT54" i="20"/>
  <c r="G54" i="20"/>
  <c r="CE56" i="20"/>
  <c r="R56" i="20"/>
  <c r="BU7" i="20"/>
  <c r="H7" i="20"/>
  <c r="BX27" i="20"/>
  <c r="K27" i="20"/>
  <c r="BS70" i="20"/>
  <c r="F70" i="20"/>
  <c r="BW70" i="20"/>
  <c r="J70" i="20"/>
  <c r="CF44" i="20"/>
  <c r="S44" i="20"/>
  <c r="BU62" i="20"/>
  <c r="H62" i="20"/>
  <c r="CF48" i="20"/>
  <c r="S48" i="20"/>
  <c r="CG63" i="20"/>
  <c r="T63" i="20"/>
  <c r="BW74" i="20"/>
  <c r="J74" i="20"/>
  <c r="CF53" i="20"/>
  <c r="S53" i="20"/>
  <c r="BP70" i="20"/>
  <c r="C70" i="20"/>
  <c r="BS24" i="20"/>
  <c r="F24" i="20"/>
  <c r="BV45" i="20"/>
  <c r="I45" i="20"/>
  <c r="BU67" i="20"/>
  <c r="H67" i="20"/>
  <c r="BT81" i="20"/>
  <c r="G81" i="20"/>
  <c r="BX50" i="20"/>
  <c r="K50" i="20"/>
  <c r="BW46" i="20"/>
  <c r="J46" i="20"/>
  <c r="BY30" i="20"/>
  <c r="L30" i="20"/>
  <c r="CY79" i="20"/>
  <c r="AL79" i="20"/>
  <c r="CR90" i="20"/>
  <c r="AE90" i="20"/>
  <c r="CK81" i="20"/>
  <c r="X81" i="20"/>
  <c r="CU60" i="20"/>
  <c r="AH60" i="20"/>
  <c r="CQ78" i="20"/>
  <c r="AD78" i="20"/>
  <c r="CS98" i="20"/>
  <c r="AF98" i="20"/>
  <c r="CV95" i="20"/>
  <c r="AI95" i="20"/>
  <c r="CC51" i="20"/>
  <c r="P51" i="20"/>
  <c r="CX96" i="20"/>
  <c r="AK96" i="20"/>
  <c r="CU89" i="20"/>
  <c r="AH89" i="20"/>
  <c r="CX52" i="20"/>
  <c r="AK52" i="20"/>
  <c r="CK62" i="20"/>
  <c r="X62" i="20"/>
  <c r="CJ14" i="20"/>
  <c r="W14" i="20"/>
  <c r="CK34" i="20"/>
  <c r="X34" i="20"/>
  <c r="CT75" i="20"/>
  <c r="AG75" i="20"/>
  <c r="CJ32" i="20"/>
  <c r="W32" i="20"/>
  <c r="CW72" i="20"/>
  <c r="AJ72" i="20"/>
  <c r="CN90" i="20"/>
  <c r="AA90" i="20"/>
  <c r="CX64" i="20"/>
  <c r="AK64" i="20"/>
  <c r="CV76" i="20"/>
  <c r="AI76" i="20"/>
  <c r="CU20" i="20"/>
  <c r="AH20" i="20"/>
  <c r="CM66" i="20"/>
  <c r="Z66" i="20"/>
  <c r="CM102" i="20"/>
  <c r="Z102" i="20"/>
  <c r="CV78" i="20"/>
  <c r="AI78" i="20"/>
  <c r="CQ89" i="20"/>
  <c r="AD89" i="20"/>
  <c r="CX82" i="20"/>
  <c r="AK82" i="20"/>
  <c r="CR84" i="20"/>
  <c r="AE84" i="20"/>
  <c r="CN96" i="20"/>
  <c r="AA96" i="20"/>
  <c r="CR43" i="20"/>
  <c r="AE43" i="20"/>
  <c r="CB27" i="20"/>
  <c r="O27" i="20"/>
  <c r="CM38" i="20"/>
  <c r="Z38" i="20"/>
  <c r="CO59" i="20"/>
  <c r="AB59" i="20"/>
  <c r="CG40" i="20"/>
  <c r="T40" i="20"/>
  <c r="CO51" i="20"/>
  <c r="AB51" i="20"/>
  <c r="CE72" i="20"/>
  <c r="R72" i="20"/>
  <c r="BV28" i="20"/>
  <c r="I28" i="20"/>
  <c r="BV73" i="20"/>
  <c r="I73" i="20"/>
  <c r="BX62" i="20"/>
  <c r="K62" i="20"/>
  <c r="BW73" i="20"/>
  <c r="J73" i="20"/>
  <c r="BV26" i="20"/>
  <c r="I26" i="20"/>
  <c r="BR67" i="20"/>
  <c r="E67" i="20"/>
  <c r="CG43" i="20"/>
  <c r="T43" i="20"/>
  <c r="BT40" i="20"/>
  <c r="G40" i="20"/>
  <c r="CE97" i="20"/>
  <c r="R97" i="20"/>
  <c r="CE35" i="20"/>
  <c r="R35" i="20"/>
  <c r="BY53" i="20"/>
  <c r="L53" i="20"/>
  <c r="CF42" i="20"/>
  <c r="S42" i="20"/>
  <c r="CG45" i="20"/>
  <c r="T45" i="20"/>
  <c r="CG101" i="20"/>
  <c r="T101" i="20"/>
  <c r="BV100" i="20"/>
  <c r="I100" i="20"/>
  <c r="BZ61" i="20"/>
  <c r="M61" i="20"/>
  <c r="CC24" i="20"/>
  <c r="P24" i="20"/>
  <c r="BX41" i="20"/>
  <c r="K41" i="20"/>
  <c r="BW28" i="20"/>
  <c r="J28" i="20"/>
  <c r="BZ84" i="20"/>
  <c r="M84" i="20"/>
  <c r="BW49" i="20"/>
  <c r="J49" i="20"/>
  <c r="CF9" i="20"/>
  <c r="S9" i="20"/>
  <c r="CF31" i="20"/>
  <c r="S31" i="20"/>
  <c r="CE40" i="20"/>
  <c r="R40" i="20"/>
  <c r="CA71" i="20"/>
  <c r="N71" i="20"/>
  <c r="CF77" i="20"/>
  <c r="S77" i="20"/>
  <c r="BY62" i="20"/>
  <c r="L62" i="20"/>
  <c r="BV61" i="20"/>
  <c r="I61" i="20"/>
  <c r="BR65" i="20"/>
  <c r="E65" i="20"/>
  <c r="BR43" i="20"/>
  <c r="E43" i="20"/>
  <c r="BS92" i="20"/>
  <c r="F92" i="20"/>
  <c r="BT56" i="20"/>
  <c r="G56" i="20"/>
  <c r="BS98" i="20"/>
  <c r="F98" i="20"/>
  <c r="CC27" i="20"/>
  <c r="P27" i="20"/>
  <c r="BT72" i="20"/>
  <c r="G72" i="20"/>
  <c r="BP44" i="20"/>
  <c r="C44" i="20"/>
  <c r="BT76" i="20"/>
  <c r="G76" i="20"/>
  <c r="BU76" i="20"/>
  <c r="H76" i="20"/>
  <c r="BW60" i="20"/>
  <c r="J60" i="20"/>
  <c r="BT11" i="20"/>
  <c r="G11" i="20"/>
  <c r="CR34" i="20"/>
  <c r="AE34" i="20"/>
  <c r="CM97" i="20"/>
  <c r="Z97" i="20"/>
  <c r="CF14" i="20"/>
  <c r="S14" i="20"/>
  <c r="CM100" i="20"/>
  <c r="Z100" i="20"/>
  <c r="CS77" i="20"/>
  <c r="AF77" i="20"/>
  <c r="CL105" i="20"/>
  <c r="Y105" i="20"/>
  <c r="CJ68" i="20"/>
  <c r="W68" i="20"/>
  <c r="CJ60" i="20"/>
  <c r="W60" i="20"/>
  <c r="CJ29" i="20"/>
  <c r="W29" i="20"/>
  <c r="CX91" i="20"/>
  <c r="AK91" i="20"/>
  <c r="CW70" i="20"/>
  <c r="AJ70" i="20"/>
  <c r="CN103" i="20"/>
  <c r="AA103" i="20"/>
  <c r="CU46" i="20"/>
  <c r="AH46" i="20"/>
  <c r="CS52" i="20"/>
  <c r="AF52" i="20"/>
  <c r="CP53" i="20"/>
  <c r="AC53" i="20"/>
  <c r="CM62" i="20"/>
  <c r="Z62" i="20"/>
  <c r="CW61" i="20"/>
  <c r="AJ61" i="20"/>
  <c r="CV92" i="20"/>
  <c r="AI92" i="20"/>
  <c r="CV67" i="20"/>
  <c r="AI67" i="20"/>
  <c r="CU31" i="20"/>
  <c r="AH31" i="20"/>
  <c r="CK16" i="20"/>
  <c r="X16" i="20"/>
  <c r="CN85" i="20"/>
  <c r="AA85" i="20"/>
  <c r="CR82" i="20"/>
  <c r="AE82" i="20"/>
  <c r="CR39" i="20"/>
  <c r="AE39" i="20"/>
  <c r="CT72" i="20"/>
  <c r="AG72" i="20"/>
  <c r="CS85" i="20"/>
  <c r="AF85" i="20"/>
  <c r="CY78" i="20"/>
  <c r="AL78" i="20"/>
  <c r="CZ82" i="20"/>
  <c r="AM82" i="20"/>
  <c r="CW44" i="20"/>
  <c r="AJ44" i="20"/>
  <c r="CY32" i="20"/>
  <c r="AL32" i="20"/>
  <c r="DA88" i="20"/>
  <c r="AN88" i="20"/>
  <c r="CY65" i="20"/>
  <c r="AL65" i="20"/>
  <c r="BT26" i="20"/>
  <c r="G26" i="20"/>
  <c r="CB43" i="20"/>
  <c r="O43" i="20"/>
  <c r="CZ52" i="20"/>
  <c r="AM52" i="20"/>
  <c r="CQ84" i="20"/>
  <c r="AD84" i="20"/>
  <c r="BX15" i="20"/>
  <c r="K15" i="20"/>
  <c r="CC30" i="20"/>
  <c r="P30" i="20"/>
  <c r="CW18" i="20"/>
  <c r="AJ18" i="20"/>
  <c r="DA27" i="20"/>
  <c r="AN27" i="20"/>
  <c r="CV73" i="20"/>
  <c r="AI73" i="20"/>
  <c r="CN13" i="20"/>
  <c r="AA13" i="20"/>
  <c r="CG59" i="20"/>
  <c r="T59" i="20"/>
  <c r="CT76" i="20"/>
  <c r="AG76" i="20"/>
  <c r="CU26" i="20"/>
  <c r="AH26" i="20"/>
  <c r="DA35" i="20"/>
  <c r="AN35" i="20"/>
  <c r="CN69" i="20"/>
  <c r="AA69" i="20"/>
  <c r="CQ18" i="20"/>
  <c r="AD18" i="20"/>
  <c r="DA10" i="20"/>
  <c r="AN10" i="20"/>
  <c r="CN17" i="20"/>
  <c r="AA17" i="20"/>
  <c r="CQ61" i="20"/>
  <c r="AD61" i="20"/>
  <c r="CS76" i="20"/>
  <c r="AF76" i="20"/>
  <c r="CV63" i="20"/>
  <c r="AI63" i="20"/>
  <c r="CV62" i="20"/>
  <c r="AI62" i="20"/>
  <c r="CN89" i="20"/>
  <c r="AA89" i="20"/>
  <c r="CJ62" i="20"/>
  <c r="W62" i="20"/>
  <c r="CR77" i="20"/>
  <c r="AE77" i="20"/>
  <c r="BZ80" i="20"/>
  <c r="M80" i="20"/>
  <c r="CQ76" i="20"/>
  <c r="AD76" i="20"/>
  <c r="CR61" i="20"/>
  <c r="AE61" i="20"/>
  <c r="CV68" i="20"/>
  <c r="AI68" i="20"/>
  <c r="CU56" i="20"/>
  <c r="AH56" i="20"/>
  <c r="CJ54" i="20"/>
  <c r="W54" i="20"/>
  <c r="CJ70" i="20"/>
  <c r="W70" i="20"/>
  <c r="CQ87" i="20"/>
  <c r="AD87" i="20"/>
  <c r="CL52" i="20"/>
  <c r="Y52" i="20"/>
  <c r="CN86" i="20"/>
  <c r="AA86" i="20"/>
  <c r="CM88" i="20"/>
  <c r="Z88" i="20"/>
  <c r="CK97" i="20"/>
  <c r="X97" i="20"/>
  <c r="CV53" i="20"/>
  <c r="AI53" i="20"/>
  <c r="CL63" i="20"/>
  <c r="Y63" i="20"/>
  <c r="CN101" i="20"/>
  <c r="AA101" i="20"/>
  <c r="CO29" i="20"/>
  <c r="AB29" i="20"/>
  <c r="CF70" i="20"/>
  <c r="S70" i="20"/>
  <c r="BT19" i="20"/>
  <c r="G19" i="20"/>
  <c r="BR25" i="20"/>
  <c r="E25" i="20"/>
  <c r="CG7" i="20"/>
  <c r="T7" i="20"/>
  <c r="BY37" i="20"/>
  <c r="L37" i="20"/>
  <c r="CD17" i="20"/>
  <c r="Q17" i="20"/>
  <c r="CR28" i="20"/>
  <c r="CV18" i="20"/>
  <c r="AI18" i="20"/>
  <c r="DA11" i="20"/>
  <c r="AN11" i="20"/>
  <c r="CV13" i="20"/>
  <c r="AI13" i="20"/>
  <c r="CU23" i="20"/>
  <c r="AH23" i="20"/>
  <c r="CW23" i="20"/>
  <c r="AJ23" i="20"/>
  <c r="CW46" i="20"/>
  <c r="AJ46" i="20"/>
  <c r="CS20" i="20"/>
  <c r="AF20" i="20"/>
  <c r="BQ8" i="20"/>
  <c r="D8" i="20"/>
  <c r="CS14" i="20"/>
  <c r="AF14" i="20"/>
  <c r="CV40" i="20"/>
  <c r="AI40" i="20"/>
  <c r="CY41" i="20"/>
  <c r="AL41" i="20"/>
  <c r="CX41" i="20"/>
  <c r="AK41" i="20"/>
  <c r="CK53" i="20"/>
  <c r="X53" i="20"/>
  <c r="CM43" i="20"/>
  <c r="Z43" i="20"/>
  <c r="BS64" i="20"/>
  <c r="F64" i="20"/>
  <c r="CG27" i="20"/>
  <c r="T27" i="20"/>
  <c r="BV17" i="20"/>
  <c r="I17" i="20"/>
  <c r="BU49" i="20"/>
  <c r="H49" i="20"/>
  <c r="BQ17" i="20"/>
  <c r="D17" i="20"/>
  <c r="CA13" i="20"/>
  <c r="N13" i="20"/>
  <c r="CN34" i="20"/>
  <c r="AA34" i="20"/>
  <c r="BW10" i="20"/>
  <c r="J10" i="20"/>
  <c r="CP42" i="20"/>
  <c r="AC42" i="20"/>
  <c r="CO48" i="20"/>
  <c r="AB48" i="20"/>
  <c r="CT34" i="20"/>
  <c r="AG34" i="20"/>
  <c r="CB16" i="20"/>
  <c r="O16" i="20"/>
  <c r="CV19" i="20"/>
  <c r="AI19" i="20"/>
  <c r="CY36" i="20"/>
  <c r="AL36" i="20"/>
  <c r="CY69" i="20"/>
  <c r="AL69" i="20"/>
  <c r="CW31" i="20"/>
  <c r="AJ31" i="20"/>
  <c r="CW66" i="20"/>
  <c r="AJ66" i="20"/>
  <c r="CS24" i="20"/>
  <c r="AF24" i="20"/>
  <c r="CU47" i="20"/>
  <c r="AH47" i="20"/>
  <c r="CK13" i="20"/>
  <c r="X13" i="20"/>
  <c r="CK58" i="20"/>
  <c r="X58" i="20"/>
  <c r="CC43" i="20"/>
  <c r="P43" i="20"/>
  <c r="BT51" i="20"/>
  <c r="G51" i="20"/>
  <c r="BS58" i="20"/>
  <c r="F58" i="20"/>
  <c r="BX29" i="20"/>
  <c r="BT8" i="20"/>
  <c r="G8" i="20"/>
  <c r="BY63" i="20"/>
  <c r="L63" i="20"/>
  <c r="BZ23" i="20"/>
  <c r="M23" i="20"/>
  <c r="BW36" i="20"/>
  <c r="J36" i="20"/>
  <c r="CL26" i="20"/>
  <c r="Y26" i="20"/>
  <c r="CX15" i="20"/>
  <c r="AK15" i="20"/>
  <c r="CV101" i="20"/>
  <c r="AI101" i="20"/>
  <c r="CZ32" i="20"/>
  <c r="AM32" i="20"/>
  <c r="DA55" i="20"/>
  <c r="AN55" i="20"/>
  <c r="CS47" i="20"/>
  <c r="AF47" i="20"/>
  <c r="CA12" i="20"/>
  <c r="N12" i="20"/>
  <c r="CR12" i="20"/>
  <c r="AE12" i="20"/>
  <c r="CU49" i="20"/>
  <c r="AH49" i="20"/>
  <c r="CU50" i="20"/>
  <c r="AH50" i="20"/>
  <c r="CY102" i="20"/>
  <c r="AL102" i="20"/>
  <c r="CK95" i="20"/>
  <c r="X95" i="20"/>
  <c r="CP94" i="20"/>
  <c r="AC94" i="20"/>
  <c r="CP97" i="20"/>
  <c r="AC97" i="20"/>
  <c r="BQ41" i="20"/>
  <c r="D41" i="20"/>
  <c r="CL103" i="20"/>
  <c r="Y103" i="20"/>
  <c r="CJ102" i="20"/>
  <c r="W102" i="20"/>
  <c r="CW71" i="20"/>
  <c r="AJ71" i="20"/>
  <c r="CL37" i="20"/>
  <c r="Y37" i="20"/>
  <c r="CT46" i="20"/>
  <c r="AG46" i="20"/>
  <c r="CP8" i="20"/>
  <c r="AC8" i="20"/>
  <c r="CL102" i="20"/>
  <c r="Y102" i="20"/>
  <c r="CO90" i="20"/>
  <c r="AB90" i="20"/>
  <c r="CN98" i="20"/>
  <c r="AA98" i="20"/>
  <c r="CP22" i="20"/>
  <c r="AC22" i="20"/>
  <c r="CP99" i="20"/>
  <c r="AC99" i="20"/>
  <c r="CJ83" i="20"/>
  <c r="W83" i="20"/>
  <c r="CG29" i="20"/>
  <c r="T29" i="20"/>
  <c r="BV30" i="20"/>
  <c r="I30" i="20"/>
  <c r="CA30" i="20"/>
  <c r="N30" i="20"/>
  <c r="BZ27" i="20"/>
  <c r="M27" i="20"/>
  <c r="CE10" i="20"/>
  <c r="R10" i="20"/>
  <c r="CS18" i="20"/>
  <c r="AF18" i="20"/>
  <c r="CV31" i="20"/>
  <c r="AI31" i="20"/>
  <c r="CW68" i="20"/>
  <c r="AJ68" i="20"/>
  <c r="BZ14" i="20"/>
  <c r="M14" i="20"/>
  <c r="CO50" i="20"/>
  <c r="AB50" i="20"/>
  <c r="CO14" i="20"/>
  <c r="AB14" i="20"/>
  <c r="BT62" i="20"/>
  <c r="G62" i="20"/>
  <c r="CK35" i="20"/>
  <c r="X35" i="20"/>
  <c r="CV37" i="20"/>
  <c r="AI37" i="20"/>
  <c r="CZ13" i="20"/>
  <c r="AM13" i="20"/>
  <c r="CW65" i="20"/>
  <c r="AJ65" i="20"/>
  <c r="BP46" i="20"/>
  <c r="C46" i="20"/>
  <c r="CF15" i="20"/>
  <c r="S15" i="20"/>
  <c r="BP52" i="20"/>
  <c r="C52" i="20"/>
  <c r="BP10" i="20"/>
  <c r="C10" i="20"/>
  <c r="CG38" i="20"/>
  <c r="T38" i="20"/>
  <c r="CO28" i="20"/>
  <c r="AB28" i="20"/>
  <c r="CS26" i="20"/>
  <c r="AF26" i="20"/>
  <c r="CZ41" i="20"/>
  <c r="AM41" i="20"/>
  <c r="BV37" i="20"/>
  <c r="I37" i="20"/>
  <c r="CQ31" i="20"/>
  <c r="AD31" i="20"/>
  <c r="CX35" i="20"/>
  <c r="AK35" i="20"/>
  <c r="CG30" i="20"/>
  <c r="T30" i="20"/>
  <c r="DA106" i="20"/>
  <c r="AN106" i="20"/>
  <c r="CT25" i="20"/>
  <c r="AG25" i="20"/>
  <c r="CW32" i="20"/>
  <c r="AJ32" i="20"/>
  <c r="CS57" i="20"/>
  <c r="AF57" i="20"/>
  <c r="CF43" i="20"/>
  <c r="S43" i="20"/>
  <c r="BZ10" i="20"/>
  <c r="M10" i="20"/>
  <c r="CD39" i="20"/>
  <c r="Q39" i="20"/>
  <c r="BW14" i="20"/>
  <c r="J14" i="20"/>
  <c r="CE31" i="20"/>
  <c r="R31" i="20"/>
  <c r="CX33" i="20"/>
  <c r="AK33" i="20"/>
  <c r="CY31" i="20"/>
  <c r="AL31" i="20"/>
  <c r="CK25" i="20"/>
  <c r="X25" i="20"/>
  <c r="BP56" i="20"/>
  <c r="C56" i="20"/>
  <c r="CV35" i="20"/>
  <c r="AI35" i="20"/>
  <c r="CQ25" i="20"/>
  <c r="AD25" i="20"/>
  <c r="CB28" i="20"/>
  <c r="O28" i="20"/>
  <c r="CZ31" i="20"/>
  <c r="AM31" i="20"/>
  <c r="CV26" i="20"/>
  <c r="AI26" i="20"/>
  <c r="CO11" i="20"/>
  <c r="AB11" i="20"/>
  <c r="DA105" i="20"/>
  <c r="AN105" i="20"/>
  <c r="CX11" i="20"/>
  <c r="AK11" i="20"/>
  <c r="CX99" i="20"/>
  <c r="AK99" i="20"/>
  <c r="CU55" i="20"/>
  <c r="AH55" i="20"/>
  <c r="CK67" i="20"/>
  <c r="X67" i="20"/>
  <c r="CQ95" i="20"/>
  <c r="AD95" i="20"/>
  <c r="DA62" i="20"/>
  <c r="AN62" i="20"/>
  <c r="CQ106" i="20"/>
  <c r="AD106" i="20"/>
  <c r="CP24" i="20"/>
  <c r="AC24" i="20"/>
  <c r="CV29" i="20"/>
  <c r="AI29" i="20"/>
  <c r="CX45" i="20"/>
  <c r="AK45" i="20"/>
  <c r="CK80" i="20"/>
  <c r="X80" i="20"/>
  <c r="CM64" i="20"/>
  <c r="Z64" i="20"/>
  <c r="CS83" i="20"/>
  <c r="AF83" i="20"/>
  <c r="CM68" i="20"/>
  <c r="Z68" i="20"/>
  <c r="CJ89" i="20"/>
  <c r="W89" i="20"/>
  <c r="CJ47" i="20"/>
  <c r="W47" i="20"/>
  <c r="CA9" i="20"/>
  <c r="N9" i="20"/>
  <c r="BR55" i="20"/>
  <c r="E55" i="20"/>
  <c r="CT88" i="20"/>
  <c r="AG88" i="20"/>
  <c r="DA60" i="20"/>
  <c r="AN60" i="20"/>
  <c r="DA28" i="20"/>
  <c r="AN28" i="20"/>
  <c r="CT57" i="20"/>
  <c r="AG57" i="20"/>
  <c r="CT33" i="20"/>
  <c r="AG33" i="20"/>
  <c r="CO79" i="20"/>
  <c r="AB79" i="20"/>
  <c r="CN105" i="20"/>
  <c r="AA105" i="20"/>
  <c r="CR106" i="20"/>
  <c r="AE106" i="20"/>
  <c r="CU100" i="20"/>
  <c r="AH100" i="20"/>
  <c r="CR62" i="20"/>
  <c r="AE62" i="20"/>
  <c r="CY27" i="20"/>
  <c r="AL27" i="20"/>
  <c r="CT38" i="20"/>
  <c r="AG38" i="20"/>
  <c r="CE25" i="20"/>
  <c r="R25" i="20"/>
  <c r="CC13" i="20"/>
  <c r="P13" i="20"/>
  <c r="CK20" i="20"/>
  <c r="X20" i="20"/>
  <c r="CS31" i="20"/>
  <c r="AF31" i="20"/>
  <c r="DA102" i="20"/>
  <c r="AN102" i="20"/>
  <c r="CT44" i="20"/>
  <c r="AG44" i="20"/>
  <c r="DA36" i="20"/>
  <c r="AN36" i="20"/>
  <c r="BQ20" i="20"/>
  <c r="D20" i="20"/>
  <c r="CR14" i="20"/>
  <c r="AE14" i="20"/>
  <c r="CV77" i="20"/>
  <c r="AI77" i="20"/>
  <c r="CL101" i="20"/>
  <c r="Y101" i="20"/>
  <c r="BP11" i="20"/>
  <c r="C11" i="20"/>
  <c r="CW53" i="20"/>
  <c r="AJ53" i="20"/>
  <c r="CM65" i="20"/>
  <c r="Z65" i="20"/>
  <c r="CY33" i="20"/>
  <c r="AL33" i="20"/>
  <c r="CS73" i="20"/>
  <c r="AF73" i="20"/>
  <c r="CY105" i="20"/>
  <c r="AL105" i="20"/>
  <c r="CR102" i="20"/>
  <c r="AE102" i="20"/>
  <c r="CN71" i="20"/>
  <c r="AA71" i="20"/>
  <c r="CM101" i="20"/>
  <c r="Z101" i="20"/>
  <c r="CY94" i="20"/>
  <c r="AL94" i="20"/>
  <c r="CQ43" i="20"/>
  <c r="AD43" i="20"/>
  <c r="CL38" i="20"/>
  <c r="Y38" i="20"/>
  <c r="CK45" i="20"/>
  <c r="X45" i="20"/>
  <c r="DA94" i="20"/>
  <c r="AN94" i="20"/>
  <c r="CU35" i="20"/>
  <c r="AH35" i="20"/>
  <c r="CU25" i="20"/>
  <c r="AH25" i="20"/>
  <c r="CX69" i="20"/>
  <c r="AK69" i="20"/>
  <c r="CR59" i="20"/>
  <c r="AE59" i="20"/>
  <c r="CX71" i="20"/>
  <c r="AK71" i="20"/>
  <c r="CV106" i="20"/>
  <c r="AI106" i="20"/>
  <c r="CW81" i="20"/>
  <c r="AJ81" i="20"/>
  <c r="CV87" i="20"/>
  <c r="AI87" i="20"/>
  <c r="CJ76" i="20"/>
  <c r="W76" i="20"/>
  <c r="CW100" i="20"/>
  <c r="AJ100" i="20"/>
  <c r="CU12" i="20"/>
  <c r="AH12" i="20"/>
  <c r="CM94" i="20"/>
  <c r="Z94" i="20"/>
  <c r="CK83" i="20"/>
  <c r="X83" i="20"/>
  <c r="CW98" i="20"/>
  <c r="AJ98" i="20"/>
  <c r="CR17" i="20"/>
  <c r="AE17" i="20"/>
  <c r="CK10" i="20"/>
  <c r="X10" i="20"/>
  <c r="CP62" i="20"/>
  <c r="AC62" i="20"/>
  <c r="CL55" i="20"/>
  <c r="Y55" i="20"/>
  <c r="CN81" i="20"/>
  <c r="AA81" i="20"/>
  <c r="CO35" i="20"/>
  <c r="AB35" i="20"/>
  <c r="CS39" i="20"/>
  <c r="AF39" i="20"/>
  <c r="CY56" i="20"/>
  <c r="AL56" i="20"/>
  <c r="CJ34" i="20"/>
  <c r="W34" i="20"/>
  <c r="CO20" i="20"/>
  <c r="AB20" i="20"/>
  <c r="CQ56" i="20"/>
  <c r="AD56" i="20"/>
  <c r="CU72" i="20"/>
  <c r="AH72" i="20"/>
  <c r="CP50" i="20"/>
  <c r="AC50" i="20"/>
  <c r="CV45" i="20"/>
  <c r="AI45" i="20"/>
  <c r="CX49" i="20"/>
  <c r="AK49" i="20"/>
  <c r="CW84" i="20"/>
  <c r="AJ84" i="20"/>
  <c r="CJ86" i="20"/>
  <c r="W86" i="20"/>
  <c r="CY95" i="20"/>
  <c r="AL95" i="20"/>
  <c r="CP82" i="20"/>
  <c r="AC82" i="20"/>
  <c r="DA77" i="20"/>
  <c r="AN77" i="20"/>
  <c r="CW30" i="20"/>
  <c r="AJ30" i="20"/>
  <c r="CZ51" i="20"/>
  <c r="AM51" i="20"/>
  <c r="CY55" i="20"/>
  <c r="AL55" i="20"/>
  <c r="CN70" i="20"/>
  <c r="AA70" i="20"/>
  <c r="CR52" i="20"/>
  <c r="AE52" i="20"/>
  <c r="CZ90" i="20"/>
  <c r="AM90" i="20"/>
  <c r="CZ86" i="20"/>
  <c r="AM86" i="20"/>
  <c r="CK55" i="20"/>
  <c r="X55" i="20"/>
  <c r="CN68" i="20"/>
  <c r="AA68" i="20"/>
  <c r="CX66" i="20"/>
  <c r="AK66" i="20"/>
  <c r="CO99" i="20"/>
  <c r="AB99" i="20"/>
  <c r="CV90" i="20"/>
  <c r="AI90" i="20"/>
  <c r="CN91" i="20"/>
  <c r="AA91" i="20"/>
  <c r="CU27" i="20"/>
  <c r="AH27" i="20"/>
  <c r="CV96" i="20"/>
  <c r="AI96" i="20"/>
  <c r="CL87" i="20"/>
  <c r="Y87" i="20"/>
  <c r="CN50" i="20"/>
  <c r="AA50" i="20"/>
  <c r="CX56" i="20"/>
  <c r="AK56" i="20"/>
  <c r="CT15" i="20"/>
  <c r="AG15" i="20"/>
  <c r="CT84" i="20"/>
  <c r="AG84" i="20"/>
  <c r="CL75" i="20"/>
  <c r="Y75" i="20"/>
  <c r="CO92" i="20"/>
  <c r="AB92" i="20"/>
  <c r="CN67" i="20"/>
  <c r="AA67" i="20"/>
  <c r="CK56" i="20"/>
  <c r="X56" i="20"/>
  <c r="CW103" i="20"/>
  <c r="AJ103" i="20"/>
  <c r="CM74" i="20"/>
  <c r="Z74" i="20"/>
  <c r="CR7" i="20"/>
  <c r="AE7" i="20"/>
  <c r="CX57" i="20"/>
  <c r="AK57" i="20"/>
  <c r="BX87" i="20"/>
  <c r="K87" i="20"/>
  <c r="BW18" i="20"/>
  <c r="J18" i="20"/>
  <c r="BY16" i="20"/>
  <c r="L16" i="20"/>
  <c r="CG18" i="20"/>
  <c r="T18" i="20"/>
  <c r="BP26" i="20"/>
  <c r="C26" i="20"/>
  <c r="DA83" i="20"/>
  <c r="AN83" i="20"/>
  <c r="CT66" i="20"/>
  <c r="AG66" i="20"/>
  <c r="DA42" i="20"/>
  <c r="AN42" i="20"/>
  <c r="CT20" i="20"/>
  <c r="AG20" i="20"/>
  <c r="CW28" i="20"/>
  <c r="AJ28" i="20"/>
  <c r="CR35" i="20"/>
  <c r="AE35" i="20"/>
  <c r="CP59" i="20"/>
  <c r="AC59" i="20"/>
  <c r="BQ45" i="20"/>
  <c r="D45" i="20"/>
  <c r="CA17" i="20"/>
  <c r="N17" i="20"/>
  <c r="BS11" i="20"/>
  <c r="F11" i="20"/>
  <c r="CE92" i="20"/>
  <c r="R92" i="20"/>
  <c r="BX68" i="20"/>
  <c r="K68" i="20"/>
  <c r="DA72" i="20"/>
  <c r="AN72" i="20"/>
  <c r="CP75" i="20"/>
  <c r="AC75" i="20"/>
  <c r="CR25" i="20"/>
  <c r="AE25" i="20"/>
  <c r="CQ69" i="20"/>
  <c r="AD69" i="20"/>
  <c r="CO54" i="20"/>
  <c r="AB54" i="20"/>
  <c r="CW56" i="20"/>
  <c r="AJ56" i="20"/>
  <c r="CV17" i="20"/>
  <c r="AI17" i="20"/>
  <c r="CA54" i="20"/>
  <c r="N54" i="20"/>
  <c r="CG14" i="20"/>
  <c r="T14" i="20"/>
  <c r="BY8" i="20"/>
  <c r="L8" i="20"/>
  <c r="BQ10" i="20"/>
  <c r="D10" i="20"/>
  <c r="BX60" i="20"/>
  <c r="K60" i="20"/>
  <c r="CW21" i="20"/>
  <c r="AJ21" i="20"/>
  <c r="CR11" i="20"/>
  <c r="AE11" i="20"/>
  <c r="CR41" i="20"/>
  <c r="AE41" i="20"/>
  <c r="BU58" i="20"/>
  <c r="H58" i="20"/>
  <c r="BV21" i="20"/>
  <c r="I21" i="20"/>
  <c r="CT26" i="20"/>
  <c r="AG26" i="20"/>
  <c r="CY23" i="20"/>
  <c r="AL23" i="20"/>
  <c r="DA57" i="20"/>
  <c r="AN57" i="20"/>
  <c r="CJ19" i="20"/>
  <c r="W19" i="20"/>
  <c r="CL66" i="20"/>
  <c r="Y66" i="20"/>
  <c r="CJ94" i="20"/>
  <c r="W94" i="20"/>
  <c r="CN47" i="20"/>
  <c r="AA47" i="20"/>
  <c r="DA81" i="20"/>
  <c r="AN81" i="20"/>
  <c r="CS45" i="20"/>
  <c r="AF45" i="20"/>
  <c r="CP12" i="20"/>
  <c r="AC12" i="20"/>
  <c r="CT64" i="20"/>
  <c r="AG64" i="20"/>
  <c r="CV82" i="20"/>
  <c r="AI82" i="20"/>
  <c r="CP65" i="20"/>
  <c r="AC65" i="20"/>
  <c r="CJ81" i="20"/>
  <c r="W81" i="20"/>
  <c r="BZ51" i="20"/>
  <c r="CZ28" i="20"/>
  <c r="AM28" i="20"/>
  <c r="CO8" i="20"/>
  <c r="AB8" i="20"/>
  <c r="CZ36" i="20"/>
  <c r="AM36" i="20"/>
  <c r="CN43" i="20"/>
  <c r="AA43" i="20"/>
  <c r="CV75" i="20"/>
  <c r="AI75" i="20"/>
  <c r="CL71" i="20"/>
  <c r="Y71" i="20"/>
  <c r="CW102" i="20"/>
  <c r="AJ102" i="20"/>
  <c r="CT39" i="20"/>
  <c r="AG39" i="20"/>
  <c r="CX36" i="20"/>
  <c r="AK36" i="20"/>
  <c r="CP36" i="20"/>
  <c r="AC36" i="20"/>
  <c r="BY40" i="20"/>
  <c r="L40" i="20"/>
  <c r="CZ10" i="20"/>
  <c r="AM10" i="20"/>
  <c r="CF22" i="20"/>
  <c r="S22" i="20"/>
  <c r="CL20" i="20"/>
  <c r="Y20" i="20"/>
  <c r="CT67" i="20"/>
  <c r="AG67" i="20"/>
  <c r="CU51" i="20"/>
  <c r="AH51" i="20"/>
  <c r="CW104" i="20"/>
  <c r="AJ104" i="20"/>
  <c r="CZ29" i="20"/>
  <c r="AM29" i="20"/>
  <c r="CU13" i="20"/>
  <c r="AH13" i="20"/>
  <c r="CX44" i="20"/>
  <c r="AK44" i="20"/>
  <c r="CX55" i="20"/>
  <c r="AK55" i="20"/>
  <c r="CT51" i="20"/>
  <c r="AG51" i="20"/>
  <c r="CW90" i="20"/>
  <c r="AJ90" i="20"/>
  <c r="CJ82" i="20"/>
  <c r="W82" i="20"/>
  <c r="BU14" i="20"/>
  <c r="H14" i="20"/>
  <c r="CX43" i="20"/>
  <c r="AK43" i="20"/>
  <c r="CX54" i="20"/>
  <c r="AK54" i="20"/>
  <c r="CL30" i="20"/>
  <c r="Y30" i="20"/>
  <c r="CU54" i="20"/>
  <c r="AH54" i="20"/>
  <c r="CN58" i="20"/>
  <c r="AA58" i="20"/>
  <c r="CT61" i="20"/>
  <c r="AG61" i="20"/>
  <c r="CS41" i="20"/>
  <c r="AF41" i="20"/>
  <c r="CR79" i="20"/>
  <c r="AE79" i="20"/>
  <c r="CM17" i="20"/>
  <c r="Z17" i="20"/>
  <c r="CR78" i="20"/>
  <c r="AE78" i="20"/>
  <c r="CT82" i="20"/>
  <c r="AG82" i="20"/>
  <c r="CZ39" i="20"/>
  <c r="AM39" i="20"/>
  <c r="CR80" i="20"/>
  <c r="AE80" i="20"/>
  <c r="CR42" i="20"/>
  <c r="AE42" i="20"/>
  <c r="CL70" i="20"/>
  <c r="Y70" i="20"/>
  <c r="CW96" i="20"/>
  <c r="AJ96" i="20"/>
  <c r="CU21" i="20"/>
  <c r="AH21" i="20"/>
  <c r="CP14" i="20"/>
  <c r="AC14" i="20"/>
  <c r="CW48" i="20"/>
  <c r="AJ48" i="20"/>
  <c r="CJ99" i="20"/>
  <c r="W99" i="20"/>
  <c r="CY54" i="20"/>
  <c r="AL54" i="20"/>
  <c r="CT68" i="20"/>
  <c r="AG68" i="20"/>
  <c r="CJ51" i="20"/>
  <c r="W51" i="20"/>
  <c r="CN74" i="20"/>
  <c r="AA74" i="20"/>
  <c r="CO98" i="20"/>
  <c r="AB98" i="20"/>
  <c r="CM83" i="20"/>
  <c r="Z83" i="20"/>
  <c r="CQ101" i="20"/>
  <c r="AD101" i="20"/>
  <c r="CV34" i="20"/>
  <c r="AI34" i="20"/>
  <c r="CQ58" i="20"/>
  <c r="AD58" i="20"/>
  <c r="CO65" i="20"/>
  <c r="AB65" i="20"/>
  <c r="CT94" i="20"/>
  <c r="AG94" i="20"/>
  <c r="CP100" i="20"/>
  <c r="AC100" i="20"/>
  <c r="CT85" i="20"/>
  <c r="AG85" i="20"/>
  <c r="CT52" i="20"/>
  <c r="AG52" i="20"/>
  <c r="CR101" i="20"/>
  <c r="AE101" i="20"/>
  <c r="CL69" i="20"/>
  <c r="Y69" i="20"/>
  <c r="CJ18" i="20"/>
  <c r="W18" i="20"/>
  <c r="CZ20" i="20"/>
  <c r="AM20" i="20"/>
  <c r="CS75" i="20"/>
  <c r="AF75" i="20"/>
  <c r="CJ75" i="20"/>
  <c r="W75" i="20"/>
  <c r="CK74" i="20"/>
  <c r="X74" i="20"/>
  <c r="CJ84" i="20"/>
  <c r="W84" i="20"/>
  <c r="CT29" i="20"/>
  <c r="AG29" i="20"/>
  <c r="CS29" i="20"/>
  <c r="AF29" i="20"/>
  <c r="CQ94" i="20"/>
  <c r="AD94" i="20"/>
  <c r="CP91" i="20"/>
  <c r="AC91" i="20"/>
  <c r="CU52" i="20"/>
  <c r="AH52" i="20"/>
  <c r="CN41" i="20"/>
  <c r="AA41" i="20"/>
  <c r="CK76" i="20"/>
  <c r="X76" i="20"/>
  <c r="CX88" i="20"/>
  <c r="AK88" i="20"/>
  <c r="CU92" i="20"/>
  <c r="AH92" i="20"/>
  <c r="CK61" i="20"/>
  <c r="X61" i="20"/>
  <c r="CT70" i="20"/>
  <c r="AG70" i="20"/>
  <c r="CS88" i="20"/>
  <c r="AF88" i="20"/>
  <c r="CV58" i="20"/>
  <c r="AI58" i="20"/>
  <c r="CR81" i="20"/>
  <c r="AE81" i="20"/>
  <c r="CO80" i="20"/>
  <c r="AB80" i="20"/>
  <c r="CQ81" i="20"/>
  <c r="AD81" i="20"/>
  <c r="CZ69" i="20"/>
  <c r="AM69" i="20"/>
  <c r="CR68" i="20"/>
  <c r="AE68" i="20"/>
  <c r="CE52" i="20"/>
  <c r="R52" i="20"/>
  <c r="CY12" i="20"/>
  <c r="AL12" i="20"/>
  <c r="CZ88" i="20"/>
  <c r="AM88" i="20"/>
  <c r="CQ71" i="20"/>
  <c r="AD71" i="20"/>
  <c r="CS54" i="20"/>
  <c r="AF54" i="20"/>
  <c r="CU70" i="20"/>
  <c r="AH70" i="20"/>
  <c r="CP71" i="20"/>
  <c r="AC71" i="20"/>
  <c r="CP63" i="20"/>
  <c r="AC63" i="20"/>
  <c r="CJ74" i="20"/>
  <c r="W74" i="20"/>
  <c r="CX59" i="20"/>
  <c r="AK59" i="20"/>
  <c r="CK22" i="20"/>
  <c r="X22" i="20"/>
  <c r="CO97" i="20"/>
  <c r="AB97" i="20"/>
  <c r="CX48" i="20"/>
  <c r="AK48" i="20"/>
  <c r="CJ50" i="20"/>
  <c r="W50" i="20"/>
  <c r="CQ83" i="20"/>
  <c r="AD83" i="20"/>
  <c r="CZ98" i="20"/>
  <c r="AM98" i="20"/>
  <c r="CS80" i="20"/>
  <c r="AF80" i="20"/>
  <c r="CN40" i="20"/>
  <c r="AA40" i="20"/>
  <c r="CQ7" i="20"/>
  <c r="AD7" i="20"/>
  <c r="CL7" i="20"/>
  <c r="Y7" i="20"/>
  <c r="CK36" i="20"/>
  <c r="X36" i="20"/>
  <c r="CR44" i="20"/>
  <c r="AE44" i="20"/>
  <c r="CR36" i="20"/>
  <c r="AE36" i="20"/>
  <c r="CO105" i="20"/>
  <c r="AB105" i="20"/>
  <c r="CV61" i="20"/>
  <c r="AI61" i="20"/>
  <c r="CP101" i="20"/>
  <c r="AC101" i="20"/>
  <c r="CS67" i="20"/>
  <c r="AF67" i="20"/>
  <c r="CN83" i="20"/>
  <c r="AA83" i="20"/>
  <c r="CU83" i="20"/>
  <c r="AH83" i="20"/>
  <c r="CQ105" i="20"/>
  <c r="AD105" i="20"/>
  <c r="CT93" i="20"/>
  <c r="AG93" i="20"/>
  <c r="CJ31" i="20"/>
  <c r="W31" i="20"/>
  <c r="CO81" i="20"/>
  <c r="AB81" i="20"/>
  <c r="CJ95" i="20"/>
  <c r="W95" i="20"/>
  <c r="CJ48" i="20"/>
  <c r="W48" i="20"/>
  <c r="CM50" i="20"/>
  <c r="Z50" i="20"/>
  <c r="CT50" i="20"/>
  <c r="AG50" i="20"/>
  <c r="CR31" i="20"/>
  <c r="AE31" i="20"/>
  <c r="CP86" i="20"/>
  <c r="AC86" i="20"/>
  <c r="CK54" i="20"/>
  <c r="X54" i="20"/>
  <c r="CP78" i="20"/>
  <c r="AC78" i="20"/>
  <c r="CS58" i="20"/>
  <c r="AF58" i="20"/>
  <c r="CJ49" i="20"/>
  <c r="W49" i="20"/>
  <c r="CK101" i="20"/>
  <c r="X101" i="20"/>
  <c r="CZ89" i="20"/>
  <c r="AM89" i="20"/>
  <c r="CX75" i="20"/>
  <c r="AK75" i="20"/>
  <c r="CT59" i="20"/>
  <c r="AG59" i="20"/>
  <c r="CZ65" i="20"/>
  <c r="AM65" i="20"/>
  <c r="CS49" i="20"/>
  <c r="AF49" i="20"/>
  <c r="CN63" i="20"/>
  <c r="AA63" i="20"/>
  <c r="CX65" i="20"/>
  <c r="AK65" i="20"/>
  <c r="CK21" i="20"/>
  <c r="X21" i="20"/>
  <c r="CE28" i="20"/>
  <c r="R28" i="20"/>
  <c r="BQ77" i="20"/>
  <c r="D77" i="20"/>
  <c r="BT74" i="20"/>
  <c r="G74" i="20"/>
  <c r="CF61" i="20"/>
  <c r="S61" i="20"/>
  <c r="BR59" i="20"/>
  <c r="E59" i="20"/>
  <c r="BS84" i="20"/>
  <c r="F84" i="20"/>
  <c r="CE69" i="20"/>
  <c r="R69" i="20"/>
  <c r="CG99" i="20"/>
  <c r="T99" i="20"/>
  <c r="CE82" i="20"/>
  <c r="R82" i="20"/>
  <c r="CA67" i="20"/>
  <c r="N67" i="20"/>
  <c r="BZ69" i="20"/>
  <c r="M69" i="20"/>
  <c r="BX57" i="20"/>
  <c r="K57" i="20"/>
  <c r="CC56" i="20"/>
  <c r="P56" i="20"/>
  <c r="BZ49" i="20"/>
  <c r="M49" i="20"/>
  <c r="BX40" i="20"/>
  <c r="K40" i="20"/>
  <c r="CD78" i="20"/>
  <c r="Q78" i="20"/>
  <c r="BS44" i="20"/>
  <c r="F44" i="20"/>
  <c r="BX49" i="20"/>
  <c r="K49" i="20"/>
  <c r="CG85" i="20"/>
  <c r="T85" i="20"/>
  <c r="CB40" i="20"/>
  <c r="O40" i="20"/>
  <c r="BW64" i="20"/>
  <c r="J64" i="20"/>
  <c r="CE34" i="20"/>
  <c r="R34" i="20"/>
  <c r="CB79" i="20"/>
  <c r="O79" i="20"/>
  <c r="BV44" i="20"/>
  <c r="I44" i="20"/>
  <c r="BR30" i="20"/>
  <c r="E30" i="20"/>
  <c r="BU32" i="20"/>
  <c r="H32" i="20"/>
  <c r="BZ12" i="20"/>
  <c r="M12" i="20"/>
  <c r="BY36" i="20"/>
  <c r="L36" i="20"/>
  <c r="BQ60" i="20"/>
  <c r="D60" i="20"/>
  <c r="BW71" i="20"/>
  <c r="J71" i="20"/>
  <c r="BW84" i="20"/>
  <c r="J84" i="20"/>
  <c r="CA51" i="20"/>
  <c r="CD103" i="20"/>
  <c r="Q103" i="20"/>
  <c r="BQ70" i="20"/>
  <c r="D70" i="20"/>
  <c r="BY77" i="20"/>
  <c r="L77" i="20"/>
  <c r="BT48" i="20"/>
  <c r="G48" i="20"/>
  <c r="BX32" i="20"/>
  <c r="K32" i="20"/>
  <c r="BY55" i="20"/>
  <c r="L55" i="20"/>
  <c r="BS36" i="20"/>
  <c r="F36" i="20"/>
  <c r="BU50" i="20"/>
  <c r="H50" i="20"/>
  <c r="BY51" i="20"/>
  <c r="L51" i="20"/>
  <c r="BP30" i="20"/>
  <c r="C30" i="20"/>
  <c r="BQ43" i="20"/>
  <c r="D43" i="20"/>
  <c r="CE26" i="20"/>
  <c r="R26" i="20"/>
  <c r="BR61" i="20"/>
  <c r="E61" i="20"/>
  <c r="CB60" i="20"/>
  <c r="O60" i="20"/>
  <c r="BU52" i="20"/>
  <c r="H52" i="20"/>
  <c r="CD37" i="20"/>
  <c r="Q37" i="20"/>
  <c r="BY41" i="20"/>
  <c r="L41" i="20"/>
  <c r="CJ78" i="20"/>
  <c r="W78" i="20"/>
  <c r="CS23" i="20"/>
  <c r="AF23" i="20"/>
  <c r="CP60" i="20"/>
  <c r="AC60" i="20"/>
  <c r="CX80" i="20"/>
  <c r="AK80" i="20"/>
  <c r="CJ79" i="20"/>
  <c r="W79" i="20"/>
  <c r="CM34" i="20"/>
  <c r="Z34" i="20"/>
  <c r="CO84" i="20"/>
  <c r="AB84" i="20"/>
  <c r="CU74" i="20"/>
  <c r="AH74" i="20"/>
  <c r="CZ61" i="20"/>
  <c r="AM61" i="20"/>
  <c r="CR98" i="20"/>
  <c r="AE98" i="20"/>
  <c r="CP72" i="20"/>
  <c r="AC72" i="20"/>
  <c r="CV33" i="20"/>
  <c r="AI33" i="20"/>
  <c r="CR67" i="20"/>
  <c r="AE67" i="20"/>
  <c r="CM9" i="20"/>
  <c r="Z9" i="20"/>
  <c r="BV32" i="20"/>
  <c r="I32" i="20"/>
  <c r="CB22" i="20"/>
  <c r="O22" i="20"/>
  <c r="BT16" i="20"/>
  <c r="G16" i="20"/>
  <c r="CE46" i="20"/>
  <c r="R46" i="20"/>
  <c r="CB87" i="20"/>
  <c r="O87" i="20"/>
  <c r="CZ42" i="20"/>
  <c r="AM42" i="20"/>
  <c r="BQ51" i="20"/>
  <c r="D51" i="20"/>
  <c r="CX42" i="20"/>
  <c r="AK42" i="20"/>
  <c r="BU61" i="20"/>
  <c r="H61" i="20"/>
  <c r="CO25" i="20"/>
  <c r="AB25" i="20"/>
  <c r="CT80" i="20"/>
  <c r="AG80" i="20"/>
  <c r="CW45" i="20"/>
  <c r="AJ45" i="20"/>
  <c r="BT25" i="20"/>
  <c r="G25" i="20"/>
  <c r="BZ67" i="20"/>
  <c r="M67" i="20"/>
  <c r="CC32" i="20"/>
  <c r="P32" i="20"/>
  <c r="BZ11" i="20"/>
  <c r="M11" i="20"/>
  <c r="CA8" i="20"/>
  <c r="N8" i="20"/>
  <c r="CO10" i="20"/>
  <c r="AB10" i="20"/>
  <c r="CA19" i="20"/>
  <c r="N19" i="20"/>
  <c r="CN16" i="20"/>
  <c r="AA16" i="20"/>
  <c r="CD12" i="20"/>
  <c r="Q12" i="20"/>
  <c r="DA50" i="20"/>
  <c r="AN50" i="20"/>
  <c r="CW63" i="20"/>
  <c r="AJ63" i="20"/>
  <c r="CZ72" i="20"/>
  <c r="AM72" i="20"/>
  <c r="BY81" i="20"/>
  <c r="L81" i="20"/>
  <c r="CD13" i="20"/>
  <c r="Q13" i="20"/>
  <c r="BW25" i="20"/>
  <c r="J25" i="20"/>
  <c r="CF8" i="20"/>
  <c r="S8" i="20"/>
  <c r="CO27" i="20"/>
  <c r="AB27" i="20"/>
  <c r="CO64" i="20"/>
  <c r="AB64" i="20"/>
  <c r="BZ9" i="20"/>
  <c r="M9" i="20"/>
  <c r="DA64" i="20"/>
  <c r="AN64" i="20"/>
  <c r="CE27" i="20"/>
  <c r="R27" i="20"/>
  <c r="CX38" i="20"/>
  <c r="AK38" i="20"/>
  <c r="DA52" i="20"/>
  <c r="AN52" i="20"/>
  <c r="CQ36" i="20"/>
  <c r="AD36" i="20"/>
  <c r="CK26" i="20"/>
  <c r="X26" i="20"/>
  <c r="CR64" i="20"/>
  <c r="AE64" i="20"/>
  <c r="CZ44" i="20"/>
  <c r="AM44" i="20"/>
  <c r="CU86" i="20"/>
  <c r="AH86" i="20"/>
  <c r="CJ104" i="20"/>
  <c r="W104" i="20"/>
  <c r="DA80" i="20"/>
  <c r="AN80" i="20"/>
  <c r="CZ47" i="20"/>
  <c r="AM47" i="20"/>
  <c r="CO87" i="20"/>
  <c r="AB87" i="20"/>
  <c r="CK89" i="20"/>
  <c r="X89" i="20"/>
  <c r="CZ49" i="20"/>
  <c r="AM49" i="20"/>
  <c r="CY86" i="20"/>
  <c r="AL86" i="20"/>
  <c r="CY68" i="20"/>
  <c r="AL68" i="20"/>
  <c r="BY43" i="20"/>
  <c r="L43" i="20"/>
  <c r="CO24" i="20"/>
  <c r="AB24" i="20"/>
  <c r="CX26" i="20"/>
  <c r="AK26" i="20"/>
  <c r="CV24" i="20"/>
  <c r="AI24" i="20"/>
  <c r="CW26" i="20"/>
  <c r="AJ26" i="20"/>
  <c r="CU71" i="20"/>
  <c r="AH71" i="20"/>
  <c r="CM49" i="20"/>
  <c r="Z49" i="20"/>
  <c r="CZ74" i="20"/>
  <c r="AM74" i="20"/>
  <c r="CR94" i="20"/>
  <c r="AE94" i="20"/>
  <c r="CX27" i="20"/>
  <c r="AK27" i="20"/>
  <c r="CE30" i="20"/>
  <c r="R30" i="20"/>
  <c r="CA21" i="20"/>
  <c r="N21" i="20"/>
  <c r="BS8" i="20"/>
  <c r="F8" i="20"/>
  <c r="CP9" i="20"/>
  <c r="AC9" i="20"/>
  <c r="CM27" i="20"/>
  <c r="Z27" i="20"/>
  <c r="CK68" i="20"/>
  <c r="X68" i="20"/>
  <c r="BS22" i="20"/>
  <c r="F22" i="20"/>
  <c r="CL40" i="20"/>
  <c r="Y40" i="20"/>
  <c r="CU102" i="20"/>
  <c r="AH102" i="20"/>
  <c r="CM72" i="20"/>
  <c r="Z72" i="20"/>
  <c r="CN78" i="20"/>
  <c r="AA78" i="20"/>
  <c r="CQ88" i="20"/>
  <c r="AD88" i="20"/>
  <c r="CK103" i="20"/>
  <c r="X103" i="20"/>
  <c r="CT11" i="20"/>
  <c r="AG11" i="20"/>
  <c r="CR55" i="20"/>
  <c r="AE55" i="20"/>
  <c r="CZ7" i="20"/>
  <c r="AM7" i="20"/>
  <c r="CK64" i="20"/>
  <c r="X64" i="20"/>
  <c r="CN64" i="20"/>
  <c r="AA64" i="20"/>
  <c r="CV52" i="20"/>
  <c r="AI52" i="20"/>
  <c r="CJ26" i="20"/>
  <c r="W26" i="20"/>
  <c r="BW45" i="20"/>
  <c r="J45" i="20"/>
  <c r="CX8" i="20"/>
  <c r="AK8" i="20"/>
  <c r="DA34" i="20"/>
  <c r="AN34" i="20"/>
  <c r="CG15" i="20"/>
  <c r="T15" i="20"/>
  <c r="CZ19" i="20"/>
  <c r="AM19" i="20"/>
  <c r="BW21" i="20"/>
  <c r="J21" i="20"/>
  <c r="BX17" i="20"/>
  <c r="K17" i="20"/>
  <c r="CA47" i="20"/>
  <c r="N47" i="20"/>
  <c r="CY18" i="20"/>
  <c r="AL18" i="20"/>
  <c r="CX20" i="20"/>
  <c r="AK20" i="20"/>
  <c r="BQ13" i="20"/>
  <c r="D13" i="20"/>
  <c r="CF24" i="20"/>
  <c r="S24" i="20"/>
  <c r="CB7" i="20"/>
  <c r="O7" i="20"/>
  <c r="BQ49" i="20"/>
  <c r="D49" i="20"/>
  <c r="CY42" i="20"/>
  <c r="AL42" i="20"/>
  <c r="CQ10" i="20"/>
  <c r="AD10" i="20"/>
  <c r="BU9" i="20"/>
  <c r="H9" i="20"/>
  <c r="BW12" i="20"/>
  <c r="J12" i="20"/>
  <c r="DA49" i="20"/>
  <c r="AN49" i="20"/>
  <c r="CM31" i="20"/>
  <c r="Z31" i="20"/>
  <c r="CO7" i="20"/>
  <c r="AB7" i="20"/>
  <c r="CM44" i="20"/>
  <c r="Z44" i="20"/>
  <c r="CV93" i="20"/>
  <c r="AI93" i="20"/>
  <c r="CZ106" i="20"/>
  <c r="AM106" i="20"/>
  <c r="BR17" i="20"/>
  <c r="E17" i="20"/>
  <c r="CY70" i="20"/>
  <c r="AL70" i="20"/>
  <c r="CM63" i="20"/>
  <c r="Z63" i="20"/>
  <c r="CO102" i="20"/>
  <c r="AB102" i="20"/>
  <c r="BZ45" i="20"/>
  <c r="M45" i="20"/>
  <c r="CM14" i="20"/>
  <c r="Z14" i="20"/>
  <c r="CR33" i="20"/>
  <c r="AE33" i="20"/>
  <c r="CB8" i="20"/>
  <c r="O8" i="20"/>
  <c r="CK77" i="20"/>
  <c r="X77" i="20"/>
  <c r="CW92" i="20"/>
  <c r="AJ92" i="20"/>
  <c r="CK96" i="20"/>
  <c r="X96" i="20"/>
  <c r="CO89" i="20"/>
  <c r="AB89" i="20"/>
  <c r="CW99" i="20"/>
  <c r="AJ99" i="20"/>
  <c r="CY43" i="20"/>
  <c r="AL43" i="20"/>
  <c r="DA100" i="20"/>
  <c r="AN100" i="20"/>
  <c r="CT78" i="20"/>
  <c r="AG78" i="20"/>
  <c r="CS63" i="20"/>
  <c r="AF63" i="20"/>
  <c r="CR45" i="20"/>
  <c r="AE45" i="20"/>
  <c r="CM84" i="20"/>
  <c r="Z84" i="20"/>
  <c r="CY96" i="20"/>
  <c r="AL96" i="20"/>
  <c r="CW86" i="20"/>
  <c r="AJ86" i="20"/>
  <c r="CJ69" i="20"/>
  <c r="W69" i="20"/>
  <c r="CQ75" i="20"/>
  <c r="AD75" i="20"/>
  <c r="CW93" i="20"/>
  <c r="AJ93" i="20"/>
  <c r="CS97" i="20"/>
  <c r="AF97" i="20"/>
  <c r="CM106" i="20"/>
  <c r="Z106" i="20"/>
  <c r="DA85" i="20"/>
  <c r="AN85" i="20"/>
  <c r="CN54" i="20"/>
  <c r="AA54" i="20"/>
  <c r="CY104" i="20"/>
  <c r="AL104" i="20"/>
  <c r="CV56" i="20"/>
  <c r="AI56" i="20"/>
  <c r="CL80" i="20"/>
  <c r="Y80" i="20"/>
  <c r="CT100" i="20"/>
  <c r="AG100" i="20"/>
  <c r="CP77" i="20"/>
  <c r="AC77" i="20"/>
  <c r="CW85" i="20"/>
  <c r="AJ85" i="20"/>
  <c r="CW33" i="20"/>
  <c r="AJ33" i="20"/>
  <c r="CX53" i="20"/>
  <c r="AK53" i="20"/>
  <c r="CL83" i="20"/>
  <c r="Y83" i="20"/>
  <c r="CN46" i="20"/>
  <c r="AA46" i="20"/>
  <c r="CL92" i="20"/>
  <c r="Y92" i="20"/>
  <c r="CU93" i="20"/>
  <c r="AH93" i="20"/>
  <c r="CL64" i="20"/>
  <c r="Y64" i="20"/>
  <c r="CS106" i="20"/>
  <c r="AF106" i="20"/>
  <c r="CL77" i="20"/>
  <c r="Y77" i="20"/>
  <c r="CJ16" i="20"/>
  <c r="W16" i="20"/>
  <c r="CS95" i="20"/>
  <c r="AF95" i="20"/>
  <c r="CO67" i="20"/>
  <c r="AB67" i="20"/>
  <c r="CP98" i="20"/>
  <c r="AC98" i="20"/>
  <c r="CT7" i="20"/>
  <c r="AG7" i="20"/>
  <c r="CF33" i="20"/>
  <c r="S33" i="20"/>
  <c r="CW34" i="20"/>
  <c r="AJ34" i="20"/>
  <c r="CP102" i="20"/>
  <c r="AC102" i="20"/>
  <c r="CT60" i="20"/>
  <c r="AG60" i="20"/>
  <c r="CT73" i="20"/>
  <c r="AG73" i="20"/>
  <c r="CM99" i="20"/>
  <c r="Z99" i="20"/>
  <c r="CP106" i="20"/>
  <c r="AC106" i="20"/>
  <c r="CJ44" i="20"/>
  <c r="W44" i="20"/>
  <c r="CJ42" i="20"/>
  <c r="W42" i="20"/>
  <c r="CM36" i="20"/>
  <c r="Z36" i="20"/>
  <c r="CU101" i="20"/>
  <c r="AH101" i="20"/>
  <c r="CN24" i="20"/>
  <c r="AA24" i="20"/>
  <c r="CO77" i="20"/>
  <c r="AB77" i="20"/>
  <c r="CY71" i="20"/>
  <c r="AL71" i="20"/>
  <c r="CT58" i="20"/>
  <c r="AG58" i="20"/>
  <c r="CX78" i="20"/>
  <c r="AK78" i="20"/>
  <c r="CJ22" i="20"/>
  <c r="W22" i="20"/>
  <c r="CR105" i="20"/>
  <c r="AE105" i="20"/>
  <c r="CL15" i="20"/>
  <c r="Y15" i="20"/>
  <c r="CT106" i="20"/>
  <c r="AG106" i="20"/>
  <c r="CY106" i="20"/>
  <c r="AL106" i="20"/>
  <c r="CV47" i="20"/>
  <c r="AI47" i="20"/>
  <c r="CN59" i="20"/>
  <c r="AA59" i="20"/>
  <c r="CS33" i="20"/>
  <c r="AF33" i="20"/>
  <c r="CK104" i="20"/>
  <c r="X104" i="20"/>
  <c r="CR75" i="20"/>
  <c r="AE75" i="20"/>
  <c r="CZ67" i="20"/>
  <c r="AM67" i="20"/>
  <c r="CZ77" i="20"/>
  <c r="AM77" i="20"/>
  <c r="CW67" i="20"/>
  <c r="AJ67" i="20"/>
  <c r="CX68" i="20"/>
  <c r="AK68" i="20"/>
  <c r="CZ101" i="20"/>
  <c r="AM101" i="20"/>
  <c r="CZ58" i="20"/>
  <c r="AM58" i="20"/>
  <c r="CT105" i="20"/>
  <c r="AG105" i="20"/>
  <c r="CM60" i="20"/>
  <c r="Z60" i="20"/>
  <c r="CR100" i="20"/>
  <c r="AE100" i="20"/>
  <c r="CC10" i="20"/>
  <c r="P10" i="20"/>
  <c r="CM7" i="20"/>
  <c r="Z7" i="20"/>
  <c r="CS91" i="20"/>
  <c r="AF91" i="20"/>
  <c r="CK49" i="20"/>
  <c r="X49" i="20"/>
  <c r="CT101" i="20"/>
  <c r="AG101" i="20"/>
  <c r="CT98" i="20"/>
  <c r="AG98" i="20"/>
  <c r="CN53" i="20"/>
  <c r="AA53" i="20"/>
  <c r="CJ38" i="20"/>
  <c r="W38" i="20"/>
  <c r="CN61" i="20"/>
  <c r="AA61" i="20"/>
  <c r="CJ65" i="20"/>
  <c r="W65" i="20"/>
  <c r="CS89" i="20"/>
  <c r="AF89" i="20"/>
  <c r="CY7" i="20"/>
  <c r="AL7" i="20"/>
  <c r="BQ11" i="20"/>
  <c r="D11" i="20"/>
  <c r="CM29" i="20"/>
  <c r="Z29" i="20"/>
  <c r="CU61" i="20"/>
  <c r="AH61" i="20"/>
  <c r="BT33" i="20"/>
  <c r="G33" i="20"/>
  <c r="BW67" i="20"/>
  <c r="J67" i="20"/>
  <c r="CA48" i="20"/>
  <c r="N48" i="20"/>
  <c r="BW29" i="20"/>
  <c r="J29" i="20"/>
  <c r="BW62" i="20"/>
  <c r="J62" i="20"/>
  <c r="BQ75" i="20"/>
  <c r="D75" i="20"/>
  <c r="BW104" i="20"/>
  <c r="J104" i="20"/>
  <c r="BV55" i="20"/>
  <c r="CG70" i="20"/>
  <c r="T70" i="20"/>
  <c r="CD63" i="20"/>
  <c r="Q63" i="20"/>
  <c r="CF36" i="20"/>
  <c r="S36" i="20"/>
  <c r="CD57" i="20"/>
  <c r="Q57" i="20"/>
  <c r="BS77" i="20"/>
  <c r="F77" i="20"/>
  <c r="BY67" i="20"/>
  <c r="L67" i="20"/>
  <c r="BY39" i="20"/>
  <c r="L39" i="20"/>
  <c r="CC67" i="20"/>
  <c r="P67" i="20"/>
  <c r="BT37" i="20"/>
  <c r="G37" i="20"/>
  <c r="BZ46" i="20"/>
  <c r="M46" i="20"/>
  <c r="BP9" i="20"/>
  <c r="C9" i="20"/>
  <c r="CD70" i="20"/>
  <c r="Q70" i="20"/>
  <c r="CC98" i="20"/>
  <c r="P98" i="20"/>
  <c r="BR78" i="20"/>
  <c r="E78" i="20"/>
  <c r="CD67" i="20"/>
  <c r="Q67" i="20"/>
  <c r="BX79" i="20"/>
  <c r="K79" i="20"/>
  <c r="BP62" i="20"/>
  <c r="C62" i="20"/>
  <c r="BZ39" i="20"/>
  <c r="M39" i="20"/>
  <c r="CF64" i="20"/>
  <c r="S64" i="20"/>
  <c r="CF78" i="20"/>
  <c r="S78" i="20"/>
  <c r="CE78" i="20"/>
  <c r="R78" i="20"/>
  <c r="CB34" i="20"/>
  <c r="O34" i="20"/>
  <c r="BW38" i="20"/>
  <c r="J38" i="20"/>
  <c r="CG74" i="20"/>
  <c r="T74" i="20"/>
  <c r="BQ48" i="20"/>
  <c r="D48" i="20"/>
  <c r="BR69" i="20"/>
  <c r="E69" i="20"/>
  <c r="CC69" i="20"/>
  <c r="P69" i="20"/>
  <c r="CC83" i="20"/>
  <c r="P83" i="20"/>
  <c r="CF85" i="20"/>
  <c r="S85" i="20"/>
  <c r="BQ25" i="20"/>
  <c r="D25" i="20"/>
  <c r="CB41" i="20"/>
  <c r="O41" i="20"/>
  <c r="BY73" i="20"/>
  <c r="L73" i="20"/>
  <c r="BV14" i="20"/>
  <c r="I14" i="20"/>
  <c r="BV27" i="20"/>
  <c r="I27" i="20"/>
  <c r="BR49" i="20"/>
  <c r="E49" i="20"/>
  <c r="BZ41" i="20"/>
  <c r="M41" i="20"/>
  <c r="CB66" i="20"/>
  <c r="O66" i="20"/>
  <c r="CC35" i="20"/>
  <c r="P35" i="20"/>
  <c r="BT83" i="20"/>
  <c r="G83" i="20"/>
  <c r="BP45" i="20"/>
  <c r="C45" i="20"/>
  <c r="CD30" i="20"/>
  <c r="Q30" i="20"/>
  <c r="CG34" i="20"/>
  <c r="T34" i="20"/>
  <c r="BP79" i="20"/>
  <c r="C79" i="20"/>
  <c r="BU75" i="20"/>
  <c r="H75" i="20"/>
  <c r="CG75" i="20"/>
  <c r="T75" i="20"/>
  <c r="BQ56" i="20"/>
  <c r="D56" i="20"/>
  <c r="BY74" i="20"/>
  <c r="L74" i="20"/>
  <c r="CC59" i="20"/>
  <c r="P59" i="20"/>
  <c r="CA62" i="20"/>
  <c r="N62" i="20"/>
  <c r="CG60" i="20"/>
  <c r="T60" i="20"/>
  <c r="BZ33" i="20"/>
  <c r="M33" i="20"/>
  <c r="BY29" i="20"/>
  <c r="L29" i="20"/>
  <c r="BT45" i="20"/>
  <c r="G45" i="20"/>
  <c r="CB25" i="20"/>
  <c r="O25" i="20"/>
  <c r="CF17" i="20"/>
  <c r="S17" i="20"/>
  <c r="BQ40" i="20"/>
  <c r="D40" i="20"/>
  <c r="BS80" i="20"/>
  <c r="F80" i="20"/>
  <c r="BR45" i="20"/>
  <c r="E45" i="20"/>
  <c r="BX77" i="20"/>
  <c r="K77" i="20"/>
  <c r="BU39" i="20"/>
  <c r="H39" i="20"/>
  <c r="CG23" i="20"/>
  <c r="T23" i="20"/>
  <c r="BW48" i="20"/>
  <c r="J48" i="20"/>
  <c r="BX33" i="20"/>
  <c r="K33" i="20"/>
  <c r="CA45" i="20"/>
  <c r="N45" i="20"/>
  <c r="BT67" i="20"/>
  <c r="G67" i="20"/>
  <c r="BX54" i="20"/>
  <c r="K54" i="20"/>
  <c r="CE100" i="20"/>
  <c r="R100" i="20"/>
  <c r="BP72" i="20"/>
  <c r="C72" i="20"/>
  <c r="BT38" i="20"/>
  <c r="G38" i="20"/>
  <c r="BT47" i="20"/>
  <c r="G47" i="20"/>
  <c r="BZ20" i="20"/>
  <c r="M20" i="20"/>
  <c r="CG52" i="20"/>
  <c r="T52" i="20"/>
  <c r="CE94" i="20"/>
  <c r="R94" i="20"/>
  <c r="CC25" i="20"/>
  <c r="P25" i="20"/>
  <c r="BT35" i="20"/>
  <c r="G35" i="20"/>
  <c r="BP86" i="20"/>
  <c r="C86" i="20"/>
  <c r="BU53" i="20"/>
  <c r="H53" i="20"/>
  <c r="BQ91" i="20"/>
  <c r="D91" i="20"/>
  <c r="BU41" i="20"/>
  <c r="H41" i="20"/>
  <c r="BY25" i="20"/>
  <c r="L25" i="20"/>
  <c r="BW52" i="20"/>
  <c r="J52" i="20"/>
  <c r="BZ78" i="20"/>
  <c r="M78" i="20"/>
  <c r="CA73" i="20"/>
  <c r="N73" i="20"/>
  <c r="BS60" i="20"/>
  <c r="F60" i="20"/>
  <c r="BT32" i="20"/>
  <c r="G32" i="20"/>
  <c r="BX43" i="20"/>
  <c r="K43" i="20"/>
  <c r="BP17" i="20"/>
  <c r="C17" i="20"/>
  <c r="BX70" i="20"/>
  <c r="K70" i="20"/>
  <c r="BU73" i="20"/>
  <c r="H73" i="20"/>
  <c r="BQ23" i="20"/>
  <c r="D23" i="20"/>
  <c r="BZ32" i="20"/>
  <c r="M32" i="20"/>
  <c r="BP53" i="20"/>
  <c r="C53" i="20"/>
  <c r="BX47" i="20"/>
  <c r="K47" i="20"/>
  <c r="BV82" i="20"/>
  <c r="I82" i="20"/>
  <c r="BS40" i="20"/>
  <c r="F40" i="20"/>
  <c r="CA24" i="20"/>
  <c r="N24" i="20"/>
  <c r="CG49" i="20"/>
  <c r="T49" i="20"/>
  <c r="BR34" i="20"/>
  <c r="E34" i="20"/>
  <c r="CD49" i="20"/>
  <c r="Q49" i="20"/>
  <c r="BZ16" i="20"/>
  <c r="M16" i="20"/>
  <c r="BQ61" i="20"/>
  <c r="D61" i="20"/>
  <c r="BP68" i="20"/>
  <c r="C68" i="20"/>
  <c r="BW68" i="20"/>
  <c r="J68" i="20"/>
  <c r="BW19" i="20"/>
  <c r="J19" i="20"/>
  <c r="BS16" i="20"/>
  <c r="F16" i="20"/>
  <c r="BQ24" i="20"/>
  <c r="D24" i="20"/>
  <c r="BV9" i="20"/>
  <c r="I9" i="20"/>
  <c r="CG21" i="20"/>
  <c r="T21" i="20"/>
  <c r="BX44" i="20"/>
  <c r="K44" i="20"/>
  <c r="CB47" i="20"/>
  <c r="O47" i="20"/>
  <c r="E10" i="20"/>
  <c r="BW17" i="20"/>
  <c r="J17" i="20"/>
  <c r="CC11" i="20"/>
  <c r="P11" i="20"/>
  <c r="BZ21" i="20"/>
  <c r="M21" i="20"/>
  <c r="BV7" i="20"/>
  <c r="I7" i="20"/>
  <c r="BT77" i="20"/>
  <c r="G77" i="20"/>
  <c r="BU33" i="20"/>
  <c r="H33" i="20"/>
  <c r="BW27" i="20"/>
  <c r="J27" i="20"/>
  <c r="CD23" i="20"/>
  <c r="Q23" i="20"/>
  <c r="BS9" i="20"/>
  <c r="F9" i="20"/>
  <c r="BW35" i="20"/>
  <c r="J35" i="20"/>
  <c r="BV13" i="20"/>
  <c r="I13" i="20"/>
  <c r="CF54" i="20"/>
  <c r="S54" i="20"/>
  <c r="CG35" i="20"/>
  <c r="T35" i="20"/>
  <c r="CD65" i="20"/>
  <c r="Q65" i="20"/>
  <c r="CE42" i="20"/>
  <c r="R42" i="20"/>
  <c r="BR71" i="20"/>
  <c r="E71" i="20"/>
  <c r="CF38" i="20"/>
  <c r="S38" i="20"/>
  <c r="BY33" i="20"/>
  <c r="L33" i="20"/>
  <c r="BP43" i="20"/>
  <c r="C43" i="20"/>
  <c r="CE68" i="20"/>
  <c r="R68" i="20"/>
  <c r="CF13" i="20"/>
  <c r="S13" i="20"/>
  <c r="CB24" i="20"/>
  <c r="O24" i="20"/>
  <c r="BW24" i="20"/>
  <c r="J24" i="20"/>
  <c r="CD8" i="20"/>
  <c r="Q8" i="20"/>
  <c r="BW11" i="20"/>
  <c r="J11" i="20"/>
  <c r="CA27" i="20"/>
  <c r="N27" i="20"/>
  <c r="CD82" i="20"/>
  <c r="Q82" i="20"/>
  <c r="BV84" i="20"/>
  <c r="I84" i="20"/>
  <c r="CG65" i="20"/>
  <c r="T65" i="20"/>
  <c r="BW8" i="20"/>
  <c r="J8" i="20"/>
  <c r="BW9" i="20"/>
  <c r="J9" i="20"/>
  <c r="CA23" i="20"/>
  <c r="N23" i="20"/>
  <c r="BY57" i="20"/>
  <c r="L57" i="20"/>
  <c r="CO19" i="20"/>
  <c r="AB19" i="20"/>
  <c r="BS42" i="20"/>
  <c r="F42" i="20"/>
  <c r="CD16" i="20"/>
  <c r="Q16" i="20"/>
  <c r="BW15" i="20"/>
  <c r="J15" i="20"/>
  <c r="BY42" i="20"/>
  <c r="L42" i="20"/>
  <c r="CB10" i="20"/>
  <c r="O10" i="20"/>
  <c r="BW22" i="20"/>
  <c r="J22" i="20"/>
  <c r="CX28" i="20"/>
  <c r="AK28" i="20"/>
  <c r="CY38" i="20"/>
  <c r="AL38" i="20"/>
  <c r="DA20" i="20"/>
  <c r="AN20" i="20"/>
  <c r="BY20" i="20"/>
  <c r="L20" i="20"/>
  <c r="CP41" i="20"/>
  <c r="AC41" i="20"/>
  <c r="CL10" i="20"/>
  <c r="Y10" i="20"/>
  <c r="DA67" i="20"/>
  <c r="AN67" i="20"/>
  <c r="DA89" i="20"/>
  <c r="AN89" i="20"/>
  <c r="CY16" i="20"/>
  <c r="AL16" i="20"/>
  <c r="CZ26" i="20"/>
  <c r="AM26" i="20"/>
  <c r="CY47" i="20"/>
  <c r="AL47" i="20"/>
  <c r="CK32" i="20"/>
  <c r="X32" i="20"/>
  <c r="CG48" i="20"/>
  <c r="T48" i="20"/>
  <c r="CG67" i="20"/>
  <c r="T67" i="20"/>
  <c r="CC70" i="20"/>
  <c r="P70" i="20"/>
  <c r="CF45" i="20"/>
  <c r="S45" i="20"/>
  <c r="CB44" i="20"/>
  <c r="O44" i="20"/>
  <c r="BU27" i="20"/>
  <c r="H27" i="20"/>
  <c r="CB29" i="20"/>
  <c r="O29" i="20"/>
  <c r="CB15" i="20"/>
  <c r="O15" i="20"/>
  <c r="CC54" i="20"/>
  <c r="P54" i="20"/>
  <c r="CG47" i="20"/>
  <c r="T47" i="20"/>
  <c r="BQ14" i="20"/>
  <c r="D14" i="20"/>
  <c r="CD21" i="20"/>
  <c r="Q21" i="20"/>
  <c r="CE22" i="20"/>
  <c r="R22" i="20"/>
  <c r="BQ27" i="20"/>
  <c r="D27" i="20"/>
  <c r="CE33" i="20"/>
  <c r="R33" i="20"/>
  <c r="CC55" i="20"/>
  <c r="P55" i="20"/>
  <c r="CG77" i="20"/>
  <c r="T77" i="20"/>
  <c r="CX40" i="20"/>
  <c r="AK40" i="20"/>
  <c r="CB35" i="20"/>
  <c r="O35" i="20"/>
  <c r="BQ18" i="20"/>
  <c r="D18" i="20"/>
  <c r="BY28" i="20"/>
  <c r="L28" i="20"/>
  <c r="CA39" i="20"/>
  <c r="N39" i="20"/>
  <c r="CO39" i="20"/>
  <c r="AB39" i="20"/>
  <c r="DA95" i="20"/>
  <c r="AN95" i="20"/>
  <c r="BX45" i="20"/>
  <c r="K45" i="20"/>
  <c r="CE45" i="20"/>
  <c r="R45" i="20"/>
  <c r="CR20" i="20"/>
  <c r="AE20" i="20"/>
  <c r="CW20" i="20"/>
  <c r="AJ20" i="20"/>
  <c r="CO17" i="20"/>
  <c r="AB17" i="20"/>
  <c r="CR22" i="20"/>
  <c r="AE22" i="20"/>
  <c r="CQ50" i="20"/>
  <c r="AD50" i="20"/>
  <c r="CY13" i="20"/>
  <c r="AL13" i="20"/>
  <c r="CP57" i="20"/>
  <c r="AC57" i="20"/>
  <c r="CV54" i="20"/>
  <c r="AI54" i="20"/>
  <c r="BW32" i="20"/>
  <c r="J32" i="20"/>
  <c r="BY34" i="20"/>
  <c r="L34" i="20"/>
  <c r="CM20" i="20"/>
  <c r="Z20" i="20"/>
  <c r="CM30" i="20"/>
  <c r="Z30" i="20"/>
  <c r="CW60" i="20"/>
  <c r="AJ60" i="20"/>
  <c r="CZ63" i="20"/>
  <c r="AM63" i="20"/>
  <c r="CU79" i="20"/>
  <c r="AH79" i="20"/>
  <c r="CR74" i="20"/>
  <c r="AE74" i="20"/>
  <c r="CT48" i="20"/>
  <c r="AG48" i="20"/>
  <c r="BP81" i="20"/>
  <c r="C81" i="20"/>
  <c r="BZ18" i="20"/>
  <c r="M18" i="20"/>
  <c r="CT22" i="20"/>
  <c r="AG22" i="20"/>
  <c r="CO32" i="20"/>
  <c r="AB32" i="20"/>
  <c r="CN15" i="20"/>
  <c r="AA15" i="20"/>
  <c r="CT28" i="20"/>
  <c r="AG28" i="20"/>
  <c r="CE98" i="20"/>
  <c r="R98" i="20"/>
  <c r="BS54" i="20"/>
  <c r="F54" i="20"/>
  <c r="CN12" i="20"/>
  <c r="AA12" i="20"/>
  <c r="CY26" i="20"/>
  <c r="AL26" i="20"/>
  <c r="CX13" i="20"/>
  <c r="AK13" i="20"/>
  <c r="CN33" i="20"/>
  <c r="AA33" i="20"/>
  <c r="CA80" i="20"/>
  <c r="N80" i="20"/>
  <c r="BV46" i="20"/>
  <c r="I46" i="20"/>
  <c r="CN44" i="20"/>
  <c r="AA44" i="20"/>
  <c r="DA51" i="20"/>
  <c r="AN51" i="20"/>
  <c r="BV47" i="20"/>
  <c r="I47" i="20"/>
  <c r="CX37" i="20"/>
  <c r="AK37" i="20"/>
  <c r="CM67" i="20"/>
  <c r="Z67" i="20"/>
  <c r="CP95" i="20"/>
  <c r="AC95" i="20"/>
  <c r="CD7" i="20"/>
  <c r="Q7" i="20"/>
  <c r="CX103" i="20"/>
  <c r="AK103" i="20"/>
  <c r="CM39" i="20"/>
  <c r="Z39" i="20"/>
  <c r="CK98" i="20"/>
  <c r="X98" i="20"/>
  <c r="BU40" i="20"/>
  <c r="H40" i="20"/>
  <c r="CQ42" i="20"/>
  <c r="AD42" i="20"/>
  <c r="CT63" i="20"/>
  <c r="AG63" i="20"/>
  <c r="CO93" i="20"/>
  <c r="AB93" i="20"/>
  <c r="CK86" i="20"/>
  <c r="X86" i="20"/>
  <c r="BP19" i="20"/>
  <c r="C19" i="20"/>
  <c r="CW25" i="20"/>
  <c r="AJ25" i="20"/>
  <c r="CT27" i="20"/>
  <c r="AG27" i="20"/>
  <c r="CX34" i="20"/>
  <c r="AK34" i="20"/>
  <c r="CZ70" i="20"/>
  <c r="AM70" i="20"/>
  <c r="CM52" i="20"/>
  <c r="Z52" i="20"/>
  <c r="CY89" i="20"/>
  <c r="AL89" i="20"/>
  <c r="CK100" i="20"/>
  <c r="X100" i="20"/>
  <c r="CZ73" i="20"/>
  <c r="AM73" i="20"/>
  <c r="CQ24" i="20"/>
  <c r="AD24" i="20"/>
  <c r="CL23" i="20"/>
  <c r="Y23" i="20"/>
  <c r="CY72" i="20"/>
  <c r="AL72" i="20"/>
  <c r="CL48" i="20"/>
  <c r="Y48" i="20"/>
  <c r="CV94" i="20"/>
  <c r="AI94" i="20"/>
  <c r="CV79" i="20"/>
  <c r="AI79" i="20"/>
  <c r="CU77" i="20"/>
  <c r="AH77" i="20"/>
  <c r="CA41" i="20"/>
  <c r="N41" i="20"/>
  <c r="CM45" i="20"/>
  <c r="Z45" i="20"/>
  <c r="CL97" i="20"/>
  <c r="Y97" i="20"/>
  <c r="CL89" i="20"/>
  <c r="Y89" i="20"/>
  <c r="CV88" i="20"/>
  <c r="AI88" i="20"/>
  <c r="CQ102" i="20"/>
  <c r="AD102" i="20"/>
  <c r="CR8" i="20"/>
  <c r="AE8" i="20"/>
  <c r="CU64" i="20"/>
  <c r="AH64" i="20"/>
  <c r="CR27" i="20"/>
  <c r="AE27" i="20"/>
  <c r="CT41" i="20"/>
  <c r="AG41" i="20"/>
  <c r="CV89" i="20"/>
  <c r="AI89" i="20"/>
  <c r="CM80" i="20"/>
  <c r="Z80" i="20"/>
  <c r="CM92" i="20"/>
  <c r="Z92" i="20"/>
  <c r="CW79" i="20"/>
  <c r="AJ79" i="20"/>
  <c r="CZ22" i="20"/>
  <c r="AM22" i="20"/>
  <c r="CK9" i="20"/>
  <c r="X9" i="20"/>
  <c r="CJ11" i="20"/>
  <c r="W11" i="20"/>
  <c r="CS86" i="20"/>
  <c r="AF86" i="20"/>
  <c r="CP49" i="20"/>
  <c r="AC49" i="20"/>
  <c r="CS102" i="20"/>
  <c r="AF102" i="20"/>
  <c r="CU91" i="20"/>
  <c r="AH91" i="20"/>
  <c r="DA93" i="20"/>
  <c r="AN93" i="20"/>
  <c r="CJ93" i="20"/>
  <c r="W93" i="20"/>
  <c r="CP85" i="20"/>
  <c r="AC85" i="20"/>
  <c r="CF56" i="20"/>
  <c r="S56" i="20"/>
  <c r="CV69" i="20"/>
  <c r="AI69" i="20"/>
  <c r="CX51" i="20"/>
  <c r="AK51" i="20"/>
  <c r="CJ96" i="20"/>
  <c r="W96" i="20"/>
  <c r="BY13" i="20"/>
  <c r="L13" i="20"/>
  <c r="CK8" i="20"/>
  <c r="X8" i="20"/>
  <c r="CR47" i="20"/>
  <c r="AE47" i="20"/>
  <c r="CQ19" i="20"/>
  <c r="AD19" i="20"/>
  <c r="CL62" i="20"/>
  <c r="Y62" i="20"/>
  <c r="CS105" i="20"/>
  <c r="AF105" i="20"/>
  <c r="CX58" i="20"/>
  <c r="AK58" i="20"/>
  <c r="CU65" i="20"/>
  <c r="AH65" i="20"/>
  <c r="CP73" i="20"/>
  <c r="AC73" i="20"/>
  <c r="CY91" i="20"/>
  <c r="AL91" i="20"/>
  <c r="CE86" i="20"/>
  <c r="R86" i="20"/>
  <c r="CL8" i="20"/>
  <c r="Y8" i="20"/>
  <c r="CL85" i="20"/>
  <c r="Y85" i="20"/>
  <c r="CM22" i="20"/>
  <c r="Z22" i="20"/>
  <c r="CS69" i="20"/>
  <c r="AF69" i="20"/>
  <c r="CS7" i="20"/>
  <c r="AF7" i="20"/>
  <c r="CW16" i="20"/>
  <c r="AJ16" i="20"/>
  <c r="CM91" i="20"/>
  <c r="Z91" i="20"/>
  <c r="DA21" i="20"/>
  <c r="AN21" i="20"/>
  <c r="CS84" i="20"/>
  <c r="AF84" i="20"/>
  <c r="CJ100" i="20"/>
  <c r="W100" i="20"/>
  <c r="CY66" i="20"/>
  <c r="AL66" i="20"/>
  <c r="CZ85" i="20"/>
  <c r="AM85" i="20"/>
  <c r="CO103" i="20"/>
  <c r="AB103" i="20"/>
  <c r="CM58" i="20"/>
  <c r="Z58" i="20"/>
  <c r="CJ101" i="20"/>
  <c r="W101" i="20"/>
  <c r="CT23" i="20"/>
  <c r="AG23" i="20"/>
  <c r="CU103" i="20"/>
  <c r="AH103" i="20"/>
  <c r="CL96" i="20"/>
  <c r="Y96" i="20"/>
  <c r="CO9" i="20"/>
  <c r="AB9" i="20"/>
  <c r="CM54" i="20"/>
  <c r="Z54" i="20"/>
  <c r="DA69" i="20"/>
  <c r="AN69" i="20"/>
  <c r="CJ12" i="20"/>
  <c r="W12" i="20"/>
  <c r="CQ103" i="20"/>
  <c r="AD103" i="20"/>
  <c r="CR56" i="20"/>
  <c r="AE56" i="20"/>
  <c r="CN79" i="20"/>
  <c r="AA79" i="20"/>
  <c r="CS94" i="20"/>
  <c r="AF94" i="20"/>
  <c r="CX100" i="20"/>
  <c r="AK100" i="20"/>
  <c r="CN19" i="20"/>
  <c r="AA19" i="20"/>
  <c r="CS71" i="20"/>
  <c r="AF71" i="20"/>
  <c r="CW78" i="20"/>
  <c r="AJ78" i="20"/>
  <c r="CS13" i="20"/>
  <c r="AF13" i="20"/>
  <c r="CJ52" i="20"/>
  <c r="W52" i="20"/>
  <c r="CP38" i="20"/>
  <c r="AC38" i="20"/>
  <c r="CY74" i="20"/>
  <c r="AL74" i="20"/>
  <c r="CX97" i="20"/>
  <c r="AK97" i="20"/>
  <c r="CS70" i="20"/>
  <c r="AF70" i="20"/>
  <c r="CS100" i="20"/>
  <c r="AF100" i="20"/>
  <c r="CP105" i="20"/>
  <c r="AC105" i="20"/>
  <c r="CX104" i="20"/>
  <c r="AK104" i="20"/>
  <c r="BP34" i="20"/>
  <c r="C34" i="20"/>
  <c r="CE36" i="20"/>
  <c r="R36" i="20"/>
  <c r="CC47" i="20"/>
  <c r="P47" i="20"/>
  <c r="BQ53" i="20"/>
  <c r="D53" i="20"/>
  <c r="BR39" i="20"/>
  <c r="E39" i="20"/>
  <c r="BS57" i="20"/>
  <c r="F57" i="20"/>
  <c r="CA59" i="20"/>
  <c r="N59" i="20"/>
  <c r="BW101" i="20"/>
  <c r="J101" i="20"/>
  <c r="CE63" i="20"/>
  <c r="R63" i="20"/>
  <c r="BU69" i="20"/>
  <c r="H69" i="20"/>
  <c r="BV33" i="20"/>
  <c r="I33" i="20"/>
  <c r="BZ48" i="20"/>
  <c r="M48" i="20"/>
  <c r="BQ68" i="20"/>
  <c r="D68" i="20"/>
  <c r="BW54" i="20"/>
  <c r="J54" i="20"/>
  <c r="CC79" i="20"/>
  <c r="P79" i="20"/>
  <c r="BU31" i="20"/>
  <c r="H31" i="20"/>
  <c r="BT58" i="20"/>
  <c r="G58" i="20"/>
  <c r="CB33" i="20"/>
  <c r="O33" i="20"/>
  <c r="BW23" i="20"/>
  <c r="J23" i="20"/>
  <c r="BU11" i="20"/>
  <c r="H11" i="20"/>
  <c r="BU74" i="20"/>
  <c r="H74" i="20"/>
  <c r="CC52" i="20"/>
  <c r="P52" i="20"/>
  <c r="CE65" i="20"/>
  <c r="R65" i="20"/>
  <c r="BZ53" i="20"/>
  <c r="CG62" i="20"/>
  <c r="T62" i="20"/>
  <c r="BS48" i="20"/>
  <c r="F48" i="20"/>
  <c r="BP36" i="20"/>
  <c r="C36" i="20"/>
  <c r="BP47" i="20"/>
  <c r="C47" i="20"/>
  <c r="BZ82" i="20"/>
  <c r="M82" i="20"/>
  <c r="CJ21" i="20"/>
  <c r="W21" i="20"/>
  <c r="CJ30" i="20"/>
  <c r="W30" i="20"/>
  <c r="CW12" i="20"/>
  <c r="AJ12" i="20"/>
  <c r="CJ17" i="20"/>
  <c r="W17" i="20"/>
  <c r="CS60" i="20"/>
  <c r="AF60" i="20"/>
  <c r="CU106" i="20"/>
  <c r="AH106" i="20"/>
  <c r="CU85" i="20"/>
  <c r="AH85" i="20"/>
  <c r="CZ56" i="20"/>
  <c r="AM56" i="20"/>
  <c r="CM59" i="20"/>
  <c r="Z59" i="20"/>
  <c r="DA29" i="20"/>
  <c r="AN29" i="20"/>
  <c r="CP87" i="20"/>
  <c r="AC87" i="20"/>
  <c r="CS78" i="20"/>
  <c r="AF78" i="20"/>
  <c r="CK75" i="20"/>
  <c r="X75" i="20"/>
  <c r="CZ60" i="20"/>
  <c r="AM60" i="20"/>
  <c r="CO86" i="20"/>
  <c r="AB86" i="20"/>
  <c r="CJ24" i="20"/>
  <c r="W24" i="20"/>
  <c r="CY17" i="20"/>
  <c r="AL17" i="20"/>
  <c r="CM79" i="20"/>
  <c r="Z79" i="20"/>
  <c r="CX87" i="20"/>
  <c r="AK87" i="20"/>
  <c r="CR19" i="20"/>
  <c r="AE19" i="20"/>
  <c r="CN26" i="20"/>
  <c r="AA26" i="20"/>
  <c r="CX7" i="20"/>
  <c r="AK7" i="20"/>
  <c r="CU63" i="20"/>
  <c r="AH63" i="20"/>
  <c r="CX85" i="20"/>
  <c r="AK85" i="20"/>
  <c r="CV15" i="20"/>
  <c r="AI15" i="20"/>
  <c r="CN73" i="20"/>
  <c r="AA73" i="20"/>
  <c r="CS51" i="20"/>
  <c r="AF51" i="20"/>
  <c r="BZ24" i="20"/>
  <c r="M24" i="20"/>
  <c r="CZ80" i="20"/>
  <c r="AM80" i="20"/>
  <c r="CM41" i="20"/>
  <c r="Z41" i="20"/>
  <c r="CQ62" i="20"/>
  <c r="AD62" i="20"/>
  <c r="CO68" i="20"/>
  <c r="AB68" i="20"/>
  <c r="CW43" i="20"/>
  <c r="AJ43" i="20"/>
  <c r="CL25" i="20"/>
  <c r="Y25" i="20"/>
  <c r="CO52" i="20"/>
  <c r="AB52" i="20"/>
  <c r="CW27" i="20"/>
  <c r="AJ27" i="20"/>
  <c r="CR63" i="20"/>
  <c r="AE63" i="20"/>
  <c r="CT19" i="20"/>
  <c r="AG19" i="20"/>
  <c r="CZ23" i="20"/>
  <c r="AM23" i="20"/>
  <c r="BU25" i="20"/>
  <c r="H25" i="20"/>
  <c r="CY84" i="20"/>
  <c r="AL84" i="20"/>
  <c r="CQ74" i="20"/>
  <c r="AD74" i="20"/>
  <c r="CN45" i="20"/>
  <c r="AA45" i="20"/>
  <c r="CN23" i="20"/>
  <c r="AA23" i="20"/>
  <c r="DA96" i="20"/>
  <c r="AN96" i="20"/>
  <c r="BS43" i="20"/>
  <c r="F43" i="20"/>
  <c r="CC26" i="20"/>
  <c r="P26" i="20"/>
  <c r="CC20" i="20"/>
  <c r="P20" i="20"/>
  <c r="BT39" i="20"/>
  <c r="G39" i="20"/>
  <c r="CQ14" i="20"/>
  <c r="AD14" i="20"/>
  <c r="BR9" i="20"/>
  <c r="E9" i="20"/>
  <c r="CC74" i="20"/>
  <c r="P74" i="20"/>
  <c r="BT24" i="20"/>
  <c r="G24" i="20"/>
  <c r="BS34" i="20"/>
  <c r="F34" i="20"/>
  <c r="BX24" i="20"/>
  <c r="K24" i="20"/>
  <c r="CC16" i="20"/>
  <c r="P16" i="20"/>
  <c r="BT23" i="20"/>
  <c r="G23" i="20"/>
  <c r="BP74" i="20"/>
  <c r="C74" i="20"/>
  <c r="BV18" i="20"/>
  <c r="I18" i="20"/>
  <c r="BX31" i="20"/>
  <c r="K31" i="20"/>
  <c r="BW26" i="20"/>
  <c r="J26" i="20"/>
  <c r="BS56" i="20"/>
  <c r="F56" i="20"/>
  <c r="BU55" i="20"/>
  <c r="H55" i="20"/>
  <c r="BY56" i="20"/>
  <c r="L56" i="20"/>
  <c r="CD41" i="20"/>
  <c r="Q41" i="20"/>
  <c r="BQ72" i="20"/>
  <c r="D72" i="20"/>
  <c r="CG24" i="20"/>
  <c r="T24" i="20"/>
  <c r="CC12" i="20"/>
  <c r="P12" i="20"/>
  <c r="CF7" i="20"/>
  <c r="S7" i="20"/>
  <c r="BQ73" i="20"/>
  <c r="D73" i="20"/>
  <c r="CX24" i="20"/>
  <c r="AK24" i="20"/>
  <c r="BW33" i="20"/>
  <c r="J33" i="20"/>
  <c r="CC19" i="20"/>
  <c r="P19" i="20"/>
  <c r="CD27" i="20"/>
  <c r="Q27" i="20"/>
  <c r="BP33" i="20"/>
  <c r="C33" i="20"/>
  <c r="CF66" i="20"/>
  <c r="S66" i="20"/>
  <c r="BW41" i="20"/>
  <c r="J41" i="20"/>
  <c r="BP20" i="20"/>
  <c r="C20" i="20"/>
  <c r="CC8" i="20"/>
  <c r="P8" i="20"/>
  <c r="CC42" i="20"/>
  <c r="P42" i="20"/>
  <c r="BP41" i="20"/>
  <c r="C41" i="20"/>
  <c r="CG68" i="20"/>
  <c r="T68" i="20"/>
  <c r="BX9" i="20"/>
  <c r="K9" i="20"/>
  <c r="BQ34" i="20"/>
  <c r="D34" i="20"/>
  <c r="CB37" i="20"/>
  <c r="O37" i="20"/>
  <c r="CF68" i="20"/>
  <c r="S68" i="20"/>
  <c r="BY35" i="20"/>
  <c r="L35" i="20"/>
  <c r="CD31" i="20"/>
  <c r="Q31" i="20"/>
  <c r="CF47" i="20"/>
  <c r="S47" i="20"/>
  <c r="BX25" i="20"/>
  <c r="K25" i="20"/>
  <c r="BS30" i="20"/>
  <c r="F30" i="20"/>
  <c r="CD43" i="20"/>
  <c r="Q43" i="20"/>
  <c r="BT7" i="20"/>
  <c r="G7" i="20"/>
  <c r="BQ63" i="20"/>
  <c r="D63" i="20"/>
  <c r="BW57" i="20"/>
  <c r="J57" i="20"/>
  <c r="BS100" i="20"/>
  <c r="F100" i="20"/>
  <c r="BZ38" i="20"/>
  <c r="M38" i="20"/>
  <c r="BU71" i="20"/>
  <c r="H71" i="20"/>
  <c r="CA36" i="20"/>
  <c r="N36" i="20"/>
  <c r="CF32" i="20"/>
  <c r="S32" i="20"/>
  <c r="CB68" i="20"/>
  <c r="O68" i="20"/>
  <c r="BR28" i="20"/>
  <c r="E28" i="20"/>
  <c r="CE32" i="20"/>
  <c r="R32" i="20"/>
  <c r="CD47" i="20"/>
  <c r="Q47" i="20"/>
  <c r="CD10" i="20"/>
  <c r="Q10" i="20"/>
  <c r="BX72" i="20"/>
  <c r="K72" i="20"/>
  <c r="BX75" i="20"/>
  <c r="K75" i="20"/>
  <c r="BS53" i="20"/>
  <c r="F53" i="20"/>
  <c r="CA96" i="20"/>
  <c r="N96" i="20"/>
  <c r="BP23" i="20"/>
  <c r="C23" i="20"/>
  <c r="CF29" i="20"/>
  <c r="CC57" i="20"/>
  <c r="P57" i="20"/>
  <c r="BQ31" i="20"/>
  <c r="D31" i="20"/>
  <c r="CC63" i="20"/>
  <c r="P63" i="20"/>
  <c r="CD53" i="20"/>
  <c r="BU97" i="20"/>
  <c r="H97" i="20"/>
  <c r="BX13" i="20"/>
  <c r="K13" i="20"/>
  <c r="BP31" i="20"/>
  <c r="C31" i="20"/>
  <c r="BV65" i="20"/>
  <c r="I65" i="20"/>
  <c r="CE70" i="20"/>
  <c r="R70" i="20"/>
  <c r="BV74" i="20"/>
  <c r="I74" i="20"/>
  <c r="BR35" i="20"/>
  <c r="E35" i="20"/>
  <c r="BU60" i="20"/>
  <c r="H60" i="20"/>
  <c r="BV76" i="20"/>
  <c r="I76" i="20"/>
  <c r="CC49" i="20"/>
  <c r="P49" i="20"/>
  <c r="CC62" i="20"/>
  <c r="P62" i="20"/>
  <c r="BS52" i="20"/>
  <c r="F52" i="20"/>
  <c r="CF37" i="20"/>
  <c r="S37" i="20"/>
  <c r="BY69" i="20"/>
  <c r="L69" i="20"/>
  <c r="BW40" i="20"/>
  <c r="J40" i="20"/>
  <c r="BP32" i="20"/>
  <c r="C32" i="20"/>
  <c r="CD69" i="20"/>
  <c r="Q69" i="20"/>
  <c r="CA43" i="20"/>
  <c r="N43" i="20"/>
  <c r="BS25" i="20"/>
  <c r="F25" i="20"/>
  <c r="BV36" i="20"/>
  <c r="I36" i="20"/>
  <c r="BS32" i="20"/>
  <c r="F32" i="20"/>
  <c r="BX46" i="20"/>
  <c r="K46" i="20"/>
  <c r="CB50" i="20"/>
  <c r="O50" i="20"/>
  <c r="BY66" i="20"/>
  <c r="L66" i="20"/>
  <c r="BV58" i="20"/>
  <c r="I58" i="20"/>
  <c r="CG33" i="20"/>
  <c r="T33" i="20"/>
  <c r="BV39" i="20"/>
  <c r="I39" i="20"/>
  <c r="BY64" i="20"/>
  <c r="L64" i="20"/>
  <c r="CF28" i="20"/>
  <c r="S28" i="20"/>
  <c r="CE55" i="20"/>
  <c r="CC58" i="20"/>
  <c r="P58" i="20"/>
  <c r="BU105" i="20"/>
  <c r="H105" i="20"/>
  <c r="CB19" i="20"/>
  <c r="O19" i="20"/>
  <c r="CE48" i="20"/>
  <c r="R48" i="20"/>
  <c r="CG51" i="20"/>
  <c r="T51" i="20"/>
  <c r="CE53" i="20"/>
  <c r="CD29" i="20"/>
  <c r="Q29" i="20"/>
  <c r="CA49" i="20"/>
  <c r="N49" i="20"/>
  <c r="BY52" i="20"/>
  <c r="L52" i="20"/>
  <c r="CG26" i="20"/>
  <c r="T26" i="20"/>
  <c r="CB31" i="20"/>
  <c r="O31" i="20"/>
  <c r="BY91" i="20"/>
  <c r="L91" i="20"/>
  <c r="CK44" i="20"/>
  <c r="X44" i="20"/>
  <c r="CP28" i="20"/>
  <c r="AC28" i="20"/>
  <c r="CQ85" i="20"/>
  <c r="AD85" i="20"/>
  <c r="CX46" i="20"/>
  <c r="AK46" i="20"/>
  <c r="DA44" i="20"/>
  <c r="AN44" i="20"/>
  <c r="CY88" i="20"/>
  <c r="AL88" i="20"/>
  <c r="CR83" i="20"/>
  <c r="AE83" i="20"/>
  <c r="CV60" i="20"/>
  <c r="AI60" i="20"/>
  <c r="CZ104" i="20"/>
  <c r="AM104" i="20"/>
  <c r="CX95" i="20"/>
  <c r="AK95" i="20"/>
  <c r="CY29" i="20"/>
  <c r="AL29" i="20"/>
  <c r="CY58" i="20"/>
  <c r="AL58" i="20"/>
  <c r="CU96" i="20"/>
  <c r="AH96" i="20"/>
  <c r="CJ97" i="20"/>
  <c r="W97" i="20"/>
  <c r="CK94" i="20"/>
  <c r="X94" i="20"/>
  <c r="CR88" i="20"/>
  <c r="AE88" i="20"/>
  <c r="CT96" i="20"/>
  <c r="AG96" i="20"/>
  <c r="CX67" i="20"/>
  <c r="AK67" i="20"/>
  <c r="CV21" i="20"/>
  <c r="AI21" i="20"/>
  <c r="CP37" i="20"/>
  <c r="AC37" i="20"/>
  <c r="CL50" i="20"/>
  <c r="Y50" i="20"/>
  <c r="CS79" i="20"/>
  <c r="AF79" i="20"/>
  <c r="CL41" i="20"/>
  <c r="Y41" i="20"/>
  <c r="CR96" i="20"/>
  <c r="AE96" i="20"/>
  <c r="CL13" i="20"/>
  <c r="Y13" i="20"/>
  <c r="CV84" i="20"/>
  <c r="AI84" i="20"/>
  <c r="CX18" i="20"/>
  <c r="AK18" i="20"/>
  <c r="CX101" i="20"/>
  <c r="AK101" i="20"/>
  <c r="CW97" i="20"/>
  <c r="AJ97" i="20"/>
  <c r="CJ45" i="20"/>
  <c r="W45" i="20"/>
  <c r="CO85" i="20"/>
  <c r="AB85" i="20"/>
  <c r="CU9" i="20"/>
  <c r="AH9" i="20"/>
  <c r="CU81" i="20"/>
  <c r="AH81" i="20"/>
  <c r="CL56" i="20"/>
  <c r="Y56" i="20"/>
  <c r="CO47" i="20"/>
  <c r="AB47" i="20"/>
  <c r="CP76" i="20"/>
  <c r="AC76" i="20"/>
  <c r="CJ9" i="20"/>
  <c r="W9" i="20"/>
  <c r="CU97" i="20"/>
  <c r="AH97" i="20"/>
  <c r="CQ17" i="20"/>
  <c r="AD17" i="20"/>
  <c r="CL72" i="20"/>
  <c r="Y72" i="20"/>
  <c r="CK47" i="20"/>
  <c r="X47" i="20"/>
  <c r="CV25" i="20"/>
  <c r="AI25" i="20"/>
  <c r="CR85" i="20"/>
  <c r="AE85" i="20"/>
  <c r="CU69" i="20"/>
  <c r="AH69" i="20"/>
  <c r="CT16" i="20"/>
  <c r="AG16" i="20"/>
  <c r="CT83" i="20"/>
  <c r="AG83" i="20"/>
  <c r="BT9" i="20"/>
  <c r="G9" i="20"/>
  <c r="CL67" i="20"/>
  <c r="Y67" i="20"/>
  <c r="CQ29" i="20"/>
  <c r="AD29" i="20"/>
  <c r="CX47" i="20"/>
  <c r="AK47" i="20"/>
  <c r="CM73" i="20"/>
  <c r="Z73" i="20"/>
  <c r="CQ96" i="20"/>
  <c r="AD96" i="20"/>
  <c r="CW55" i="20"/>
  <c r="AJ55" i="20"/>
  <c r="CR10" i="20"/>
  <c r="AE10" i="20"/>
  <c r="CO23" i="20"/>
  <c r="AB23" i="20"/>
  <c r="CU36" i="20"/>
  <c r="AH36" i="20"/>
  <c r="CZ21" i="20"/>
  <c r="AM21" i="20"/>
  <c r="BR27" i="20"/>
  <c r="E27" i="20"/>
  <c r="CQ52" i="20"/>
  <c r="AD52" i="20"/>
  <c r="CP15" i="20"/>
  <c r="AC15" i="20"/>
  <c r="BY11" i="20"/>
  <c r="L11" i="20"/>
  <c r="CL47" i="20"/>
  <c r="Y47" i="20"/>
  <c r="CZ96" i="20"/>
  <c r="AM96" i="20"/>
  <c r="CV28" i="20"/>
  <c r="AI28" i="20"/>
  <c r="CR57" i="20"/>
  <c r="AE57" i="20"/>
  <c r="CY64" i="20"/>
  <c r="AL64" i="20"/>
  <c r="CU104" i="20"/>
  <c r="AH104" i="20"/>
  <c r="CY28" i="20"/>
  <c r="AL28" i="20"/>
  <c r="CK59" i="20"/>
  <c r="X59" i="20"/>
  <c r="CJ66" i="20"/>
  <c r="W66" i="20"/>
  <c r="CU17" i="20"/>
  <c r="AH17" i="20"/>
  <c r="BS35" i="20"/>
  <c r="F35" i="20"/>
  <c r="CY46" i="20"/>
  <c r="AL46" i="20"/>
  <c r="CO55" i="20"/>
  <c r="AB55" i="20"/>
  <c r="CP61" i="20"/>
  <c r="AC61" i="20"/>
  <c r="CV70" i="20"/>
  <c r="AI70" i="20"/>
  <c r="CQ55" i="20"/>
  <c r="AD55" i="20"/>
  <c r="CO73" i="20"/>
  <c r="AB73" i="20"/>
  <c r="CL78" i="20"/>
  <c r="Y78" i="20"/>
  <c r="CP93" i="20"/>
  <c r="AC93" i="20"/>
  <c r="CZ71" i="20"/>
  <c r="AM71" i="20"/>
  <c r="CL36" i="20"/>
  <c r="Y36" i="20"/>
  <c r="DA46" i="20"/>
  <c r="AN46" i="20"/>
  <c r="CM104" i="20"/>
  <c r="Z104" i="20"/>
  <c r="CJ63" i="20"/>
  <c r="W63" i="20"/>
  <c r="CJ91" i="20"/>
  <c r="W91" i="20"/>
  <c r="CL29" i="20"/>
  <c r="Y29" i="20"/>
  <c r="CM28" i="20"/>
  <c r="Z28" i="20"/>
  <c r="CM90" i="20"/>
  <c r="Z90" i="20"/>
  <c r="CO104" i="20"/>
  <c r="AB104" i="20"/>
  <c r="CO95" i="20"/>
  <c r="AB95" i="20"/>
  <c r="CL61" i="20"/>
  <c r="Y61" i="20"/>
  <c r="CU98" i="20"/>
  <c r="AH98" i="20"/>
  <c r="CJ53" i="20"/>
  <c r="W53" i="20"/>
  <c r="CJ71" i="20"/>
  <c r="W71" i="20"/>
  <c r="CT53" i="20"/>
  <c r="AG53" i="20"/>
  <c r="CX89" i="20"/>
  <c r="AK89" i="20"/>
  <c r="CR15" i="20"/>
  <c r="AE15" i="20"/>
  <c r="CJ36" i="20"/>
  <c r="W36" i="20"/>
  <c r="CK87" i="20"/>
  <c r="X87" i="20"/>
  <c r="CS53" i="20"/>
  <c r="AF53" i="20"/>
  <c r="CW73" i="20"/>
  <c r="AJ73" i="20"/>
  <c r="CK69" i="20"/>
  <c r="X69" i="20"/>
  <c r="CP83" i="20"/>
  <c r="AC83" i="20"/>
  <c r="CQ40" i="20"/>
  <c r="AD40" i="20"/>
  <c r="CM32" i="20"/>
  <c r="Z32" i="20"/>
  <c r="CM12" i="20"/>
  <c r="Z12" i="20"/>
  <c r="CY100" i="20"/>
  <c r="AL100" i="20"/>
  <c r="CK102" i="20"/>
  <c r="X102" i="20"/>
  <c r="CZ59" i="20"/>
  <c r="AM59" i="20"/>
  <c r="CN60" i="20"/>
  <c r="AA60" i="20"/>
  <c r="CK85" i="20"/>
  <c r="X85" i="20"/>
  <c r="CN51" i="20"/>
  <c r="AA51" i="20"/>
  <c r="CW82" i="20"/>
  <c r="AJ82" i="20"/>
  <c r="CN80" i="20"/>
  <c r="AA80" i="20"/>
  <c r="CY90" i="20"/>
  <c r="AL90" i="20"/>
  <c r="CM51" i="20"/>
  <c r="Z51" i="20"/>
  <c r="CO15" i="20"/>
  <c r="AB15" i="20"/>
  <c r="CR97" i="20"/>
  <c r="AE97" i="20"/>
  <c r="DA25" i="20"/>
  <c r="AN25" i="20"/>
  <c r="CX74" i="20"/>
  <c r="AK74" i="20"/>
  <c r="CX70" i="20"/>
  <c r="AK70" i="20"/>
  <c r="CW14" i="20"/>
  <c r="AJ14" i="20"/>
  <c r="CQ46" i="20"/>
  <c r="AD46" i="20"/>
  <c r="CR89" i="20"/>
  <c r="AE89" i="20"/>
  <c r="CT35" i="20"/>
  <c r="AG35" i="20"/>
  <c r="CS74" i="20"/>
  <c r="AF74" i="20"/>
  <c r="DA53" i="20"/>
  <c r="AN53" i="20"/>
  <c r="CS27" i="20"/>
  <c r="AF27" i="20"/>
  <c r="CM53" i="20"/>
  <c r="Z53" i="20"/>
  <c r="CJ28" i="20"/>
  <c r="W28" i="20"/>
  <c r="CQ97" i="20"/>
  <c r="AD97" i="20"/>
  <c r="E50" i="20"/>
  <c r="D39" i="20"/>
  <c r="W39" i="20"/>
  <c r="Y42" i="20"/>
  <c r="R20" i="20"/>
  <c r="AB41" i="20"/>
  <c r="AG8" i="20"/>
  <c r="AL9" i="20"/>
  <c r="H16" i="20"/>
  <c r="AN47" i="20"/>
  <c r="AD26" i="20"/>
  <c r="AN22" i="20"/>
  <c r="X38" i="20"/>
  <c r="AK12" i="20"/>
  <c r="L21" i="20"/>
  <c r="E41" i="20"/>
  <c r="AG36" i="20"/>
  <c r="C51" i="20"/>
  <c r="K51" i="20"/>
  <c r="D54" i="20"/>
  <c r="AC46" i="20"/>
  <c r="AL25" i="20"/>
  <c r="AN39" i="20"/>
  <c r="S51" i="20"/>
  <c r="X7" i="20"/>
  <c r="L7" i="20"/>
  <c r="AN9" i="20"/>
  <c r="AB26" i="20"/>
  <c r="T8" i="20"/>
  <c r="AL8" i="20"/>
  <c r="E22" i="20"/>
  <c r="AL24" i="20"/>
  <c r="AM12" i="20"/>
  <c r="AC21" i="20"/>
  <c r="P34" i="20"/>
  <c r="D36" i="20"/>
  <c r="P36" i="20"/>
  <c r="M30" i="20"/>
  <c r="G52" i="20"/>
  <c r="Z40" i="20"/>
  <c r="C54" i="20"/>
  <c r="AK39" i="20"/>
  <c r="T41" i="20"/>
  <c r="L50" i="20"/>
  <c r="T50" i="20"/>
  <c r="K53" i="20"/>
  <c r="I56" i="20"/>
  <c r="G13" i="20"/>
  <c r="AC25" i="20"/>
  <c r="AG31" i="20"/>
  <c r="AM8" i="20"/>
  <c r="AE24" i="20"/>
  <c r="AE28" i="20"/>
  <c r="AM30" i="20"/>
  <c r="AH30" i="20"/>
  <c r="M54" i="20"/>
  <c r="AG54" i="20"/>
  <c r="I50" i="20"/>
  <c r="Q52" i="20"/>
  <c r="X31" i="20"/>
  <c r="X37" i="20"/>
  <c r="R50" i="20"/>
  <c r="E54" i="20"/>
  <c r="AD53" i="20"/>
  <c r="AI48" i="20"/>
  <c r="AB42" i="20"/>
  <c r="AB44" i="20"/>
  <c r="E53" i="20"/>
  <c r="W55" i="20"/>
  <c r="AN2" i="20"/>
  <c r="S11" i="20"/>
  <c r="M53" i="20"/>
  <c r="I35" i="1"/>
  <c r="I55" i="20"/>
  <c r="S29" i="20"/>
  <c r="R55" i="20"/>
  <c r="R53" i="20"/>
  <c r="N51" i="20"/>
  <c r="Q51" i="20"/>
  <c r="F27" i="20"/>
  <c r="J53" i="20"/>
  <c r="K29" i="20"/>
  <c r="J51" i="20"/>
  <c r="I53" i="20"/>
  <c r="M51" i="20"/>
  <c r="J55" i="20"/>
  <c r="R51" i="20"/>
  <c r="M55" i="20"/>
  <c r="Q53" i="20"/>
  <c r="G43" i="1"/>
  <c r="D43" i="1"/>
  <c r="D10" i="24"/>
  <c r="H10" i="24"/>
  <c r="L10" i="24"/>
  <c r="P10" i="24"/>
  <c r="P16" i="24"/>
  <c r="P17" i="24"/>
  <c r="P18" i="24"/>
  <c r="P19" i="24"/>
  <c r="P20" i="24"/>
  <c r="P21" i="24"/>
  <c r="P22" i="24"/>
  <c r="Q15" i="24"/>
  <c r="Q14" i="24"/>
  <c r="O13" i="24"/>
  <c r="S13" i="24"/>
  <c r="O12" i="24"/>
  <c r="S12" i="24"/>
  <c r="J11" i="24"/>
  <c r="N11" i="24"/>
  <c r="R11" i="24"/>
  <c r="R15" i="24"/>
  <c r="P13" i="24"/>
  <c r="P12" i="24"/>
  <c r="K11" i="24"/>
  <c r="O11" i="24"/>
  <c r="F10" i="24"/>
  <c r="N10" i="24"/>
  <c r="R16" i="24"/>
  <c r="R18" i="24"/>
  <c r="R20" i="24"/>
  <c r="R22" i="24"/>
  <c r="S14" i="24"/>
  <c r="M12" i="24"/>
  <c r="H11" i="24"/>
  <c r="P11" i="24"/>
  <c r="K10" i="24"/>
  <c r="O10" i="24"/>
  <c r="S16" i="24"/>
  <c r="S18" i="24"/>
  <c r="S20" i="24"/>
  <c r="S22" i="24"/>
  <c r="N13" i="24"/>
  <c r="N12" i="24"/>
  <c r="I11" i="24"/>
  <c r="Q11" i="24"/>
  <c r="E10" i="24"/>
  <c r="I10" i="24"/>
  <c r="M10" i="24"/>
  <c r="Q10" i="24"/>
  <c r="Q16" i="24"/>
  <c r="Q17" i="24"/>
  <c r="Q18" i="24"/>
  <c r="Q19" i="24"/>
  <c r="Q20" i="24"/>
  <c r="Q21" i="24"/>
  <c r="Q22" i="24"/>
  <c r="R14" i="24"/>
  <c r="L12" i="24"/>
  <c r="G11" i="24"/>
  <c r="S11" i="24"/>
  <c r="J10" i="24"/>
  <c r="R10" i="24"/>
  <c r="R17" i="24"/>
  <c r="R19" i="24"/>
  <c r="R21" i="24"/>
  <c r="S15" i="24"/>
  <c r="Q13" i="24"/>
  <c r="Q12" i="24"/>
  <c r="L11" i="24"/>
  <c r="G10" i="24"/>
  <c r="S10" i="24"/>
  <c r="S17" i="24"/>
  <c r="S19" i="24"/>
  <c r="S21" i="24"/>
  <c r="P14" i="24"/>
  <c r="R13" i="24"/>
  <c r="R12" i="24"/>
  <c r="M11" i="24"/>
  <c r="C10" i="24"/>
  <c r="F11" i="24"/>
  <c r="F12" i="24"/>
  <c r="J12" i="24"/>
  <c r="E13" i="24"/>
  <c r="I13" i="24"/>
  <c r="M13" i="24"/>
  <c r="F14" i="24"/>
  <c r="J14" i="24"/>
  <c r="N14" i="24"/>
  <c r="E15" i="24"/>
  <c r="I15" i="24"/>
  <c r="M15" i="24"/>
  <c r="C16" i="24"/>
  <c r="G16" i="24"/>
  <c r="K16" i="24"/>
  <c r="O16" i="24"/>
  <c r="F17" i="24"/>
  <c r="J17" i="24"/>
  <c r="N17" i="24"/>
  <c r="E18" i="24"/>
  <c r="I18" i="24"/>
  <c r="M18" i="24"/>
  <c r="D19" i="24"/>
  <c r="H19" i="24"/>
  <c r="L19" i="24"/>
  <c r="C20" i="24"/>
  <c r="G20" i="24"/>
  <c r="K20" i="24"/>
  <c r="O20" i="24"/>
  <c r="F21" i="24"/>
  <c r="J21" i="24"/>
  <c r="N21" i="24"/>
  <c r="E22" i="24"/>
  <c r="I22" i="24"/>
  <c r="M22" i="24"/>
  <c r="D23" i="24"/>
  <c r="H23" i="24"/>
  <c r="L23" i="24"/>
  <c r="P23" i="24"/>
  <c r="C24" i="24"/>
  <c r="G24" i="24"/>
  <c r="K24" i="24"/>
  <c r="O24" i="24"/>
  <c r="S24" i="24"/>
  <c r="F25" i="24"/>
  <c r="J25" i="24"/>
  <c r="N25" i="24"/>
  <c r="R25" i="24"/>
  <c r="E26" i="24"/>
  <c r="I26" i="24"/>
  <c r="M26" i="24"/>
  <c r="Q26" i="24"/>
  <c r="D27" i="24"/>
  <c r="H27" i="24"/>
  <c r="L27" i="24"/>
  <c r="P27" i="24"/>
  <c r="C28" i="24"/>
  <c r="G28" i="24"/>
  <c r="K28" i="24"/>
  <c r="O28" i="24"/>
  <c r="S28" i="24"/>
  <c r="F29" i="24"/>
  <c r="J29" i="24"/>
  <c r="N29" i="24"/>
  <c r="R29" i="24"/>
  <c r="E30" i="24"/>
  <c r="I30" i="24"/>
  <c r="M30" i="24"/>
  <c r="Q30" i="24"/>
  <c r="D31" i="24"/>
  <c r="H31" i="24"/>
  <c r="L31" i="24"/>
  <c r="P31" i="24"/>
  <c r="C32" i="24"/>
  <c r="G32" i="24"/>
  <c r="K32" i="24"/>
  <c r="O32" i="24"/>
  <c r="S32" i="24"/>
  <c r="F33" i="24"/>
  <c r="J33" i="24"/>
  <c r="N33" i="24"/>
  <c r="R33" i="24"/>
  <c r="E34" i="24"/>
  <c r="I34" i="24"/>
  <c r="C11" i="24"/>
  <c r="C12" i="24"/>
  <c r="G12" i="24"/>
  <c r="K12" i="24"/>
  <c r="F13" i="24"/>
  <c r="J13" i="24"/>
  <c r="C14" i="24"/>
  <c r="G14" i="24"/>
  <c r="K14" i="24"/>
  <c r="O14" i="24"/>
  <c r="F15" i="24"/>
  <c r="J15" i="24"/>
  <c r="N15" i="24"/>
  <c r="D16" i="24"/>
  <c r="H16" i="24"/>
  <c r="L16" i="24"/>
  <c r="C17" i="24"/>
  <c r="G17" i="24"/>
  <c r="K17" i="24"/>
  <c r="O17" i="24"/>
  <c r="F18" i="24"/>
  <c r="J18" i="24"/>
  <c r="N18" i="24"/>
  <c r="E19" i="24"/>
  <c r="I19" i="24"/>
  <c r="M19" i="24"/>
  <c r="D20" i="24"/>
  <c r="H20" i="24"/>
  <c r="L20" i="24"/>
  <c r="C21" i="24"/>
  <c r="G21" i="24"/>
  <c r="K21" i="24"/>
  <c r="O21" i="24"/>
  <c r="F22" i="24"/>
  <c r="J22" i="24"/>
  <c r="N22" i="24"/>
  <c r="E23" i="24"/>
  <c r="I23" i="24"/>
  <c r="M23" i="24"/>
  <c r="Q23" i="24"/>
  <c r="D24" i="24"/>
  <c r="H24" i="24"/>
  <c r="L24" i="24"/>
  <c r="P24" i="24"/>
  <c r="C25" i="24"/>
  <c r="G25" i="24"/>
  <c r="K25" i="24"/>
  <c r="O25" i="24"/>
  <c r="S25" i="24"/>
  <c r="F26" i="24"/>
  <c r="J26" i="24"/>
  <c r="N26" i="24"/>
  <c r="R26" i="24"/>
  <c r="E27" i="24"/>
  <c r="I27" i="24"/>
  <c r="M27" i="24"/>
  <c r="Q27" i="24"/>
  <c r="D28" i="24"/>
  <c r="H28" i="24"/>
  <c r="L28" i="24"/>
  <c r="P28" i="24"/>
  <c r="C29" i="24"/>
  <c r="G29" i="24"/>
  <c r="K29" i="24"/>
  <c r="O29" i="24"/>
  <c r="S29" i="24"/>
  <c r="F30" i="24"/>
  <c r="J30" i="24"/>
  <c r="N30" i="24"/>
  <c r="R30" i="24"/>
  <c r="E31" i="24"/>
  <c r="I31" i="24"/>
  <c r="M31" i="24"/>
  <c r="Q31" i="24"/>
  <c r="D32" i="24"/>
  <c r="H32" i="24"/>
  <c r="L32" i="24"/>
  <c r="P32" i="24"/>
  <c r="C33" i="24"/>
  <c r="D11" i="24"/>
  <c r="H12" i="24"/>
  <c r="G13" i="24"/>
  <c r="D14" i="24"/>
  <c r="L14" i="24"/>
  <c r="G15" i="24"/>
  <c r="O15" i="24"/>
  <c r="I16" i="24"/>
  <c r="D17" i="24"/>
  <c r="L17" i="24"/>
  <c r="G18" i="24"/>
  <c r="O18" i="24"/>
  <c r="J19" i="24"/>
  <c r="E20" i="24"/>
  <c r="M20" i="24"/>
  <c r="H21" i="24"/>
  <c r="C22" i="24"/>
  <c r="K22" i="24"/>
  <c r="F23" i="24"/>
  <c r="N23" i="24"/>
  <c r="E24" i="24"/>
  <c r="M24" i="24"/>
  <c r="D25" i="24"/>
  <c r="L25" i="24"/>
  <c r="C26" i="24"/>
  <c r="K26" i="24"/>
  <c r="S26" i="24"/>
  <c r="J27" i="24"/>
  <c r="R27" i="24"/>
  <c r="I28" i="24"/>
  <c r="Q28" i="24"/>
  <c r="H29" i="24"/>
  <c r="P29" i="24"/>
  <c r="G30" i="24"/>
  <c r="O30" i="24"/>
  <c r="F31" i="24"/>
  <c r="N31" i="24"/>
  <c r="E32" i="24"/>
  <c r="M32" i="24"/>
  <c r="D33" i="24"/>
  <c r="I33" i="24"/>
  <c r="O33" i="24"/>
  <c r="C34" i="24"/>
  <c r="H34" i="24"/>
  <c r="M34" i="24"/>
  <c r="Q34" i="24"/>
  <c r="D35" i="24"/>
  <c r="H35" i="24"/>
  <c r="L35" i="24"/>
  <c r="P35" i="24"/>
  <c r="C36" i="24"/>
  <c r="G36" i="24"/>
  <c r="K36" i="24"/>
  <c r="O36" i="24"/>
  <c r="S36" i="24"/>
  <c r="F37" i="24"/>
  <c r="J37" i="24"/>
  <c r="N37" i="24"/>
  <c r="R37" i="24"/>
  <c r="E38" i="24"/>
  <c r="I38" i="24"/>
  <c r="M38" i="24"/>
  <c r="Q38" i="24"/>
  <c r="C41" i="24"/>
  <c r="C45" i="24"/>
  <c r="E40" i="24"/>
  <c r="I40" i="24"/>
  <c r="M40" i="24"/>
  <c r="Q40" i="24"/>
  <c r="E41" i="24"/>
  <c r="I41" i="24"/>
  <c r="M41" i="24"/>
  <c r="Q41" i="24"/>
  <c r="E42" i="24"/>
  <c r="I42" i="24"/>
  <c r="M42" i="24"/>
  <c r="Q42" i="24"/>
  <c r="E43" i="24"/>
  <c r="I43" i="24"/>
  <c r="M43" i="24"/>
  <c r="Q43" i="24"/>
  <c r="E44" i="24"/>
  <c r="I44" i="24"/>
  <c r="M44" i="24"/>
  <c r="Q44" i="24"/>
  <c r="E45" i="24"/>
  <c r="I45" i="24"/>
  <c r="M45" i="24"/>
  <c r="Q45" i="24"/>
  <c r="F39" i="24"/>
  <c r="J39" i="24"/>
  <c r="E11" i="24"/>
  <c r="I12" i="24"/>
  <c r="H13" i="24"/>
  <c r="E14" i="24"/>
  <c r="M14" i="24"/>
  <c r="H15" i="24"/>
  <c r="P15" i="24"/>
  <c r="J16" i="24"/>
  <c r="E17" i="24"/>
  <c r="M17" i="24"/>
  <c r="H18" i="24"/>
  <c r="C19" i="24"/>
  <c r="K19" i="24"/>
  <c r="F20" i="24"/>
  <c r="N20" i="24"/>
  <c r="I21" i="24"/>
  <c r="D22" i="24"/>
  <c r="L22" i="24"/>
  <c r="G23" i="24"/>
  <c r="O23" i="24"/>
  <c r="F24" i="24"/>
  <c r="N24" i="24"/>
  <c r="E25" i="24"/>
  <c r="M25" i="24"/>
  <c r="D26" i="24"/>
  <c r="L26" i="24"/>
  <c r="C27" i="24"/>
  <c r="K27" i="24"/>
  <c r="S27" i="24"/>
  <c r="J28" i="24"/>
  <c r="R28" i="24"/>
  <c r="I29" i="24"/>
  <c r="Q29" i="24"/>
  <c r="H30" i="24"/>
  <c r="P30" i="24"/>
  <c r="G31" i="24"/>
  <c r="O31" i="24"/>
  <c r="F32" i="24"/>
  <c r="N32" i="24"/>
  <c r="E33" i="24"/>
  <c r="K33" i="24"/>
  <c r="P33" i="24"/>
  <c r="D34" i="24"/>
  <c r="J34" i="24"/>
  <c r="N34" i="24"/>
  <c r="R34" i="24"/>
  <c r="E35" i="24"/>
  <c r="I35" i="24"/>
  <c r="M35" i="24"/>
  <c r="Q35" i="24"/>
  <c r="D36" i="24"/>
  <c r="H36" i="24"/>
  <c r="L36" i="24"/>
  <c r="P36" i="24"/>
  <c r="C37" i="24"/>
  <c r="G37" i="24"/>
  <c r="K37" i="24"/>
  <c r="O37" i="24"/>
  <c r="S37" i="24"/>
  <c r="F38" i="24"/>
  <c r="J38" i="24"/>
  <c r="N38" i="24"/>
  <c r="R38" i="24"/>
  <c r="C42" i="24"/>
  <c r="C39" i="24"/>
  <c r="F40" i="24"/>
  <c r="J40" i="24"/>
  <c r="N40" i="24"/>
  <c r="R40" i="24"/>
  <c r="F41" i="24"/>
  <c r="J41" i="24"/>
  <c r="N41" i="24"/>
  <c r="R41" i="24"/>
  <c r="F42" i="24"/>
  <c r="J42" i="24"/>
  <c r="N42" i="24"/>
  <c r="R42" i="24"/>
  <c r="F43" i="24"/>
  <c r="J43" i="24"/>
  <c r="N43" i="24"/>
  <c r="R43" i="24"/>
  <c r="F44" i="24"/>
  <c r="J44" i="24"/>
  <c r="N44" i="24"/>
  <c r="R44" i="24"/>
  <c r="D12" i="24"/>
  <c r="K13" i="24"/>
  <c r="C15" i="24"/>
  <c r="E16" i="24"/>
  <c r="H17" i="24"/>
  <c r="K18" i="24"/>
  <c r="N19" i="24"/>
  <c r="D21" i="24"/>
  <c r="G22" i="24"/>
  <c r="J23" i="24"/>
  <c r="I24" i="24"/>
  <c r="H25" i="24"/>
  <c r="G26" i="24"/>
  <c r="F27" i="24"/>
  <c r="E28" i="24"/>
  <c r="D29" i="24"/>
  <c r="C30" i="24"/>
  <c r="S30" i="24"/>
  <c r="R31" i="24"/>
  <c r="Q32" i="24"/>
  <c r="L33" i="24"/>
  <c r="F34" i="24"/>
  <c r="O34" i="24"/>
  <c r="F35" i="24"/>
  <c r="N35" i="24"/>
  <c r="E36" i="24"/>
  <c r="M36" i="24"/>
  <c r="D37" i="24"/>
  <c r="L37" i="24"/>
  <c r="C38" i="24"/>
  <c r="K38" i="24"/>
  <c r="S38" i="24"/>
  <c r="D39" i="24"/>
  <c r="K40" i="24"/>
  <c r="S40" i="24"/>
  <c r="K41" i="24"/>
  <c r="S41" i="24"/>
  <c r="K42" i="24"/>
  <c r="S42" i="24"/>
  <c r="K43" i="24"/>
  <c r="S43" i="24"/>
  <c r="K44" i="24"/>
  <c r="S44" i="24"/>
  <c r="H45" i="24"/>
  <c r="N45" i="24"/>
  <c r="S45" i="24"/>
  <c r="I39" i="24"/>
  <c r="N39" i="24"/>
  <c r="R39" i="24"/>
  <c r="L43" i="24"/>
  <c r="L44" i="24"/>
  <c r="J45" i="24"/>
  <c r="E39" i="24"/>
  <c r="O39" i="24"/>
  <c r="C13" i="24"/>
  <c r="K15" i="24"/>
  <c r="C18" i="24"/>
  <c r="I20" i="24"/>
  <c r="O22" i="24"/>
  <c r="Q24" i="24"/>
  <c r="O26" i="24"/>
  <c r="M28" i="24"/>
  <c r="K30" i="24"/>
  <c r="I32" i="24"/>
  <c r="Q33" i="24"/>
  <c r="S34" i="24"/>
  <c r="R35" i="24"/>
  <c r="H37" i="24"/>
  <c r="G38" i="24"/>
  <c r="C43" i="24"/>
  <c r="O40" i="24"/>
  <c r="G41" i="24"/>
  <c r="G42" i="24"/>
  <c r="G43" i="24"/>
  <c r="G44" i="24"/>
  <c r="F45" i="24"/>
  <c r="P45" i="24"/>
  <c r="L39" i="24"/>
  <c r="D13" i="24"/>
  <c r="L15" i="24"/>
  <c r="D18" i="24"/>
  <c r="M21" i="24"/>
  <c r="S23" i="24"/>
  <c r="Q25" i="24"/>
  <c r="O27" i="24"/>
  <c r="M29" i="24"/>
  <c r="K31" i="24"/>
  <c r="H33" i="24"/>
  <c r="L34" i="24"/>
  <c r="K35" i="24"/>
  <c r="J36" i="24"/>
  <c r="I37" i="24"/>
  <c r="H38" i="24"/>
  <c r="C44" i="24"/>
  <c r="P40" i="24"/>
  <c r="P41" i="24"/>
  <c r="P42" i="24"/>
  <c r="P43" i="24"/>
  <c r="P44" i="24"/>
  <c r="L45" i="24"/>
  <c r="H39" i="24"/>
  <c r="Q39" i="24"/>
  <c r="E12" i="24"/>
  <c r="L13" i="24"/>
  <c r="D15" i="24"/>
  <c r="F16" i="24"/>
  <c r="I17" i="24"/>
  <c r="L18" i="24"/>
  <c r="O19" i="24"/>
  <c r="E21" i="24"/>
  <c r="H22" i="24"/>
  <c r="K23" i="24"/>
  <c r="J24" i="24"/>
  <c r="I25" i="24"/>
  <c r="H26" i="24"/>
  <c r="G27" i="24"/>
  <c r="F28" i="24"/>
  <c r="E29" i="24"/>
  <c r="D30" i="24"/>
  <c r="C31" i="24"/>
  <c r="S31" i="24"/>
  <c r="R32" i="24"/>
  <c r="M33" i="24"/>
  <c r="G34" i="24"/>
  <c r="P34" i="24"/>
  <c r="G35" i="24"/>
  <c r="O35" i="24"/>
  <c r="F36" i="24"/>
  <c r="N36" i="24"/>
  <c r="E37" i="24"/>
  <c r="M37" i="24"/>
  <c r="D38" i="24"/>
  <c r="L38" i="24"/>
  <c r="C40" i="24"/>
  <c r="D40" i="24"/>
  <c r="L40" i="24"/>
  <c r="D41" i="24"/>
  <c r="L41" i="24"/>
  <c r="D42" i="24"/>
  <c r="L42" i="24"/>
  <c r="D43" i="24"/>
  <c r="D44" i="24"/>
  <c r="D45" i="24"/>
  <c r="O45" i="24"/>
  <c r="K39" i="24"/>
  <c r="S39" i="24"/>
  <c r="H14" i="24"/>
  <c r="M16" i="24"/>
  <c r="F19" i="24"/>
  <c r="L21" i="24"/>
  <c r="R23" i="24"/>
  <c r="P25" i="24"/>
  <c r="N27" i="24"/>
  <c r="L29" i="24"/>
  <c r="J31" i="24"/>
  <c r="G33" i="24"/>
  <c r="K34" i="24"/>
  <c r="J35" i="24"/>
  <c r="I36" i="24"/>
  <c r="Q36" i="24"/>
  <c r="P37" i="24"/>
  <c r="O38" i="24"/>
  <c r="G40" i="24"/>
  <c r="O41" i="24"/>
  <c r="O42" i="24"/>
  <c r="O43" i="24"/>
  <c r="O44" i="24"/>
  <c r="K45" i="24"/>
  <c r="G39" i="24"/>
  <c r="P39" i="24"/>
  <c r="I14" i="24"/>
  <c r="N16" i="24"/>
  <c r="G19" i="24"/>
  <c r="J20" i="24"/>
  <c r="C23" i="24"/>
  <c r="R24" i="24"/>
  <c r="P26" i="24"/>
  <c r="N28" i="24"/>
  <c r="L30" i="24"/>
  <c r="J32" i="24"/>
  <c r="S33" i="24"/>
  <c r="C35" i="24"/>
  <c r="S35" i="24"/>
  <c r="R36" i="24"/>
  <c r="Q37" i="24"/>
  <c r="P38" i="24"/>
  <c r="H40" i="24"/>
  <c r="H41" i="24"/>
  <c r="H42" i="24"/>
  <c r="H43" i="24"/>
  <c r="H44" i="24"/>
  <c r="G45" i="24"/>
  <c r="R45" i="24"/>
  <c r="M39" i="24"/>
  <c r="AL381" i="21"/>
  <c r="AL760" i="21"/>
  <c r="AL668" i="21"/>
  <c r="AL666" i="21"/>
  <c r="AL145" i="21"/>
  <c r="AL169" i="21"/>
  <c r="AL413" i="21"/>
  <c r="AL283" i="21"/>
  <c r="AL176" i="21"/>
  <c r="AL420" i="21"/>
  <c r="AL407" i="21"/>
  <c r="AL325" i="21"/>
  <c r="AL166" i="21"/>
  <c r="AL188" i="21"/>
  <c r="AL414" i="21"/>
  <c r="AL744" i="21"/>
  <c r="AL182" i="21"/>
  <c r="AL692" i="21"/>
  <c r="AL353" i="21"/>
  <c r="AL376" i="21"/>
  <c r="AL282" i="21"/>
  <c r="AL369" i="21"/>
  <c r="AL98" i="21"/>
  <c r="AL307" i="21"/>
  <c r="AL215" i="21"/>
  <c r="AL398" i="21"/>
  <c r="AL349" i="21"/>
  <c r="AL560" i="21"/>
  <c r="AL24" i="21"/>
  <c r="AL189" i="21"/>
  <c r="AL223" i="21"/>
  <c r="AL168" i="21"/>
  <c r="AL319" i="21"/>
  <c r="AL183" i="21"/>
  <c r="AL552" i="21"/>
  <c r="AL291" i="21"/>
  <c r="AL337" i="21"/>
  <c r="AL140" i="21"/>
  <c r="AL362" i="21"/>
  <c r="AL409" i="21"/>
  <c r="AL312" i="21"/>
  <c r="AL226" i="21"/>
  <c r="AL161" i="21"/>
  <c r="AL107" i="21"/>
  <c r="AL36" i="21"/>
  <c r="AL430" i="21"/>
  <c r="AL676" i="21"/>
  <c r="AL200" i="21"/>
  <c r="AL122" i="21"/>
  <c r="AL175" i="21"/>
  <c r="AL231" i="21"/>
  <c r="AL391" i="21"/>
  <c r="AL377" i="21"/>
  <c r="AL305" i="21"/>
  <c r="AL147" i="21"/>
  <c r="AL290" i="21"/>
  <c r="AL296" i="21"/>
  <c r="AL207" i="21"/>
  <c r="AL153" i="21"/>
  <c r="AL310" i="21"/>
  <c r="AL104" i="21"/>
  <c r="AL186" i="21"/>
  <c r="AL728" i="21"/>
  <c r="AL181" i="21"/>
  <c r="AL303" i="21"/>
  <c r="AL345" i="21"/>
  <c r="AL141" i="21"/>
  <c r="AL389" i="21"/>
  <c r="AL143" i="21"/>
  <c r="AL287" i="21"/>
  <c r="AL20" i="21"/>
  <c r="AL344" i="21"/>
  <c r="AL423" i="21"/>
  <c r="AL126" i="21"/>
  <c r="AL281" i="21"/>
  <c r="AL10" i="21"/>
  <c r="AL184" i="21"/>
  <c r="AL734" i="21"/>
  <c r="AL684" i="21"/>
  <c r="AL658" i="21"/>
  <c r="AL32" i="21"/>
  <c r="AL421" i="21"/>
  <c r="AL350" i="21"/>
  <c r="AL331" i="21"/>
  <c r="AL165" i="21"/>
  <c r="AL28" i="21"/>
  <c r="AL422" i="21"/>
  <c r="AL354" i="21"/>
  <c r="AL220" i="21"/>
  <c r="AL431" i="21"/>
  <c r="AL224" i="21"/>
  <c r="AL347" i="21"/>
  <c r="AL326" i="21"/>
  <c r="AL273" i="21"/>
  <c r="AL250" i="21"/>
  <c r="AL230" i="21"/>
  <c r="AL265" i="21"/>
  <c r="AL214" i="21"/>
  <c r="AL267" i="21"/>
  <c r="AL34" i="21"/>
  <c r="AL18" i="21"/>
  <c r="AL87" i="21"/>
  <c r="AL30" i="21"/>
  <c r="AL81" i="21"/>
  <c r="AL341" i="21"/>
  <c r="AL327" i="21"/>
  <c r="AL415" i="21"/>
  <c r="AL370" i="21"/>
  <c r="AL342" i="21"/>
  <c r="AL263" i="21"/>
  <c r="AL363" i="21"/>
  <c r="AL334" i="21"/>
  <c r="AL199" i="21"/>
  <c r="AL271" i="21"/>
  <c r="AL216" i="21"/>
  <c r="AL26" i="21"/>
  <c r="AL50" i="21"/>
  <c r="AL49" i="21"/>
  <c r="AL244" i="21"/>
  <c r="AL403" i="21"/>
  <c r="AL274" i="21"/>
  <c r="AL211" i="21"/>
  <c r="AL22" i="21"/>
  <c r="AL92" i="21"/>
  <c r="AL156" i="21"/>
  <c r="AL418" i="21"/>
  <c r="AL386" i="21"/>
  <c r="AL340" i="21"/>
  <c r="AL210" i="21"/>
  <c r="AL371" i="21"/>
  <c r="AL338" i="21"/>
  <c r="AL227" i="21"/>
  <c r="AL232" i="21"/>
  <c r="AL228" i="21"/>
  <c r="AL70" i="21"/>
  <c r="AL76" i="21"/>
  <c r="AL236" i="21"/>
  <c r="AL212" i="21"/>
  <c r="AL62" i="21"/>
  <c r="AL399" i="21"/>
  <c r="AL367" i="21"/>
  <c r="AL239" i="21"/>
  <c r="AL355" i="21"/>
  <c r="AL330" i="21"/>
  <c r="AL266" i="21"/>
  <c r="AL275" i="21"/>
  <c r="AL269" i="21"/>
  <c r="AL38" i="21"/>
  <c r="AL272" i="21"/>
  <c r="AL488" i="21"/>
  <c r="AL520" i="21"/>
  <c r="AL591" i="21"/>
  <c r="AL677" i="21"/>
  <c r="AL755" i="21"/>
  <c r="AL255" i="21"/>
  <c r="AL238" i="21"/>
  <c r="AL457" i="21"/>
  <c r="AL473" i="21"/>
  <c r="AL489" i="21"/>
  <c r="AL505" i="21"/>
  <c r="AL521" i="21"/>
  <c r="AL537" i="21"/>
  <c r="AL233" i="21"/>
  <c r="AL568" i="21"/>
  <c r="AL542" i="21"/>
  <c r="AL590" i="21"/>
  <c r="AL652" i="21"/>
  <c r="AL642" i="21"/>
  <c r="AL264" i="21"/>
  <c r="AL452" i="21"/>
  <c r="AL468" i="21"/>
  <c r="AL484" i="21"/>
  <c r="AL516" i="21"/>
  <c r="AL235" i="21"/>
  <c r="AL653" i="21"/>
  <c r="AL715" i="21"/>
  <c r="AL320" i="21"/>
  <c r="AL506" i="21"/>
  <c r="AL522" i="21"/>
  <c r="AL538" i="21"/>
  <c r="AL547" i="21"/>
  <c r="AL579" i="21"/>
  <c r="AL597" i="21"/>
  <c r="AL633" i="21"/>
  <c r="AL545" i="21"/>
  <c r="AL577" i="21"/>
  <c r="AL611" i="21"/>
  <c r="AL639" i="21"/>
  <c r="AL671" i="21"/>
  <c r="AL703" i="21"/>
  <c r="AL733" i="21"/>
  <c r="AL763" i="21"/>
  <c r="AL12" i="21"/>
  <c r="AL53" i="21"/>
  <c r="AL69" i="21"/>
  <c r="AL117" i="21"/>
  <c r="AL332" i="21"/>
  <c r="AL348" i="21"/>
  <c r="AL662" i="21"/>
  <c r="AL681" i="21"/>
  <c r="AL711" i="21"/>
  <c r="AL743" i="21"/>
  <c r="AL773" i="21"/>
  <c r="AL5" i="21"/>
  <c r="AL42" i="21"/>
  <c r="AL242" i="21"/>
  <c r="AL171" i="21"/>
  <c r="AL694" i="21"/>
  <c r="AL546" i="21"/>
  <c r="AL499" i="21"/>
  <c r="AL515" i="21"/>
  <c r="AL531" i="21"/>
  <c r="AL589" i="21"/>
  <c r="AL607" i="21"/>
  <c r="AL635" i="21"/>
  <c r="AL669" i="21"/>
  <c r="AL699" i="21"/>
  <c r="AL769" i="21"/>
  <c r="AL202" i="21"/>
  <c r="AL66" i="21"/>
  <c r="AL387" i="21"/>
  <c r="AL612" i="21"/>
  <c r="AL646" i="21"/>
  <c r="AL138" i="21"/>
  <c r="AL111" i="21"/>
  <c r="AL392" i="21"/>
  <c r="AL746" i="21"/>
  <c r="AL556" i="21"/>
  <c r="AL680" i="21"/>
  <c r="AL43" i="21"/>
  <c r="AL59" i="21"/>
  <c r="AL75" i="21"/>
  <c r="AL285" i="21"/>
  <c r="AL336" i="21"/>
  <c r="AL395" i="21"/>
  <c r="AL580" i="21"/>
  <c r="AL570" i="21"/>
  <c r="AL600" i="21"/>
  <c r="AL650" i="21"/>
  <c r="AL776" i="21"/>
  <c r="AL190" i="21"/>
  <c r="AL315" i="21"/>
  <c r="AL194" i="21"/>
  <c r="AL259" i="21"/>
  <c r="AL346" i="21"/>
  <c r="AL40" i="21"/>
  <c r="AL56" i="21"/>
  <c r="AL72" i="21"/>
  <c r="AL406" i="21"/>
  <c r="AL616" i="21"/>
  <c r="AL782" i="21"/>
  <c r="AL286" i="21"/>
  <c r="AL198" i="21"/>
  <c r="AL396" i="21"/>
  <c r="AL544" i="21"/>
  <c r="AL158" i="21"/>
  <c r="AL390" i="21"/>
  <c r="AL670" i="21"/>
  <c r="AL394" i="21"/>
  <c r="AL258" i="21"/>
  <c r="AL339" i="21"/>
  <c r="AL712" i="21"/>
  <c r="AL780" i="21"/>
  <c r="AL360" i="21"/>
  <c r="AL656" i="21"/>
  <c r="AL754" i="21"/>
  <c r="AL724" i="21"/>
  <c r="AL374" i="21"/>
  <c r="AL317" i="21"/>
  <c r="AL720" i="21"/>
  <c r="AL359" i="21"/>
  <c r="AL496" i="21"/>
  <c r="AL527" i="21"/>
  <c r="AL701" i="21"/>
  <c r="AL276" i="21"/>
  <c r="AL246" i="21"/>
  <c r="AL445" i="21"/>
  <c r="AL461" i="21"/>
  <c r="AL477" i="21"/>
  <c r="AL493" i="21"/>
  <c r="AL509" i="21"/>
  <c r="AL525" i="21"/>
  <c r="AL361" i="21"/>
  <c r="AL318" i="21"/>
  <c r="AL576" i="21"/>
  <c r="AL566" i="21"/>
  <c r="AL608" i="21"/>
  <c r="AL778" i="21"/>
  <c r="AL596" i="21"/>
  <c r="AL217" i="21"/>
  <c r="AL440" i="21"/>
  <c r="AL456" i="21"/>
  <c r="AL472" i="21"/>
  <c r="AL492" i="21"/>
  <c r="AL524" i="21"/>
  <c r="AL551" i="21"/>
  <c r="AL609" i="21"/>
  <c r="AL661" i="21"/>
  <c r="AL731" i="21"/>
  <c r="AL510" i="21"/>
  <c r="AL526" i="21"/>
  <c r="AL365" i="21"/>
  <c r="AL555" i="21"/>
  <c r="AL587" i="21"/>
  <c r="AL605" i="21"/>
  <c r="AL641" i="21"/>
  <c r="AL553" i="21"/>
  <c r="AL585" i="21"/>
  <c r="AL771" i="21"/>
  <c r="AL613" i="21"/>
  <c r="AL647" i="21"/>
  <c r="AL679" i="21"/>
  <c r="AL709" i="21"/>
  <c r="AL741" i="21"/>
  <c r="AL765" i="21"/>
  <c r="AL85" i="21"/>
  <c r="AL57" i="21"/>
  <c r="AL73" i="21"/>
  <c r="AL192" i="21"/>
  <c r="AL260" i="21"/>
  <c r="AL358" i="21"/>
  <c r="AL665" i="21"/>
  <c r="AL689" i="21"/>
  <c r="AL719" i="21"/>
  <c r="AL751" i="21"/>
  <c r="AL46" i="21"/>
  <c r="AL410" i="21"/>
  <c r="AL295" i="21"/>
  <c r="AL83" i="21"/>
  <c r="AL503" i="21"/>
  <c r="AL519" i="21"/>
  <c r="AL535" i="21"/>
  <c r="AL565" i="21"/>
  <c r="AL256" i="21"/>
  <c r="AL617" i="21"/>
  <c r="AL643" i="21"/>
  <c r="AL675" i="21"/>
  <c r="AL707" i="21"/>
  <c r="AL737" i="21"/>
  <c r="AL781" i="21"/>
  <c r="AL279" i="21"/>
  <c r="AL74" i="21"/>
  <c r="AL401" i="21"/>
  <c r="AL624" i="21"/>
  <c r="AL768" i="21"/>
  <c r="AL251" i="21"/>
  <c r="AL298" i="21"/>
  <c r="AL696" i="21"/>
  <c r="AL762" i="21"/>
  <c r="AL718" i="21"/>
  <c r="AL47" i="21"/>
  <c r="AL63" i="21"/>
  <c r="AL79" i="21"/>
  <c r="AL119" i="21"/>
  <c r="AL9" i="21"/>
  <c r="AL417" i="21"/>
  <c r="AL588" i="21"/>
  <c r="AL578" i="21"/>
  <c r="AL628" i="21"/>
  <c r="AL606" i="21"/>
  <c r="AL774" i="21"/>
  <c r="AL6" i="21"/>
  <c r="AL154" i="21"/>
  <c r="AL113" i="21"/>
  <c r="AL351" i="21"/>
  <c r="AL197" i="21"/>
  <c r="AL44" i="21"/>
  <c r="AL60" i="21"/>
  <c r="AL558" i="21"/>
  <c r="AL434" i="21"/>
  <c r="AL632" i="21"/>
  <c r="AL610" i="21"/>
  <c r="AL324" i="21"/>
  <c r="AL100" i="21"/>
  <c r="AL382" i="21"/>
  <c r="AL323" i="21"/>
  <c r="AL682" i="21"/>
  <c r="AL366" i="21"/>
  <c r="AL308" i="21"/>
  <c r="AL686" i="21"/>
  <c r="AL164" i="21"/>
  <c r="AL726" i="21"/>
  <c r="AL187" i="21"/>
  <c r="AL245" i="21"/>
  <c r="AL706" i="21"/>
  <c r="AL548" i="21"/>
  <c r="AL756" i="21"/>
  <c r="AL435" i="21"/>
  <c r="AL102" i="21"/>
  <c r="AL408" i="21"/>
  <c r="AL204" i="21"/>
  <c r="AL504" i="21"/>
  <c r="AL559" i="21"/>
  <c r="AL601" i="21"/>
  <c r="AL723" i="21"/>
  <c r="AL357" i="21"/>
  <c r="AL270" i="21"/>
  <c r="AL449" i="21"/>
  <c r="AL465" i="21"/>
  <c r="AL481" i="21"/>
  <c r="AL497" i="21"/>
  <c r="AL513" i="21"/>
  <c r="AL529" i="21"/>
  <c r="AL393" i="21"/>
  <c r="AL550" i="21"/>
  <c r="AL584" i="21"/>
  <c r="AL574" i="21"/>
  <c r="AL620" i="21"/>
  <c r="AL614" i="21"/>
  <c r="AL436" i="21"/>
  <c r="AL444" i="21"/>
  <c r="AL460" i="21"/>
  <c r="AL476" i="21"/>
  <c r="AL500" i="21"/>
  <c r="AL532" i="21"/>
  <c r="AL567" i="21"/>
  <c r="AL629" i="21"/>
  <c r="AL685" i="21"/>
  <c r="AL747" i="21"/>
  <c r="AL498" i="21"/>
  <c r="AL514" i="21"/>
  <c r="AL530" i="21"/>
  <c r="AL397" i="21"/>
  <c r="AL563" i="21"/>
  <c r="AL615" i="21"/>
  <c r="AL649" i="21"/>
  <c r="AL561" i="21"/>
  <c r="AL593" i="21"/>
  <c r="AL595" i="21"/>
  <c r="AL623" i="21"/>
  <c r="AL655" i="21"/>
  <c r="AL687" i="21"/>
  <c r="AL717" i="21"/>
  <c r="AL749" i="21"/>
  <c r="AL777" i="21"/>
  <c r="AL41" i="21"/>
  <c r="AL61" i="21"/>
  <c r="AL77" i="21"/>
  <c r="AL277" i="21"/>
  <c r="AL288" i="21"/>
  <c r="AL80" i="21"/>
  <c r="AL667" i="21"/>
  <c r="AL697" i="21"/>
  <c r="AL727" i="21"/>
  <c r="AL759" i="21"/>
  <c r="AL3" i="21"/>
  <c r="AL247" i="21"/>
  <c r="AL54" i="21"/>
  <c r="AL170" i="21"/>
  <c r="AL177" i="21"/>
  <c r="AL185" i="21"/>
  <c r="AL523" i="21"/>
  <c r="AL539" i="21"/>
  <c r="AL573" i="21"/>
  <c r="AL619" i="21"/>
  <c r="AL651" i="21"/>
  <c r="AL683" i="21"/>
  <c r="AL713" i="21"/>
  <c r="AL745" i="21"/>
  <c r="AL193" i="21"/>
  <c r="AL78" i="21"/>
  <c r="AL427" i="21"/>
  <c r="AL640" i="21"/>
  <c r="AL618" i="21"/>
  <c r="AL93" i="21"/>
  <c r="AL380" i="21"/>
  <c r="AL714" i="21"/>
  <c r="AL740" i="21"/>
  <c r="AL384" i="21"/>
  <c r="AL758" i="21"/>
  <c r="AL752" i="21"/>
  <c r="AL293" i="21"/>
  <c r="AL51" i="21"/>
  <c r="AL67" i="21"/>
  <c r="AL137" i="21"/>
  <c r="AL131" i="21"/>
  <c r="AL205" i="21"/>
  <c r="AL564" i="21"/>
  <c r="AL412" i="21"/>
  <c r="AL586" i="21"/>
  <c r="AL644" i="21"/>
  <c r="AL15" i="21"/>
  <c r="AL134" i="21"/>
  <c r="AL149" i="21"/>
  <c r="AL8" i="21"/>
  <c r="AL121" i="21"/>
  <c r="AL195" i="21"/>
  <c r="AL306" i="21"/>
  <c r="AL48" i="21"/>
  <c r="AL64" i="21"/>
  <c r="AL433" i="21"/>
  <c r="AL598" i="21"/>
  <c r="AL648" i="21"/>
  <c r="AL622" i="21"/>
  <c r="AL770" i="21"/>
  <c r="AL416" i="21"/>
  <c r="AL704" i="21"/>
  <c r="AL108" i="21"/>
  <c r="AL375" i="21"/>
  <c r="AL716" i="21"/>
  <c r="AL114" i="21"/>
  <c r="AL155" i="21"/>
  <c r="AL82" i="21"/>
  <c r="AL750" i="21"/>
  <c r="AL678" i="21"/>
  <c r="AL128" i="21"/>
  <c r="AL179" i="21"/>
  <c r="AL253" i="21"/>
  <c r="AL94" i="21"/>
  <c r="AL432" i="21"/>
  <c r="AL299" i="21"/>
  <c r="AL722" i="21"/>
  <c r="AL698" i="21"/>
  <c r="AL132" i="21"/>
  <c r="AL157" i="21"/>
  <c r="AL240" i="21"/>
  <c r="AL645" i="21"/>
  <c r="AL219" i="21"/>
  <c r="AL485" i="21"/>
  <c r="AL425" i="21"/>
  <c r="AL636" i="21"/>
  <c r="AL448" i="21"/>
  <c r="AL540" i="21"/>
  <c r="AL693" i="21"/>
  <c r="AL502" i="21"/>
  <c r="AL571" i="21"/>
  <c r="AL657" i="21"/>
  <c r="AL603" i="21"/>
  <c r="AL86" i="21"/>
  <c r="AL673" i="21"/>
  <c r="AL302" i="21"/>
  <c r="AL311" i="21"/>
  <c r="AL549" i="21"/>
  <c r="AL599" i="21"/>
  <c r="AL721" i="21"/>
  <c r="AL284" i="21"/>
  <c r="AL630" i="21"/>
  <c r="AL400" i="21"/>
  <c r="AL90" i="21"/>
  <c r="AL55" i="21"/>
  <c r="AL419" i="21"/>
  <c r="AL13" i="21"/>
  <c r="AL52" i="21"/>
  <c r="AL700" i="21"/>
  <c r="AL257" i="21"/>
  <c r="AL736" i="21"/>
  <c r="AL738" i="21"/>
  <c r="AL162" i="21"/>
  <c r="AL159" i="21"/>
  <c r="AL109" i="21"/>
  <c r="AL14" i="21"/>
  <c r="AL106" i="21"/>
  <c r="AL268" i="21"/>
  <c r="AL690" i="21"/>
  <c r="AL708" i="21"/>
  <c r="AL152" i="21"/>
  <c r="AL11" i="21"/>
  <c r="AL91" i="21"/>
  <c r="AL490" i="21"/>
  <c r="AL466" i="21"/>
  <c r="AL463" i="21"/>
  <c r="AL454" i="21"/>
  <c r="AL486" i="21"/>
  <c r="AL474" i="21"/>
  <c r="AL462" i="21"/>
  <c r="AL494" i="21"/>
  <c r="AL129" i="21"/>
  <c r="AL135" i="21"/>
  <c r="AL139" i="21"/>
  <c r="AL221" i="21"/>
  <c r="AL229" i="21"/>
  <c r="AL19" i="21"/>
  <c r="AL35" i="21"/>
  <c r="AL775" i="21"/>
  <c r="AL225" i="21"/>
  <c r="AL582" i="21"/>
  <c r="AL695" i="21"/>
  <c r="AL767" i="21"/>
  <c r="AL528" i="21"/>
  <c r="AL304" i="21"/>
  <c r="AL173" i="21"/>
  <c r="AL243" i="21"/>
  <c r="AL105" i="21"/>
  <c r="AL116" i="21"/>
  <c r="AL674" i="21"/>
  <c r="AL167" i="21"/>
  <c r="AL455" i="21"/>
  <c r="AL475" i="21"/>
  <c r="AL144" i="21"/>
  <c r="AL213" i="21"/>
  <c r="AL37" i="21"/>
  <c r="AL512" i="21"/>
  <c r="AL739" i="21"/>
  <c r="AL437" i="21"/>
  <c r="AL402" i="21"/>
  <c r="AL464" i="21"/>
  <c r="AL583" i="21"/>
  <c r="AL761" i="21"/>
  <c r="AL518" i="21"/>
  <c r="AL779" i="21"/>
  <c r="AL569" i="21"/>
  <c r="AL631" i="21"/>
  <c r="AL757" i="21"/>
  <c r="AL300" i="21"/>
  <c r="AL705" i="21"/>
  <c r="AL58" i="21"/>
  <c r="AL426" i="21"/>
  <c r="AL581" i="21"/>
  <c r="AL627" i="21"/>
  <c r="AL753" i="21"/>
  <c r="AL4" i="21"/>
  <c r="AL405" i="21"/>
  <c r="AL730" i="21"/>
  <c r="AL71" i="21"/>
  <c r="AL572" i="21"/>
  <c r="AL634" i="21"/>
  <c r="AL294" i="21"/>
  <c r="AL146" i="21"/>
  <c r="AL68" i="21"/>
  <c r="AL638" i="21"/>
  <c r="AL329" i="21"/>
  <c r="AL664" i="21"/>
  <c r="AL163" i="21"/>
  <c r="AL99" i="21"/>
  <c r="AL249" i="21"/>
  <c r="AL321" i="21"/>
  <c r="AL180" i="21"/>
  <c r="AL118" i="21"/>
  <c r="AL742" i="21"/>
  <c r="AL89" i="21"/>
  <c r="AL120" i="21"/>
  <c r="AL124" i="21"/>
  <c r="AL110" i="21"/>
  <c r="AL289" i="21"/>
  <c r="AL732" i="21"/>
  <c r="AL160" i="21"/>
  <c r="AL672" i="21"/>
  <c r="AL174" i="21"/>
  <c r="AL439" i="21"/>
  <c r="AL471" i="21"/>
  <c r="AL280" i="21"/>
  <c r="AL459" i="21"/>
  <c r="AL491" i="21"/>
  <c r="AL495" i="21"/>
  <c r="AL467" i="21"/>
  <c r="AL142" i="21"/>
  <c r="AL148" i="21"/>
  <c r="AL278" i="21"/>
  <c r="AL262" i="21"/>
  <c r="AL23" i="21"/>
  <c r="AL209" i="21"/>
  <c r="AL17" i="21"/>
  <c r="AL254" i="21"/>
  <c r="AL469" i="21"/>
  <c r="AL218" i="21"/>
  <c r="AL637" i="21"/>
  <c r="AL429" i="21"/>
  <c r="AL65" i="21"/>
  <c r="AL16" i="21"/>
  <c r="AL691" i="21"/>
  <c r="AL101" i="21"/>
  <c r="AL594" i="21"/>
  <c r="AL378" i="21"/>
  <c r="AL112" i="21"/>
  <c r="AL201" i="21"/>
  <c r="AL309" i="21"/>
  <c r="AL103" i="21"/>
  <c r="AL368" i="21"/>
  <c r="AL301" i="21"/>
  <c r="AL151" i="21"/>
  <c r="AL479" i="21"/>
  <c r="AL443" i="21"/>
  <c r="AL451" i="21"/>
  <c r="AL483" i="21"/>
  <c r="AL125" i="21"/>
  <c r="AL33" i="21"/>
  <c r="AL31" i="21"/>
  <c r="AL541" i="21"/>
  <c r="AL575" i="21"/>
  <c r="AL453" i="21"/>
  <c r="AL517" i="21"/>
  <c r="AL385" i="21"/>
  <c r="AL626" i="21"/>
  <c r="AL480" i="21"/>
  <c r="AL534" i="21"/>
  <c r="AL663" i="21"/>
  <c r="AL45" i="21"/>
  <c r="AL322" i="21"/>
  <c r="AL735" i="21"/>
  <c r="AL364" i="21"/>
  <c r="AL511" i="21"/>
  <c r="AL592" i="21"/>
  <c r="AL7" i="21"/>
  <c r="AL261" i="21"/>
  <c r="AL562" i="21"/>
  <c r="AL172" i="21"/>
  <c r="AL316" i="21"/>
  <c r="AL543" i="21"/>
  <c r="AL772" i="21"/>
  <c r="AL748" i="21"/>
  <c r="AL352" i="21"/>
  <c r="AL196" i="21"/>
  <c r="AL343" i="21"/>
  <c r="AL688" i="21"/>
  <c r="AL178" i="21"/>
  <c r="AL356" i="21"/>
  <c r="AL206" i="21"/>
  <c r="AL97" i="21"/>
  <c r="AL314" i="21"/>
  <c r="AL241" i="21"/>
  <c r="AL130" i="21"/>
  <c r="AL313" i="21"/>
  <c r="AL150" i="21"/>
  <c r="AL702" i="21"/>
  <c r="AL252" i="21"/>
  <c r="AL660" i="21"/>
  <c r="AL191" i="21"/>
  <c r="AL428" i="21"/>
  <c r="AL447" i="21"/>
  <c r="AL450" i="21"/>
  <c r="AL482" i="21"/>
  <c r="AL470" i="21"/>
  <c r="AL442" i="21"/>
  <c r="AL446" i="21"/>
  <c r="AL478" i="21"/>
  <c r="AL29" i="21"/>
  <c r="AL222" i="21"/>
  <c r="AL21" i="21"/>
  <c r="AL237" i="21"/>
  <c r="AL27" i="21"/>
  <c r="AL248" i="21"/>
  <c r="AL25" i="21"/>
  <c r="AL115" i="21"/>
  <c r="AL533" i="21"/>
  <c r="AL508" i="21"/>
  <c r="AL123" i="21"/>
  <c r="AL625" i="21"/>
  <c r="AL328" i="21"/>
  <c r="AL424" i="21"/>
  <c r="AL39" i="21"/>
  <c r="AL604" i="21"/>
  <c r="AL388" i="21"/>
  <c r="AL404" i="21"/>
  <c r="AL383" i="21"/>
  <c r="AL372" i="21"/>
  <c r="AL411" i="21"/>
  <c r="AL487" i="21"/>
  <c r="AL458" i="21"/>
  <c r="AL127" i="21"/>
  <c r="AL2" i="21"/>
  <c r="AB2" i="21"/>
  <c r="AN95" i="21"/>
  <c r="AN88" i="21"/>
  <c r="AN84" i="21"/>
  <c r="AN136" i="21"/>
  <c r="AN133" i="21"/>
  <c r="AN234" i="21"/>
  <c r="AN208" i="21"/>
  <c r="AN203" i="21"/>
  <c r="AN297" i="21"/>
  <c r="AN292" i="21"/>
  <c r="AN373" i="21"/>
  <c r="AN379" i="21"/>
  <c r="AN438" i="21"/>
  <c r="AN441" i="21"/>
  <c r="AN501" i="21"/>
  <c r="AN507" i="21"/>
  <c r="AN557" i="21"/>
  <c r="AN554" i="21"/>
  <c r="AN785" i="21"/>
  <c r="AN784" i="21"/>
  <c r="AN729" i="21"/>
  <c r="AN764" i="21"/>
  <c r="AN602" i="21"/>
  <c r="AN654" i="21"/>
  <c r="AN659" i="21"/>
  <c r="AN725" i="21"/>
  <c r="AN783" i="21"/>
  <c r="AN534" i="21"/>
  <c r="AN528" i="21"/>
  <c r="AN518" i="21"/>
  <c r="AN508" i="21"/>
  <c r="AN504" i="21"/>
  <c r="AN496" i="21"/>
  <c r="AN488" i="21"/>
  <c r="AN480" i="21"/>
  <c r="AN476" i="21"/>
  <c r="AN468" i="21"/>
  <c r="AN464" i="21"/>
  <c r="AN454" i="21"/>
  <c r="AN448" i="21"/>
  <c r="AN444" i="21"/>
  <c r="AN436" i="21"/>
  <c r="AN430" i="21"/>
  <c r="AN422" i="21"/>
  <c r="AN412" i="21"/>
  <c r="AN408" i="21"/>
  <c r="AN400" i="21"/>
  <c r="AN390" i="21"/>
  <c r="AN380" i="21"/>
  <c r="AN374" i="21"/>
  <c r="AN368" i="21"/>
  <c r="AN364" i="21"/>
  <c r="AN358" i="21"/>
  <c r="AN268" i="21"/>
  <c r="AN264" i="21"/>
  <c r="AN248" i="21"/>
  <c r="AN244" i="21"/>
  <c r="AN56" i="21"/>
  <c r="AN40" i="21"/>
  <c r="AN32" i="21"/>
  <c r="AN8" i="21"/>
  <c r="AN542" i="21"/>
  <c r="AN536" i="21"/>
  <c r="AN532" i="21"/>
  <c r="AN526" i="21"/>
  <c r="AN520" i="21"/>
  <c r="AN516" i="21"/>
  <c r="AN510" i="21"/>
  <c r="AN500" i="21"/>
  <c r="AN494" i="21"/>
  <c r="AN486" i="21"/>
  <c r="AN478" i="21"/>
  <c r="AN470" i="21"/>
  <c r="AN462" i="21"/>
  <c r="AN456" i="21"/>
  <c r="AN452" i="21"/>
  <c r="AN446" i="21"/>
  <c r="AN440" i="21"/>
  <c r="AN432" i="21"/>
  <c r="AN424" i="21"/>
  <c r="AN420" i="21"/>
  <c r="AN414" i="21"/>
  <c r="AN404" i="21"/>
  <c r="AN398" i="21"/>
  <c r="AN392" i="21"/>
  <c r="AN388" i="21"/>
  <c r="AN382" i="21"/>
  <c r="AN376" i="21"/>
  <c r="AN366" i="21"/>
  <c r="AN280" i="21"/>
  <c r="AN276" i="21"/>
  <c r="AN260" i="21"/>
  <c r="AN256" i="21"/>
  <c r="AN240" i="21"/>
  <c r="AN24" i="21"/>
  <c r="AN710" i="21"/>
  <c r="AN702" i="21"/>
  <c r="AN694" i="21"/>
  <c r="AN540" i="21"/>
  <c r="AN524" i="21"/>
  <c r="AN512" i="21"/>
  <c r="AN502" i="21"/>
  <c r="AN492" i="21"/>
  <c r="AN484" i="21"/>
  <c r="AN472" i="21"/>
  <c r="AN460" i="21"/>
  <c r="AN428" i="21"/>
  <c r="AN416" i="21"/>
  <c r="AN406" i="21"/>
  <c r="AN396" i="21"/>
  <c r="AN384" i="21"/>
  <c r="AN372" i="21"/>
  <c r="AN360" i="21"/>
  <c r="AN272" i="21"/>
  <c r="AN252" i="21"/>
  <c r="AN48" i="21"/>
  <c r="AN16" i="21"/>
  <c r="AN688" i="21"/>
  <c r="AN121" i="21"/>
  <c r="AN137" i="21"/>
  <c r="AN161" i="21"/>
  <c r="AN185" i="21"/>
  <c r="AN329" i="21"/>
  <c r="AN353" i="21"/>
  <c r="AN738" i="21"/>
  <c r="AN442" i="21"/>
  <c r="AN716" i="21"/>
  <c r="AN732" i="21"/>
  <c r="AN748" i="21"/>
  <c r="AN780" i="21"/>
  <c r="AN64" i="21"/>
  <c r="AN72" i="21"/>
  <c r="AN80" i="21"/>
  <c r="AN92" i="21"/>
  <c r="AN108" i="21"/>
  <c r="AN116" i="21"/>
  <c r="AN124" i="21"/>
  <c r="AN132" i="21"/>
  <c r="AN142" i="21"/>
  <c r="AN150" i="21"/>
  <c r="AN158" i="21"/>
  <c r="AN166" i="21"/>
  <c r="AN174" i="21"/>
  <c r="AN182" i="21"/>
  <c r="AN190" i="21"/>
  <c r="AN198" i="21"/>
  <c r="AN206" i="21"/>
  <c r="AN216" i="21"/>
  <c r="AN224" i="21"/>
  <c r="AN232" i="21"/>
  <c r="AN290" i="21"/>
  <c r="AN300" i="21"/>
  <c r="AN308" i="21"/>
  <c r="AN316" i="21"/>
  <c r="AN324" i="21"/>
  <c r="AN332" i="21"/>
  <c r="AN340" i="21"/>
  <c r="AN348" i="21"/>
  <c r="AN356" i="21"/>
  <c r="AN550" i="21"/>
  <c r="AN560" i="21"/>
  <c r="AN568" i="21"/>
  <c r="AN576" i="21"/>
  <c r="AN584" i="21"/>
  <c r="AN592" i="21"/>
  <c r="AN600" i="21"/>
  <c r="AN610" i="21"/>
  <c r="AN618" i="21"/>
  <c r="AN626" i="21"/>
  <c r="AN634" i="21"/>
  <c r="AN642" i="21"/>
  <c r="AN650" i="21"/>
  <c r="AN660" i="21"/>
  <c r="AN668" i="21"/>
  <c r="AN676" i="21"/>
  <c r="AN370" i="21"/>
  <c r="AN474" i="21"/>
  <c r="AN101" i="21"/>
  <c r="AN117" i="21"/>
  <c r="AN149" i="21"/>
  <c r="AN173" i="21"/>
  <c r="AN189" i="21"/>
  <c r="AN197" i="21"/>
  <c r="AN325" i="21"/>
  <c r="AN341" i="21"/>
  <c r="AN613" i="21"/>
  <c r="AN726" i="21"/>
  <c r="AN742" i="21"/>
  <c r="AN758" i="21"/>
  <c r="AN700" i="21"/>
  <c r="AN746" i="21"/>
  <c r="AN386" i="21"/>
  <c r="AN426" i="21"/>
  <c r="AN514" i="21"/>
  <c r="AN607" i="21"/>
  <c r="AN615" i="21"/>
  <c r="AN623" i="21"/>
  <c r="AN6" i="21"/>
  <c r="AN18" i="21"/>
  <c r="AN28" i="21"/>
  <c r="AN38" i="21"/>
  <c r="AN50" i="21"/>
  <c r="AN254" i="21"/>
  <c r="AN270" i="21"/>
  <c r="AN61" i="21"/>
  <c r="AN85" i="21"/>
  <c r="AN213" i="21"/>
  <c r="AN269" i="21"/>
  <c r="AN293" i="21"/>
  <c r="AN397" i="21"/>
  <c r="AN453" i="21"/>
  <c r="AN493" i="21"/>
  <c r="AN565" i="21"/>
  <c r="AN597" i="21"/>
  <c r="AN645" i="21"/>
  <c r="AN661" i="21"/>
  <c r="AN709" i="21"/>
  <c r="AN775" i="21"/>
  <c r="AN498" i="21"/>
  <c r="AN125" i="21"/>
  <c r="AN141" i="21"/>
  <c r="AN165" i="21"/>
  <c r="AN349" i="21"/>
  <c r="AN119" i="21"/>
  <c r="AN135" i="21"/>
  <c r="AN159" i="21"/>
  <c r="AN175" i="21"/>
  <c r="AN199" i="21"/>
  <c r="AN327" i="21"/>
  <c r="AN351" i="21"/>
  <c r="AN744" i="21"/>
  <c r="AN760" i="21"/>
  <c r="AN4" i="21"/>
  <c r="AN26" i="21"/>
  <c r="AN46" i="21"/>
  <c r="AN266" i="21"/>
  <c r="AN696" i="21"/>
  <c r="AN682" i="21"/>
  <c r="AN617" i="21"/>
  <c r="AN778" i="21"/>
  <c r="AN450" i="21"/>
  <c r="AN690" i="21"/>
  <c r="AN3" i="21"/>
  <c r="AN11" i="21"/>
  <c r="AN19" i="21"/>
  <c r="AN27" i="21"/>
  <c r="AN35" i="21"/>
  <c r="AN43" i="21"/>
  <c r="AN51" i="21"/>
  <c r="AN67" i="21"/>
  <c r="AN75" i="21"/>
  <c r="AN83" i="21"/>
  <c r="AN91" i="21"/>
  <c r="AN99" i="21"/>
  <c r="AN211" i="21"/>
  <c r="AN219" i="21"/>
  <c r="AN227" i="21"/>
  <c r="AN235" i="21"/>
  <c r="AN243" i="21"/>
  <c r="AN251" i="21"/>
  <c r="AN259" i="21"/>
  <c r="AN267" i="21"/>
  <c r="AN275" i="21"/>
  <c r="AN291" i="21"/>
  <c r="AN299" i="21"/>
  <c r="AN307" i="21"/>
  <c r="AN363" i="21"/>
  <c r="AN371" i="21"/>
  <c r="AN387" i="21"/>
  <c r="AN395" i="21"/>
  <c r="AN403" i="21"/>
  <c r="AN411" i="21"/>
  <c r="AN419" i="21"/>
  <c r="AN427" i="21"/>
  <c r="AN435" i="21"/>
  <c r="AN443" i="21"/>
  <c r="AN451" i="21"/>
  <c r="AN459" i="21"/>
  <c r="AN467" i="21"/>
  <c r="AN475" i="21"/>
  <c r="AN483" i="21"/>
  <c r="AN491" i="21"/>
  <c r="AN499" i="21"/>
  <c r="AN515" i="21"/>
  <c r="AN523" i="21"/>
  <c r="AN531" i="21"/>
  <c r="AN539" i="21"/>
  <c r="AN547" i="21"/>
  <c r="AN555" i="21"/>
  <c r="AN563" i="21"/>
  <c r="AN571" i="21"/>
  <c r="AN579" i="21"/>
  <c r="AN587" i="21"/>
  <c r="AN595" i="21"/>
  <c r="AN603" i="21"/>
  <c r="AN627" i="21"/>
  <c r="AN635" i="21"/>
  <c r="AN643" i="21"/>
  <c r="AN651" i="21"/>
  <c r="AN667" i="21"/>
  <c r="AN675" i="21"/>
  <c r="AN683" i="21"/>
  <c r="AN691" i="21"/>
  <c r="AN699" i="21"/>
  <c r="AN707" i="21"/>
  <c r="AN715" i="21"/>
  <c r="AN723" i="21"/>
  <c r="AN733" i="21"/>
  <c r="AN741" i="21"/>
  <c r="AN749" i="21"/>
  <c r="AN757" i="21"/>
  <c r="AN765" i="21"/>
  <c r="AN773" i="21"/>
  <c r="AN781" i="21"/>
  <c r="AN772" i="21"/>
  <c r="AN66" i="21"/>
  <c r="AN74" i="21"/>
  <c r="AN82" i="21"/>
  <c r="AN94" i="21"/>
  <c r="AN102" i="21"/>
  <c r="AN110" i="21"/>
  <c r="AN118" i="21"/>
  <c r="AN126" i="21"/>
  <c r="AN134" i="21"/>
  <c r="AN144" i="21"/>
  <c r="AN152" i="21"/>
  <c r="AN160" i="21"/>
  <c r="AN168" i="21"/>
  <c r="AN176" i="21"/>
  <c r="AN184" i="21"/>
  <c r="AN192" i="21"/>
  <c r="AN200" i="21"/>
  <c r="AN210" i="21"/>
  <c r="AN218" i="21"/>
  <c r="AN226" i="21"/>
  <c r="AN236" i="21"/>
  <c r="AN284" i="21"/>
  <c r="AN294" i="21"/>
  <c r="AN302" i="21"/>
  <c r="AN310" i="21"/>
  <c r="AN318" i="21"/>
  <c r="AN326" i="21"/>
  <c r="AN334" i="21"/>
  <c r="AN342" i="21"/>
  <c r="AN350" i="21"/>
  <c r="AN544" i="21"/>
  <c r="AN552" i="21"/>
  <c r="AN562" i="21"/>
  <c r="AN570" i="21"/>
  <c r="AN578" i="21"/>
  <c r="AN586" i="21"/>
  <c r="AN594" i="21"/>
  <c r="AN604" i="21"/>
  <c r="AN612" i="21"/>
  <c r="AN620" i="21"/>
  <c r="AN628" i="21"/>
  <c r="AN636" i="21"/>
  <c r="AN644" i="21"/>
  <c r="AN652" i="21"/>
  <c r="AN662" i="21"/>
  <c r="AN670" i="21"/>
  <c r="AN678" i="21"/>
  <c r="AN730" i="21"/>
  <c r="AN410" i="21"/>
  <c r="AN490" i="21"/>
  <c r="AN782" i="21"/>
  <c r="AN708" i="21"/>
  <c r="AN9" i="21"/>
  <c r="AN25" i="21"/>
  <c r="AN49" i="21"/>
  <c r="AN65" i="21"/>
  <c r="AN89" i="21"/>
  <c r="AN209" i="21"/>
  <c r="AN233" i="21"/>
  <c r="AN257" i="21"/>
  <c r="AN273" i="21"/>
  <c r="AN313" i="21"/>
  <c r="AN361" i="21"/>
  <c r="AN377" i="21"/>
  <c r="AN401" i="21"/>
  <c r="AN425" i="21"/>
  <c r="AN465" i="21"/>
  <c r="AN481" i="21"/>
  <c r="AN505" i="21"/>
  <c r="AN529" i="21"/>
  <c r="AN545" i="21"/>
  <c r="AN569" i="21"/>
  <c r="AN585" i="21"/>
  <c r="AN633" i="21"/>
  <c r="AN649" i="21"/>
  <c r="AN673" i="21"/>
  <c r="AN689" i="21"/>
  <c r="AN713" i="21"/>
  <c r="AN731" i="21"/>
  <c r="AN755" i="21"/>
  <c r="AN763" i="21"/>
  <c r="AN394" i="21"/>
  <c r="AN458" i="21"/>
  <c r="AN522" i="21"/>
  <c r="AN720" i="21"/>
  <c r="AN736" i="21"/>
  <c r="AN752" i="21"/>
  <c r="AN776" i="21"/>
  <c r="AN10" i="21"/>
  <c r="AN20" i="21"/>
  <c r="AN30" i="21"/>
  <c r="AN42" i="21"/>
  <c r="AN52" i="21"/>
  <c r="AN242" i="21"/>
  <c r="AN258" i="21"/>
  <c r="AN274" i="21"/>
  <c r="AN253" i="21"/>
  <c r="AN365" i="21"/>
  <c r="AN429" i="21"/>
  <c r="AN525" i="21"/>
  <c r="AN743" i="21"/>
  <c r="AN103" i="21"/>
  <c r="AN151" i="21"/>
  <c r="AN191" i="21"/>
  <c r="AN319" i="21"/>
  <c r="AN343" i="21"/>
  <c r="AN282" i="21"/>
  <c r="AN704" i="21"/>
  <c r="AN698" i="21"/>
  <c r="AN714" i="21"/>
  <c r="AN754" i="21"/>
  <c r="AN59" i="21"/>
  <c r="AN107" i="21"/>
  <c r="AN115" i="21"/>
  <c r="AN123" i="21"/>
  <c r="AN131" i="21"/>
  <c r="AN139" i="21"/>
  <c r="AN147" i="21"/>
  <c r="AN155" i="21"/>
  <c r="AN163" i="21"/>
  <c r="AN171" i="21"/>
  <c r="AN179" i="21"/>
  <c r="AN187" i="21"/>
  <c r="AN195" i="21"/>
  <c r="AN283" i="21"/>
  <c r="AN315" i="21"/>
  <c r="AN323" i="21"/>
  <c r="AN331" i="21"/>
  <c r="AN339" i="21"/>
  <c r="AN347" i="21"/>
  <c r="AN355" i="21"/>
  <c r="AN611" i="21"/>
  <c r="AN619" i="21"/>
  <c r="AN724" i="21"/>
  <c r="AN740" i="21"/>
  <c r="AN756" i="21"/>
  <c r="AN60" i="21"/>
  <c r="AN68" i="21"/>
  <c r="AN76" i="21"/>
  <c r="AN86" i="21"/>
  <c r="AN96" i="21"/>
  <c r="AN104" i="21"/>
  <c r="AN112" i="21"/>
  <c r="AN120" i="21"/>
  <c r="AN128" i="21"/>
  <c r="AN138" i="21"/>
  <c r="AN146" i="21"/>
  <c r="AN154" i="21"/>
  <c r="AN162" i="21"/>
  <c r="AN170" i="21"/>
  <c r="AN178" i="21"/>
  <c r="AN186" i="21"/>
  <c r="AN194" i="21"/>
  <c r="AN202" i="21"/>
  <c r="AN212" i="21"/>
  <c r="AN220" i="21"/>
  <c r="AN228" i="21"/>
  <c r="AN238" i="21"/>
  <c r="AN286" i="21"/>
  <c r="AN296" i="21"/>
  <c r="AN304" i="21"/>
  <c r="AN312" i="21"/>
  <c r="AN320" i="21"/>
  <c r="AN328" i="21"/>
  <c r="AN336" i="21"/>
  <c r="AN344" i="21"/>
  <c r="AN352" i="21"/>
  <c r="AN546" i="21"/>
  <c r="AN556" i="21"/>
  <c r="AN564" i="21"/>
  <c r="AN572" i="21"/>
  <c r="AN580" i="21"/>
  <c r="AN588" i="21"/>
  <c r="AN596" i="21"/>
  <c r="AN606" i="21"/>
  <c r="AN614" i="21"/>
  <c r="AN622" i="21"/>
  <c r="AN630" i="21"/>
  <c r="AN638" i="21"/>
  <c r="AN646" i="21"/>
  <c r="AN656" i="21"/>
  <c r="AN664" i="21"/>
  <c r="AN672" i="21"/>
  <c r="AN680" i="21"/>
  <c r="AN41" i="21"/>
  <c r="AN73" i="21"/>
  <c r="AN217" i="21"/>
  <c r="AN249" i="21"/>
  <c r="AN281" i="21"/>
  <c r="AN385" i="21"/>
  <c r="AN417" i="21"/>
  <c r="AN449" i="21"/>
  <c r="AN489" i="21"/>
  <c r="AN521" i="21"/>
  <c r="AN553" i="21"/>
  <c r="AN593" i="21"/>
  <c r="AN625" i="21"/>
  <c r="AN657" i="21"/>
  <c r="AN697" i="21"/>
  <c r="AN739" i="21"/>
  <c r="AN771" i="21"/>
  <c r="AN434" i="21"/>
  <c r="AN506" i="21"/>
  <c r="AN718" i="21"/>
  <c r="AN734" i="21"/>
  <c r="AN750" i="21"/>
  <c r="AN774" i="21"/>
  <c r="AN686" i="21"/>
  <c r="AN113" i="21"/>
  <c r="AN129" i="21"/>
  <c r="AN153" i="21"/>
  <c r="AN169" i="21"/>
  <c r="AN193" i="21"/>
  <c r="AN337" i="21"/>
  <c r="AN722" i="21"/>
  <c r="AN770" i="21"/>
  <c r="AN402" i="21"/>
  <c r="AN482" i="21"/>
  <c r="AN530" i="21"/>
  <c r="AN5" i="21"/>
  <c r="AN21" i="21"/>
  <c r="AN37" i="21"/>
  <c r="AN53" i="21"/>
  <c r="AN69" i="21"/>
  <c r="AN93" i="21"/>
  <c r="AN205" i="21"/>
  <c r="AN221" i="21"/>
  <c r="AN237" i="21"/>
  <c r="AN245" i="21"/>
  <c r="AN261" i="21"/>
  <c r="AN277" i="21"/>
  <c r="AN301" i="21"/>
  <c r="AN357" i="21"/>
  <c r="AN381" i="21"/>
  <c r="AN389" i="21"/>
  <c r="AN405" i="21"/>
  <c r="AN421" i="21"/>
  <c r="AN445" i="21"/>
  <c r="AN461" i="21"/>
  <c r="AN469" i="21"/>
  <c r="AN485" i="21"/>
  <c r="AN509" i="21"/>
  <c r="AN517" i="21"/>
  <c r="AN533" i="21"/>
  <c r="AN549" i="21"/>
  <c r="AN573" i="21"/>
  <c r="AN581" i="21"/>
  <c r="AN605" i="21"/>
  <c r="AN637" i="21"/>
  <c r="AN653" i="21"/>
  <c r="AN669" i="21"/>
  <c r="AN685" i="21"/>
  <c r="AN701" i="21"/>
  <c r="AN717" i="21"/>
  <c r="AN735" i="21"/>
  <c r="AN751" i="21"/>
  <c r="AN767" i="21"/>
  <c r="AN7" i="21"/>
  <c r="AN15" i="21"/>
  <c r="AN23" i="21"/>
  <c r="AN31" i="21"/>
  <c r="AN39" i="21"/>
  <c r="AN47" i="21"/>
  <c r="AN55" i="21"/>
  <c r="AN63" i="21"/>
  <c r="AN71" i="21"/>
  <c r="AN79" i="21"/>
  <c r="AN87" i="21"/>
  <c r="AN207" i="21"/>
  <c r="AN215" i="21"/>
  <c r="AN223" i="21"/>
  <c r="AN231" i="21"/>
  <c r="AN239" i="21"/>
  <c r="AN247" i="21"/>
  <c r="AN255" i="21"/>
  <c r="AN263" i="21"/>
  <c r="AN271" i="21"/>
  <c r="AN279" i="21"/>
  <c r="AN287" i="21"/>
  <c r="AN295" i="21"/>
  <c r="AN303" i="21"/>
  <c r="AN311" i="21"/>
  <c r="AN359" i="21"/>
  <c r="AN367" i="21"/>
  <c r="AN375" i="21"/>
  <c r="AN383" i="21"/>
  <c r="AN391" i="21"/>
  <c r="AN399" i="21"/>
  <c r="AN407" i="21"/>
  <c r="AN415" i="21"/>
  <c r="AN423" i="21"/>
  <c r="AN431" i="21"/>
  <c r="AN439" i="21"/>
  <c r="AN447" i="21"/>
  <c r="AN455" i="21"/>
  <c r="AN463" i="21"/>
  <c r="AN471" i="21"/>
  <c r="AN479" i="21"/>
  <c r="AN487" i="21"/>
  <c r="AN495" i="21"/>
  <c r="AN503" i="21"/>
  <c r="AN511" i="21"/>
  <c r="AN519" i="21"/>
  <c r="AN527" i="21"/>
  <c r="AN535" i="21"/>
  <c r="AN551" i="21"/>
  <c r="AN559" i="21"/>
  <c r="AN567" i="21"/>
  <c r="AN575" i="21"/>
  <c r="AN583" i="21"/>
  <c r="AN591" i="21"/>
  <c r="AN599" i="21"/>
  <c r="AN631" i="21"/>
  <c r="AN639" i="21"/>
  <c r="AN647" i="21"/>
  <c r="AN655" i="21"/>
  <c r="AN663" i="21"/>
  <c r="AN671" i="21"/>
  <c r="AN679" i="21"/>
  <c r="AN687" i="21"/>
  <c r="AN695" i="21"/>
  <c r="AN703" i="21"/>
  <c r="AN711" i="21"/>
  <c r="AN719" i="21"/>
  <c r="AN737" i="21"/>
  <c r="AN745" i="21"/>
  <c r="AN753" i="21"/>
  <c r="AN761" i="21"/>
  <c r="AN769" i="21"/>
  <c r="AN777" i="21"/>
  <c r="AN768" i="21"/>
  <c r="AN12" i="21"/>
  <c r="AN22" i="21"/>
  <c r="AN34" i="21"/>
  <c r="AN44" i="21"/>
  <c r="AN54" i="21"/>
  <c r="AN100" i="21"/>
  <c r="AN246" i="21"/>
  <c r="AN262" i="21"/>
  <c r="AN278" i="21"/>
  <c r="AN712" i="21"/>
  <c r="AN706" i="21"/>
  <c r="AN17" i="21"/>
  <c r="AN33" i="21"/>
  <c r="AN57" i="21"/>
  <c r="AN81" i="21"/>
  <c r="AN97" i="21"/>
  <c r="AN201" i="21"/>
  <c r="AN225" i="21"/>
  <c r="AN241" i="21"/>
  <c r="AN265" i="21"/>
  <c r="AN289" i="21"/>
  <c r="AN305" i="21"/>
  <c r="AN369" i="21"/>
  <c r="AN393" i="21"/>
  <c r="AN409" i="21"/>
  <c r="AN433" i="21"/>
  <c r="AN457" i="21"/>
  <c r="AN473" i="21"/>
  <c r="AN497" i="21"/>
  <c r="AN513" i="21"/>
  <c r="AN537" i="21"/>
  <c r="AN561" i="21"/>
  <c r="AN577" i="21"/>
  <c r="AN601" i="21"/>
  <c r="AN641" i="21"/>
  <c r="AN665" i="21"/>
  <c r="AN681" i="21"/>
  <c r="AN705" i="21"/>
  <c r="AN721" i="21"/>
  <c r="AN747" i="21"/>
  <c r="AN779" i="21"/>
  <c r="AN727" i="21"/>
  <c r="AN62" i="21"/>
  <c r="AN70" i="21"/>
  <c r="AN78" i="21"/>
  <c r="AN90" i="21"/>
  <c r="AN98" i="21"/>
  <c r="AN106" i="21"/>
  <c r="AN114" i="21"/>
  <c r="AN122" i="21"/>
  <c r="AN130" i="21"/>
  <c r="AN140" i="21"/>
  <c r="AN148" i="21"/>
  <c r="AN156" i="21"/>
  <c r="AN164" i="21"/>
  <c r="AN172" i="21"/>
  <c r="AN180" i="21"/>
  <c r="AN188" i="21"/>
  <c r="AN196" i="21"/>
  <c r="AN204" i="21"/>
  <c r="AN214" i="21"/>
  <c r="AN222" i="21"/>
  <c r="AN230" i="21"/>
  <c r="AN288" i="21"/>
  <c r="AN298" i="21"/>
  <c r="AN306" i="21"/>
  <c r="AN314" i="21"/>
  <c r="AN322" i="21"/>
  <c r="AN330" i="21"/>
  <c r="AN338" i="21"/>
  <c r="AN346" i="21"/>
  <c r="AN354" i="21"/>
  <c r="AN548" i="21"/>
  <c r="AN558" i="21"/>
  <c r="AN566" i="21"/>
  <c r="AN574" i="21"/>
  <c r="AN582" i="21"/>
  <c r="AN590" i="21"/>
  <c r="AN598" i="21"/>
  <c r="AN608" i="21"/>
  <c r="AN616" i="21"/>
  <c r="AN624" i="21"/>
  <c r="AN632" i="21"/>
  <c r="AN640" i="21"/>
  <c r="AN648" i="21"/>
  <c r="AN658" i="21"/>
  <c r="AN666" i="21"/>
  <c r="AN674" i="21"/>
  <c r="AN105" i="21"/>
  <c r="AN145" i="21"/>
  <c r="AN177" i="21"/>
  <c r="AN321" i="21"/>
  <c r="AN345" i="21"/>
  <c r="AN762" i="21"/>
  <c r="AN362" i="21"/>
  <c r="AN466" i="21"/>
  <c r="AN13" i="21"/>
  <c r="AN29" i="21"/>
  <c r="AN45" i="21"/>
  <c r="AN77" i="21"/>
  <c r="AN229" i="21"/>
  <c r="AN285" i="21"/>
  <c r="AN309" i="21"/>
  <c r="AN413" i="21"/>
  <c r="AN437" i="21"/>
  <c r="AN477" i="21"/>
  <c r="AN541" i="21"/>
  <c r="AN589" i="21"/>
  <c r="AN629" i="21"/>
  <c r="AN677" i="21"/>
  <c r="AN693" i="21"/>
  <c r="AN759" i="21"/>
  <c r="AN766" i="21"/>
  <c r="AN692" i="21"/>
  <c r="AN609" i="21"/>
  <c r="AN378" i="21"/>
  <c r="AN418" i="21"/>
  <c r="AN538" i="21"/>
  <c r="AN109" i="21"/>
  <c r="AN157" i="21"/>
  <c r="AN181" i="21"/>
  <c r="AN317" i="21"/>
  <c r="AN333" i="21"/>
  <c r="AN621" i="21"/>
  <c r="AN111" i="21"/>
  <c r="AN127" i="21"/>
  <c r="AN143" i="21"/>
  <c r="AN167" i="21"/>
  <c r="AN183" i="21"/>
  <c r="AN335" i="21"/>
  <c r="AN543" i="21"/>
  <c r="AN728" i="21"/>
  <c r="AN14" i="21"/>
  <c r="AN36" i="21"/>
  <c r="AN58" i="21"/>
  <c r="AN250" i="21"/>
  <c r="AN684" i="21"/>
  <c r="AN2" i="2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<sst xmlns="http://schemas.openxmlformats.org/spreadsheetml/2006/main" count="7477" uniqueCount="1259">
  <si>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</si>
  <si>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</si>
  <si>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</si>
  <si>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</si>
  <si>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</si>
  <si>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</si>
  <si>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</si>
  <si>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</si>
  <si>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</si>
  <si>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</si>
  <si>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</si>
  <si>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</si>
  <si>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</si>
  <si>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</si>
  <si>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</si>
  <si>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</si>
  <si>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</si>
  <si>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</si>
  <si>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</si>
  <si>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</si>
  <si>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</si>
  <si>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</si>
  <si>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</si>
  <si>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</si>
  <si>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</si>
  <si>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</si>
  <si>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</si>
  <si>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</si>
  <si>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</si>
  <si>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</si>
  <si>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</si>
  <si>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</si>
  <si>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</si>
  <si>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</si>
  <si>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</si>
  <si>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</si>
  <si>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</si>
  <si>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</si>
  <si>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</si>
  <si>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</si>
  <si>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</si>
  <si>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</si>
  <si>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</si>
  <si>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</si>
  <si>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</si>
  <si>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</si>
  <si>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</si>
  <si>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</si>
  <si>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</si>
  <si>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</si>
  <si>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</si>
  <si>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</si>
  <si>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</si>
  <si>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</si>
  <si>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</si>
  <si>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</si>
  <si>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</si>
  <si>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</si>
  <si>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</si>
  <si>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</si>
  <si>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</si>
  <si>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</si>
  <si>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</si>
  <si>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</si>
  <si>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</si>
  <si>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</si>
  <si>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</si>
  <si>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</si>
  <si>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</si>
  <si>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</si>
  <si>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</si>
  <si>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</si>
  <si>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</si>
  <si>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</si>
  <si>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</si>
  <si>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</si>
  <si>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</si>
  <si>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</si>
  <si>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</si>
  <si>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</si>
  <si>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</si>
  <si>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</si>
  <si>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</si>
  <si>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</si>
  <si>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</si>
  <si>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</si>
  <si>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</si>
  <si>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</si>
  <si>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</si>
  <si>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</si>
  <si>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</si>
  <si>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</si>
  <si>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</si>
  <si>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</si>
  <si>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</si>
  <si>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</si>
  <si>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</si>
  <si>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</si>
  <si>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</si>
  <si>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</si>
  <si>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</si>
  <si>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</si>
  <si>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</si>
  <si>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</si>
  <si>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</si>
  <si>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</si>
  <si>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</si>
  <si>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</si>
  <si>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</si>
  <si>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</si>
  <si>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</si>
  <si>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</si>
  <si>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</si>
  <si>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</si>
  <si>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</si>
  <si>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</si>
  <si>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</si>
  <si>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</si>
  <si>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</si>
  <si>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</si>
  <si>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</si>
  <si>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</si>
  <si>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</si>
  <si>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</si>
  <si>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</si>
  <si>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</si>
  <si>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</si>
  <si>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</si>
  <si>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</si>
  <si>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</si>
  <si>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</si>
  <si>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</si>
  <si>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</si>
  <si>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</si>
  <si>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</si>
  <si>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</si>
  <si>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</si>
  <si>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</si>
  <si>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</si>
  <si>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</si>
  <si>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</si>
  <si>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</si>
  <si>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</si>
  <si>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</si>
  <si>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</si>
  <si>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</si>
  <si>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</si>
  <si>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</si>
  <si>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</si>
  <si>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</si>
  <si>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</si>
  <si>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</si>
  <si>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</si>
  <si>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</si>
  <si>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</si>
  <si>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</si>
  <si>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</si>
  <si>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</si>
  <si>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</si>
  <si>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</si>
  <si>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</si>
  <si>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</si>
  <si>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</si>
  <si>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</si>
  <si>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</si>
  <si>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</si>
  <si>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</si>
  <si>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</si>
  <si>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</si>
  <si>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</si>
  <si>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</si>
  <si>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</si>
  <si>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</si>
  <si>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</si>
  <si>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</si>
  <si>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</si>
  <si>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</si>
  <si>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</si>
  <si>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</si>
  <si>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</si>
  <si>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</si>
  <si>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</si>
  <si>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</si>
  <si>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</si>
  <si>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</si>
  <si>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</si>
  <si>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</si>
  <si>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</si>
  <si>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</si>
  <si>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</si>
  <si>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</si>
  <si>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</si>
  <si>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</si>
  <si>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</si>
  <si>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</si>
  <si>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</si>
  <si>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</si>
  <si>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</si>
  <si>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</si>
  <si>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</si>
  <si>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</si>
  <si>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</si>
  <si>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</si>
  <si>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</si>
  <si>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</si>
  <si>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</si>
  <si>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</si>
  <si>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</si>
  <si>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</si>
  <si>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</si>
  <si>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</si>
  <si>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</si>
  <si>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</si>
  <si>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</si>
  <si>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</si>
  <si>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</si>
  <si>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</si>
  <si>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</si>
  <si>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</si>
  <si>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</si>
  <si>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</si>
  <si>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</si>
  <si>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</si>
  <si>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</si>
  <si>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</si>
  <si>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</si>
  <si>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</si>
  <si>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</si>
  <si>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</si>
  <si>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</si>
  <si>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</si>
  <si>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Arachnidian Cape of Aracne Wrath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</si>
  <si>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</si>
  <si>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</si>
  <si>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</si>
  <si>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</si>
  <si>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</si>
  <si>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</si>
  <si>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</si>
  <si>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</si>
  <si>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</si>
  <si>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</si>
  <si>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</si>
  <si>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</si>
  <si>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</si>
  <si>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</si>
  <si>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</si>
  <si>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</si>
  <si>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</si>
  <si>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</si>
  <si>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</si>
  <si>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</si>
  <si>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</si>
  <si>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</si>
  <si>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</si>
  <si>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</si>
  <si>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</si>
  <si>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</si>
  <si>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</si>
  <si>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</si>
  <si>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</si>
  <si>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</si>
  <si>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</si>
  <si>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</si>
  <si>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</si>
  <si>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</si>
  <si>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</si>
  <si>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</si>
  <si>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</si>
  <si>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</si>
  <si>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</si>
  <si>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</si>
  <si>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</si>
  <si>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</si>
  <si>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</si>
  <si>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</si>
  <si>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</si>
  <si>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</si>
  <si>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</si>
  <si>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</si>
  <si>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</si>
  <si>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</si>
  <si>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</si>
  <si>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</si>
  <si>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</si>
  <si>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</si>
  <si>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</si>
  <si>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</si>
  <si>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</si>
  <si>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</si>
  <si>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</si>
  <si>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</si>
  <si>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</si>
  <si>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</si>
  <si>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</si>
  <si>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</si>
  <si>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</si>
  <si>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</si>
  <si>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</si>
  <si>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</si>
  <si>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</si>
  <si>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</si>
  <si>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</si>
  <si>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</si>
  <si>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</si>
  <si>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</si>
  <si>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</si>
  <si>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</si>
  <si>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</si>
  <si>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</si>
  <si>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</si>
  <si>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</si>
  <si>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</si>
  <si>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</si>
  <si>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</si>
  <si>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</si>
  <si>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</si>
  <si>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</si>
  <si>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</si>
  <si>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</si>
  <si>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</si>
  <si>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</si>
  <si>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</si>
  <si>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</si>
  <si>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</si>
  <si>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</si>
  <si>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</si>
  <si>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</si>
  <si>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</si>
  <si>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</si>
  <si>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</si>
  <si>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</si>
  <si>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</si>
  <si>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</si>
  <si>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</si>
  <si>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</si>
  <si>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</si>
  <si>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</si>
  <si>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</si>
  <si>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</si>
  <si>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</si>
  <si>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</si>
  <si>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</si>
  <si>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</si>
  <si>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</si>
  <si>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</si>
  <si>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</si>
  <si>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</si>
  <si>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</si>
  <si>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</si>
  <si>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</si>
  <si>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</si>
  <si>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</si>
  <si>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</si>
  <si>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</si>
  <si>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</si>
  <si>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</si>
  <si>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</si>
  <si>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</si>
  <si>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</si>
  <si>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</si>
  <si>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</si>
  <si>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</si>
  <si>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</si>
  <si>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</si>
  <si>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</si>
  <si>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</si>
  <si>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</si>
  <si>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</si>
  <si>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</si>
  <si>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</si>
  <si>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</si>
  <si>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</si>
  <si>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</si>
  <si>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</si>
  <si>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</si>
  <si>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</si>
  <si>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</si>
  <si>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</si>
  <si>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</si>
  <si>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</si>
  <si>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</si>
  <si>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</si>
  <si>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</si>
  <si>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</si>
  <si>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</si>
  <si>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</si>
  <si>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</si>
  <si>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</si>
  <si>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</si>
  <si>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</si>
  <si>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</si>
  <si>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</si>
  <si>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</si>
  <si>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</si>
  <si>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</si>
  <si>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</si>
  <si>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</si>
  <si>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</si>
  <si>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</si>
  <si>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</si>
  <si>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</si>
  <si>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</si>
  <si>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</si>
  <si>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</si>
  <si>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</si>
  <si>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</si>
  <si>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</si>
  <si>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</si>
  <si>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</si>
  <si>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</si>
  <si>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</si>
  <si>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</si>
  <si>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</si>
  <si>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</si>
  <si>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</si>
  <si>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</si>
  <si>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</si>
  <si>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</si>
  <si>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</si>
  <si>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</si>
  <si>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</si>
  <si>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</si>
  <si>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</si>
  <si>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</si>
  <si>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</si>
  <si>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</si>
  <si>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</si>
  <si>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</si>
  <si>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</si>
  <si>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</si>
  <si>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</si>
  <si>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</si>
  <si>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</si>
  <si>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</si>
  <si>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</si>
  <si>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</si>
  <si>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</si>
  <si>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</si>
  <si>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</si>
  <si>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</si>
  <si>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</si>
  <si>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</si>
  <si>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</si>
  <si>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</si>
  <si>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</si>
  <si>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</si>
  <si>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</si>
  <si>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</si>
  <si>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</si>
  <si>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</si>
  <si>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Slaghide Gauntlets of Arcane Wrath</t>
  </si>
  <si>
    <t>Urok Doomhowl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</si>
  <si>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</si>
  <si>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</si>
  <si>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</si>
  <si>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</si>
  <si>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</si>
  <si>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</si>
  <si>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</si>
  <si>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</si>
  <si>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</si>
  <si>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</si>
  <si>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</si>
  <si>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</si>
  <si>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</si>
  <si>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</si>
  <si>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</si>
  <si>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</si>
  <si>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</si>
  <si>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</si>
  <si>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</si>
  <si>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</si>
  <si>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</si>
  <si>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</si>
  <si>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</si>
  <si>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</si>
  <si>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</si>
  <si>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</si>
  <si>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</si>
  <si>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</si>
  <si>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</si>
  <si>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</si>
  <si>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</si>
  <si>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</si>
  <si>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</si>
  <si>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</si>
  <si>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</si>
  <si>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</si>
  <si>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</si>
  <si>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</si>
  <si>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</si>
  <si>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</si>
  <si>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</si>
  <si>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</si>
  <si>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</si>
  <si>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</si>
  <si>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</si>
  <si>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</si>
  <si>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</si>
  <si>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</si>
  <si>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</si>
  <si>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</si>
  <si>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</si>
  <si>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</si>
  <si>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</si>
  <si>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</si>
  <si>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</si>
  <si>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</si>
  <si>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</si>
  <si>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</si>
  <si>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</si>
  <si>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</si>
  <si>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</si>
  <si>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</si>
  <si>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</si>
  <si>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</si>
  <si>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</si>
  <si>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</si>
  <si>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</si>
  <si>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</si>
  <si>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</si>
  <si>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</si>
  <si>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</si>
  <si>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</si>
  <si>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</si>
  <si>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</si>
  <si>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</si>
  <si>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</si>
  <si>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</si>
  <si>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</si>
  <si>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</si>
  <si>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</si>
  <si>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</si>
  <si>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</si>
  <si>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</si>
  <si>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</si>
  <si>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</si>
  <si>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</si>
  <si>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</si>
  <si>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</si>
  <si>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</si>
  <si>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</si>
  <si>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</si>
  <si>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</si>
  <si>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</si>
  <si>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</si>
  <si>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</si>
  <si>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</si>
  <si>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</si>
  <si>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</si>
  <si>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</si>
  <si>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</si>
  <si>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</si>
  <si>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</si>
  <si>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</si>
  <si>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</si>
  <si>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</si>
  <si>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</si>
  <si>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</si>
  <si>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</si>
  <si>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</si>
  <si>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</si>
  <si>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</si>
  <si>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</si>
  <si>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</si>
  <si>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</si>
  <si>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</si>
  <si>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</si>
  <si>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</si>
  <si>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</si>
  <si>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</si>
  <si>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</si>
  <si>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</si>
  <si>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</si>
  <si>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</si>
  <si>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</si>
  <si>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</si>
  <si>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</si>
  <si>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</si>
  <si>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</si>
  <si>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</si>
  <si>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</si>
  <si>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</si>
  <si>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</si>
  <si>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</si>
  <si>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</si>
  <si>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</si>
  <si>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</si>
  <si>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</si>
  <si>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</si>
  <si>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</si>
  <si>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</si>
  <si>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</si>
  <si>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</si>
  <si>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</si>
  <si>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</si>
  <si>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</si>
  <si>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</si>
  <si>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</si>
  <si>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</si>
  <si>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Sentinel's Lizardhie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</si>
  <si>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</si>
  <si>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</si>
  <si>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</si>
  <si>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</si>
  <si>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</si>
  <si>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</si>
  <si>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</si>
  <si>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</si>
  <si>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</si>
  <si>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</si>
  <si>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</si>
  <si>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</si>
  <si>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</si>
  <si>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</si>
  <si>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</si>
  <si>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</si>
  <si>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</si>
  <si>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</si>
  <si>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</si>
  <si>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</si>
  <si>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</si>
  <si>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</si>
  <si>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</si>
  <si>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</si>
  <si>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</si>
  <si>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</si>
  <si>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</si>
  <si>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</si>
  <si>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</si>
  <si>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</si>
  <si>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</si>
  <si>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</si>
  <si>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</si>
  <si>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</si>
  <si>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</si>
  <si>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</si>
  <si>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</si>
  <si>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</si>
  <si>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</si>
  <si>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</si>
  <si>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</si>
  <si>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</si>
  <si>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</si>
  <si>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</si>
  <si>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</si>
  <si>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</si>
  <si>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</si>
  <si>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</si>
  <si>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</si>
  <si>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</si>
  <si>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</si>
  <si>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</si>
  <si>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</si>
  <si>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</si>
  <si>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</si>
  <si>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</si>
  <si>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</si>
  <si>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</si>
  <si>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</si>
  <si>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</si>
  <si>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</si>
  <si>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</si>
  <si>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</si>
  <si>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</si>
  <si>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</si>
  <si>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</si>
  <si>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</si>
  <si>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</si>
  <si>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</si>
  <si>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</si>
  <si>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</si>
  <si>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</si>
  <si>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</si>
  <si>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</si>
  <si>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</si>
  <si>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</si>
  <si>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</si>
  <si>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</si>
  <si>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</si>
  <si>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</si>
  <si>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</si>
  <si>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</si>
  <si>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</si>
  <si>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</si>
  <si>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</si>
  <si>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</si>
  <si>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</si>
  <si>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</si>
  <si>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</si>
  <si>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</si>
  <si>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</si>
  <si>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</si>
  <si>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</si>
  <si>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</si>
  <si>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</si>
  <si>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</si>
  <si>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</si>
  <si>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</si>
  <si>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</si>
  <si>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</si>
  <si>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</si>
  <si>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</si>
  <si>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</si>
  <si>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</si>
  <si>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</si>
  <si>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</si>
  <si>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</si>
  <si>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</si>
  <si>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</si>
  <si>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</si>
  <si>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</si>
  <si>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</si>
  <si>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</si>
  <si>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</si>
  <si>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</si>
  <si>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</si>
  <si>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</si>
  <si>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</si>
  <si>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</si>
  <si>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</si>
  <si>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</si>
  <si>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</si>
  <si>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</si>
  <si>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</si>
  <si>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</si>
  <si>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</si>
  <si>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</si>
  <si>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</si>
  <si>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Requirees Lietenant Commander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</si>
  <si>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</si>
  <si>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</si>
  <si>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</si>
  <si>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</si>
  <si>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</si>
  <si>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</si>
  <si>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</si>
  <si>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</si>
  <si>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</si>
  <si>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</si>
  <si>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</si>
  <si>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</si>
  <si>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</si>
  <si>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</si>
  <si>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</si>
  <si>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</si>
  <si>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</si>
  <si>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</si>
  <si>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</si>
  <si>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</si>
  <si>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</si>
  <si>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</si>
  <si>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</si>
  <si>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</si>
  <si>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</si>
  <si>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</si>
  <si>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</si>
  <si>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</si>
  <si>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</si>
  <si>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</si>
  <si>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</si>
  <si>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</si>
  <si>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</si>
  <si>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</si>
  <si>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</si>
  <si>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</si>
  <si>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</si>
  <si>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</si>
  <si>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</si>
  <si>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</si>
  <si>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</si>
  <si>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</si>
  <si>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</si>
  <si>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</si>
  <si>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</si>
  <si>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</si>
  <si>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</si>
  <si>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</si>
  <si>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</si>
  <si>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</si>
  <si>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</si>
  <si>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</si>
  <si>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</si>
  <si>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</si>
  <si>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</si>
  <si>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</si>
  <si>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</si>
  <si>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</si>
  <si>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</si>
  <si>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</si>
  <si>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</si>
  <si>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</si>
  <si>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</si>
  <si>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</si>
  <si>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</si>
  <si>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</si>
  <si>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</si>
  <si>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</si>
  <si>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</si>
  <si>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</si>
  <si>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</si>
  <si>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</si>
  <si>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</si>
  <si>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</si>
  <si>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</si>
  <si>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</si>
  <si>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</si>
  <si>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</si>
  <si>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</si>
  <si>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</si>
  <si>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</si>
  <si>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</si>
  <si>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</si>
  <si>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</si>
  <si>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</si>
  <si>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</si>
  <si>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</si>
  <si>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</si>
  <si>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</si>
  <si>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</si>
  <si>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</si>
  <si>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</si>
  <si>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</si>
  <si>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</si>
  <si>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</si>
  <si>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</si>
  <si>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</si>
  <si>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</si>
  <si>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</si>
  <si>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</si>
  <si>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</si>
  <si>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</si>
  <si>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</si>
  <si>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</si>
  <si>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</si>
  <si>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</si>
  <si>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</si>
  <si>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</si>
  <si>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</si>
  <si>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</si>
  <si>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</si>
  <si>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Replsendent Bracelets of Arcane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</si>
  <si>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</si>
  <si>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</si>
  <si>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</si>
  <si>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</si>
  <si>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</si>
  <si>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</si>
  <si>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</si>
  <si>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</si>
  <si>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</si>
  <si>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</si>
  <si>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</si>
  <si>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</si>
  <si>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</si>
  <si>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</si>
  <si>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</si>
  <si>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</si>
  <si>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</si>
  <si>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</si>
  <si>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Abyssal Leather Bracers of Sorery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</si>
  <si>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</si>
  <si>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</si>
  <si>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</si>
  <si>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</si>
  <si>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</si>
  <si>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</si>
  <si>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</si>
  <si>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</si>
  <si>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</si>
  <si>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</si>
  <si>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</si>
  <si>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</si>
  <si>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</si>
  <si>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</si>
  <si>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</si>
  <si>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</si>
  <si>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</si>
  <si>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</si>
  <si>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</si>
  <si>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</si>
  <si>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</si>
  <si>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</si>
  <si>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</si>
  <si>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</si>
  <si>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</si>
  <si>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</si>
  <si>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</si>
  <si>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</si>
  <si>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</si>
  <si>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</si>
  <si>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</si>
  <si>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</si>
  <si>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</si>
  <si>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</si>
  <si>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</si>
  <si>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</si>
  <si>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</si>
  <si>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</si>
  <si>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</si>
  <si>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</si>
  <si>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</si>
  <si>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</si>
  <si>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</si>
  <si>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</si>
  <si>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</si>
  <si>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</si>
  <si>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</si>
  <si>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</si>
  <si>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</si>
  <si>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</si>
  <si>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</si>
  <si>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</si>
  <si>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</si>
  <si>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</si>
  <si>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</si>
  <si>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</si>
  <si>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</si>
  <si>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</si>
  <si>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</si>
  <si>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</si>
  <si>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</si>
  <si>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</si>
  <si>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</si>
  <si>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</si>
  <si>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</si>
  <si>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</si>
  <si>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</si>
  <si>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</si>
  <si>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</si>
  <si>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</si>
  <si>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</si>
  <si>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</si>
  <si>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</si>
  <si>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</si>
  <si>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</si>
  <si>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</si>
  <si>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</si>
  <si>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</si>
  <si>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</si>
  <si>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</si>
  <si>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</si>
  <si>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</si>
  <si>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</si>
  <si>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</si>
  <si>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</si>
  <si>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</si>
  <si>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</si>
  <si>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</si>
  <si>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</si>
  <si>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</si>
  <si>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</si>
  <si>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</si>
  <si>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</si>
  <si>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</si>
  <si>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</si>
  <si>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</si>
  <si>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</si>
  <si>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</si>
  <si>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</si>
  <si>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</si>
  <si>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</si>
  <si>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</si>
  <si>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</si>
  <si>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</si>
  <si>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</si>
  <si>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</si>
  <si>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</si>
  <si>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</si>
  <si>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</si>
  <si>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</si>
  <si>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</si>
  <si>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</si>
  <si>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</si>
  <si>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</si>
  <si>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</si>
  <si>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</si>
  <si>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</si>
  <si>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</si>
  <si>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</si>
  <si>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</si>
  <si>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</si>
  <si>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(blank)</t>
  </si>
  <si>
    <t>Created By: Keftenk</t>
  </si>
  <si>
    <t xml:space="preserve">                 </t>
  </si>
  <si>
    <t>Wrath of Cenarius (Wrath)</t>
  </si>
  <si>
    <t>Wrath of Cenarius (Starfire)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</si>
  <si>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</si>
  <si>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</si>
  <si>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</si>
  <si>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</si>
  <si>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</si>
  <si>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</si>
  <si>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</si>
  <si>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Stormrage Spaulders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</si>
  <si>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</si>
  <si>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</si>
  <si>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</si>
  <si>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</si>
  <si>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</si>
  <si>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</si>
  <si>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</si>
  <si>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</si>
  <si>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</si>
  <si>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</si>
  <si>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</si>
  <si>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</si>
  <si>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</si>
  <si>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</si>
  <si>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</si>
  <si>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</si>
  <si>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Cerebal Cortex Compound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</si>
  <si>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</si>
  <si>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</si>
  <si>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</si>
  <si>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</si>
  <si>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</si>
  <si>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</si>
  <si>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</si>
  <si>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</si>
  <si>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</si>
  <si>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</si>
  <si>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</si>
  <si>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</si>
  <si>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</si>
  <si>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</si>
  <si>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</si>
  <si>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</si>
  <si>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</si>
  <si>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</si>
  <si>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</si>
  <si>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</si>
  <si>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</si>
  <si>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</si>
  <si>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</si>
  <si>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</si>
  <si>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</si>
  <si>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</si>
  <si>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</si>
  <si>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</si>
  <si>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</si>
  <si>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</si>
  <si>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</si>
  <si>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</si>
  <si>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</si>
  <si>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</si>
  <si>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</si>
  <si>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</si>
  <si>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</si>
  <si>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</si>
  <si>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</si>
  <si>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</si>
  <si>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</si>
  <si>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</si>
  <si>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</si>
  <si>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</si>
  <si>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</si>
  <si>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</si>
  <si>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</si>
  <si>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</si>
  <si>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</si>
  <si>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</si>
  <si>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</si>
  <si>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</si>
  <si>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</si>
  <si>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</si>
  <si>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</si>
  <si>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</si>
  <si>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</si>
  <si>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</si>
  <si>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</si>
  <si>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</si>
  <si>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</si>
  <si>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</si>
  <si>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</si>
  <si>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</si>
  <si>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</si>
  <si>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</si>
  <si>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</si>
  <si>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</si>
  <si>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</si>
  <si>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</si>
  <si>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</si>
  <si>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</si>
  <si>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</si>
  <si>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</si>
  <si>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</si>
  <si>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</si>
  <si>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</si>
  <si>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</si>
  <si>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</si>
  <si>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</si>
  <si>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</si>
  <si>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</si>
  <si>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</si>
  <si>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</si>
  <si>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</si>
  <si>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</si>
  <si>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</si>
  <si>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</si>
  <si>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</si>
  <si>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</si>
  <si>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</si>
  <si>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</si>
  <si>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</si>
  <si>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</si>
  <si>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</si>
  <si>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</si>
  <si>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</si>
  <si>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</si>
  <si>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</si>
  <si>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</si>
  <si>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</si>
  <si>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</si>
  <si>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</si>
  <si>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</si>
  <si>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</si>
  <si>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</si>
  <si>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</si>
  <si>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</si>
  <si>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</si>
  <si>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</si>
  <si>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</si>
  <si>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</si>
  <si>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</si>
  <si>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</si>
  <si>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</si>
  <si>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</si>
  <si>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</si>
  <si>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</si>
  <si>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</si>
  <si>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</si>
  <si>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</si>
  <si>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</si>
  <si>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</si>
  <si>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</si>
  <si>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</si>
  <si>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</si>
  <si>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</si>
  <si>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</si>
  <si>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</si>
  <si>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</si>
  <si>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</si>
  <si>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</si>
  <si>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</si>
  <si>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</si>
  <si>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</si>
  <si>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</si>
  <si>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</si>
  <si>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</si>
  <si>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</si>
  <si>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</si>
  <si>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</si>
  <si>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</si>
  <si>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</si>
  <si>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</si>
  <si>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</si>
  <si>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</si>
  <si>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</si>
  <si>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</si>
  <si>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</si>
  <si>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</si>
  <si>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</si>
  <si>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</si>
  <si>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</si>
  <si>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</si>
  <si>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</si>
  <si>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</si>
  <si>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</si>
  <si>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</si>
  <si>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</si>
  <si>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</si>
  <si>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</si>
  <si>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</si>
  <si>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</si>
  <si>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</si>
  <si>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</si>
  <si>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</si>
  <si>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</si>
  <si>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</si>
  <si>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</si>
  <si>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</si>
  <si>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</si>
  <si>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</si>
  <si>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</si>
  <si>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</si>
  <si>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</si>
  <si>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</si>
  <si>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</si>
  <si>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</si>
  <si>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</si>
  <si>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</si>
  <si>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</si>
  <si>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</si>
  <si>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</si>
  <si>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</si>
  <si>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</si>
  <si>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</si>
  <si>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</si>
  <si>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</si>
  <si>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</si>
  <si>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</si>
  <si>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</si>
  <si>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</si>
  <si>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</si>
  <si>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</si>
  <si>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</si>
  <si>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</si>
  <si>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</si>
  <si>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</si>
  <si>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</si>
  <si>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</si>
  <si>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</si>
  <si>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</si>
  <si>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</si>
  <si>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</si>
  <si>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</si>
  <si>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</si>
  <si>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</si>
  <si>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</si>
  <si>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</si>
  <si>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</si>
  <si>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</si>
  <si>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</si>
  <si>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</si>
  <si>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</si>
  <si>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</si>
  <si>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</si>
  <si>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</si>
  <si>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</si>
  <si>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</si>
  <si>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</si>
  <si>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</si>
  <si>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</si>
  <si>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</si>
  <si>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</si>
  <si>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</si>
  <si>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</si>
  <si>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</si>
  <si>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</si>
  <si>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</si>
  <si>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</si>
  <si>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</si>
  <si>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Alliance - Starfire - Phase 1 - Rank 6 - 2% PREBIS (no epics/no suffix)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</si>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</sst>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6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36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</fills>
  <borders count="5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1" fillId="0" borderId="0" applyNumberFormat="0" applyFill="0" applyBorder="0" applyAlignment="0" applyProtection="0"/>
  </cellStyleXfs>
  <cellXfs count="427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4" fillId="17" borderId="8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vertical="center" wrapText="1"/>
    </xf>
    <xf numFmtId="0" fontId="15" fillId="17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14" fillId="17" borderId="8" xfId="0" applyNumberFormat="1" applyFont="1" applyFill="1" applyBorder="1" applyAlignment="1">
      <alignment horizontal="center" vertical="center" wrapText="1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1" borderId="0" xfId="0" applyFill="1"/>
    <xf numFmtId="0" fontId="0" fillId="41" borderId="0" xfId="0" applyFill="1" applyAlignment="1">
      <alignment wrapText="1"/>
    </xf>
    <xf numFmtId="0" fontId="18" fillId="41" borderId="0" xfId="0" applyFont="1" applyFill="1" applyAlignment="1"/>
    <xf numFmtId="0" fontId="35" fillId="41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1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1" borderId="13" xfId="0" applyFont="1" applyFill="1" applyBorder="1" applyAlignment="1">
      <alignment vertical="center" wrapText="1"/>
    </xf>
    <xf numFmtId="1" fontId="12" fillId="42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2" borderId="0" xfId="0" applyFont="1" applyFill="1" applyBorder="1" applyAlignment="1">
      <alignment horizontal="center" vertical="center" wrapText="1"/>
    </xf>
    <xf numFmtId="0" fontId="8" fillId="43" borderId="0" xfId="0" applyFont="1" applyFill="1" applyBorder="1" applyAlignment="1">
      <alignment wrapText="1"/>
    </xf>
    <xf numFmtId="10" fontId="8" fillId="44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2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2" borderId="0" xfId="1" applyFont="1" applyFill="1" applyBorder="1" applyAlignment="1">
      <alignment horizontal="center" vertical="center" wrapText="1"/>
    </xf>
    <xf numFmtId="2" fontId="8" fillId="44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2" borderId="8" xfId="1" applyFont="1" applyFill="1" applyBorder="1" applyAlignment="1">
      <alignment horizontal="center" vertical="center" wrapText="1"/>
    </xf>
    <xf numFmtId="0" fontId="8" fillId="43" borderId="8" xfId="0" applyFont="1" applyFill="1" applyBorder="1" applyAlignment="1">
      <alignment wrapText="1"/>
    </xf>
    <xf numFmtId="2" fontId="8" fillId="44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1" borderId="33" xfId="0" applyFont="1" applyFill="1" applyBorder="1" applyAlignment="1">
      <alignment vertical="center" wrapText="1"/>
    </xf>
    <xf numFmtId="1" fontId="12" fillId="42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1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1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13" fillId="3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19" fillId="39" borderId="0" xfId="0" applyNumberFormat="1" applyFont="1" applyFill="1" applyAlignment="1">
      <alignment horizontal="center" vertical="center" wrapText="1"/>
    </xf>
    <xf numFmtId="2" fontId="0" fillId="13" borderId="35" xfId="0" applyNumberFormat="1" applyFill="1" applyBorder="1" applyAlignment="1">
      <alignment horizontal="center"/>
    </xf>
    <xf numFmtId="0" fontId="0" fillId="39" borderId="0" xfId="0" applyNumberFormat="1" applyFill="1"/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6" borderId="5" xfId="0" applyFont="1" applyFill="1" applyBorder="1" applyAlignment="1">
      <alignment horizontal="centerContinuous" vertical="center"/>
    </xf>
    <xf numFmtId="0" fontId="44" fillId="46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6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8" borderId="36" xfId="1" applyFont="1" applyFill="1" applyBorder="1" applyAlignment="1">
      <alignment horizontal="center"/>
    </xf>
    <xf numFmtId="9" fontId="0" fillId="48" borderId="37" xfId="1" applyFont="1" applyFill="1" applyBorder="1" applyAlignment="1">
      <alignment horizontal="center"/>
    </xf>
    <xf numFmtId="9" fontId="0" fillId="48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9" borderId="21" xfId="0" applyFont="1" applyFill="1" applyBorder="1" applyAlignment="1">
      <alignment horizontal="center" vertical="center"/>
    </xf>
    <xf numFmtId="0" fontId="4" fillId="49" borderId="39" xfId="0" applyFont="1" applyFill="1" applyBorder="1" applyAlignment="1">
      <alignment horizontal="center" vertical="center"/>
    </xf>
    <xf numFmtId="0" fontId="4" fillId="49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7" borderId="42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0" fontId="44" fillId="46" borderId="6" xfId="0" applyFont="1" applyFill="1" applyBorder="1" applyAlignment="1">
      <alignment horizontal="centerContinuous" vertical="center"/>
    </xf>
    <xf numFmtId="0" fontId="4" fillId="49" borderId="22" xfId="0" applyFont="1" applyFill="1" applyBorder="1" applyAlignment="1">
      <alignment horizontal="center" vertical="center"/>
    </xf>
    <xf numFmtId="0" fontId="12" fillId="40" borderId="49" xfId="0" applyFont="1" applyFill="1" applyBorder="1" applyAlignment="1">
      <alignment horizontal="center" vertical="center" wrapText="1"/>
    </xf>
    <xf numFmtId="0" fontId="12" fillId="40" borderId="45" xfId="0" applyFont="1" applyFill="1" applyBorder="1" applyAlignment="1">
      <alignment horizontal="center" vertical="center" wrapText="1"/>
    </xf>
    <xf numFmtId="0" fontId="12" fillId="40" borderId="50" xfId="0" applyFont="1" applyFill="1" applyBorder="1" applyAlignment="1">
      <alignment horizontal="center" vertical="center" wrapText="1"/>
    </xf>
    <xf numFmtId="0" fontId="12" fillId="40" borderId="21" xfId="0" applyFont="1" applyFill="1" applyBorder="1" applyAlignment="1">
      <alignment horizontal="center" vertical="center" wrapText="1"/>
    </xf>
    <xf numFmtId="0" fontId="12" fillId="40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6" borderId="6" xfId="0" applyFont="1" applyFill="1" applyBorder="1" applyAlignment="1">
      <alignment horizontal="center" vertical="center"/>
    </xf>
    <xf numFmtId="2" fontId="4" fillId="49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6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6" borderId="23" xfId="0" applyFont="1" applyFill="1" applyBorder="1" applyAlignment="1">
      <alignment horizontal="center" vertical="center"/>
    </xf>
    <xf numFmtId="2" fontId="4" fillId="49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6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5" borderId="19" xfId="0" applyFont="1" applyFill="1" applyBorder="1" applyAlignment="1">
      <alignment horizontal="center" vertical="center" wrapText="1"/>
    </xf>
    <xf numFmtId="0" fontId="45" fillId="45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5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5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50" borderId="54" xfId="0" applyFont="1" applyFill="1" applyBorder="1" applyAlignment="1">
      <alignment horizontal="center"/>
    </xf>
    <xf numFmtId="164" fontId="1" fillId="50" borderId="54" xfId="0" applyNumberFormat="1" applyFont="1" applyFill="1" applyBorder="1" applyAlignment="1">
      <alignment horizontal="center"/>
    </xf>
    <xf numFmtId="0" fontId="1" fillId="50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50" borderId="47" xfId="2" applyFill="1" applyBorder="1"/>
    <xf numFmtId="0" fontId="50" fillId="50" borderId="30" xfId="2" applyFill="1" applyBorder="1" applyAlignment="1">
      <alignment horizontal="right"/>
    </xf>
    <xf numFmtId="2" fontId="50" fillId="50" borderId="30" xfId="2" applyNumberFormat="1" applyFill="1" applyBorder="1"/>
    <xf numFmtId="0" fontId="50" fillId="50" borderId="30" xfId="2" applyFill="1" applyBorder="1"/>
    <xf numFmtId="0" fontId="50" fillId="50" borderId="48" xfId="2" applyFill="1" applyBorder="1"/>
    <xf numFmtId="0" fontId="50" fillId="50" borderId="13" xfId="2" applyFill="1" applyBorder="1"/>
    <xf numFmtId="2" fontId="50" fillId="50" borderId="0" xfId="2" applyNumberFormat="1" applyFill="1" applyBorder="1"/>
    <xf numFmtId="0" fontId="50" fillId="50" borderId="0" xfId="2" applyFill="1" applyBorder="1"/>
    <xf numFmtId="0" fontId="50" fillId="50" borderId="1" xfId="2" applyFill="1" applyBorder="1"/>
    <xf numFmtId="0" fontId="50" fillId="50" borderId="0" xfId="2" applyFill="1" applyBorder="1" applyAlignment="1">
      <alignment horizontal="right"/>
    </xf>
    <xf numFmtId="1" fontId="50" fillId="50" borderId="0" xfId="2" applyNumberFormat="1" applyFill="1" applyBorder="1"/>
    <xf numFmtId="10" fontId="50" fillId="50" borderId="0" xfId="1" applyNumberFormat="1" applyFont="1" applyFill="1" applyBorder="1"/>
    <xf numFmtId="0" fontId="0" fillId="50" borderId="0" xfId="0" applyFill="1" applyBorder="1" applyAlignment="1">
      <alignment horizontal="right"/>
    </xf>
    <xf numFmtId="0" fontId="0" fillId="50" borderId="0" xfId="0" applyFill="1" applyBorder="1"/>
    <xf numFmtId="2" fontId="0" fillId="50" borderId="0" xfId="0" applyNumberFormat="1" applyFill="1" applyBorder="1"/>
    <xf numFmtId="0" fontId="0" fillId="50" borderId="0" xfId="0" applyFont="1" applyFill="1" applyBorder="1" applyAlignment="1">
      <alignment horizontal="right"/>
    </xf>
    <xf numFmtId="0" fontId="50" fillId="50" borderId="33" xfId="2" applyFill="1" applyBorder="1"/>
    <xf numFmtId="0" fontId="50" fillId="50" borderId="8" xfId="2" applyFill="1" applyBorder="1" applyAlignment="1">
      <alignment horizontal="right"/>
    </xf>
    <xf numFmtId="2" fontId="50" fillId="50" borderId="8" xfId="2" applyNumberFormat="1" applyFill="1" applyBorder="1"/>
    <xf numFmtId="0" fontId="50" fillId="50" borderId="8" xfId="2" applyFill="1" applyBorder="1"/>
    <xf numFmtId="0" fontId="50" fillId="50" borderId="34" xfId="2" applyFill="1" applyBorder="1"/>
    <xf numFmtId="0" fontId="51" fillId="50" borderId="0" xfId="2" applyFont="1" applyFill="1" applyBorder="1"/>
    <xf numFmtId="0" fontId="53" fillId="50" borderId="0" xfId="2" applyFont="1" applyFill="1" applyBorder="1" applyAlignment="1">
      <alignment horizontal="right"/>
    </xf>
    <xf numFmtId="0" fontId="52" fillId="50" borderId="0" xfId="2" applyFont="1" applyFill="1" applyBorder="1" applyAlignment="1">
      <alignment horizontal="right"/>
    </xf>
    <xf numFmtId="2" fontId="54" fillId="50" borderId="0" xfId="2" applyNumberFormat="1" applyFont="1" applyFill="1" applyBorder="1"/>
    <xf numFmtId="0" fontId="2" fillId="51" borderId="9" xfId="2" applyFont="1" applyFill="1" applyBorder="1" applyAlignment="1"/>
    <xf numFmtId="0" fontId="55" fillId="50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2" borderId="2" xfId="1" applyFont="1" applyFill="1" applyBorder="1" applyAlignment="1">
      <alignment horizontal="center"/>
    </xf>
    <xf numFmtId="2" fontId="56" fillId="53" borderId="2" xfId="0" applyNumberFormat="1" applyFont="1" applyFill="1" applyBorder="1" applyAlignment="1">
      <alignment horizontal="center"/>
    </xf>
    <xf numFmtId="0" fontId="57" fillId="41" borderId="0" xfId="0" applyFont="1" applyFill="1" applyBorder="1"/>
    <xf numFmtId="0" fontId="57" fillId="41" borderId="8" xfId="0" applyFont="1" applyFill="1" applyBorder="1"/>
    <xf numFmtId="0" fontId="57" fillId="41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3" borderId="0" xfId="0" applyFont="1" applyFill="1" applyBorder="1"/>
    <xf numFmtId="0" fontId="57" fillId="43" borderId="8" xfId="0" applyFont="1" applyFill="1" applyBorder="1"/>
    <xf numFmtId="0" fontId="57" fillId="44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4" borderId="0" xfId="0" applyFont="1" applyFill="1" applyBorder="1" applyAlignment="1">
      <alignment horizontal="center"/>
    </xf>
    <xf numFmtId="0" fontId="8" fillId="41" borderId="8" xfId="0" applyFont="1" applyFill="1" applyBorder="1" applyAlignment="1">
      <alignment wrapText="1"/>
    </xf>
    <xf numFmtId="0" fontId="57" fillId="41" borderId="25" xfId="0" applyFont="1" applyFill="1" applyBorder="1"/>
    <xf numFmtId="0" fontId="57" fillId="42" borderId="8" xfId="0" applyFont="1" applyFill="1" applyBorder="1"/>
    <xf numFmtId="0" fontId="60" fillId="41" borderId="0" xfId="0" applyFont="1" applyFill="1"/>
    <xf numFmtId="0" fontId="0" fillId="13" borderId="0" xfId="0" applyFill="1"/>
    <xf numFmtId="0" fontId="62" fillId="41" borderId="0" xfId="3" applyFont="1" applyFill="1"/>
    <xf numFmtId="0" fontId="45" fillId="45" borderId="21" xfId="0" applyFont="1" applyFill="1" applyBorder="1" applyAlignment="1">
      <alignment horizontal="center" vertical="center" wrapText="1"/>
    </xf>
    <xf numFmtId="0" fontId="45" fillId="45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9" borderId="21" xfId="0" applyFont="1" applyFill="1" applyBorder="1" applyAlignment="1">
      <alignment horizontal="center" vertical="center"/>
    </xf>
    <xf numFmtId="0" fontId="4" fillId="49" borderId="22" xfId="0" applyFont="1" applyFill="1" applyBorder="1" applyAlignment="1">
      <alignment horizontal="center" vertical="center"/>
    </xf>
    <xf numFmtId="0" fontId="45" fillId="45" borderId="47" xfId="0" applyFont="1" applyFill="1" applyBorder="1" applyAlignment="1">
      <alignment horizontal="left" vertical="center" indent="1"/>
    </xf>
    <xf numFmtId="0" fontId="45" fillId="45" borderId="33" xfId="0" applyFont="1" applyFill="1" applyBorder="1" applyAlignment="1">
      <alignment horizontal="left" vertical="center" indent="1"/>
    </xf>
    <xf numFmtId="0" fontId="45" fillId="45" borderId="47" xfId="0" applyFont="1" applyFill="1" applyBorder="1" applyAlignment="1">
      <alignment horizontal="center" vertical="center" wrapText="1"/>
    </xf>
    <xf numFmtId="0" fontId="45" fillId="45" borderId="33" xfId="0" applyFont="1" applyFill="1" applyBorder="1" applyAlignment="1">
      <alignment horizontal="center" vertical="center" wrapText="1"/>
    </xf>
    <xf numFmtId="0" fontId="45" fillId="45" borderId="48" xfId="0" applyNumberFormat="1" applyFont="1" applyFill="1" applyBorder="1" applyAlignment="1">
      <alignment horizontal="center" vertical="center" wrapText="1"/>
    </xf>
    <xf numFmtId="0" fontId="45" fillId="45" borderId="34" xfId="0" applyNumberFormat="1" applyFont="1" applyFill="1" applyBorder="1" applyAlignment="1">
      <alignment horizontal="center" vertical="center" wrapText="1"/>
    </xf>
    <xf numFmtId="0" fontId="45" fillId="45" borderId="47" xfId="0" applyNumberFormat="1" applyFont="1" applyFill="1" applyBorder="1" applyAlignment="1">
      <alignment horizontal="center" vertical="center" wrapText="1"/>
    </xf>
    <xf numFmtId="0" fontId="45" fillId="45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1" borderId="0" xfId="0" applyFont="1" applyFill="1" applyAlignment="1">
      <alignment horizontal="left" wrapText="1"/>
    </xf>
    <xf numFmtId="0" fontId="0" fillId="41" borderId="0" xfId="0" applyFill="1" applyAlignment="1">
      <alignment horizontal="left" wrapText="1"/>
    </xf>
    <xf numFmtId="0" fontId="18" fillId="41" borderId="0" xfId="0" applyFont="1" applyFill="1" applyAlignment="1">
      <alignment horizontal="center"/>
    </xf>
    <xf numFmtId="165" fontId="41" fillId="23" borderId="2" xfId="0" applyNumberFormat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60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D5B9FF"/>
      <color rgb="FFE6B8AF"/>
      <color rgb="FF99FF99"/>
      <color rgb="FFFFCCFF"/>
      <color rgb="FF000000"/>
      <color rgb="FFFF99FF"/>
      <color rgb="FFFFFF99"/>
      <color rgb="FF008000"/>
      <color rgb="FF99FFCC"/>
      <color rgb="FFC9D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4" lockText="1" noThreeD="1"/>
</file>

<file path=xl/ctrlProps/ctrlProp17.xml><?xml version="1.0" encoding="utf-8"?>
<formControlPr xmlns="http://schemas.microsoft.com/office/spreadsheetml/2009/9/main" objectType="CheckBox" checked="Checked" fmlaLink="$AC$25" lockText="1" noThreeD="1"/>
</file>

<file path=xl/ctrlProps/ctrlProp18.xml><?xml version="1.0" encoding="utf-8"?>
<formControlPr xmlns="http://schemas.microsoft.com/office/spreadsheetml/2009/9/main" objectType="CheckBox" checked="Checked" fmlaLink="$AC$26" lockText="1" noThreeD="1"/>
</file>

<file path=xl/ctrlProps/ctrlProp19.xml><?xml version="1.0" encoding="utf-8"?>
<formControlPr xmlns="http://schemas.microsoft.com/office/spreadsheetml/2009/9/main" objectType="CheckBox" checked="Checked" fmlaLink="$AC$27" lockText="1" noThreeD="1"/>
</file>

<file path=xl/ctrlProps/ctrlProp20.xml><?xml version="1.0" encoding="utf-8"?>
<formControlPr xmlns="http://schemas.microsoft.com/office/spreadsheetml/2009/9/main" objectType="CheckBox" checked="Checked" fmlaLink="$AC$29" lockText="1" noThreeD="1"/>
</file>

<file path=xl/ctrlProps/ctrlProp21.xml><?xml version="1.0" encoding="utf-8"?>
<formControlPr xmlns="http://schemas.microsoft.com/office/spreadsheetml/2009/9/main" objectType="CheckBox" checked="Checked" fmlaLink="$AC$30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1" lockText="1" noThreeD="1"/>
</file>

<file path=xl/ctrlProps/ctrlProp24.xml><?xml version="1.0" encoding="utf-8"?>
<formControlPr xmlns="http://schemas.microsoft.com/office/spreadsheetml/2009/9/main" objectType="CheckBox" checked="Checked" fmlaLink="$AC$33" lockText="1" noThreeD="1"/>
</file>

<file path=xl/ctrlProps/ctrlProp25.xml><?xml version="1.0" encoding="utf-8"?>
<formControlPr xmlns="http://schemas.microsoft.com/office/spreadsheetml/2009/9/main" objectType="CheckBox" fmlaLink="$AC$35" lockText="1" noThreeD="1"/>
</file>

<file path=xl/ctrlProps/ctrlProp26.xml><?xml version="1.0" encoding="utf-8"?>
<formControlPr xmlns="http://schemas.microsoft.com/office/spreadsheetml/2009/9/main" objectType="CheckBox" fmlaLink="$AC$36" lockText="1" noThreeD="1"/>
</file>

<file path=xl/ctrlProps/ctrlProp27.xml><?xml version="1.0" encoding="utf-8"?>
<formControlPr xmlns="http://schemas.microsoft.com/office/spreadsheetml/2009/9/main" objectType="CheckBox" fmlaLink="$AC$37" lockText="1" noThreeD="1"/>
</file>

<file path=xl/ctrlProps/ctrlProp28.xml><?xml version="1.0" encoding="utf-8"?>
<formControlPr xmlns="http://schemas.microsoft.com/office/spreadsheetml/2009/9/main" objectType="CheckBox" fmlaLink="$AC$38" lockText="1" noThreeD="1"/>
</file>

<file path=xl/ctrlProps/ctrlProp29.xml><?xml version="1.0" encoding="utf-8"?>
<formControlPr xmlns="http://schemas.microsoft.com/office/spreadsheetml/2009/9/main" objectType="CheckBox" checked="Checked" fmlaLink="$AC$39" lockText="1" noThreeD="1"/>
</file>

<file path=xl/ctrlProps/ctrlProp30.xml><?xml version="1.0" encoding="utf-8"?>
<formControlPr xmlns="http://schemas.microsoft.com/office/spreadsheetml/2009/9/main" objectType="CheckBox" fmlaLink="$AC$40" lockText="1" noThreeD="1"/>
</file>

<file path=xl/ctrlProps/ctrlProp31.xml><?xml version="1.0" encoding="utf-8"?>
<formControlPr xmlns="http://schemas.microsoft.com/office/spreadsheetml/2009/9/main" objectType="CheckBox" checked="Checked" fmlaLink="$AC$42" lockText="1" noThreeD="1"/>
</file>

<file path=xl/ctrlProps/ctrlProp32.xml><?xml version="1.0" encoding="utf-8"?>
<formControlPr xmlns="http://schemas.microsoft.com/office/spreadsheetml/2009/9/main" objectType="CheckBox" checked="Checked" fmlaLink="$AC$43" lockText="1" noThreeD="1"/>
</file>

<file path=xl/ctrlProps/ctrlProp33.xml><?xml version="1.0" encoding="utf-8"?>
<formControlPr xmlns="http://schemas.microsoft.com/office/spreadsheetml/2009/9/main" objectType="CheckBox" fmlaLink="$AC$44" lockText="1" noThreeD="1"/>
</file>

<file path=xl/ctrlProps/ctrlProp34.xml><?xml version="1.0" encoding="utf-8"?>
<formControlPr xmlns="http://schemas.microsoft.com/office/spreadsheetml/2009/9/main" objectType="CheckBox" checked="Checked" fmlaLink="$AC$45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809625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447675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0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0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0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0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0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0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0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0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0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0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19050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0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0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0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9525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0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19050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0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0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19050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0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9525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0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0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0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649.706978587965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36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Abyssal Cloth Wristbands of Sorcyer" u="1"/>
        <s v="Dustwind Turbin" u="1"/>
        <s v="Orb of the Darkmoon 1.6" u="1"/>
        <s v="[W] Wrath of Cenarius" u="1"/>
        <s v="Eternal Boots of Arcane Wrath" u="1"/>
        <s v="[S] Wrath of Cenarius" u="1"/>
        <s v="Field Marshal's Dragohide Helmet" u="1"/>
        <s v="Wrath of Cenarius 2" u="1"/>
        <s v="Cenarion Chestguard" u="1"/>
        <s v="Wrath of Cenarius" u="1"/>
        <s v="Energetic Rod (Patch 1.3)" u="1"/>
        <s v="Eye of Ogrimmar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6845"/>
        <n v="35.658025000000002"/>
        <n v="26.84225"/>
        <n v="127.57286762500001"/>
        <n v="14"/>
        <n v="6"/>
        <n v="17"/>
        <n v="164.02019262499999"/>
        <n v="67.131825000000006"/>
        <n v="26"/>
        <n v="17.947600000000001"/>
        <n v="19"/>
        <n v="14.921125"/>
        <n v="52.89575"/>
        <n v="25.473800000000001"/>
        <n v="62.106999999999999"/>
        <n v="21.947600000000001"/>
        <n v="31.974074999999999"/>
        <n v="84.527299999999997"/>
        <n v="75.237174999999993"/>
        <n v="29.763375"/>
        <n v="34.052950000000003"/>
        <n v="64.949250000000006"/>
        <n v="12.711525"/>
        <n v="63.282192625000008"/>
        <n v="22.210699999999999"/>
        <n v="87.316050000000004"/>
        <n v="49.0622213125"/>
        <n v="42.026474999999998"/>
        <n v="37"/>
        <n v="39.421399999999998"/>
        <n v="87.210700000000003"/>
        <n v="41.0535"/>
        <n v="29.0535"/>
        <n v="36.632649999999998"/>
        <n v="63.369"/>
        <n v="13"/>
        <n v="23.131824999999999"/>
        <n v="153.81797499999999"/>
        <n v="41.89575"/>
        <n v="57.869824999999999"/>
        <n v="60.789850000000001"/>
        <n v="92.5106463125"/>
        <n v="111.44952499999999"/>
        <n v="48.343074999999999"/>
        <n v="15.4749"/>
        <n v="98.316050000000004"/>
        <n v="25.0535"/>
        <n v="18.605625"/>
        <n v="20.473800000000001"/>
        <n v="15.473800000000001"/>
        <n v="34.947600000000001"/>
        <s v=""/>
        <n v="30"/>
        <n v="4.0529500000000001"/>
        <n v="60"/>
        <n v="47.0535"/>
        <n v="24"/>
        <n v="16"/>
        <n v="8"/>
        <n v="20"/>
        <n v="33.0535"/>
        <n v="21"/>
        <n v="11.394925000000001"/>
        <n v="28"/>
        <n v="23"/>
        <n v="14.868725"/>
        <n v="10.473800000000001"/>
        <n v="13.84225"/>
        <n v="22.947600000000001"/>
        <n v="37.246446312500005"/>
        <n v="30.579149999999998"/>
        <n v="11"/>
        <n v="49.931496312500002"/>
        <n v="55.747271312500004"/>
        <n v="37.273471312500007"/>
        <n v="33.527299999999997"/>
        <n v="33"/>
        <n v="34"/>
        <n v="19.289574999999999"/>
        <n v="26.473800000000001"/>
        <n v="40"/>
        <n v="36"/>
        <n v="45.493442625000007"/>
        <n v="25.791499999999999"/>
        <n v="17.158300000000001"/>
        <n v="20.947600000000001"/>
        <n v="31.473800000000001"/>
        <n v="14.36955"/>
        <n v="13.63265"/>
        <n v="20.763375"/>
        <n v="31"/>
        <n v="16.396025000000002"/>
        <n v="41"/>
        <n v="19.131824999999999"/>
        <n v="31.816875"/>
        <n v="31.052949999999999"/>
        <n v="21.868725000000001"/>
        <n v="25.394925000000001"/>
        <n v="13.816875"/>
        <n v="61.528399999999998"/>
        <n v="55.421399999999998"/>
        <n v="27"/>
        <n v="54.877996312500002"/>
        <n v="5.7109750000000004"/>
        <n v="18"/>
        <n v="42.84225"/>
        <n v="1.8422499999999999"/>
        <n v="1.4738"/>
        <n v="17.394925000000001"/>
        <n v="38.974625000000003"/>
        <n v="18.105350000000001"/>
        <n v="14.289574999999999"/>
        <n v="22"/>
        <n v="27.210699999999999"/>
        <n v="19.84225"/>
        <n v="35.289574999999999"/>
        <n v="27.693771312500004"/>
        <n v="38.396574999999999"/>
        <n v="29.473800000000001"/>
        <n v="10.394925000000001"/>
        <n v="23.949249999999999"/>
        <n v="8.1053499999999996"/>
        <n v="20.167571312500005"/>
        <n v="18.877996312500002"/>
        <n v="12.343074999999999"/>
        <n v="32.219971312500007"/>
        <n v="34.614896312500008"/>
        <n v="29"/>
        <n v="3.6844999999999999"/>
        <n v="16.210699999999999"/>
        <n v="16.026475000000001"/>
        <n v="14.6845"/>
        <n v="8.9475999999999996"/>
        <n v="20.026475000000001"/>
        <n v="22.394925000000001"/>
        <n v="23.763375"/>
        <n v="36.947600000000001"/>
        <n v="52.264200000000002"/>
        <n v="14.001099999999999"/>
        <n v="10.84225"/>
        <n v="3.868725"/>
        <n v="11.131824999999999"/>
        <n v="7"/>
        <n v="15.316050000000001"/>
        <n v="26.0535"/>
        <n v="23.6845"/>
        <n v="63.834867625000008"/>
        <n v="4.4214000000000002"/>
        <n v="26.6845"/>
        <n v="56.500275000000002"/>
        <n v="40.106449999999995"/>
        <n v="15.131824999999999"/>
        <n v="34.448425"/>
        <n v="25"/>
        <n v="26.237175000000001"/>
        <n v="64.439942625000015"/>
        <n v="43.474899999999998"/>
        <n v="47.316049999999997"/>
        <n v="17.210699999999999"/>
        <n v="10.210699999999999"/>
        <n v="29.394925000000001"/>
        <n v="50.394925000000001"/>
        <n v="47.870374999999996"/>
        <n v="39.131824999999999"/>
        <n v="20.210699999999999"/>
        <n v="15.659125"/>
        <n v="12"/>
        <n v="18.6845"/>
        <n v="28.264199999999999"/>
        <n v="45.632649999999998"/>
        <n v="0.7369"/>
        <n v="0.55267500000000003"/>
        <n v="0.36845"/>
        <n v="0.184225"/>
        <n v="23.210699999999999"/>
        <n v="11.0535"/>
        <n v="42.0622213125"/>
        <n v="24.105350000000001"/>
        <n v="56.299946312500012"/>
        <n v="12.84225"/>
        <n v="20.736899999999999"/>
        <n v="13.658025"/>
        <n v="12.89575"/>
        <n v="17.131824999999999"/>
        <n v="19.246446312500005"/>
        <n v="14.7369"/>
        <n v="29.84225"/>
        <n v="25.736899999999999"/>
        <n v="13.448425"/>
        <n v="40.430671312500003"/>
        <n v="27.289574999999999"/>
        <n v="30.394925000000001"/>
        <n v="8.5791500000000003"/>
        <n v="23.473800000000001"/>
        <n v="7.2107000000000001"/>
        <n v="3.1318250000000001"/>
        <n v="12.289574999999999"/>
        <n v="44.219971312500007"/>
        <n v="2.7633749999999999"/>
        <n v="34.632649999999998"/>
        <n v="1.2895749999999999"/>
        <n v="0.92112499999999997"/>
        <n v="14.84225"/>
        <n v="38.0622213125"/>
        <n v="3.3160500000000002"/>
        <n v="56.983346312500004"/>
        <n v="13.210699999999999"/>
        <n v="27.394925000000001"/>
        <n v="15"/>
        <n v="29.947600000000001"/>
        <n v="28.658024999999999"/>
        <n v="40.816874999999996"/>
        <n v="12.500275"/>
        <n v="36.84225"/>
        <n v="27.105350000000001"/>
        <n v="18.026475000000001"/>
        <n v="27.921125"/>
        <n v="3.5002749999999998"/>
        <n v="14.738"/>
        <n v="15.026475"/>
        <n v="38.124442625000007"/>
        <n v="31.246446312500005"/>
        <n v="30.289574999999999"/>
        <n v="13.052949999999999"/>
        <n v="20.720246312500002"/>
        <n v="14.185324999999999"/>
        <n v="12.316050000000001"/>
        <n v="53.711525000000002"/>
        <n v="9.2106999999999992"/>
        <n v="37.210700000000003"/>
        <n v="28.36955"/>
        <n v="39.001100000000001"/>
        <n v="29.448425"/>
        <n v="4.2371749999999997"/>
        <n v="31.6845"/>
        <n v="55.325321312500009"/>
        <n v="14.553775"/>
        <n v="13.264199999999999"/>
        <n v="11.57915"/>
        <n v="43"/>
        <n v="27.264199999999999"/>
        <n v="21.6845"/>
        <n v="40.421399999999998"/>
        <n v="18.763375"/>
        <n v="43.052950000000003"/>
        <n v="68.686149999999998"/>
        <n v="55.001100000000001"/>
        <n v="25.6845"/>
        <n v="15.052949999999999"/>
        <n v="31.500274999999998"/>
        <n v="17.500274999999998"/>
        <n v="35.473799999999997"/>
        <n v="4.7898500000000004"/>
        <n v="21.579149999999998"/>
        <n v="32.210700000000003"/>
        <n v="15.10535"/>
        <n v="39.167571312500002"/>
        <n v="37.500275000000002"/>
        <n v="36.210700000000003"/>
        <n v="2.3949250000000002"/>
        <n v="17.84225"/>
        <n v="22.579149999999998"/>
        <n v="20.536021312500004"/>
        <n v="23.658024999999999"/>
        <n v="18.579149999999998"/>
        <n v="19.430671312500003"/>
        <n v="33.84225"/>
        <n v="9.7633749999999999"/>
        <n v="26.105350000000001"/>
        <n v="12.5273"/>
        <n v="24.658024999999999"/>
        <n v="53.219971312500007"/>
        <n v="22.0535"/>
        <n v="24.026475000000001"/>
        <n v="34.158850000000001"/>
        <n v="21.711525000000002"/>
        <n v="36.0535"/>
        <n v="33.219971312500007"/>
        <n v="49.273471312500007"/>
        <n v="29.658024999999999"/>
        <n v="44"/>
        <n v="19.614896312500004"/>
        <n v="30.062221312500004"/>
        <n v="22.106999999999999"/>
        <n v="85"/>
        <n v="78.439942625000015"/>
        <n v="48"/>
        <m/>
        <n v="1.867251666666661" u="1"/>
        <n v="8.705529454545454" u="1"/>
        <n v="12.25213611111111" u="1"/>
        <n v="13.024066666666668" u="1"/>
        <n v="14.707878333333326" u="1"/>
        <n v="23.090914462000001" u="1"/>
        <n v="25.265616666666659" u="1"/>
        <n v="60.401816666666662" u="1"/>
        <n v="66.343181666666666" u="1"/>
        <n v="0.25305135533333334" u="1"/>
        <n v="5.9957716666666618" u="1"/>
        <n v="6.7442366666666587" u="1"/>
        <n v="11.163816666666666" u="1"/>
        <n v="15.179532424242424" u="1"/>
        <n v="24.655969999999996" u="1"/>
        <n v="27.917928333333329" u="1"/>
        <n v="31.253033333333335" u="1"/>
        <n v="34.754265685333337" u="1"/>
        <n v="40.340600000000002" u="1"/>
        <n v="120.56157717266667" u="1"/>
        <n v="45.822572983333338" u="1"/>
        <n v="48.506600000000006" u="1"/>
        <n v="6.9205666666666641" u="1"/>
        <n v="17.1114" u="1"/>
        <n v="17.475474999999999" u="1"/>
        <n v="20.757413333333329" u="1"/>
        <n v="24.109933333333331" u="1"/>
        <n v="24.459443333333319" u="1"/>
        <n v="36.242800000000003" u="1"/>
        <n v="68.242130255628183" u="1"/>
        <n v="13.5081875" u="1"/>
        <n v="13.739849998" u="1"/>
        <n v="14.293075" u="1"/>
        <n v="14.688653333333328" u="1"/>
        <n v="26.894826086956527" u="1"/>
        <n v="28.705451" u="1"/>
        <n v="54.678159999999991" u="1"/>
        <n v="12.804578000000001" u="1"/>
        <n v="17.03225333333333" u="1"/>
        <n v="42.338655833333334" u="1"/>
        <n v="44.213999999999999" u="1"/>
        <n v="44.492910000000002" u="1"/>
        <n v="6.9146333333333301" u="1"/>
        <n v="17.874850000000002" u="1"/>
        <n v="31.898500000000002" u="1"/>
        <n v="47.363606666666669" u="1"/>
        <n v="62.813520000000004" u="1"/>
        <n v="11.510695" u="1"/>
        <n v="13.388670833333329" u="1"/>
        <n v="13.544535" u="1"/>
        <n v="21.866233333333319" u="1"/>
        <n v="24.967633333333332" u="1"/>
        <n v="31.612100062500001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5.0618166666666671" u="1"/>
        <n v="6.1238333333333328" u="1"/>
        <n v="10.628029999999999" u="1"/>
        <n v="14.765253333333332" u="1"/>
        <n v="16.884143000000002" u="1"/>
        <n v="19.705064999999994" u="1"/>
        <n v="37.1267" u="1"/>
        <n v="50.098356000000003" u="1"/>
        <n v="50.466438594000003" u="1"/>
        <n v="63.828400833333333" u="1"/>
        <n v="2.0092583333333334" u="1"/>
        <n v="3.4481833333333269" u="1"/>
        <n v="10.882125" u="1"/>
        <n v="14.098383333333331" u="1"/>
        <n v="15.507709999999987" u="1"/>
        <n v="19.327999999999999" u="1"/>
        <n v="22.205300000000001" u="1"/>
        <n v="32.735683330000001" u="1"/>
        <n v="39.181986666666667" u="1"/>
        <n v="40.340000000000003" u="1"/>
        <n v="43.252600000000001" u="1"/>
        <n v="62.06669492753624" u="1"/>
        <n v="94.770345833333337" u="1"/>
        <n v="9.7017350000000011" u="1"/>
        <n v="14.476915" u="1"/>
        <n v="96.964560000000006" u="1"/>
        <n v="6.2656183333333342" u="1"/>
        <n v="9.9263133333333293" u="1"/>
        <n v="11.409800000000001" u="1"/>
        <n v="12.170200724637683" u="1"/>
        <n v="15.58851666666666" u="1"/>
        <n v="25.613099999999999" u="1"/>
        <n v="29.321365" u="1"/>
        <n v="30.130020000000002" u="1"/>
        <n v="33.152818333333329" u="1"/>
        <n v="38.859273000000002" u="1"/>
        <n v="54.903000000000006" u="1"/>
        <n v="8.3600333333333303" u="1"/>
        <n v="9.1928333333333292" u="1"/>
        <n v="9.5319000000000003" u="1"/>
        <n v="20.700937499999998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90.2376" u="1"/>
        <n v="133.56899999999999" u="1"/>
        <n v="138.01480000000001" u="1"/>
        <n v="2.9830833333333251" u="1"/>
        <n v="3.5813316666666672" u="1"/>
        <n v="23.924370000000003" u="1"/>
        <n v="29.273791304347831" u="1"/>
        <n v="33.042332231927716" u="1"/>
        <n v="39.148499999999999" u="1"/>
        <n v="43.104556416666668" u="1"/>
        <n v="2.2856000000000001" u="1"/>
        <n v="12.160218333333329" u="1"/>
        <n v="34.095600000000005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52.600049999999996" u="1"/>
        <n v="54.012200000000007" u="1"/>
        <n v="14.900393333333334" u="1"/>
        <n v="15.000274999999995" u="1"/>
        <n v="27.104399999999991" u="1"/>
        <n v="36.977863333333325" u="1"/>
        <n v="5.1715166666666654" u="1"/>
        <n v="8.64" u="1"/>
        <n v="9.4611591666666666" u="1"/>
        <n v="12.376574999999999" u="1"/>
        <n v="12.807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93.128300062499989" u="1"/>
        <n v="3.7621133333333159" u="1"/>
        <n v="7.4122592727272734" u="1"/>
        <n v="9.9287949999999974" u="1"/>
        <n v="10.3242975" u="1"/>
        <n v="21.187800000000003" u="1"/>
        <n v="21.456050000000001" u="1"/>
        <n v="43.527911666666668" u="1"/>
        <n v="62.635892527999999" u="1"/>
        <n v="87.017399999999995" u="1"/>
        <n v="99.661323300000006" u="1"/>
        <n v="13.897211626780628" u="1"/>
        <n v="13.94516666" u="1"/>
        <n v="23.128036666666659" u="1"/>
        <n v="42.408500000000004" u="1"/>
        <n v="90.663366000000011" u="1"/>
        <n v="29.886026666666663" u="1"/>
        <n v="30.944068000000001" u="1"/>
        <n v="57.874639999999985" u="1"/>
        <n v="6.3491666666666635" u="1"/>
        <n v="14.6258" u="1"/>
        <n v="21.299700000000001" u="1"/>
        <n v="23.501799999999999" u="1"/>
        <n v="29.777815" u="1"/>
        <n v="51.87716666666666" u="1"/>
        <n v="9.0422249999999948" u="1"/>
        <n v="18.51762166666667" u="1"/>
        <n v="22.554571333333335" u="1"/>
        <n v="31.611180000000001" u="1"/>
        <n v="33.411469999999994" u="1"/>
        <n v="70.837999999999994" u="1"/>
        <n v="75.835319999999982" u="1"/>
        <n v="83.431933333333333" u="1"/>
        <n v="151.08668999999998" u="1"/>
        <n v="2.7044600000000001" u="1"/>
        <n v="5.9778633333333309" u="1"/>
        <n v="8.6898666666666564" u="1"/>
        <n v="23.118499999999997" u="1"/>
        <n v="26.603569444444446" u="1"/>
        <n v="34.178373333333326" u="1"/>
        <n v="38.229610000000001" u="1"/>
        <n v="13.545853333333328" u="1"/>
        <n v="17.059039650000003" u="1"/>
        <n v="18.39866666666666" u="1"/>
        <n v="22.57721231884058" u="1"/>
        <n v="27.332625" u="1"/>
        <n v="30.294486666666664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64.579798873333345" u="1"/>
        <n v="1.8682129999999999" u="1"/>
        <n v="9.4526374999999927" u="1"/>
        <n v="11.071899999999999" u="1"/>
        <n v="11.658826666666664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2.7350999999999996" u="1"/>
        <n v="13.87219" u="1"/>
        <n v="14.184975" u="1"/>
        <n v="16.472439108262112" u="1"/>
        <n v="18.6374" u="1"/>
        <n v="33.142920000000004" u="1"/>
        <n v="36.535400000000003" u="1"/>
        <n v="47.613999999999997" u="1"/>
        <n v="50.653668333333329" u="1"/>
        <n v="54.99522999999999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34.226005284900282" u="1"/>
        <n v="35.412686666666666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6.529990433456792" u="1"/>
        <n v="10.857983333333323" u="1"/>
        <n v="10.863916666666659" u="1"/>
        <n v="14.849666666666664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6.999214166666668" u="1"/>
        <n v="18.052913333333329" u="1"/>
        <n v="18.616599999999998" u="1"/>
        <n v="23.735959999999988" u="1"/>
        <n v="27.142250000000001" u="1"/>
        <n v="33.545900000000003" u="1"/>
        <n v="35.780804227920228" u="1"/>
        <n v="43.203499999999998" u="1"/>
        <n v="8.0500333333333298" u="1"/>
        <n v="10.977089999999993" u="1"/>
        <n v="20.306604999999994" u="1"/>
        <n v="32.242800000000003" u="1"/>
        <n v="58.130354759974431" u="1"/>
        <n v="7.2923033333333329" u="1"/>
        <n v="23.88165" u="1"/>
        <n v="34.718933333333325" u="1"/>
        <n v="41.772584853654195" u="1"/>
        <n v="10.835741661" u="1"/>
        <n v="11.575733333333321" u="1"/>
        <n v="12.4211875" u="1"/>
        <n v="17.583476666666662" u="1"/>
        <n v="23.986559999999997" u="1"/>
        <n v="40.887625" u="1"/>
        <n v="49.256313847999998" u="1"/>
        <n v="239.71703198594773" u="1"/>
        <n v="5.1536625000000003" u="1"/>
        <n v="9.883700000000001" u="1"/>
        <n v="14.506133333333333" u="1"/>
        <n v="16.16075" u="1"/>
        <n v="27.061027106666668" u="1"/>
        <n v="7.7652900000000002" u="1"/>
        <n v="12.172800000000001" u="1"/>
        <n v="12.928608000000001" u="1"/>
        <n v="18.964942028985508" u="1"/>
        <n v="28.846" u="1"/>
        <n v="54.275799999999997" u="1"/>
        <n v="59.087629166666659" u="1"/>
        <n v="22.003599999999999" u="1"/>
        <n v="32.547125062500001" u="1"/>
        <n v="241.54975120969135" u="1"/>
        <n v="9.628029999999999" u="1"/>
        <n v="15.45064" u="1"/>
        <n v="17.733374999999995" u="1"/>
        <n v="20.858851878787881" u="1"/>
        <n v="22.80369" u="1"/>
        <n v="23.7105" u="1"/>
        <n v="26.263443000000002" u="1"/>
        <n v="30.88476" u="1"/>
        <n v="50.340812499999998" u="1"/>
        <n v="10.512119999999999" u="1"/>
        <n v="12.168894999999999" u="1"/>
        <n v="13.098383333333331" u="1"/>
        <n v="17.7879" u="1"/>
        <n v="8.8299266666666618" u="1"/>
        <n v="10.03923" u="1"/>
        <n v="10.2845" u="1"/>
        <n v="17.939373333333332" u="1"/>
        <n v="18.825600000000001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8.565063333333327" u="1"/>
        <n v="52.612230000000004" u="1"/>
        <n v="9.5606666666666591" u="1"/>
        <n v="11.111928333333328" u="1"/>
        <n v="16.024900000000002" u="1"/>
        <n v="18.700937499999998" u="1"/>
        <n v="57.713427000000003" u="1"/>
        <n v="0.7228" u="1"/>
        <n v="3.9754" u="1"/>
        <n v="12.746024999999999" u="1"/>
        <n v="16.180718115942028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8.7797599999999996" u="1"/>
        <n v="17.892961666666668" u="1"/>
        <n v="21.021333328000001" u="1"/>
        <n v="24.778048535561503" u="1"/>
        <n v="40.401900000000005" u="1"/>
        <n v="49.748924000000002" u="1"/>
        <n v="6.872974997" u="1"/>
        <n v="12.542718974666666" u="1"/>
        <n v="28.57024333333333" u="1"/>
        <n v="32.18948833333333" u="1"/>
        <n v="6.8504100000000001" u="1"/>
        <n v="12.324425000000002" u="1"/>
        <n v="17.536999999999999" u="1"/>
        <n v="22.790400000000002" u="1"/>
        <n v="24.229729166666665" u="1"/>
        <n v="58.965039651358026" u="1"/>
        <n v="8.7189333333333288" u="1"/>
        <n v="10.518978000000001" u="1"/>
        <n v="29.47878" u="1"/>
        <n v="29.529399999999995" u="1"/>
        <n v="34.033900000000003" u="1"/>
        <n v="50.139119252728051" u="1"/>
        <n v="58.307515000000002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4.967200000000002" u="1"/>
        <n v="18.573879999999996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4.443313333333332" u="1"/>
        <n v="26.964500000000001" u="1"/>
        <n v="31.734349999999999" u="1"/>
        <n v="64.408124999999998" u="1"/>
        <n v="15.370999999999999" u="1"/>
        <n v="21.93511666666666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22.353633333333324" u="1"/>
        <n v="27.794258333333332" u="1"/>
        <n v="31.089186666666663" u="1"/>
        <n v="52.122300000000003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13.363333333333333" u="1"/>
        <n v="23.6478" u="1"/>
        <n v="95.035499999999985" u="1"/>
        <n v="11.030000000000001" u="1"/>
        <n v="13.248283333333328" u="1"/>
        <n v="14.128407000000001" u="1"/>
        <n v="31.002446666666668" u="1"/>
        <n v="36.869" u="1"/>
        <n v="4.3242833333333337" u="1"/>
        <n v="9.3156999999999996" u="1"/>
        <n v="10.49076" u="1"/>
        <n v="13.789249999999996" u="1"/>
        <n v="31.672921666666653" u="1"/>
        <n v="39.3157" u="1"/>
        <n v="41.612493055555554" u="1"/>
        <n v="68.53414433333333" u="1"/>
        <n v="7.6260416666666666" u="1"/>
        <n v="9.7509239999999995" u="1"/>
        <n v="17.876069999999999" u="1"/>
        <n v="22.315786666666668" u="1"/>
        <n v="25.516616666666661" u="1"/>
        <n v="47.516999999999996" u="1"/>
        <n v="62.427999999999997" u="1"/>
        <n v="2.4167700000000001" u="1"/>
        <n v="9.8579833333333227" u="1"/>
        <n v="16.54" u="1"/>
        <n v="23.450669999999995" u="1"/>
        <n v="43.776050347469138" u="1"/>
        <n v="50.157444999999996" u="1"/>
        <n v="66.63944833333332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8.67666886925926" u="1"/>
        <n v="45.830599999999997" u="1"/>
        <n v="62.512622999999991" u="1"/>
        <n v="4.5365194545454548" u="1"/>
        <n v="8.6818000000000008" u="1"/>
        <n v="16.757413333333329" u="1"/>
        <n v="19.892303333333327" u="1"/>
        <n v="26.250398333333337" u="1"/>
        <n v="30.691235507246379" u="1"/>
        <n v="37.4818" u="1"/>
        <n v="51.773699999999998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36.213999999999999" u="1"/>
        <n v="62.839241657000002" u="1"/>
        <n v="2.0092278256790128" u="1"/>
        <n v="11.609008333333325" u="1"/>
        <n v="15.080375" u="1"/>
        <n v="16.312743000000001" u="1"/>
        <n v="22.405679999999993" u="1"/>
        <n v="25.061027106666668" u="1"/>
        <n v="33.955800000000004" u="1"/>
        <n v="54.035656666666654" u="1"/>
        <n v="75.725861062500002" u="1"/>
        <n v="6.8527200000000006" u="1"/>
        <n v="17.866233333333319" u="1"/>
        <n v="18.065090000000001" u="1"/>
        <n v="20.4282" u="1"/>
        <n v="31.807500000000001" u="1"/>
        <n v="40.795051825679018" u="1"/>
        <n v="6.2790099999999995" u="1"/>
        <n v="11.963222950819672" u="1"/>
        <n v="12.96392638888889" u="1"/>
        <n v="15.838000000000001" u="1"/>
        <n v="16.319739999999992" u="1"/>
        <n v="18.5473" u="1"/>
        <n v="20.077266666666659" u="1"/>
        <n v="32.80710666666667" u="1"/>
        <n v="43.1828" u="1"/>
        <n v="2.0513249999999998" u="1"/>
        <n v="6.5380033333333341" u="1"/>
        <n v="10.311449998000001" u="1"/>
        <n v="11.167611818181818" u="1"/>
        <n v="15.442573333333328" u="1"/>
        <n v="15.572339999999999" u="1"/>
        <n v="19.767113333333327" u="1"/>
        <n v="26.421400000000002" u="1"/>
        <n v="27.053725" u="1"/>
        <n v="40.506" u="1"/>
        <n v="51.705064999999991" u="1"/>
        <n v="9.6658474999999999" u="1"/>
        <n v="12.098383333333331" u="1"/>
        <n v="13.753130000000001" u="1"/>
        <n v="26.237259999999985" u="1"/>
        <n v="36.873666666666637" u="1"/>
        <n v="48.964889999999997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7.81405330388889" u="1"/>
        <n v="42.913434782098768" u="1"/>
        <n v="71.901438333333331" u="1"/>
        <n v="4.4229250000000002" u="1"/>
        <n v="6.1702499999999905" u="1"/>
        <n v="11.594249999999999" u="1"/>
        <n v="13.58851666666666" u="1"/>
        <n v="18.951100000000004" u="1"/>
        <n v="39.273499999999999" u="1"/>
        <n v="42.413049999999998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30.084491663000001" u="1"/>
        <n v="40.280269826470587" u="1"/>
        <n v="0.95187499999999992" u="1"/>
        <n v="1.095691663" u="1"/>
        <n v="5.4716499999999995" u="1"/>
        <n v="10.269486666666648" u="1"/>
        <n v="10.908306666666647" u="1"/>
        <n v="46.906604999999999" u="1"/>
        <n v="51.494826086956529" u="1"/>
        <n v="10.383673333333327" u="1"/>
        <n v="12.737656666666659" u="1"/>
        <n v="14.680741666666664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18.547000000000001" u="1"/>
        <n v="27.988544999999998" u="1"/>
        <n v="32.509729999999998" u="1"/>
        <n v="33.963926388888886" u="1"/>
        <n v="45.777297101449285" u="1"/>
        <n v="53.440437499999994" u="1"/>
        <n v="68.789629553333342" u="1"/>
        <n v="13.998250000000001" u="1"/>
        <n v="19.11647" u="1"/>
        <n v="20.328924999999991" u="1"/>
        <n v="20.426325000000002" u="1"/>
        <n v="26.244166666666665" u="1"/>
        <n v="0.7117" u="1"/>
        <n v="8.5501416609999996" u="1"/>
        <n v="15.454049998" u="1"/>
        <n v="31.459200000000003" u="1"/>
        <n v="36.936608333333332" u="1"/>
        <n v="61.913600000000002" u="1"/>
        <n v="2.7354766363636367" u="1"/>
        <n v="10.807" u="1"/>
        <n v="15.36755" u="1"/>
        <n v="16.017399999999991" u="1"/>
        <n v="16.431491666666648" u="1"/>
        <n v="19.111961666666662" u="1"/>
        <n v="20.616400000000002" u="1"/>
        <n v="21.735359999999993" u="1"/>
        <n v="24.281122950819672" u="1"/>
        <n v="29.369000000000003" u="1"/>
        <n v="29.445599999999999" u="1"/>
        <n v="31.187045000000001" u="1"/>
        <n v="35.4405" u="1"/>
        <n v="49.313800000000001" u="1"/>
        <n v="100.95475" u="1"/>
        <n v="104.28610166666665" u="1"/>
        <n v="3.181165" u="1"/>
        <n v="12.018181666666655" u="1"/>
        <n v="14.515826666666664" u="1"/>
        <n v="17.187799999999999" u="1"/>
        <n v="23.378965217391304" u="1"/>
        <n v="27.474875000000001" u="1"/>
        <n v="37.433300000000003" u="1"/>
        <n v="56.028492333333332" u="1"/>
        <n v="12.451346666666668" u="1"/>
        <n v="52.599946666666654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45.940999999999995" u="1"/>
        <n v="54.107961173076923" u="1"/>
        <n v="8.4720916666666675" u="1"/>
        <n v="11.471993333333334" u="1"/>
        <n v="13.536775" u="1"/>
        <n v="16.179165000000001" u="1"/>
        <n v="25.8843" u="1"/>
        <n v="56.183050666666666" u="1"/>
        <n v="1.9824710144927544" u="1"/>
        <n v="50.00967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8.077187500000001" u="1"/>
        <n v="19.958766666666669" u="1"/>
        <n v="42.400283333333334" u="1"/>
        <n v="48.505600000000001" u="1"/>
        <n v="56.337609" u="1"/>
        <n v="27.440633333333324" u="1"/>
        <n v="29.089186666666663" u="1"/>
        <n v="42.140749999999997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13.281665" u="1"/>
        <n v="10.139116666666668" u="1"/>
        <n v="36.876975000000002" u="1"/>
        <n v="6.28132" u="1"/>
        <n v="17.970175000000001" u="1"/>
        <n v="26.400000000000002" u="1"/>
        <n v="32.782471014492756" u="1"/>
        <n v="13.112133333333334" u="1"/>
        <n v="15.029800000000002" u="1"/>
        <n v="16.261699999999998" u="1"/>
        <n v="20.074120000000001" u="1"/>
        <n v="24.883175000000001" u="1"/>
        <n v="34.158048000000001" u="1"/>
        <n v="43.15156666666666" u="1"/>
        <n v="82.249230017188779" u="1"/>
        <n v="10.700624999999999" u="1"/>
        <n v="17.474154999999993" u="1"/>
        <n v="22.934156666666663" u="1"/>
        <n v="37.120000000000005" u="1"/>
        <n v="37.672574999999995" u="1"/>
        <n v="40.878965217391304" u="1"/>
        <n v="57.807975751333331" u="1"/>
        <n v="3.9712916666666502" u="1"/>
        <n v="7.5711590000000006" u="1"/>
        <n v="10.024811818181819" u="1"/>
        <n v="16.427814166666668" u="1"/>
        <n v="24.6723" u="1"/>
        <n v="29.498769999999997" u="1"/>
        <n v="34.631699999999995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29.291800000000002" u="1"/>
        <n v="32.134549999999997" u="1"/>
        <n v="38.337236908666668" u="1"/>
        <n v="41.959470833333327" u="1"/>
        <n v="49.914000000000001" u="1"/>
        <n v="5.6154641666666674" u="1"/>
        <n v="6.2091333333333285" u="1"/>
        <n v="15.793208333333331" u="1"/>
        <n v="18.107961173076923" u="1"/>
        <n v="23.41516" u="1"/>
        <n v="27.734466000000001" u="1"/>
        <n v="31.164073988603995" u="1"/>
        <n v="6.3054921515151516" u="1"/>
        <n v="12.472300000000001" u="1"/>
        <n v="24.884450000000001" u="1"/>
        <n v="27.22209999999999" u="1"/>
        <n v="29.359466666666663" u="1"/>
        <n v="51.119616666666666" u="1"/>
        <n v="10.852249999999991" u="1"/>
        <n v="23.381662500000001" u="1"/>
        <n v="23.520522782098769" u="1"/>
        <n v="26.87725" u="1"/>
        <n v="43.257930434782608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8.684750000000001" u="1"/>
        <n v="42.861848333333334" u="1"/>
        <n v="6.8356000000000003" u="1"/>
        <n v="15.93311666666666" u="1"/>
        <n v="17.41272666666665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58.815359999999998" u="1"/>
        <n v="3.9998" u="1"/>
        <n v="6.4375083289999999" u="1"/>
        <n v="10.713054999999994" u="1"/>
        <n v="13.68825" u="1"/>
        <n v="17.336729999999999" u="1"/>
        <n v="19.087664343950621" u="1"/>
        <n v="24.940249999999999" u="1"/>
        <n v="29.487809999999996" u="1"/>
        <n v="34.012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6.281499999999998" u="1"/>
        <n v="32.551343333333328" u="1"/>
        <n v="54.440159587606843" u="1"/>
        <n v="12.58851666666666" u="1"/>
        <n v="13.373026666666664" u="1"/>
        <n v="16.446966666666668" u="1"/>
        <n v="18.520875" u="1"/>
        <n v="27.133766659999999" u="1"/>
        <n v="36.414383333333333" u="1"/>
        <n v="43.129950000000001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37.018181666666656" u="1"/>
        <n v="42.590299999999999" u="1"/>
        <n v="50.591836666666666" u="1"/>
        <n v="53.147116666666662" u="1"/>
        <n v="97.905500000000004" u="1"/>
        <n v="6.4832416666666672" u="1"/>
        <n v="9.6965666666666674" u="1"/>
        <n v="12.02224" u="1"/>
        <n v="25.63890573851852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58.553979300000009" u="1"/>
        <n v="0.61768827272727278" u="1"/>
        <n v="9.5078083333333296" u="1"/>
        <n v="10.734389090909088" u="1"/>
        <n v="12.70702" u="1"/>
        <n v="14.698395" u="1"/>
        <n v="18.672499999999999" u="1"/>
        <n v="39.863786666666662" u="1"/>
        <n v="54.726279999999981" u="1"/>
        <n v="55.836177000000006" u="1"/>
        <n v="5.9030166666666499" u="1"/>
        <n v="9.629894181818182" u="1"/>
        <n v="11.148400000000001" u="1"/>
        <n v="11.282525" u="1"/>
        <n v="18.219697584000002" u="1"/>
        <n v="43.355309062499998" u="1"/>
        <n v="47.856648238235302" u="1"/>
        <n v="50.506690842666671" u="1"/>
        <n v="55.225927000000006" u="1"/>
        <n v="60.237451136786028" u="1"/>
        <n v="83.011181666666658" u="1"/>
        <n v="11.472859999999992" u="1"/>
        <n v="16.426318333333327" u="1"/>
        <n v="18.328924999999991" u="1"/>
        <n v="21.348613333333329" u="1"/>
        <n v="62.129300000000001" u="1"/>
        <n v="0.76924166666666693" u="1"/>
        <n v="8.996316666666667" u="1"/>
        <n v="28.725233454545457" u="1"/>
        <n v="40.325800000000001" u="1"/>
        <n v="49.633890000000001" u="1"/>
        <n v="74.554841666666661" u="1"/>
        <n v="9.5489999999999959" u="1"/>
        <n v="13.001232000000002" u="1"/>
        <n v="14.36755" u="1"/>
        <n v="15.008699999999996" u="1"/>
        <n v="23.794709999999988" u="1"/>
        <n v="27.445599999999999" u="1"/>
        <n v="36.729199999999999" u="1"/>
        <n v="9.3842350000000003" u="1"/>
        <n v="13.887" u="1"/>
        <n v="17.313299999999998" u="1"/>
        <n v="17.907023333333331" u="1"/>
        <n v="18.110691666666661" u="1"/>
        <n v="19.689399999999999" u="1"/>
        <n v="22.481166666666667" u="1"/>
        <n v="25.474875000000001" u="1"/>
        <n v="37.270359999999997" u="1"/>
        <n v="48.068219650000003" u="1"/>
        <n v="2.9720000000000013" u="1"/>
        <n v="4.8153333333333332" u="1"/>
        <n v="7.024866666666667" u="1"/>
        <n v="11.167475000000001" u="1"/>
        <n v="20.1846" u="1"/>
        <n v="21.222299999999997" u="1"/>
        <n v="39.137449999999994" u="1"/>
        <n v="40.331499999999998" u="1"/>
        <n v="89.071899999999999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82.356634873333334" u="1"/>
        <n v="12.607924000000001" u="1"/>
        <n v="15.471793333333334" u="1"/>
        <n v="22.428000000000001" u="1"/>
        <n v="30.529049999999998" u="1"/>
        <n v="30.570349999999998" u="1"/>
        <n v="50.861600000000003" u="1"/>
        <n v="7.8445920153333333" u="1"/>
        <n v="15.069208692592595" u="1"/>
        <n v="22.541626666666655" u="1"/>
        <n v="22.964500000000001" u="1"/>
        <n v="41.025860000000002" u="1"/>
        <n v="90.400531666666652" u="1"/>
        <n v="6.9784000000000006" u="1"/>
        <n v="12.709200000000001" u="1"/>
        <n v="15.094125" u="1"/>
        <n v="28.152926214705886" u="1"/>
        <n v="40.171999999999997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27.575066666666665" u="1"/>
        <n v="33.248860000000001" u="1"/>
        <n v="3.9249000000000001" u="1"/>
        <n v="5.3908666666666658" u="1"/>
        <n v="7.1022000000000007" u="1"/>
        <n v="21.738" u="1"/>
        <n v="73.828470817663828" u="1"/>
        <n v="154.346475" u="1"/>
        <n v="3.9249000000000005" u="1"/>
        <n v="11.659029999999998" u="1"/>
        <n v="19.12895" u="1"/>
        <n v="20.567599999999999" u="1"/>
        <n v="36.240021666666664" u="1"/>
        <n v="61.096699999999998" u="1"/>
        <n v="1.6933416609999998" u="1"/>
        <n v="3.6426250000000002" u="1"/>
        <n v="12.3642" u="1"/>
        <n v="21.321361666666668" u="1"/>
        <n v="25.130479999999999" u="1"/>
        <n v="29.273636666666668" u="1"/>
        <n v="38.097097999999995" u="1"/>
        <n v="38.255499999999998" u="1"/>
        <n v="46.486594666666669" u="1"/>
        <n v="54.494843333333328" u="1"/>
        <n v="55.163959999999989" u="1"/>
        <n v="57.909193939458696" u="1"/>
        <n v="11.751813333333327" u="1"/>
        <n v="21.891200000000001" u="1"/>
        <n v="58.513359000000001" u="1"/>
        <n v="0.35781296969696963" u="1"/>
        <n v="12.432314583333332" u="1"/>
        <n v="15.271621666666654" u="1"/>
        <n v="18.091166666666666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21.867526214705887" u="1"/>
        <n v="22.85030798326105" u="1"/>
        <n v="33.136075000000005" u="1"/>
        <n v="46.641153000000003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120.24810000000001" u="1"/>
        <n v="4.7758083249999999" u="1"/>
        <n v="9.1755399999999998" u="1"/>
        <n v="11.826686666666667" u="1"/>
        <n v="12.951881666666662" u="1"/>
        <n v="14.308299999999999" u="1"/>
        <n v="16.553911825679013" u="1"/>
        <n v="21.142250000000001" u="1"/>
        <n v="21.855080000000001" u="1"/>
        <n v="46.795711333333337" u="1"/>
        <n v="6.9909800000000004" u="1"/>
        <n v="26.121400000000001" u="1"/>
        <n v="29.033999999999999" u="1"/>
        <n v="30.93721" u="1"/>
        <n v="5.9118416666666667" u="1"/>
        <n v="9.2264199999999921" u="1"/>
        <n v="11.255853" u="1"/>
        <n v="11.47996" u="1"/>
        <n v="14.576139999999992" u="1"/>
        <n v="29.066970000000001" u="1"/>
        <n v="1.513049999999994" u="1"/>
        <n v="21.313099999999999" u="1"/>
        <n v="39.812439999999981" u="1"/>
        <n v="10.092600000000001" u="1"/>
        <n v="14.639448333333322" u="1"/>
        <n v="35.441427777777776" u="1"/>
        <n v="42.424375062500005" u="1"/>
        <n v="48.331099999999999" u="1"/>
        <n v="73.889393999999996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34.636687500000001" u="1"/>
        <n v="41.935610000000004" u="1"/>
        <n v="3.8815416666666498" u="1"/>
        <n v="24.085793333333328" u="1"/>
        <n v="24.701675000000002" u="1"/>
        <n v="32.423400000000001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63.431245901639343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802679999999995" u="1"/>
        <n v="39.063034027777775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30.074333333333335" u="1"/>
        <n v="32.414383333333333" u="1"/>
        <n v="8.9603499999999947" u="1"/>
        <n v="39.765124999999998" u="1"/>
        <n v="53.273791304347831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64.774723333333327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32.507813333333331" u="1"/>
        <n v="65.867251666666661" u="1"/>
        <n v="69.018065000000007" u="1"/>
        <n v="9.5427189746666663" u="1"/>
        <n v="9.8214600000000001" u="1"/>
        <n v="13.758509999999999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16.328924999999991" u="1"/>
        <n v="21.163959999999992" u="1"/>
        <n v="31.239404999999998" u="1"/>
        <n v="53.424400000000006" u="1"/>
        <n v="58.129300000000001" u="1"/>
        <n v="8.3356031709401712" u="1"/>
        <n v="12.110409999999987" u="1"/>
        <n v="13.734818333333326" u="1"/>
        <n v="16.708500666666666" u="1"/>
        <n v="21.306348333333332" u="1"/>
        <n v="23.529399999999995" u="1"/>
        <n v="42.342649999999999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50.199100000000001" u="1"/>
        <n v="54.156648238235292" u="1"/>
        <n v="2.6166" u="1"/>
        <n v="4.4856000000000007" u="1"/>
        <n v="11.23672" u="1"/>
        <n v="19.145699999999998" u="1"/>
        <n v="26.156100000000002" u="1"/>
        <n v="31.235500000000002" u="1"/>
        <n v="36.09482608695653" u="1"/>
        <n v="39.928100000000001" u="1"/>
        <n v="54.156648238235299" u="1"/>
        <n v="3.4283999999999999" u="1"/>
        <n v="4.2205983333333235" u="1"/>
        <n v="13.384035000000001" u="1"/>
        <n v="60.148383333333328" u="1"/>
        <n v="1.4952000000000001" u="1"/>
        <n v="2.7820499999999999" u="1"/>
        <n v="5.2947083289999997" u="1"/>
        <n v="10.569850000000001" u="1"/>
        <n v="17.897124999999999" u="1"/>
        <n v="20.262157212047939" u="1"/>
        <n v="37.046291666666669" u="1"/>
        <n v="37.139974333333335" u="1"/>
        <n v="9.576039999999999" u="1"/>
        <n v="14.7545" u="1"/>
        <n v="43.111800000000002" u="1"/>
        <n v="12.801726666666667" u="1"/>
        <n v="13.584359999999993" u="1"/>
        <n v="20.541626666666655" u="1"/>
        <n v="21.777815" u="1"/>
        <n v="42.262599999999999" u="1"/>
        <n v="58.112625000000001" u="1"/>
        <n v="6.4195799999999998" u="1"/>
        <n v="8.0327400000000004" u="1"/>
        <n v="11.377212318840581" u="1"/>
        <n v="11.508725" u="1"/>
        <n v="36.171999999999997" u="1"/>
        <n v="0.98854499999999701" u="1"/>
        <n v="10.755718333333327" u="1"/>
        <n v="14.96406" u="1"/>
        <n v="15.783266666666663" u="1"/>
        <n v="18.603569444444446" u="1"/>
        <n v="21.860046666666669" u="1"/>
        <n v="25.089186666666663" u="1"/>
        <n v="32.608897500000005" u="1"/>
        <n v="37.072726666666654" u="1"/>
        <n v="41.004856666666662" u="1"/>
        <n v="42.073232527999998" u="1"/>
        <n v="5.8415333333333272" u="1"/>
        <n v="7.8797100000000002" u="1"/>
        <n v="10.113053000000001" u="1"/>
        <n v="13.420760000000001" u="1"/>
        <n v="19.332625" u="1"/>
        <n v="32.729854842666668" u="1"/>
        <n v="37.088650000000001" u="1"/>
        <n v="55.598345000000002" u="1"/>
        <n v="161.12430000000001" u="1"/>
        <n v="3.2738199999999997" u="1"/>
        <n v="3.4157566666666517" u="1"/>
        <n v="12.0334" u="1"/>
        <n v="14.468449999999999" u="1"/>
        <n v="19.0275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41.039119252728057" u="1"/>
        <n v="47.308437499999997" u="1"/>
        <n v="1.706343333333324" u="1"/>
        <n v="5.0989266666666619" u="1"/>
        <n v="14.101073333333332" u="1"/>
        <n v="16.440524999999997" u="1"/>
        <n v="17.809679216728398" u="1"/>
        <n v="22.875974999999997" u="1"/>
        <n v="51.4953" u="1"/>
        <n v="7.3841966666666616" u="1"/>
        <n v="13.864812500000001" u="1"/>
        <n v="21.413439999999994" u="1"/>
        <n v="26.690725" u="1"/>
        <n v="40.257784999999998" u="1"/>
        <n v="44.549633333333318" u="1"/>
        <n v="59.277999999999999" u="1"/>
        <n v="5.3140784620000003" u="1"/>
        <n v="8.019599999999997" u="1"/>
        <n v="14.222769999999997" u="1"/>
        <n v="15.71245" u="1"/>
        <n v="24.126428333333326" u="1"/>
        <n v="24.332275000000003" u="1"/>
        <n v="26.534374999999997" u="1"/>
        <n v="35.516999999999996" u="1"/>
        <n v="0.20055666666666599" u="1"/>
        <n v="8.9003125000000001" u="1"/>
        <n v="12.537869166666667" u="1"/>
        <n v="30.353181666666661" u="1"/>
        <n v="44.27244932" u="1"/>
        <n v="49.508200000000002" u="1"/>
        <n v="50.437319999999993" u="1"/>
        <n v="102.2898" u="1"/>
        <n v="3.3280233333333182" u="1"/>
        <n v="8.1736633333333231" u="1"/>
        <n v="11.977300000000001" u="1"/>
        <n v="19.855080000000001" u="1"/>
        <n v="25.890402113960114" u="1"/>
        <n v="74.908466666666655" u="1"/>
        <n v="75.468699999999998" u="1"/>
        <n v="9.6837333333333344" u="1"/>
        <n v="16.31091" u="1"/>
        <n v="18.73236666666666" u="1"/>
        <n v="22.255216666666662" u="1"/>
        <n v="24.121400000000001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30.771359487333335" u="1"/>
        <n v="31.941910666666665" u="1"/>
        <n v="32.527500000000003" u="1"/>
        <n v="42.302999999999997" u="1"/>
        <n v="3.2411249999999998" u="1"/>
        <n v="7.8000141666666671" u="1"/>
        <n v="14.976952909090908" u="1"/>
        <n v="15.479609999999987" u="1"/>
        <n v="19.71605187878788" u="1"/>
        <n v="33.415756666666653" u="1"/>
        <n v="67.047582608695663" u="1"/>
        <n v="9.5715749999999939" u="1"/>
        <n v="12.080375" u="1"/>
        <n v="17.569324999999999" u="1"/>
        <n v="18.314521666666661" u="1"/>
        <n v="26.816889999999997" u="1"/>
        <n v="29.3127" u="1"/>
        <n v="38.424375062500005" u="1"/>
        <n v="80.526216000000005" u="1"/>
        <n v="147.45498833333335" u="1"/>
        <n v="1.7004900000000001" u="1"/>
        <n v="13.93311666666666" u="1"/>
        <n v="14.139524999999999" u="1"/>
        <n v="15.359436465811969" u="1"/>
        <n v="18.092986666666654" u="1"/>
        <n v="22.435000000000002" u="1"/>
        <n v="23.552414000000002" u="1"/>
        <n v="25.807500000000001" u="1"/>
        <n v="56.715516666666659" u="1"/>
        <n v="9.0209200000000003" u="1"/>
        <n v="13.678459999999999" u="1"/>
        <n v="18.7971" u="1"/>
        <n v="18.87835999999999" u="1"/>
        <n v="18.973706521739132" u="1"/>
        <n v="22.471423333333327" u="1"/>
        <n v="36.213909999999998" u="1"/>
        <n v="41.980687500000002" u="1"/>
        <n v="45.162585" u="1"/>
        <n v="49.275253333333325" u="1"/>
        <n v="63.587736666666657" u="1"/>
        <n v="88.530953333333329" u="1"/>
        <n v="104.09546499999999" u="1"/>
        <n v="1.7940900000000006" u="1"/>
        <n v="8.60900833333333" u="1"/>
        <n v="12.486894181818183" u="1"/>
        <n v="15.837114166666666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12.10523333333332" u="1"/>
        <n v="19.889482608695655" u="1"/>
        <n v="19.96262333333333" u="1"/>
        <n v="21.494399999999999" u="1"/>
        <n v="24.269120000000001" u="1"/>
        <n v="31.476349999999996" u="1"/>
        <n v="33.903750000000002" u="1"/>
        <n v="37.253813666666666" u="1"/>
        <n v="41.995263333333327" u="1"/>
        <n v="43.690513333333335" u="1"/>
        <n v="45.643310333333339" u="1"/>
        <n v="76.221068231927717" u="1"/>
        <n v="152.26939999999999" u="1"/>
        <n v="2.6413933333333257" u="1"/>
        <n v="53.637549999999997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60.85793043478261" u="1"/>
        <n v="67.177300000000002" u="1"/>
        <n v="10.882849997999999" u="1"/>
        <n v="17.096134999999993" u="1"/>
        <n v="23.0273" u="1"/>
        <n v="28.91843999999999" u="1"/>
        <n v="29.875483333333332" u="1"/>
        <n v="97.859329999999986" u="1"/>
        <n v="145.74278833333335" u="1"/>
        <n v="13.853475000000001" u="1"/>
        <n v="16.632933333333327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10.160983333333325" u="1"/>
        <n v="14.324530000000001" u="1"/>
        <n v="18.634666666666664" u="1"/>
        <n v="28.332074999999996" u="1"/>
        <n v="34.473439999999997" u="1"/>
        <n v="50.988240000000005" u="1"/>
        <n v="88.036616264000003" u="1"/>
        <n v="3.5685999999999929" u="1"/>
        <n v="14.714174999999994" u="1"/>
        <n v="14.7813125" u="1"/>
        <n v="23.017160000000001" u="1"/>
        <n v="25.306000000000001" u="1"/>
        <n v="27.985976811594206" u="1"/>
        <n v="0.92309000000000041" u="1"/>
        <n v="6.6337799999999962" u="1"/>
        <n v="10.365925000000001" u="1"/>
        <n v="17.171159999999993" u="1"/>
        <n v="20.881" u="1"/>
        <n v="28.391024999999999" u="1"/>
        <n v="88.447559477037046" u="1"/>
        <n v="8.9702529999999996" u="1"/>
        <n v="20.242440000000002" u="1"/>
        <n v="26.161738333333336" u="1"/>
        <n v="52.736374999999995" u="1"/>
        <n v="4.8229166619999999" u="1"/>
        <n v="20.440476666666665" u="1"/>
        <n v="23.590083333333329" u="1"/>
        <n v="37.618646999999996" u="1"/>
        <n v="12.36755" u="1"/>
        <n v="13.014633333333332" u="1"/>
        <n v="16.741900000000001" u="1"/>
        <n v="16.931974999999998" u="1"/>
        <n v="17.044997222222221" u="1"/>
        <n v="19.118000000000002" u="1"/>
        <n v="23.445599999999999" u="1"/>
        <n v="42.677608333333332" u="1"/>
        <n v="1.6996116060606057" u="1"/>
        <n v="10.23672" u="1"/>
        <n v="16.706051000000002" u="1"/>
        <n v="17.378965217391304" u="1"/>
        <n v="17.509774999999998" u="1"/>
        <n v="23.027000000000001" u="1"/>
        <n v="27.18953333333333" u="1"/>
        <n v="29.148240000000001" u="1"/>
        <n v="22.584237000000002" u="1"/>
        <n v="39.000503333333334" u="1"/>
        <n v="9.8326999999999998E-2" u="1"/>
        <n v="11.975878333333322" u="1"/>
        <n v="14.7996" u="1"/>
        <n v="14.924900000000001" u="1"/>
        <n v="22.046675" u="1"/>
        <n v="22.241958999999998" u="1"/>
        <n v="107.86420000000001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134.60213999999999" u="1"/>
        <n v="10.280803333333328" u="1"/>
        <n v="13.575839999999999" u="1"/>
        <n v="14.0434" u="1"/>
        <n v="36.16075" u="1"/>
        <n v="38.711600694444442" u="1"/>
        <n v="89.978250000000003" u="1"/>
        <n v="3.4796099999999877" u="1"/>
        <n v="3.672921666666654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.2862983333333218" u="1"/>
        <n v="15.508525000000001" u="1"/>
        <n v="20.618233333333333" u="1"/>
        <n v="23.089186666666663" u="1"/>
        <n v="6.3145216666666606" u="1"/>
        <n v="6.4448166666666591" u="1"/>
        <n v="8.0391300000000001" u="1"/>
        <n v="9.8583399999999983" u="1"/>
        <n v="16.741600000000002" u="1"/>
        <n v="17.738" u="1"/>
        <n v="20.447535000000002" u="1"/>
        <n v="22.575364999999998" u="1"/>
        <n v="25.803750000000001" u="1"/>
        <n v="29.144562499999999" u="1"/>
        <n v="40.768166666666659" u="1"/>
        <n v="87.168400000000005" u="1"/>
        <n v="2.89967499999999" u="1"/>
        <n v="31.792290000000001" u="1"/>
        <n v="93.111461432679747" u="1"/>
        <n v="2.5130516666666578" u="1"/>
        <n v="2.7063633333333241" u="1"/>
        <n v="16.820530000000002" u="1"/>
        <n v="21.130479999999999" u="1"/>
        <n v="21.296126214705886" u="1"/>
        <n v="30.87715" u="1"/>
        <n v="34.628908333333335" u="1"/>
        <n v="35.782413333333331" u="1"/>
        <n v="96.97708999999999" u="1"/>
        <n v="2.3197399999999919" u="1"/>
        <n v="5.2642000000000007" u="1"/>
        <n v="10.279714166666666" u="1"/>
        <n v="17.891200000000001" u="1"/>
        <n v="24.909713333333329" u="1"/>
        <n v="29.806999999999999" u="1"/>
        <n v="2.126428333333326" u="1"/>
        <n v="9.0139750000000003" u="1"/>
        <n v="11.344094181818182" u="1"/>
        <n v="18.846299999999999" u="1"/>
        <n v="21.181619999999992" u="1"/>
        <n v="34.502143333333322" u="1"/>
        <n v="42.545583333333333" u="1"/>
        <n v="46.126260000000002" u="1"/>
        <n v="51.463992882478635" u="1"/>
        <n v="4.7386833333333325" u="1"/>
        <n v="12.523922950819671" u="1"/>
        <n v="12.944983333333322" u="1"/>
        <n v="15.950516666666658" u="1"/>
        <n v="17.364539999999995" u="1"/>
        <n v="33.055900000000001" u="1"/>
        <n v="2.6045399999999881" u="1"/>
        <n v="11.179732424242424" u="1"/>
        <n v="16.851003623188411" u="1"/>
        <n v="29.899674999999991" u="1"/>
        <n v="31.416499999999999" u="1"/>
        <n v="34.530513553333336" u="1"/>
        <n v="53.075683333333338" u="1"/>
        <n v="75.462123333333338" u="1"/>
        <n v="12.308299999999999" u="1"/>
        <n v="22.132060000000003" u="1"/>
        <n v="26.699599999999997" u="1"/>
        <n v="56.636109000000005" u="1"/>
        <n v="8.7550033333333293" u="1"/>
        <n v="20.801329166666662" u="1"/>
        <n v="0.19921666599999999" u="1"/>
        <n v="1.9813333333333341" u="1"/>
        <n v="2.8570000000000002" u="1"/>
        <n v="9.7400499979999999" u="1"/>
        <n v="20.072500000000002" u="1"/>
        <n v="20.53706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48.472439108262115" u="1"/>
        <n v="0.88310999999999973" u="1"/>
        <n v="4.7339149999999997" u="1"/>
        <n v="10.516126666666667" u="1"/>
        <n v="16.314521666666661" u="1"/>
        <n v="53.474154999999996" u="1"/>
        <n v="8.8018266666666634" u="1"/>
        <n v="9.2231249999999996" u="1"/>
        <n v="12.907245" u="1"/>
        <n v="12.93311666666666" u="1"/>
        <n v="16.2606" u="1"/>
        <n v="18.846" u="1"/>
        <n v="19.612100062500001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2.476985" u="1"/>
        <n v="12.159869999999996" u="1"/>
        <n v="17.991366660000001" u="1"/>
        <n v="24.1097675" u="1"/>
        <n v="15.026099999999989" u="1"/>
        <n v="20.825810000000001" u="1"/>
        <n v="27.274249999999999" u="1"/>
        <n v="46.846000000000004" u="1"/>
        <n v="71.53" u="1"/>
        <n v="7.8661400000000006" u="1"/>
        <n v="9.6791199999999993" u="1"/>
        <n v="10.985975" u="1"/>
        <n v="36.421800000000005" u="1"/>
        <n v="40.835319999999989" u="1"/>
        <n v="76.584410000000005" u="1"/>
        <n v="13.995866666666666" u="1"/>
        <n v="18.559280000000001" u="1"/>
        <n v="20.318375" u="1"/>
        <n v="31.548079999999992" u="1"/>
        <n v="41.436250000000001" u="1"/>
        <n v="1.6475749999999949" u="1"/>
        <n v="5.4018749999999995" u="1"/>
        <n v="14.2604375" u="1"/>
        <n v="14.324835" u="1"/>
        <n v="8.4915233333333262" u="1"/>
        <n v="9.7480600000000006" u="1"/>
        <n v="10.859099999999996" u="1"/>
        <n v="37.070954999999998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66.34702016962963" u="1"/>
        <n v="91.760513333333307" u="1"/>
        <n v="1.5859768115942035" u="1"/>
        <n v="12.5582036994302" u="1"/>
        <n v="17.196772696969695" u="1"/>
        <n v="19.741849999999999" u="1"/>
        <n v="25.263500000000001" u="1"/>
        <n v="31.236719999999998" u="1"/>
        <n v="35.391309999999997" u="1"/>
        <n v="0.50139166666666501" u="1"/>
        <n v="6.0717883333333216" u="1"/>
        <n v="6.2833000000000006" u="1"/>
        <n v="11.453125" u="1"/>
        <n v="11.644624999999989" u="1"/>
        <n v="37.536686255628183" u="1"/>
        <n v="47.028199999999998" u="1"/>
        <n v="12.075049999999994" u="1"/>
        <n v="17.710599999999999" u="1"/>
        <n v="18.239062499999999" u="1"/>
        <n v="29.939855000000001" u="1"/>
        <n v="39.565258333333333" u="1"/>
        <n v="51.933599999999998" u="1"/>
        <n v="63.547582608695663" u="1"/>
        <n v="86.461590000000001" u="1"/>
        <n v="8.7155399999999972" u="1"/>
        <n v="13.5079925" u="1"/>
        <n v="14.675468333333328" u="1"/>
        <n v="20.125301666666669" u="1"/>
        <n v="34.605636666666655" u="1"/>
        <n v="49.675400000000003" u="1"/>
        <n v="22.365399999999998" u="1"/>
        <n v="56.337800000000001" u="1"/>
        <n v="11.36755" u="1"/>
        <n v="12.008699999999996" u="1"/>
        <n v="13.108886666666663" u="1"/>
        <n v="15.081866664" u="1"/>
        <n v="17.4039" u="1"/>
        <n v="20.643699999999992" u="1"/>
        <n v="25.72025" u="1"/>
        <n v="26.679774999999996" u="1"/>
        <n v="28.668149999999994" u="1"/>
        <n v="40.742800000000003" u="1"/>
        <n v="59.208799999999982" u="1"/>
        <n v="9.3516199999999934" u="1"/>
        <n v="18.834588333333336" u="1"/>
        <n v="19.166694927536234" u="1"/>
        <n v="20.922090000000004" u="1"/>
        <n v="55.471108692592601" u="1"/>
        <n v="2.8637599999999921" u="1"/>
        <n v="13.278420000000001" u="1"/>
        <n v="16.758133333333323" u="1"/>
        <n v="26.073706521739133" u="1"/>
        <n v="29.468239999999998" u="1"/>
        <n v="11.07358" u="1"/>
        <n v="14.900649999999999" u="1"/>
        <n v="23.030243333333321" u="1"/>
        <n v="1.7808042279202283" u="1"/>
        <n v="1.9331166666666599" u="1"/>
        <n v="5.9802999999999997" u="1"/>
        <n v="10.27908" u="1"/>
        <n v="11.09422173851852" u="1"/>
        <n v="21.732019999999999" u="1"/>
        <n v="29.130899999999997" u="1"/>
        <n v="3.8647499999999999" u="1"/>
        <n v="10.036932424242424" u="1"/>
        <n v="13.252700000000001" u="1"/>
        <n v="32.16075" u="1"/>
        <n v="38.262941660999999" u="1"/>
        <n v="46.406086666666667" u="1"/>
        <n v="48.219706666666667" u="1"/>
        <n v="11.009258333333333" u="1"/>
        <n v="15.394869166666668" u="1"/>
        <n v="15.970456666666667" u="1"/>
        <n v="19.611180000000001" u="1"/>
        <n v="107.13398833333331" u="1"/>
        <n v="6.5113733333333341" u="1"/>
        <n v="8.507556666666666" u="1"/>
        <n v="14.176816666666662" u="1"/>
        <n v="22.903175000000001" u="1"/>
        <n v="24.44464" u="1"/>
        <n v="27.923625000000001" u="1"/>
        <n v="29.25751666666666" u="1"/>
        <n v="31.60125" u="1"/>
        <n v="37.423390972222222" u="1"/>
        <n v="41.243400000000001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38.274331666666662" u="1"/>
        <n v="0.6261726969696968" u="1"/>
        <n v="5.4278983333333288" u="1"/>
        <n v="11.0677225" u="1"/>
        <n v="13.858139999999999" u="1"/>
        <n v="22.596474999999998" u="1"/>
        <n v="23.58379" u="1"/>
        <n v="29.399934974666667" u="1"/>
        <n v="31.226666666666659" u="1"/>
        <n v="63.112547500000005" u="1"/>
        <n v="121.70465194466667" u="1"/>
        <n v="13.323017727272727" u="1"/>
        <n v="15.42675" u="1"/>
        <n v="18.445959999999999" u="1"/>
        <n v="32.77355" u="1"/>
        <n v="35.598889999999997" u="1"/>
        <n v="48.7134" u="1"/>
        <n v="73.36181732" u="1"/>
        <n v="4.7053799999999999" u="1"/>
        <n v="5.9933672424242408" u="1"/>
        <n v="8.0803250000000002" u="1"/>
        <n v="11.151496666666663" u="1"/>
        <n v="25.467926666666653" u="1"/>
        <n v="56.444139999999997" u="1"/>
        <n v="83.611949166666676" u="1"/>
        <n v="11.452825000000001" u="1"/>
        <n v="15.34389418181818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24.048821685333333" u="1"/>
        <n v="8.7964666640000004" u="1"/>
        <n v="8.8496666666666641" u="1"/>
        <n v="8.8785799999999995" u="1"/>
        <n v="14.700478333333322" u="1"/>
        <n v="16.997773333333335" u="1"/>
        <n v="21.7104" u="1"/>
        <n v="24.031974999999999" u="1"/>
        <n v="34.188249999999996" u="1"/>
        <n v="34.342599992000004" u="1"/>
        <n v="50.158739999999995" u="1"/>
        <n v="57.256399999999999" u="1"/>
        <n v="125.06198499999998" u="1"/>
        <n v="1.2420933333333279" u="1"/>
        <n v="1.2930749999999998" u="1"/>
        <n v="10.917339999999994" u="1"/>
        <n v="17.285399999999999" u="1"/>
        <n v="19.801784722222223" u="1"/>
        <n v="47.597008333333321" u="1"/>
        <n v="12.67166666666666" u="1"/>
        <n v="26.388850000000001" u="1"/>
        <n v="29.815874999999998" u="1"/>
        <n v="31.1174" u="1"/>
        <n v="41.422449999999998" u="1"/>
        <n v="51.979266666666661" u="1"/>
        <n v="55.667635000000004" u="1"/>
        <n v="60.01851666666667" u="1"/>
        <n v="1.2957316666666672" u="1"/>
        <n v="12.575135363636365" u="1"/>
        <n v="13.650156666666666" u="1"/>
        <n v="15.840540000000001" u="1"/>
        <n v="19.499962499999992" u="1"/>
        <n v="23.660089999999997" u="1"/>
        <n v="30.114161666666664" u="1"/>
        <n v="37.850179166666663" u="1"/>
        <n v="58.178736000000001" u="1"/>
        <n v="128.910961982906" u="1"/>
        <n v="0.6934666666666669" u="1"/>
        <n v="15.8865" u="1"/>
        <n v="16.560099999999998" u="1"/>
        <n v="27.019599999999997" u="1"/>
        <n v="37.265616666666659" u="1"/>
        <n v="41.869276666666664" u="1"/>
        <n v="49.764299996000005" u="1"/>
        <n v="56.647660000000002" u="1"/>
        <n v="5.7119" u="1"/>
        <n v="10.906076666666662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20.634166666666665" u="1"/>
        <n v="21.807500000000001" u="1"/>
        <n v="31.5565" u="1"/>
        <n v="33.453800000000001" u="1"/>
        <n v="40.700000000000003" u="1"/>
        <n v="15.799500000000002" u="1"/>
        <n v="21.875166666666662" u="1"/>
        <n v="22.97707999999999" u="1"/>
        <n v="46.939653000000007" u="1"/>
        <n v="50.362259999999999" u="1"/>
        <n v="2.8534999999999999" u="1"/>
        <n v="10.932249999999996" u="1"/>
        <n v="15.252600000000001" u="1"/>
        <n v="21.335884999999987" u="1"/>
        <n v="34.871650000000002" u="1"/>
        <n v="57.229410041310544" u="1"/>
        <n v="77.098188426430667" u="1"/>
        <n v="8.3477133333333278" u="1"/>
        <n v="13.212604694938275" u="1"/>
        <n v="23.626300000000001" u="1"/>
        <n v="24.903939999999999" u="1"/>
        <n v="31.10523333333332" u="1"/>
        <n v="66.899425470010911" u="1"/>
        <n v="7.9980333333333338" u="1"/>
        <n v="9.6012500000000003" u="1"/>
        <n v="10.780804227920228" u="1"/>
        <n v="11.036616263999999" u="1"/>
        <n v="18.318375" u="1"/>
        <n v="6.8550800000000001" u="1"/>
        <n v="8.8405833333333295" u="1"/>
        <n v="8.9364083333333308" u="1"/>
        <n v="9.0584941818181814" u="1"/>
        <n v="16.524734999999996" u="1"/>
        <n v="16.979003333333331" u="1"/>
        <n v="26.464933333333317" u="1"/>
        <n v="36.669649999999997" u="1"/>
        <n v="12.06566666666666" u="1"/>
        <n v="12.235199999999995" u="1"/>
        <n v="13.747859999999999" u="1"/>
        <n v="29.178373333333329" u="1"/>
        <n v="47.385533333333328" u="1"/>
        <n v="6.9736890000000002" u="1"/>
        <n v="17.974799999999998" u="1"/>
        <n v="20.205813333333328" u="1"/>
        <n v="24.619549999999997" u="1"/>
        <n v="25.445100000000004" u="1"/>
        <n v="32.228509999999993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845300000000002" u="1"/>
        <n v="34.024999999999999" u="1"/>
        <n v="38.726279999999981" u="1"/>
        <n v="5.9399733333333335" u="1"/>
        <n v="7.7172799999999961" u="1"/>
        <n v="20.997573333333335" u="1"/>
        <n v="24.391024999999999" u="1"/>
        <n v="35.760513333333314" u="1"/>
        <n v="49.27079333333333" u="1"/>
        <n v="1.8352875" u="1"/>
        <n v="3.566875" u="1"/>
        <n v="7.6747183333333338" u="1"/>
        <n v="10.425075" u="1"/>
        <n v="13.888018366221038" u="1"/>
        <n v="16.211800000000004" u="1"/>
        <n v="20.273479999999999" u="1"/>
        <n v="30.900232000000003" u="1"/>
        <n v="1.278251" u="1"/>
        <n v="10.36755" u="1"/>
        <n v="30.789509666666667" u="1"/>
        <n v="32.077860000000001" u="1"/>
        <n v="38.79222" u="1"/>
        <n v="44.568532608695662" u="1"/>
        <n v="46.365745901639343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62.974389652941184" u="1"/>
        <n v="0.69725833100000001" u="1"/>
        <n v="8.3785050000000005" u="1"/>
        <n v="17.863958333333333" u="1"/>
        <n v="20.559899999999999" u="1"/>
        <n v="28.0489250625" u="1"/>
        <n v="31.729900000000001" u="1"/>
        <n v="46.087699999999998" u="1"/>
        <n v="55.757930434782608" u="1"/>
        <n v="5.1678166666666652" u="1"/>
        <n v="24.11572" u="1"/>
        <n v="29.484924999999997" u="1"/>
        <n v="34.79445333333333" u="1"/>
        <n v="49.474313333333328" u="1"/>
        <n v="76.820181172666665" u="1"/>
        <n v="3.2856141666666669" u="1"/>
        <n v="14.8794" u="1"/>
        <n v="19.303966666666668" u="1"/>
        <n v="25.632696666666661" u="1"/>
        <n v="30.785846666666664" u="1"/>
        <n v="41.453400000000002" u="1"/>
        <n v="2.1642600000000001" u="1"/>
        <n v="15.270813333333328" u="1"/>
        <n v="35.34493333333333" u="1"/>
        <n v="7.749009999999994" u="1"/>
        <n v="10.009258333333333" u="1"/>
        <n v="12.400980000000001" u="1"/>
        <n v="16.859051878787881" u="1"/>
        <n v="34.949011666666664" u="1"/>
        <n v="43.96032499999999" u="1"/>
        <n v="50.325326666666648" u="1"/>
        <n v="60.272060000000003" u="1"/>
        <n v="11.141249999999999" u="1"/>
        <n v="13.041979999999985" u="1"/>
        <n v="15.549237499999997" u="1"/>
        <n v="19.309750000000001" u="1"/>
        <n v="29.704433333333334" u="1"/>
        <n v="33.884124999999997" u="1"/>
        <n v="51.88256333333333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44.238179999999986" u="1"/>
        <n v="48.658000000000001" u="1"/>
        <n v="8.5646749999999994" u="1"/>
        <n v="16.021359999999991" u="1"/>
        <n v="18.985399999999998" u="1"/>
        <n v="21.197112499999999" u="1"/>
        <n v="24.126864000000001" u="1"/>
        <n v="10.14744" u="1"/>
        <n v="12.612493055555554" u="1"/>
        <n v="18.348566666666663" u="1"/>
        <n v="18.852699999999999" u="1"/>
        <n v="34.333206944444441" u="1"/>
        <n v="46.637652000000003" u="1"/>
        <n v="66.527633333333313" u="1"/>
        <n v="1.0030000000000001" u="1"/>
        <n v="12.390429999999988" u="1"/>
        <n v="15.9877" u="1"/>
        <n v="16.895200000000003" u="1"/>
        <n v="19.347296666666661" u="1"/>
        <n v="9.7894499999999951" u="1"/>
        <n v="11.2223925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37.694272692592598" u="1"/>
        <n v="59.539856666666658" u="1"/>
        <n v="18.126428333333326" u="1"/>
        <n v="22.048821685333333" u="1"/>
        <n v="29.364124" u="1"/>
        <n v="30.845100000000002" u="1"/>
        <n v="31.504687499999999" u="1"/>
        <n v="6.3424999999999994" u="1"/>
        <n v="7.8238833333333337" u="1"/>
        <n v="10.823286666666663" u="1"/>
        <n v="20.764023333333331" u="1"/>
        <n v="66.374332083188762" u="1"/>
        <n v="7.3588389090909088" u="1"/>
        <n v="10.308299999999999" u="1"/>
        <n v="14.92754" u="1"/>
        <n v="17.801784722222223" u="1"/>
        <n v="33.13818968533333" u="1"/>
        <n v="35.699240000000003" u="1"/>
        <n v="56.445966666666656" u="1"/>
        <n v="15.1828" u="1"/>
        <n v="18.121400000000001" u="1"/>
        <n v="19.334609999999984" u="1"/>
        <n v="22.239699999999999" u="1"/>
        <n v="2.3646599999999998" u="1"/>
        <n v="22.53295833333333" u="1"/>
        <n v="25.23115416666666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22.246455000000001" u="1"/>
        <n v="33.079989626470592" u="1"/>
        <n v="33.265616666666659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5.784223913043476" u="1"/>
        <n v="36.891649999999998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13.113099999999989" u="1"/>
        <n v="16.006809512820514" u="1"/>
        <n v="6.8489433333333238" u="1"/>
        <n v="8.3459900000000005" u="1"/>
        <n v="9.2822750000000003" u="1"/>
        <n v="22.780347487333337" u="1"/>
        <n v="32.567129817333331" u="1"/>
        <n v="1.387729710144928" u="1"/>
        <n v="9.1052333333333202" u="1"/>
        <n v="17.584600000000002" u="1"/>
        <n v="24.418066666666668" u="1"/>
        <n v="24.425425000000001" u="1"/>
        <n v="26.098383333333331" u="1"/>
        <n v="26.150126666666651" u="1"/>
        <n v="30.19791" u="1"/>
        <n v="66.506441848000009" u="1"/>
        <n v="95.764200000000002" u="1"/>
        <n v="100.77295000000001" u="1"/>
        <n v="2.6852999999999998" u="1"/>
        <n v="8.0366999999999997" u="1"/>
        <n v="10.036616263999999" u="1"/>
        <n v="17.207492162666668" u="1"/>
        <n v="26.232810000000001" u="1"/>
        <n v="26.446166666666663" u="1"/>
        <n v="33.710822950819676" u="1"/>
        <n v="43.330856666666662" u="1"/>
        <n v="44.205300000000001" u="1"/>
        <n v="48.482280000000003" u="1"/>
        <n v="12.2604375" u="1"/>
        <n v="15.146939999999997" u="1"/>
        <n v="27.840583333333331" u="1"/>
        <n v="27.988" u="1"/>
        <n v="35.39735499999999" u="1"/>
        <n v="50.881209999999996" u="1"/>
        <n v="69.397000000000006" u="1"/>
        <n v="11.178839999999992" u="1"/>
        <n v="19.054041666666667" u="1"/>
        <n v="34.889400000000002" u="1"/>
        <n v="35.809200000000004" u="1"/>
        <n v="10.546213333333327" u="1"/>
        <n v="10.810708333333332" u="1"/>
        <n v="30.685299999999998" u="1"/>
        <n v="32.24324" u="1"/>
        <n v="40.301873040666663" u="1"/>
        <n v="7.5847533333333281" u="1"/>
        <n v="8.6807416666666644" u="1"/>
        <n v="10.053644999999999" u="1"/>
        <n v="13.13608" u="1"/>
        <n v="13.736600000000001" u="1"/>
        <n v="14.3188" u="1"/>
        <n v="18.52174999999999" u="1"/>
        <n v="29.401425" u="1"/>
        <n v="6.7186483333333307" u="1"/>
        <n v="8.4839458333333315" u="1"/>
        <n v="17.590534999999999" u="1"/>
        <n v="17.614864166666667" u="1"/>
        <n v="19.718364999999999" u="1"/>
        <n v="23.157173333333326" u="1"/>
        <n v="29.342320138888887" u="1"/>
        <n v="41.725800294666669" u="1"/>
        <n v="3.9422249999999996" u="1"/>
        <n v="15.4405" u="1"/>
        <n v="39.6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8.079099999999997" u="1"/>
        <n v="28.713000000000001" u="1"/>
        <n v="29.289224999999991" u="1"/>
        <n v="77.57164800000001" u="1"/>
        <n v="7.338469166666667" u="1"/>
        <n v="18.989159999999991" u="1"/>
        <n v="51.013544999999993" u="1"/>
        <n v="3.9613749999999999" u="1"/>
        <n v="4.8808499999999997" u="1"/>
        <n v="15.191324999999999" u="1"/>
        <n v="26.317675000000001" u="1"/>
        <n v="26.353343333333335" u="1"/>
        <n v="27.314074999999999" u="1"/>
        <n v="43.706953333333331" u="1"/>
        <n v="75.133176807333342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17.812449166666667" u="1"/>
        <n v="20.980233333333334" u="1"/>
        <n v="30.920279999999998" u="1"/>
        <n v="2.5510349999999997" u="1"/>
        <n v="6.97258333" u="1"/>
        <n v="10.0795925" u="1"/>
        <n v="12.378305000000001" u="1"/>
        <n v="22.977089999999993" u="1"/>
        <n v="26.479959999999998" u="1"/>
        <n v="51.204140000000002" u="1"/>
        <n v="0.61539333333333357" u="1"/>
        <n v="9.3188500000000012" u="1"/>
        <n v="9.8834000000000017" u="1"/>
        <n v="10.53754" u="1"/>
        <n v="18.161280000000001" u="1"/>
        <n v="20.49841" u="1"/>
        <n v="21.385240000000003" u="1"/>
        <n v="31.421187499999998" u="1"/>
        <n v="34.275399999999998" u="1"/>
        <n v="41.704400000000007" u="1"/>
        <n v="86.843737000000004" u="1"/>
        <n v="1.8069999999999999" u="1"/>
        <n v="7.3129" u="1"/>
        <n v="11.653466664" u="1"/>
        <n v="12.461400000000001" u="1"/>
        <n v="13.2942" u="1"/>
        <n v="29.93311666666666" u="1"/>
        <n v="33.874160262834224" u="1"/>
        <n v="55.229700000000001" u="1"/>
        <n v="15.196245000000001" u="1"/>
        <n v="26.5459" u="1"/>
        <n v="35.418999999999997" u="1"/>
        <n v="48.878359999999986" u="1"/>
        <n v="12.176816666666662" u="1"/>
        <n v="15.432135363636364" u="1"/>
        <n v="32.068574999999996" u="1"/>
        <n v="10.144231999999999" u="1"/>
        <n v="11.870266666666668" u="1"/>
        <n v="13.869" u="1"/>
        <n v="15.528666666666661" u="1"/>
        <n v="79.212141000000003" u="1"/>
        <n v="80.776465000000002" u="1"/>
        <n v="7.7829199999999998" u="1"/>
        <n v="16.434703333333331" u="1"/>
        <n v="86.836576666666673" u="1"/>
        <n v="9.4265433333333277" u="1"/>
        <n v="10.13141166666666" u="1"/>
        <n v="15.4476" u="1"/>
        <n v="19.821400000000004" u="1"/>
        <n v="21.019138333333334" u="1"/>
        <n v="35.733860557075879" u="1"/>
        <n v="36.881" u="1"/>
        <n v="1.3675499999999998" u="1"/>
        <n v="14.9877" u="1"/>
        <n v="26.095840000000003" u="1"/>
        <n v="41.930749999999996" u="1"/>
        <n v="8.3384833333333344" u="1"/>
        <n v="9.4869599999999963" u="1"/>
        <n v="12.663376545454547" u="1"/>
        <n v="15.774799999999999" u="1"/>
        <n v="17.672921666666653" u="1"/>
        <n v="42.324190431111113" u="1"/>
        <n v="10.429739999999999" u="1"/>
        <n v="16.126428333333326" u="1"/>
        <n v="23.702165833333336" u="1"/>
        <n v="24.332839999999997" u="1"/>
        <n v="39.184223913043482" u="1"/>
        <n v="3.264995216728396" u="1"/>
        <n v="14.855" u="1"/>
        <n v="18.553162230056984" u="1"/>
        <n v="20.031974999999999" u="1"/>
        <n v="22.353181666666661" u="1"/>
        <n v="23.899674999999991" u="1"/>
        <n v="27.764289999999999" u="1"/>
        <n v="32.051900000000003" u="1"/>
        <n v="48.180279000000006" u="1"/>
        <n v="74.41146999999998" u="1"/>
        <n v="9.8921583270000006" u="1"/>
        <n v="11.867979999999994" u="1"/>
        <n v="13.341198636363636" u="1"/>
        <n v="15.369033" u="1"/>
        <n v="18.611126666666653" u="1"/>
        <n v="27.776308333333329" u="1"/>
        <n v="60.130143333333315" u="1"/>
        <n v="2.8901399999999997" u="1"/>
        <n v="20.498968377124186" u="1"/>
        <n v="22.244366666666668" u="1"/>
        <n v="24.515029166666665" u="1"/>
        <n v="33.422449999999998" u="1"/>
        <n v="46.594419427290269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42.121799999999979" u="1"/>
        <n v="11.48742" u="1"/>
        <n v="11.993279999999999" u="1"/>
        <n v="14.011800000000001" u="1"/>
        <n v="16.985100000000003" u="1"/>
        <n v="19.128250000000001" u="1"/>
        <n v="69.313296476470597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6.877249999999997" u="1"/>
        <n v="42.87729710144928" u="1"/>
        <n v="45.894433303888896" u="1"/>
        <n v="55.377212318840584" u="1"/>
        <n v="8.9939400000000003" u="1"/>
        <n v="15.488339999999996" u="1"/>
        <n v="32.282758333333334" u="1"/>
        <n v="38.024000000000001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42.898760000000003" u="1"/>
        <n v="11.3474375" u="1"/>
        <n v="14.469823333333334" u="1"/>
        <n v="14.642549999999998" u="1"/>
        <n v="17.040900000000001" u="1"/>
        <n v="32.437316666666668" u="1"/>
        <n v="37.174800000000005" u="1"/>
        <n v="11.924189999999999" u="1"/>
        <n v="22.2883" u="1"/>
        <n v="10.010579999999996" u="1"/>
        <n v="16.238179999999982" u="1"/>
        <n v="21.874359999999999" u="1"/>
        <n v="22.406200000000002" u="1"/>
        <n v="4.34089999999998" u="1"/>
        <n v="8.9367924999999993" u="1"/>
        <n v="18.875019999999999" u="1"/>
        <n v="36.47293333333333" u="1"/>
        <n v="46.713594873333335" u="1"/>
        <n v="57.263034650000002" u="1"/>
        <n v="57.477311805555551" u="1"/>
        <n v="0.3614" u="1"/>
        <n v="6.6810833333333335" u="1"/>
        <n v="7.0367649999999999" u="1"/>
        <n v="15.701222950819673" u="1"/>
        <n v="31.617125000000001" u="1"/>
        <n v="36.863139999999994" u="1"/>
        <n v="42.274399999999986" u="1"/>
        <n v="44.545070000000003" u="1"/>
        <n v="48.713000000000001" u="1"/>
        <n v="10.023159999999992" u="1"/>
        <n v="16.52174999999999" u="1"/>
        <n v="19.17624" u="1"/>
        <n v="25.236719999999998" u="1"/>
        <n v="27.401425" u="1"/>
        <n v="35.529399999999995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29.548999999999996" u="1"/>
        <n v="37.069658333333329" u="1"/>
        <n v="49.809594826470587" u="1"/>
        <n v="15.51943333333333" u="1"/>
        <n v="23.846359999999997" u="1"/>
        <n v="29.53773666666666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.2612493055555556" u="1"/>
        <n v="9.4997000909090907" u="1"/>
        <n v="23.061062499999998" u="1"/>
        <n v="29.790666666666667" u="1"/>
        <n v="39.821399999999997" u="1"/>
        <n v="10.823669166666667" u="1"/>
        <n v="26.196999999999999" u="1"/>
        <n v="34.156648238235292" u="1"/>
        <n v="36.142199999999995" u="1"/>
        <n v="47.904800000000002" u="1"/>
        <n v="59.894350000000003" u="1"/>
        <n v="13.004440000000001" u="1"/>
        <n v="18.082220484848484" u="1"/>
        <n v="19.18953333333333" u="1"/>
        <n v="19.988500000000002" u="1"/>
        <n v="20.3157" u="1"/>
        <n v="20.768241666666668" u="1"/>
        <n v="21.148240000000001" u="1"/>
        <n v="24.662524999999999" u="1"/>
        <n v="34.156648238235299" u="1"/>
        <n v="86.641059999999996" u="1"/>
        <n v="6.0030799999999962" u="1"/>
        <n v="10.392456666666662" u="1"/>
        <n v="15.153179999999995" u="1"/>
        <n v="53.776866666666649" u="1"/>
        <n v="70.366162639999999" u="1"/>
        <n v="151.65993333333333" u="1"/>
        <n v="2.359283333333329" u="1"/>
        <n v="6.7331824999999998" u="1"/>
        <n v="18.827336666666653" u="1"/>
        <n v="25.36814833333333" u="1"/>
        <n v="35.611187619333336" u="1"/>
        <n v="47.878278000000002" u="1"/>
        <n v="149.47520166666666" u="1"/>
        <n v="1.9927599999999999" u="1"/>
        <n v="11.927143000000001" u="1"/>
        <n v="13.712199999999999" u="1"/>
        <n v="17.192979999999991" u="1"/>
        <n v="19.417697" u="1"/>
        <n v="48.486959999999996" u="1"/>
        <n v="10.252700000000001" u="1"/>
        <n v="10.867375000000001" u="1"/>
        <n v="12.861339999999995" u="1"/>
        <n v="13.135824999999999" u="1"/>
        <n v="14.536628333333324" u="1"/>
        <n v="14.53734" u="1"/>
        <n v="23.505266666666664" u="1"/>
        <n v="26.080375" u="1"/>
        <n v="39.436459999999997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8.00680951282051" u="1"/>
        <n v="157.80087500000002" u="1"/>
        <n v="5.0610271066666668" u="1"/>
        <n v="12.806706666666656" u="1"/>
        <n v="14.095349999999996" u="1"/>
        <n v="15.317945000000002" u="1"/>
        <n v="19.739175000000003" u="1"/>
        <n v="25.60125" u="1"/>
        <n v="32.503263333333337" u="1"/>
        <n v="8.6266859999999994" u="1"/>
        <n v="12.869" u="1"/>
        <n v="12.974815" u="1"/>
        <n v="22.178965217391305" u="1"/>
        <n v="23.242799999999999" u="1"/>
        <n v="27.284500000000001" u="1"/>
        <n v="40.134205650000006" u="1"/>
        <n v="48.802679999999995" u="1"/>
        <n v="18.281300000000002" u="1"/>
        <n v="20.770875" u="1"/>
        <n v="36.974212264000002" u="1"/>
        <n v="0.88241181818181835" u="1"/>
        <n v="9.7213799999999999" u="1"/>
        <n v="12.42675" u="1"/>
        <n v="22.542718974666666" u="1"/>
        <n v="27.558203699430202" u="1"/>
        <n v="29.085976811594207" u="1"/>
        <n v="34.920363333333327" u="1"/>
        <n v="35.237874999999995" u="1"/>
        <n v="67.061062500000006" u="1"/>
        <n v="5.5303199999999997" u="1"/>
        <n v="12.255749999999999" u="1"/>
        <n v="14.261279999999999" u="1"/>
        <n v="22.331113333333331" u="1"/>
        <n v="51.968447826086965" u="1"/>
        <n v="7.5438666666666592" u="1"/>
        <n v="8.5615316666666601" u="1"/>
        <n v="17.418875" u="1"/>
        <n v="18.9297" u="1"/>
        <n v="20.460873333333332" u="1"/>
        <n v="30.522498611111111" u="1"/>
        <n v="30.551034999999999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0.15459000000000001" u="1"/>
        <n v="0.39410999999999996" u="1"/>
        <n v="0.91958999999999991" u="1"/>
        <n v="10.35994166666665" u="1"/>
        <n v="12.957316666666667" u="1"/>
        <n v="14.900892361111111" u="1"/>
        <n v="17.348813333333329" u="1"/>
        <n v="25.660503333333335" u="1"/>
        <n v="29.350749999999998" u="1"/>
        <n v="33.440633333333324" u="1"/>
        <n v="43.717500000000001" u="1"/>
        <n v="8.6517250000000008" u="1"/>
        <n v="8.8677799999999962" u="1"/>
        <n v="20.179333333333318" u="1"/>
        <n v="23.815874999999998" u="1"/>
        <n v="31.872932908666666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74.155163999999999" u="1"/>
        <n v="0.36035694444444444" u="1"/>
        <n v="6.4653650000000003" u="1"/>
        <n v="8.2519399999999994" u="1"/>
        <n v="14.78205" u="1"/>
        <n v="15.993079999999999" u="1"/>
        <n v="23.988300000000002" u="1"/>
        <n v="25.695200000000003" u="1"/>
        <n v="27.456625000000003" u="1"/>
        <n v="28.619904260308644" u="1"/>
        <n v="47.780641553333339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6.1904" u="1"/>
        <n v="33.024749999999997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74.063669999999988" u="1"/>
        <n v="1.3236177272727274" u="1"/>
        <n v="8.1598699999999962" u="1"/>
        <n v="14.003404756410257" u="1"/>
        <n v="12.252600000000001" u="1"/>
        <n v="14.429225939393939" u="1"/>
        <n v="20.253" u="1"/>
        <n v="44.598249999999986" u="1"/>
        <n v="63.15174866666667" u="1"/>
        <n v="214.28689999999997" u="1"/>
        <n v="8.3569000909090914" u="1"/>
        <n v="17.589424999999999" u="1"/>
        <n v="18.436833333333318" u="1"/>
        <n v="19.991057071333334" u="1"/>
        <n v="23.977188333333334" u="1"/>
        <n v="25.10523333333332" u="1"/>
        <n v="62.243876666666665" u="1"/>
        <n v="8.0366162639999992" u="1"/>
        <n v="9.4211425000000002" u="1"/>
        <n v="11.86164" u="1"/>
        <n v="16.447938333333333" u="1"/>
        <n v="17.7029" u="1"/>
        <n v="20.13795" u="1"/>
        <n v="38.946833333333331" u="1"/>
        <n v="39" u="1"/>
        <n v="54.049409817333334" u="1"/>
        <n v="67.268607316666674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7.988399999999999" u="1"/>
        <n v="42.985599999999998" u="1"/>
        <n v="54.60535999999999" u="1"/>
        <n v="156.12199999999999" u="1"/>
        <n v="5.4316799999999965" u="1"/>
        <n v="5.8007499999999954" u="1"/>
        <n v="14.010379999999996" u="1"/>
        <n v="22.062866666666661" u="1"/>
        <n v="41.256262318840584" u="1"/>
        <n v="46.180718115942028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6.5371166619999999" u="1"/>
        <n v="7.0610625000000002" u="1"/>
        <n v="10.115988333333327" u="1"/>
        <n v="14.510466663999999" u="1"/>
        <n v="23.236719999999998" u="1"/>
        <n v="25.401425" u="1"/>
        <n v="61.208726666666664" u="1"/>
        <n v="78.468287062499996" u="1"/>
        <n v="0.15455833333333333" u="1"/>
        <n v="1.39131" u="1"/>
        <n v="12.911660000000001" u="1"/>
        <n v="13.394540000000001" u="1"/>
        <n v="15.3184" u="1"/>
        <n v="25.342320138888887" u="1"/>
        <n v="27.86944499999999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4.042332231927716" u="1"/>
        <n v="103.52311166666667" u="1"/>
        <n v="18.417759999999994" u="1"/>
        <n v="42.369050000000001" u="1"/>
        <n v="62.724666666666643" u="1"/>
        <n v="9.047606666666665" u="1"/>
        <n v="93.489739999999998" u="1"/>
        <n v="3.6990233333333231" u="1"/>
        <n v="4.1299499999999991" u="1"/>
        <n v="8.0086999999999957" u="1"/>
        <n v="10.308200000000001" u="1"/>
        <n v="11.522498611111111" u="1"/>
        <n v="17.4270675" u="1"/>
        <n v="1.5905825" u="1"/>
        <n v="11.551034999999999" u="1"/>
        <n v="12.961375" u="1"/>
        <n v="13.689525" u="1"/>
        <n v="29.43141" u="1"/>
        <n v="29.622774997" u="1"/>
        <n v="40.434743216728393" u="1"/>
        <n v="41.717199999999991" u="1"/>
        <n v="65.850968333333313" u="1"/>
        <n v="11.11295" u="1"/>
        <n v="13.202739999999995" u="1"/>
        <n v="17.241125" u="1"/>
        <n v="17.589880000000001" u="1"/>
        <n v="27.900312499999998" u="1"/>
        <n v="33.034508329000005" u="1"/>
        <n v="42.329545000000003" u="1"/>
        <n v="10.960764999999995" u="1"/>
        <n v="19.270800000000001" u="1"/>
        <n v="26.166150000000002" u="1"/>
        <n v="35.335361738518522" u="1"/>
        <n v="45.15833833333333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9.534910347469136" u="1"/>
        <n v="19.799414166666665" u="1"/>
        <n v="24.080375" u="1"/>
        <n v="26.489022333333335" u="1"/>
        <n v="29.674199999999999" u="1"/>
        <n v="34.464994826470587" u="1"/>
        <n v="5.3253041666666654" u="1"/>
        <n v="8.1344533333333278" u="1"/>
        <n v="18.504200000000001" u="1"/>
        <n v="20.747599999999998" u="1"/>
        <n v="21.907339999999998" u="1"/>
        <n v="32.319739999999989" u="1"/>
        <n v="0.50434999999999797" u="1"/>
        <n v="10.176816666666662" u="1"/>
        <n v="23.60125" u="1"/>
        <n v="78.550048342788685" u="1"/>
        <n v="80.579189999999983" u="1"/>
        <n v="5.8939649999999997" u="1"/>
        <n v="21.7027" u="1"/>
        <n v="25.810708333333331" u="1"/>
        <n v="26.17883999999999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37.617760000000004" u="1"/>
        <n v="39.787937499999998" u="1"/>
        <n v="1.0891866666666641" u="1"/>
        <n v="7.5788449999999967" u="1"/>
        <n v="9.9828589090909094" u="1"/>
        <n v="13.200000000000001" u="1"/>
        <n v="15.450800000000001" u="1"/>
        <n v="16.391235507246378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6.165850000000002" u="1"/>
        <n v="26.335603170940171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53.319700000000005" u="1"/>
        <n v="2.4506699999999944" u="1"/>
        <n v="6.9476099999999938" u="1"/>
        <n v="10.700478333333322" u="1"/>
        <n v="16.031974999999999" u="1"/>
        <n v="20.162141666666667" u="1"/>
        <n v="65.776776666666649" u="1"/>
        <n v="4.0068095128205137" u="1"/>
        <n v="8.4242833299999997" u="1"/>
        <n v="9.1136566666666656" u="1"/>
        <n v="11.92754" u="1"/>
        <n v="21.653293303888891" u="1"/>
        <n v="33.208300000000001" u="1"/>
        <n v="35.501800000000003" u="1"/>
        <n v="42.928386666666661" u="1"/>
        <n v="6.6410599999999995" u="1"/>
        <n v="15.582036994301998" u="1"/>
        <n v="16.93721" u="1"/>
        <n v="17.580718115942034" u="1"/>
        <n v="20.490096666666663" u="1"/>
        <n v="22.689866666666656" u="1"/>
        <n v="23.1587" u="1"/>
        <n v="31.531999991999999" u="1"/>
        <n v="41.473444999999998" u="1"/>
        <n v="53.861899999999999" u="1"/>
        <n v="7.4205966666666621" u="1"/>
        <n v="22.452010569800571" u="1"/>
        <n v="24.408633333333334" u="1"/>
        <n v="29.242093333333329" u="1"/>
        <n v="32.385080000000002" u="1"/>
        <n v="36.591129129567904" u="1"/>
        <n v="67.191325000000006" u="1"/>
        <n v="5.5903825000000005" u="1"/>
        <n v="19.019599999999997" u="1"/>
        <n v="20.5507250625" u="1"/>
        <n v="21.90621999999999" u="1"/>
        <n v="24.486959999999996" u="1"/>
        <n v="26.58993333333332" u="1"/>
        <n v="30.265076666666666" u="1"/>
        <n v="39.272016666666659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4.175599999999999" u="1"/>
        <n v="31.987900000000003" u="1"/>
        <n v="40.633094999999997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7.1562593939393926" u="1"/>
        <n v="10.521106666666656" u="1"/>
        <n v="16.132159999999992" u="1"/>
        <n v="21.520848238235299" u="1"/>
        <n v="23.504304999999999" u="1"/>
        <n v="29.765000000000001" u="1"/>
        <n v="34.474763333333321" u="1"/>
        <n v="49.305106666666667" u="1"/>
        <n v="69.076000000000008" u="1"/>
        <n v="13.176460000000001" u="1"/>
        <n v="18.770200724637686" u="1"/>
        <n v="25.407666666666657" u="1"/>
        <n v="43.151283333333325" u="1"/>
        <n v="53.547125062500001" u="1"/>
        <n v="11.780275" u="1"/>
        <n v="13.883356666666664" u="1"/>
        <n v="21.834800000000001" u="1"/>
        <n v="23.10523333333332" u="1"/>
        <n v="32.177961666666668" u="1"/>
        <n v="32.484209999999997" u="1"/>
        <n v="38.965016666666656" u="1"/>
        <n v="49.757800000000003" u="1"/>
        <n v="53.472300000000004" u="1"/>
        <n v="1.6154075000000006" u="1"/>
        <n v="7.891836666666654" u="1"/>
        <n v="9.7018999999999984" u="1"/>
        <n v="13.140749999999999" u="1"/>
        <n v="13.8306" u="1"/>
        <n v="23.771676260308645" u="1"/>
        <n v="24.19009999999999" u="1"/>
        <n v="31.694826086956525" u="1"/>
        <n v="32.2125482382353" u="1"/>
        <n v="32.949524999999987" u="1"/>
        <n v="35" u="1"/>
        <n v="45.944776666666669" u="1"/>
        <n v="55.171919826470592" u="1"/>
        <n v="9.3248350000000002" u="1"/>
        <n v="20.54702" u="1"/>
        <n v="25.702500000000001" u="1"/>
        <n v="33.89772295081967" u="1"/>
        <n v="7.6629000000000005" u="1"/>
        <n v="9.9701500000000003" u="1"/>
        <n v="11.6564" u="1"/>
        <n v="21.178373333333329" u="1"/>
        <n v="21.461339999999989" u="1"/>
        <n v="30.272134999999999" u="1"/>
        <n v="35.472070000000002" u="1"/>
        <n v="42.180718115942028" u="1"/>
        <n v="63.388999999999996" u="1"/>
        <n v="12.81945286925926" u="1"/>
        <n v="14.349148264" u="1"/>
        <n v="15.3635" u="1"/>
        <n v="24.685299999999998" u="1"/>
        <n v="62.836879999999979" u="1"/>
        <n v="80.24067500000001" u="1"/>
        <n v="151.60361666666665" u="1"/>
        <n v="2.2061233333333261" u="1"/>
        <n v="14.984223913043479" u="1"/>
        <n v="16.553942333333332" u="1"/>
        <n v="21.309866666666668" u="1"/>
        <n v="29.276989650000004" u="1"/>
        <n v="33.083500000000001" u="1"/>
        <n v="139.61916000000002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7.378965217391304" u="1"/>
        <n v="53.280049999999989" u="1"/>
        <n v="9.8474400000000006" u="1"/>
        <n v="15.220927500000002" u="1"/>
        <n v="19.846359999999997" u="1"/>
        <n v="39.054089999999988" u="1"/>
        <n v="39.447210198000001" u="1"/>
        <n v="78.056831666666668" u="1"/>
        <n v="11.170780000000001" u="1"/>
        <n v="25.876200000000001" u="1"/>
        <n v="30.667605000000002" u="1"/>
        <n v="45.220354333333333" u="1"/>
        <n v="61.787613740740738" u="1"/>
        <n v="75.662268396000002" u="1"/>
        <n v="0.38462083333333347" u="1"/>
        <n v="12.735710833333334" u="1"/>
        <n v="15.853479999999983" u="1"/>
        <n v="18.772766663999999" u="1"/>
        <n v="19.061062499999998" u="1"/>
        <n v="9.5557999999999996" u="1"/>
        <n v="13.70748" u="1"/>
        <n v="15.08023333333332" u="1"/>
        <n v="17.808042279202283" u="1"/>
        <n v="20.790677738518518" u="1"/>
        <n v="85.145193333333324" u="1"/>
        <n v="0.78498666666666639" u="1"/>
        <n v="14.306986666666656" u="1"/>
        <n v="17.148240000000001" u="1"/>
        <n v="19.275466666666667" u="1"/>
        <n v="20.614989999999995" u="1"/>
        <n v="34.45975" u="1"/>
        <n v="35.223199999999999" u="1"/>
        <n v="35.445489999999999" u="1"/>
        <n v="45.374912666666667" u="1"/>
        <n v="48.33305" u="1"/>
        <n v="71.3242975" u="1"/>
        <n v="1.4860000000000007" u="1"/>
        <n v="11.379066666666661" u="1"/>
        <n v="13.533739999999993" u="1"/>
        <n v="16.621579999999994" u="1"/>
        <n v="20.165749999999999" u="1"/>
        <n v="39.757930434782608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28.387729553333333" u="1"/>
        <n v="32.63832" u="1"/>
        <n v="41.910819826470586" u="1"/>
        <n v="11.214" u="1"/>
        <n v="15.0464" u="1"/>
        <n v="27.530513553333332" u="1"/>
        <n v="40.810234842666674" u="1"/>
        <n v="77.308256666666651" u="1"/>
        <n v="3.969733333333334" u="1"/>
        <n v="6.3545999999999996" u="1"/>
        <n v="6.8888666666666607" u="1"/>
        <n v="10.503500000000001" u="1"/>
        <n v="11.270813333333328" u="1"/>
        <n v="17.70524" u="1"/>
        <n v="25.672466666666665" u="1"/>
        <n v="2.8557966666666581" u="1"/>
        <n v="6.3546000000000005" u="1"/>
        <n v="8.239969999999996" u="1"/>
        <n v="15.457599999999999" u="1"/>
        <n v="39.18055833333333" u="1"/>
        <n v="42.427799999999998" u="1"/>
        <n v="3.5510999999999999" u="1"/>
        <n v="4.2888799999999963" u="1"/>
        <n v="5.9764999999999997" u="1"/>
        <n v="17.205766666666666" u="1"/>
        <n v="20.831800000000001" u="1"/>
        <n v="23.036616263999999" u="1"/>
        <n v="24.454899999999999" u="1"/>
        <n v="28.743898333333327" u="1"/>
        <n v="40.087000000000003" u="1"/>
        <n v="58.466324999999998" u="1"/>
        <n v="3.5511000000000004" u="1"/>
        <n v="10.869" u="1"/>
        <n v="20.461489999999998" u="1"/>
        <n v="22.264818333333334" u="1"/>
        <n v="23.284500000000001" u="1"/>
        <n v="34.761944999999997" u="1"/>
        <n v="57.692969999999995" u="1"/>
        <n v="57.828000000000003" u="1"/>
        <n v="67.063034027777775" u="1"/>
        <n v="110.47364499999999" u="1"/>
        <n v="4.7773916666666674" u="1"/>
        <n v="42.315600000000003" u="1"/>
        <n v="50.281100000000002" u="1"/>
        <n v="11.404712499999995" u="1"/>
        <n v="15.319570000000001" u="1"/>
        <n v="17.705543333333324" u="1"/>
        <n v="25.05734" u="1"/>
        <n v="27.581979999999994" u="1"/>
        <n v="97.332099999999997" u="1"/>
        <n v="17.806999999999999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21.718933333333329" u="1"/>
        <n v="24.335603170940171" u="1"/>
        <n v="25.681100000000001" u="1"/>
        <n v="28.689525" u="1"/>
        <n v="43.459200000000003" u="1"/>
        <n v="19.549199999999999" u="1"/>
        <n v="22.960999991999998" u="1"/>
        <n v="24.301400000000001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32.140124999999998" u="1"/>
        <n v="45.025077000000003" u="1"/>
        <n v="3.1942166666666538" u="1"/>
        <n v="13.795344999999999" u="1"/>
        <n v="23.397855666666668" u="1"/>
        <n v="29.456399996000002" u="1"/>
        <n v="50.588962821568629" u="1"/>
        <n v="2.7229666666666601" u="1"/>
        <n v="5.4939249950000004" u="1"/>
        <n v="20.689866666666656" u="1"/>
        <n v="24.196641666666668" u="1"/>
        <n v="39.374324999999999" u="1"/>
        <n v="5.8296666666666592" u="1"/>
        <n v="7.2817800000000004" u="1"/>
        <n v="8.5974000000000004" u="1"/>
        <n v="10.4503675" u="1"/>
        <n v="13.382569999999998" u="1"/>
        <n v="26.659029999999998" u="1"/>
        <n v="26.761858638948311" u="1"/>
        <n v="28.292988405797104" u="1"/>
        <n v="36.790138666666664" u="1"/>
        <n v="47.827016" u="1"/>
        <n v="5.0462999999999996" u="1"/>
        <n v="8.4451412727272732" u="1"/>
        <n v="17.019599999999997" u="1"/>
        <n v="19.90621999999999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8.816903000000003" u="1"/>
        <n v="10.111376666666661" u="1"/>
        <n v="10.466017727272728" u="1"/>
        <n v="11.354211666666657" u="1"/>
        <n v="13.90375" u="1"/>
        <n v="15.426400000000001" u="1"/>
        <n v="29.00967" u="1"/>
        <n v="35.855080000000001" u="1"/>
        <n v="7.5027000000000008" u="1"/>
        <n v="10.908466666666659" u="1"/>
        <n v="17.131499999999999" u="1"/>
        <n v="26.845199999999998" u="1"/>
        <n v="8.2777099999999972" u="1"/>
        <n v="14.162463333333326" u="1"/>
        <n v="17.865433333333321" u="1"/>
        <n v="19.333599999999997" u="1"/>
        <n v="21.70504" u="1"/>
        <n v="23.258891666666663" u="1"/>
        <n v="25.984349999999999" u="1"/>
        <n v="36.568816666666663" u="1"/>
        <n v="0.36944999999999995" u="1"/>
        <n v="5.9292160000000003" u="1"/>
        <n v="17.669726666666662" u="1"/>
        <n v="21.10523333333332" u="1"/>
        <n v="37.612100062500005" u="1"/>
        <n v="49.39855" u="1"/>
        <n v="73.247944692592597" u="1"/>
        <n v="2.43763333333332" u="1"/>
        <n v="29.482471014492759" u="1"/>
        <n v="3.1453649999999995" u="1"/>
        <n v="15.579670909090909" u="1"/>
        <n v="16.989866666666668" u="1"/>
        <n v="20.019169826470591" u="1"/>
        <n v="22.157733333333333" u="1"/>
        <n v="67.28629833333332" u="1"/>
        <n v="9.5653399999999991" u="1"/>
        <n v="13.969949999999999" u="1"/>
        <n v="40.910681666666662" u="1"/>
        <n v="41.848500000000001" u="1"/>
        <n v="86.41677" u="1"/>
        <n v="22.685299999999998" u="1"/>
        <n v="27.680741666666666" u="1"/>
        <n v="55.086928333333326" u="1"/>
        <n v="69.938068703703706" u="1"/>
        <n v="7.6712063418803424" u="1"/>
        <n v="11.5275" u="1"/>
        <n v="23.764942028985509" u="1"/>
        <n v="29.702677083333334" u="1"/>
        <n v="46.528016983333337" u="1"/>
        <n v="23.548999999999996" u="1"/>
        <n v="51.833083333333327" u="1"/>
        <n v="11.4405" u="1"/>
        <n v="13.467845000000001" u="1"/>
        <n v="18.587499999999999" u="1"/>
        <n v="23.79066666666666" u="1"/>
        <n v="43.105531473529425" u="1"/>
        <n v="45.365049999999997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31.660710000000002" u="1"/>
        <n v="33.503012499999997" u="1"/>
        <n v="56.949319766013076" u="1"/>
        <n v="17.061062499999998" u="1"/>
        <n v="20.042224999999995" u="1"/>
        <n v="34.541626666666659" u="1"/>
        <n v="39.561140999999999" u="1"/>
        <n v="51.396616666666667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47.738" u="1"/>
        <n v="1.3083" u="1"/>
        <n v="2.2428000000000003" u="1"/>
        <n v="9.572849999999999" u="1"/>
        <n v="12.839858909090911" u="1"/>
        <n v="30.761658638948312" u="1"/>
        <n v="87.065628333333336" u="1"/>
        <n v="4.1403750000000006" u="1"/>
        <n v="5.5819374999999996" u="1"/>
        <n v="10.746745000000001" u="1"/>
        <n v="13.055145833333331" u="1"/>
        <n v="15.069986666666667" u="1"/>
        <n v="58.05" u="1"/>
        <n v="58.778149999999997" u="1"/>
        <n v="62.974624999999996" u="1"/>
        <n v="0.74760000000000004" u="1"/>
        <n v="11.597756666666662" u="1"/>
        <n v="14.95726666666666" u="1"/>
        <n v="33.699333333333328" u="1"/>
        <n v="35.204140000000002" u="1"/>
        <n v="37.910819826470586" u="1"/>
        <n v="61.445933333333322" u="1"/>
        <n v="4.7880199999999995" u="1"/>
        <n v="6.5318708333333291" u="1"/>
        <n v="2.6917550000000001" u="1"/>
        <n v="3.6985666666666521" u="1"/>
        <n v="9.4946750000000009" u="1"/>
        <n v="10.270813333333328" u="1"/>
        <n v="19.984549999999999" u="1"/>
        <n v="20.906076666666664" u="1"/>
        <n v="21.072438909090913" u="1"/>
        <n v="21.1313" u="1"/>
        <n v="29.179400000000001" u="1"/>
        <n v="31.252856666666652" u="1"/>
        <n v="38.871173333333324" u="1"/>
        <n v="52.985100000000003" u="1"/>
        <n v="7.4628800000000002" u="1"/>
        <n v="8.3869799999999906" u="1"/>
        <n v="8.8743266666666614" u="1"/>
        <n v="10.277609999999999" u="1"/>
        <n v="11.281283329999999" u="1"/>
        <n v="11.708600000000001" u="1"/>
        <n v="48.951881666666665" u="1"/>
        <n v="64.545981467333334" u="1"/>
        <n v="88.493108528000008" u="1"/>
        <n v="2.7444366666666591" u="1"/>
        <n v="9.7743399999999951" u="1"/>
        <n v="10.155461666666657" u="1"/>
        <n v="21.036616263999999" u="1"/>
        <n v="24.476258638948309" u="1"/>
        <n v="26.822572983333338" u="1"/>
        <n v="27.820181172666665" u="1"/>
        <n v="6.2195383333333334" u="1"/>
        <n v="6.8828049999999967" u="1"/>
        <n v="15.724579999999996" u="1"/>
        <n v="17.242799999999999" u="1"/>
        <n v="21.810708333333331" u="1"/>
        <n v="30.260437499999998" u="1"/>
        <n v="37.131455000000003" u="1"/>
        <n v="37.561608455840457" u="1"/>
        <n v="101.48115" u="1"/>
        <n v="1.7078783333333258" u="1"/>
        <n v="6.0167000000000002" u="1"/>
        <n v="15.2034" u="1"/>
        <n v="20.989666666666668" u="1"/>
        <n v="26.157533333333333" u="1"/>
        <n v="26.784002889304819" u="1"/>
        <n v="33.563400000000001" u="1"/>
        <n v="60.036803333333317" u="1"/>
        <n v="2.5115347820987659" u="1"/>
        <n v="8.3716599999999985" u="1"/>
        <n v="15.108740000000001" u="1"/>
        <n v="17.206679999999995" u="1"/>
        <n v="26.4405" u="1"/>
        <n v="33.14285666666666" u="1"/>
        <n v="33.598700000000001" u="1"/>
        <n v="41.263500000000001" u="1"/>
        <n v="0.853171666666662" u="1"/>
        <n v="28.768017499999999" u="1"/>
        <n v="36.782399999999996" u="1"/>
        <n v="52.310874999999989" u="1"/>
        <n v="3.9934099999999999" u="1"/>
        <n v="10.450110833333333" u="1"/>
        <n v="13.598669999999995" u="1"/>
        <n v="50.786956316666668" u="1"/>
        <n v="4.1797649999999997" u="1"/>
        <n v="11.774800000000001" u="1"/>
        <n v="13.378106666666657" u="1"/>
        <n v="20.220133333333337" u="1"/>
        <n v="23.890400000000003" u="1"/>
        <n v="25.213999999999999" u="1"/>
        <n v="0.100278333333333" u="1"/>
        <n v="16.162141666666667" u="1"/>
        <n v="17.230481040666668" u="1"/>
        <n v="38.530383333333333" u="1"/>
        <n v="64.102784999999997" u="1"/>
        <n v="81.903706666666665" u="1"/>
        <n v="0.50979999999999892" u="1"/>
        <n v="2.1114916666666619" u="1"/>
        <n v="8.7845866666666659" u="1"/>
        <n v="19.872133333333331" u="1"/>
        <n v="21.742373333333333" u="1"/>
        <n v="23.5837" u="1"/>
        <n v="35.611179999999997" u="1"/>
        <n v="47.011800000000008" u="1"/>
        <n v="75.298699999999997" u="1"/>
        <n v="84.023575000000008" u="1"/>
        <n v="5.9121591818181827" u="1"/>
        <n v="8.6718666666666593" u="1"/>
        <n v="11.658174999999989" u="1"/>
        <n v="18.060832694938274" u="1"/>
        <n v="37.382547106666664" u="1"/>
        <n v="53.3262" u="1"/>
        <n v="11.283849999999999" u="1"/>
        <n v="13.611249999999995" u="1"/>
        <n v="14.278983333333329" u="1"/>
        <n v="21.493500000000001" u="1"/>
        <n v="25.242093333333329" u="1"/>
        <n v="50.178839999999994" u="1"/>
        <n v="50.531500000000001" u="1"/>
        <n v="116.37370499999999" u="1"/>
        <n v="1.6205624999999999" u="1"/>
        <n v="11.78205" u="1"/>
        <n v="17.380379999999999" u="1"/>
        <n v="32.992661666666649" u="1"/>
        <n v="41.125774999999997" u="1"/>
        <n v="41.920208132000006" u="1"/>
        <n v="9.7938683333333305" u="1"/>
        <n v="10.636465000000001" u="1"/>
        <n v="14.091799999999999" u="1"/>
        <n v="16.04679166666665" u="1"/>
        <n v="23.408125000000002" u="1"/>
        <n v="30.950516666666658" u="1"/>
        <n v="51.960764999999995" u="1"/>
        <n v="12.90375" u="1"/>
        <n v="22.173663333333323" u="1"/>
        <n v="27.00967" u="1"/>
        <n v="31.025648238235298" u="1"/>
        <n v="34.741699999999994" u="1"/>
        <n v="37.572038405797109" u="1"/>
        <n v="55.027238051282055" u="1"/>
        <n v="1.9231041666666675" u="1"/>
        <n v="9.3985500000000002" u="1"/>
        <n v="9.628651666666654" u="1"/>
        <n v="10.619569999999996" u="1"/>
        <n v="12.373334999999997" u="1"/>
        <n v="16.3019" u="1"/>
        <n v="19.504304999999999" u="1"/>
        <n v="19.736283333333329" u="1"/>
        <n v="20.8035" u="1"/>
        <n v="25.131099999999996" u="1"/>
        <n v="32.138611432679738" u="1"/>
        <n v="81.047606666666667" u="1"/>
        <n v="0.89704500000000031" u="1"/>
        <n v="9.6761824545454544" u="1"/>
        <n v="13.531306666666664" u="1"/>
        <n v="17.298300000000001" u="1"/>
        <n v="19.291703333333331" u="1"/>
        <n v="19.883700000000001" u="1"/>
        <n v="26.380718115942031" u="1"/>
        <n v="31.173929999999999" u="1"/>
        <n v="60.806227666666665" u="1"/>
        <n v="219.84559666666664" u="1"/>
        <n v="13.995263333333327" u="1"/>
        <n v="23.618699999999993" u="1"/>
        <n v="40.336799999999997" u="1"/>
        <n v="40.838000000000001" u="1"/>
        <n v="1.3206966666666629" u="1"/>
        <n v="4.9244016666666459" u="1"/>
        <n v="11.697058909090909" u="1"/>
        <n v="22.487269999999999" u="1"/>
        <n v="23.302212520617285" u="1"/>
        <n v="23.476914999999998" u="1"/>
        <n v="33.2438" u="1"/>
        <n v="33.607875" u="1"/>
        <n v="40.137366354177331" u="1"/>
        <n v="16.294090000000001" u="1"/>
        <n v="21.058489000000002" u="1"/>
        <n v="50.119871189054969" u="1"/>
        <n v="97.529085616577547" u="1"/>
        <n v="2.7459583333333248" u="1"/>
        <n v="9.6039450000000013" u="1"/>
        <n v="13.445169999999999" u="1"/>
        <n v="17.178373333333329" u="1"/>
        <n v="19.24701833333333" u="1"/>
        <n v="26.236466666666665" u="1"/>
        <n v="29.594250000000002" u="1"/>
        <n v="38.561933333333336" u="1"/>
        <n v="41.563000000000002" u="1"/>
        <n v="57.755780000000001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32.687019999999997" u="1"/>
        <n v="35.792296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8.350099999999998" u="1"/>
        <n v="36.209870000000002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40.844761584000004" u="1"/>
        <n v="52.709049999999991" u="1"/>
        <n v="55.468449999999997" u="1"/>
        <n v="63.551488692592599" u="1"/>
        <n v="241.83633065533334" u="1"/>
        <n v="5.1539191666666673" u="1"/>
        <n v="5.1829625000000004" u="1"/>
        <n v="9.3942349999999983" u="1"/>
        <n v="10.13848333" u="1"/>
        <n v="10.315351666666654" u="1"/>
        <n v="10.4405" u="1"/>
        <n v="15.922015" u="1"/>
        <n v="16.97425333333333" u="1"/>
        <n v="21.53773666666666" u="1"/>
        <n v="38.282119999999999" u="1"/>
        <n v="52.104556416666668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36.141264" u="1"/>
        <n v="2.3549599999999993" u="1"/>
        <n v="7.7417429999999996" u="1"/>
        <n v="10.145365" u="1"/>
        <n v="10.851699999999999" u="1"/>
        <n v="12.433299999999999" u="1"/>
        <n v="15.516899999999998" u="1"/>
        <n v="18.042224999999995" u="1"/>
        <n v="30.168900000000001" u="1"/>
        <n v="31.270813333333329" u="1"/>
        <n v="44.203899999999997" u="1"/>
        <n v="56.312425062499997" u="1"/>
        <n v="58.995405685333338" u="1"/>
        <n v="62.175000000000004" u="1"/>
        <n v="2.0000283333333342" u="1"/>
        <n v="8.4485939999999999" u="1"/>
        <n v="8.5224986111111107" u="1"/>
        <n v="21.596762499999997" u="1"/>
        <n v="35.670285507246383" u="1"/>
        <n v="44.754450690257812" u="1"/>
        <n v="11.626998636363636" u="1"/>
        <n v="14.261712499999994" u="1"/>
        <n v="15.889800000000001" u="1"/>
        <n v="20.825897140594382" u="1"/>
        <n v="24.3642" u="1"/>
        <n v="31.336149999999996" u="1"/>
        <n v="13.6205625" u="1"/>
        <n v="17.198217129567901" u="1"/>
        <n v="20.6084" u="1"/>
        <n v="22.700478333333322" u="1"/>
        <n v="28.672574999999995" u="1"/>
        <n v="28.759683333333339" u="1"/>
        <n v="32.766925000000001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97449999999999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9.763624999999994" u="1"/>
        <n v="22.75267333333333" u="1"/>
        <n v="32.673706521739135" u="1"/>
        <n v="51.972215124887441" u="1"/>
        <n v="2.7614566666666587" u="1"/>
        <n v="18.080375" u="1"/>
        <n v="19.93311666666666" u="1"/>
        <n v="20.3017" u="1"/>
        <n v="32.439659999999996" u="1"/>
        <n v="1.7398049999999938" u="1"/>
        <n v="8.1689000000000007" u="1"/>
        <n v="9.7658199999999997" u="1"/>
        <n v="13.294070909090909" u="1"/>
        <n v="16.170561666666664" u="1"/>
        <n v="16.181825" u="1"/>
        <n v="17.436183333333332" u="1"/>
        <n v="26.159869999999994" u="1"/>
        <n v="35.293075000000002" u="1"/>
        <n v="39.325238333333324" u="1"/>
        <n v="44.852000000000004" u="1"/>
        <n v="9.4568316666666661" u="1"/>
        <n v="10.914858333333326" u="1"/>
        <n v="15.28108333" u="1"/>
        <n v="15.708400000000001" u="1"/>
        <n v="17.60125" u="1"/>
        <n v="32.087000000000003" u="1"/>
        <n v="32.557560000000002" u="1"/>
        <n v="33.453475000000005" u="1"/>
        <n v="48.837600000000002" u="1"/>
        <n v="1.5464933333333279" u="1"/>
        <n v="8.3771749930000006" u="1"/>
        <n v="8.7152259393939389" u="1"/>
        <n v="15.182471014492755" u="1"/>
        <n v="15.263820000000001" u="1"/>
        <n v="27.235199999999992" u="1"/>
        <n v="27.823140000000002" u="1"/>
        <n v="29.382774999999988" u="1"/>
        <n v="36.588516666666663" u="1"/>
        <n v="38.147999999999996" u="1"/>
        <n v="70.756310999999997" u="1"/>
        <n v="155.9353123188406" u="1"/>
        <n v="8.2533713333333338" u="1"/>
        <n v="13.565232000000002" u="1"/>
        <n v="32.3581" u="1"/>
        <n v="35.052671739130439" u="1"/>
        <n v="46.685299999999998" u="1"/>
        <n v="1.3531816666666621" u="1"/>
        <n v="7.1258433333333313" u="1"/>
        <n v="13.709111881372554" u="1"/>
        <n v="19.558203699430202" u="1"/>
        <n v="23.980599999999999" u="1"/>
        <n v="75.378625" u="1"/>
        <n v="2.996175" u="1"/>
        <n v="14.357764999999995" u="1"/>
        <n v="14.903499999999999" u="1"/>
        <n v="19.316600085987655" u="1"/>
        <n v="22.389599992000001" u="1"/>
        <n v="30.975228333333327" u="1"/>
        <n v="31.854700000000001" u="1"/>
        <n v="7.4188749999999999" u="1"/>
        <n v="17.598099999999999" u="1"/>
        <n v="17.718933333333329" u="1"/>
        <n v="22.522498611111111" u="1"/>
        <n v="24.689525" u="1"/>
        <n v="25.722799999999999" u="1"/>
        <n v="74.999151650000002" u="1"/>
        <n v="15.448605813390314" u="1"/>
        <n v="26.008699999999997" u="1"/>
        <n v="26.315551666666664" u="1"/>
        <n v="31.842464999999997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9.819083333333332" u="1"/>
        <n v="17.022546666666667" u="1"/>
        <n v="42.111376666666665" u="1"/>
        <n v="44.055518333333325" u="1"/>
        <n v="8.4611450000000001" u="1"/>
        <n v="27.783266666666663" u="1"/>
        <n v="27.89606249999999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34.293679999999995" u="1"/>
        <n v="34.680613999999998" u="1"/>
        <n v="77.519819999999996" u="1"/>
        <n v="89.941949999999991" u="1"/>
        <n v="3.908466666666659" u="1"/>
        <n v="11.87716666666666" u="1"/>
        <n v="16.6915175" u="1"/>
        <n v="17.444600000000001" u="1"/>
        <n v="24.6082" u="1"/>
        <n v="26.447800000000001" u="1"/>
        <n v="29.013974999999999" u="1"/>
        <n v="18.163816666666666" u="1"/>
        <n v="22.596175000000002" u="1"/>
        <n v="80.541773333333325" u="1"/>
        <n v="3.7095500000000001" u="1"/>
        <n v="7.0391999999999957" u="1"/>
        <n v="9.423" u="1"/>
        <n v="25.00967" u="1"/>
        <n v="8.4206666666666674" u="1"/>
        <n v="8.9784199999999998" u="1"/>
        <n v="8.9956833300000003" u="1"/>
        <n v="10.902279999999999" u="1"/>
        <n v="17.504304999999999" u="1"/>
        <n v="18.8035" u="1"/>
        <n v="19.905058638948312" u="1"/>
        <n v="27.883299999999998" u="1"/>
        <n v="40.567064999999999" u="1"/>
        <n v="119.059071" u="1"/>
        <n v="13.1684" u="1"/>
        <n v="15.063949999999998" u="1"/>
        <n v="24.12284" u="1"/>
        <n v="26.14410486111111" u="1"/>
        <n v="62.876576666666665" u="1"/>
        <n v="15.647574999999994" u="1"/>
        <n v="16.166056666666659" u="1"/>
        <n v="16.181904166666666" u="1"/>
        <n v="17.10523333333332" u="1"/>
        <n v="27.24474" u="1"/>
        <n v="34.344000000000001" u="1"/>
        <n v="6.9979333333333331" u="1"/>
        <n v="11.998000000000001" u="1"/>
        <n v="15.236374999999999" u="1"/>
        <n v="35.589424999999999" u="1"/>
        <n v="106.56114666666666" u="1"/>
        <n v="2.7009374999999998" u="1"/>
        <n v="10.484198636363637" u="1"/>
        <n v="27.500000000000004" u="1"/>
        <n v="32.491930000000004" u="1"/>
        <n v="4.8740300000000003" u="1"/>
        <n v="8.1645108333333329" u="1"/>
        <n v="10.530135" u="1"/>
        <n v="14.318301666666663" u="1"/>
        <n v="15.912145833333332" u="1"/>
        <n v="18.322800000000001" u="1"/>
        <n v="33.802227299208432" u="1"/>
        <n v="10.734063333333326" u="1"/>
        <n v="13.603745000000002" u="1"/>
        <n v="15.832126666666667" u="1"/>
        <n v="27.729799999999997" u="1"/>
        <n v="39.365508333333331" u="1"/>
        <n v="45.880256666666654" u="1"/>
        <n v="56.594123062499996" u="1"/>
        <n v="0.79298840579710173" u="1"/>
        <n v="9.7368000000000006" u="1"/>
        <n v="13.961886666666667" u="1"/>
        <n v="16.921924995000001" u="1"/>
        <n v="17.401425" u="1"/>
        <n v="19.266033333333333" u="1"/>
        <n v="21.597899999999999" u="1"/>
        <n v="23.191324999999999" u="1"/>
        <n v="26.140799999999999" u="1"/>
        <n v="32.476309999999998" u="1"/>
        <n v="39.061062499999998" u="1"/>
        <n v="8.6230199999999986" u="1"/>
        <n v="11.71195" u="1"/>
        <n v="12.928100090909092" u="1"/>
        <n v="14.414277777777777" u="1"/>
        <n v="17.342320138888887" u="1"/>
        <n v="22.844899999999999" u="1"/>
        <n v="30.634951333333333" u="1"/>
        <n v="40.281122950819672" u="1"/>
        <n v="8.37242" u="1"/>
        <n v="21.782471014492756" u="1"/>
        <n v="28.689482608695656" u="1"/>
        <n v="36.543773333333327" u="1"/>
        <n v="56.90569" u="1"/>
        <n v="10.406637499999997" u="1"/>
        <n v="12.631339999999996" u="1"/>
        <n v="17.302818333333327" u="1"/>
        <n v="2.8158749999999997" u="1"/>
        <n v="16.042224999999995" u="1"/>
        <n v="21.022346666666667" u="1"/>
        <n v="22.09110512121212" u="1"/>
        <n v="29.270813333333329" u="1"/>
        <n v="30.335700000000003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34.485336666666669" u="1"/>
        <n v="50.620289999999997" u="1"/>
        <n v="51.235199999999992" u="1"/>
        <n v="4.8079757513333332" u="1"/>
        <n v="7.5896499999999998" u="1"/>
        <n v="15.124066666666657" u="1"/>
        <n v="33.765299999999996" u="1"/>
        <n v="36.33305" u="1"/>
        <n v="58.460543518000001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2.1794666666666673" u="1"/>
        <n v="11.209133333333329" u="1"/>
        <n v="20.501038909090912" u="1"/>
        <n v="29.878965217391308" u="1"/>
        <n v="0.89040211396011415" u="1"/>
        <n v="0.96655833333332997" u="1"/>
        <n v="14.2972" u="1"/>
        <n v="39.394826086956527" u="1"/>
        <n v="9.5679799999999986" u="1"/>
        <n v="10.628400000000001" u="1"/>
        <n v="17.93311666666666" u="1"/>
        <n v="21.020319999999998" u="1"/>
        <n v="31.627839999999999" u="1"/>
        <n v="40.433399999999999" u="1"/>
        <n v="54.718032000000001" u="1"/>
        <n v="13.765619999999998" u="1"/>
        <n v="15.17596" u="1"/>
        <n v="21.467230000000001" u="1"/>
        <n v="24.159869999999994" u="1"/>
        <n v="25.886146666666654" u="1"/>
        <n v="30.003404756410255" u="1"/>
        <n v="33.272516666666661" u="1"/>
        <n v="2.9901500000000012" u="1"/>
        <n v="11.641586666666667" u="1"/>
        <n v="12.376974992999999" u="1"/>
        <n v="15.800625" u="1"/>
        <n v="17.036616263999999" u="1"/>
        <n v="34.56669492753624" u="1"/>
        <n v="41.504305000000002" u="1"/>
        <n v="10.4544" u="1"/>
        <n v="12.417423333333328" u="1"/>
        <n v="17.284500000000001" u="1"/>
        <n v="33.405133333333332" u="1"/>
        <n v="165.74968030000002" u="1"/>
        <n v="13.171746666666657" u="1"/>
        <n v="22.322600000000001" u="1"/>
        <n v="55.485599999999998" u="1"/>
        <n v="2.3064016666666589" u="1"/>
        <n v="4.1622149999999998" u="1"/>
        <n v="5.7486800000000002" u="1"/>
        <n v="12.364666666666666" u="1"/>
        <n v="33.263500000000001" u="1"/>
        <n v="45.156773333333319" u="1"/>
        <n v="7.7261599999999966" u="1"/>
        <n v="8.2802000000000007" u="1"/>
        <n v="8.7208749999999959" u="1"/>
        <n v="18.169227499999998" u="1"/>
        <n v="24.141399999999997" u="1"/>
        <n v="30.860727487333335" u="1"/>
        <n v="38.168900000000001" u="1"/>
        <n v="18.335603170940171" u="1"/>
        <n v="47.399050000000003" u="1"/>
        <n v="0.18772499999999998" u="1"/>
        <n v="2.636119999999992" u="1"/>
        <n v="4.5053383333333334" u="1"/>
        <n v="19.960764999999995" u="1"/>
        <n v="21.379066666666663" u="1"/>
        <n v="24.008699999999997" u="1"/>
        <n v="79.580906333333346" u="1"/>
        <n v="2.8195649999999999" u="1"/>
        <n v="15.668014650000003" u="1"/>
        <n v="15.918416666666667" u="1"/>
        <n v="33.167375" u="1"/>
        <n v="33.891779166666666" u="1"/>
        <n v="37.691888333333331" u="1"/>
        <n v="49.870285507246386" u="1"/>
        <n v="0.62104666666666397" u="1"/>
        <n v="2.5621199999999997" u="1"/>
        <n v="7.4037083333333253" u="1"/>
        <n v="7.48855" u="1"/>
        <n v="25.750900000000001" u="1"/>
        <n v="34.499323333333322" u="1"/>
        <n v="36.434437500000001" u="1"/>
        <n v="38.848750125000002" u="1"/>
        <n v="6.3358333333333299" u="1"/>
        <n v="7.5491175000000004" u="1"/>
        <n v="8.9492499999999957" u="1"/>
        <n v="15.344933333333328" u="1"/>
        <n v="16.808979999999998" u="1"/>
        <n v="30.009258333333335" u="1"/>
        <n v="30.094188333333335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9.5367800000000003" u="1"/>
        <n v="9.5912633333333268" u="1"/>
        <n v="14.044875000000001" u="1"/>
        <n v="14.33528457834225" u="1"/>
        <n v="14.953109999999995" u="1"/>
        <n v="21.43231458333333" u="1"/>
        <n v="27.1098" u="1"/>
        <n v="33.215599999999995" u="1"/>
        <n v="58.550799999999995" u="1"/>
        <n v="84.291600000000003" u="1"/>
        <n v="8.5940000000000012" u="1"/>
        <n v="8.7281250000000004" u="1"/>
        <n v="12.091799999999999" u="1"/>
        <n v="15.135633333333335" u="1"/>
        <n v="18.978851650000003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8.173663333333323" u="1"/>
        <n v="18.911349999999999" u="1"/>
        <n v="19.293074999999998" u="1"/>
        <n v="20.754403333333329" u="1"/>
        <n v="29.724633333333333" u="1"/>
        <n v="36.16214166666667" u="1"/>
        <n v="66.175565000000006" u="1"/>
        <n v="11.488539999999995" u="1"/>
        <n v="16.8035" u="1"/>
        <n v="24.113913333333329" u="1"/>
        <n v="30.558900000000001" u="1"/>
        <n v="50.357764999999993" u="1"/>
        <n v="52.129801561851856" u="1"/>
        <n v="1.42675" u="1"/>
        <n v="12.120487499999999" u="1"/>
        <n v="19.046900000000001" u="1"/>
        <n v="25.054759545454548" u="1"/>
        <n v="30.042899999999996" u="1"/>
        <n v="58.141823333333321" u="1"/>
        <n v="65.286123333333322" u="1"/>
        <n v="66.282505" u="1"/>
        <n v="86.318060000000003" u="1"/>
        <n v="5.983043333333331" u="1"/>
        <n v="7.1683533333333234" u="1"/>
        <n v="11.515986666666667" u="1"/>
        <n v="11.995263333333327" u="1"/>
        <n v="15.55261666666666" u="1"/>
        <n v="17.757393333333333" u="1"/>
        <n v="51.764200000000002" u="1"/>
        <n v="73.733614633333346" u="1"/>
        <n v="86.633780000000002" u="1"/>
        <n v="11.99207" u="1"/>
        <n v="19.476914999999998" u="1"/>
        <n v="38.802889999999998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18.21543890909091" u="1"/>
        <n v="23.43923333333333" u="1"/>
        <n v="26.322400000000002" u="1"/>
        <n v="6.7776733333333334" u="1"/>
        <n v="24.273499999999999" u="1"/>
        <n v="27.273963333333331" u="1"/>
        <n v="32.417759999999987" u="1"/>
        <n v="37.243196999999995" u="1"/>
        <n v="46.41677" u="1"/>
        <n v="14.907023636363638" u="1"/>
        <n v="23.702677083333334" u="1"/>
        <n v="32.295200000000001" u="1"/>
        <n v="9.4856000000000016" u="1"/>
        <n v="18.008296666666663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34.042332231927716" u="1"/>
        <n v="36.331999851261045" u="1"/>
        <n v="39.193400000000004" u="1"/>
        <n v="48.578844999999994" u="1"/>
        <n v="123.2801" u="1"/>
        <n v="4.3214999999999995" u="1"/>
        <n v="11.613204166666662" u="1"/>
        <n v="12.138264818181819" u="1"/>
        <n v="15.854699999999999" u="1"/>
        <n v="42.963926388888886" u="1"/>
        <n v="56.551099999999998" u="1"/>
        <n v="57.911041650000008" u="1"/>
        <n v="3.6296666666666599" u="1"/>
        <n v="4.2462708333333286" u="1"/>
        <n v="6.6723866666666671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.1772799999999997" u="1"/>
        <n v="11.7075625" u="1"/>
        <n v="60.990600000000001" u="1"/>
        <n v="0.98326999999999998" u="1"/>
        <n v="3.7883300000000002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10.98714833333333" u="1"/>
        <n v="11.153379999999995" u="1"/>
        <n v="14.039245000000001" u="1"/>
        <n v="18.700478333333322" u="1"/>
        <n v="22.238496666666666" u="1"/>
        <n v="83.776322950819662" u="1"/>
        <n v="101.28689999999997" u="1"/>
        <n v="111.232275" u="1"/>
        <n v="10.209133333333329" u="1"/>
        <n v="19.268070000000002" u="1"/>
        <n v="22.857983333333323" u="1"/>
        <n v="49.572850000000003" u="1"/>
        <n v="7.2318666666666669" u="1"/>
        <n v="9.3240299999999863" u="1"/>
        <n v="15.245506666666664" u="1"/>
        <n v="17.421187499999998" u="1"/>
        <n v="17.479609999999987" u="1"/>
        <n v="17.567925000000002" u="1"/>
        <n v="19.348123333333326" u="1"/>
        <n v="24.526281666666659" u="1"/>
        <n v="27.226005284900285" u="1"/>
        <n v="29.230795000000001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35.90621999999999" u="1"/>
        <n v="6.5300866969696951" u="1"/>
        <n v="16.169" u="1"/>
        <n v="38.190400000000004" u="1"/>
        <n v="47.914166664" u="1"/>
        <n v="107.19200846385543" u="1"/>
        <n v="4.2294100413105422" u="1"/>
        <n v="14.800625" u="1"/>
        <n v="15.518308132" u="1"/>
        <n v="22.796100000000003" u="1"/>
        <n v="28.621299999999998" u="1"/>
        <n v="28.830599999999997" u="1"/>
        <n v="33.045731666666669" u="1"/>
        <n v="49.347713333333324" u="1"/>
        <n v="3.1770333333333198" u="1"/>
        <n v="8.8402866666666622" u="1"/>
        <n v="28.580000000000002" u="1"/>
        <n v="45.743000000000002" u="1"/>
        <n v="2.2023450000000002" u="1"/>
        <n v="9.0047499999999943" u="1"/>
        <n v="13.992833333333333" u="1"/>
        <n v="53.286749999999991" u="1"/>
        <n v="56.260659000000004" u="1"/>
        <n v="8.3199699999999996" u="1"/>
        <n v="9.158100000000001" u="1"/>
        <n v="9.4263499999999993" u="1"/>
        <n v="10.642500090909092" u="1"/>
        <n v="20.4405" u="1"/>
        <n v="28.469006666666662" u="1"/>
        <n v="56.955811825679014" u="1"/>
        <n v="13.969065833333334" u="1"/>
        <n v="15.208221666666663" u="1"/>
        <n v="29.965634999999992" u="1"/>
        <n v="31.093980000000002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52.522953387530869" u="1"/>
        <n v="10.9776875" u="1"/>
        <n v="11.024410842666667" u="1"/>
        <n v="11.835420000000001" u="1"/>
        <n v="13.75928" u="1"/>
        <n v="15.691663333333331" u="1"/>
        <n v="15.812420833333334" u="1"/>
        <n v="30.817446974866318" u="1"/>
        <n v="32.581937500000002" u="1"/>
        <n v="10.20279" u="1"/>
        <n v="17.881466666666668" u="1"/>
        <n v="28.533739999999995" u="1"/>
        <n v="34.479959999999998" u="1"/>
        <n v="59.074194782098765" u="1"/>
        <n v="13.59466666666666" u="1"/>
        <n v="16.39001833333333" u="1"/>
        <n v="16.569094842666665" u="1"/>
        <n v="17.849620000000002" u="1"/>
        <n v="22.0853" u="1"/>
        <n v="26.050400000000003" u="1"/>
        <n v="32.252400000000002" u="1"/>
        <n v="44.085599999999999" u="1"/>
        <n v="1.3737266666666661" u="1"/>
        <n v="6.9973749999999999" u="1"/>
        <n v="7.1717999959999998" u="1"/>
        <n v="26.64818" u="1"/>
        <n v="39.66111999999999" u="1"/>
        <n v="81.130019999999988" u="1"/>
        <n v="1.1823299999999999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30.007690000000004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29.642625049829505" u="1"/>
        <n v="34.351100000000002" u="1"/>
        <n v="60.046130846930957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0.819083333333333" u="1"/>
        <n v="13.980116000000001" u="1"/>
        <n v="17.562900000000003" u="1"/>
        <n v="21.00967" u="1"/>
        <n v="25.92754" u="1"/>
        <n v="28.408549999999998" u="1"/>
        <n v="32.16214166666667" u="1"/>
        <n v="42.031975000000003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6.0650716666666575" u="1"/>
        <n v="6.9584175000000004" u="1"/>
        <n v="7.1630033333333332" u="1"/>
        <n v="13.063949999999998" u="1"/>
        <n v="17.306819999999995" u="1"/>
        <n v="30.091799999999999" u="1"/>
        <n v="33.547125062500001" u="1"/>
        <n v="41.903700000000008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44.582036994302001" u="1"/>
        <n v="49.343059999999994" u="1"/>
        <n v="1.3426499999999999" u="1"/>
        <n v="5.6678966666666657" u="1"/>
        <n v="14.423260000000001" u="1"/>
        <n v="15.869461666666659" u="1"/>
        <n v="17.476914999999998" u="1"/>
        <n v="18.021808329000002" u="1"/>
        <n v="19.777630090909092" u="1"/>
        <n v="23.187516666666667" u="1"/>
        <n v="24.241140000000001" u="1"/>
        <n v="32.885138330000004" u="1"/>
        <n v="39.550581666666659" u="1"/>
        <n v="86.129276000000004" u="1"/>
        <n v="31.996812499999997" u="1"/>
        <n v="3.5805083289999997" u="1"/>
        <n v="16.982469999999999" u="1"/>
        <n v="18.698444393162397" u="1"/>
        <n v="18.735933333333332" u="1"/>
        <n v="20.236466666666665" u="1"/>
        <n v="22.908306666666647" u="1"/>
        <n v="12.765773333333328" u="1"/>
        <n v="17.617125000000001" u="1"/>
        <n v="25.12715" u="1"/>
        <n v="40.03950379379085" u="1"/>
        <n v="94.891899999999993" u="1"/>
        <n v="2.8939333333333201" u="1"/>
        <n v="7.1593999999999998" u="1"/>
        <n v="11.661119999999993" u="1"/>
        <n v="19.191324999999999" u="1"/>
        <n v="25.170780000000001" u="1"/>
        <n v="28.713374999999999" u="1"/>
        <n v="151.88753999999997" u="1"/>
        <n v="1.3077108333333338" u="1"/>
        <n v="13.4854" u="1"/>
        <n v="20.50817" u="1"/>
        <n v="22.837863106666667" u="1"/>
        <n v="29.591875000000002" u="1"/>
        <n v="32.281122950819672" u="1"/>
        <n v="14.498586666666666" u="1"/>
        <n v="16.73141833333333" u="1"/>
        <n v="17.156773333333327" u="1"/>
        <n v="19.8" u="1"/>
        <n v="20.324029999999986" u="1"/>
        <n v="24.898625000000003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106.201594125" u="1"/>
        <n v="136.96467666666666" u="1"/>
        <n v="1.5377366666666619" u="1"/>
        <n v="2.5262816666666588" u="1"/>
        <n v="9.7026770833333327" u="1"/>
        <n v="9.7699283333333291" u="1"/>
        <n v="20.544593333333331" u="1"/>
        <n v="25.270813333333329" u="1"/>
        <n v="27.022550000000003" u="1"/>
        <n v="30.17681666666666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20.119917500000003" u="1"/>
        <n v="23.526962500000003" u="1"/>
        <n v="30.6633" u="1"/>
        <n v="34.457743333333319" u="1"/>
        <n v="35.810708333333331" u="1"/>
        <n v="62.448345129567905" u="1"/>
        <n v="8.28355" u="1"/>
        <n v="10.4297" u="1"/>
        <n v="26.6982" u="1"/>
        <n v="31.49635999999999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40.147048238235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0.30769666666666678" u="1"/>
        <n v="8.1378599999999999" u="1"/>
        <n v="8.9771549999999998" u="1"/>
        <n v="9.8348875000000007" u="1"/>
        <n v="10.249205" u="1"/>
        <n v="16.827283040061729" u="1"/>
        <n v="28.726300000000002" u="1"/>
        <n v="36.668325000000003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52.723687499999997" u="1"/>
        <n v="54.572900000000004" u="1"/>
        <n v="56.111800000000002" u="1"/>
        <n v="77.267800394594389" u="1"/>
        <n v="11.263816666666662" u="1"/>
        <n v="21.706363333333325" u="1"/>
        <n v="26.217500000000001" u="1"/>
        <n v="32.852000000000004" u="1"/>
        <n v="62.866271666666655" u="1"/>
        <n v="6.4259750000000002" u="1"/>
        <n v="13.800625" u="1"/>
        <n v="24.3779" u="1"/>
        <n v="31.063949999999998" u="1"/>
        <n v="34.727051666666661" u="1"/>
        <n v="0.29498099999999999" u="1"/>
        <n v="5.9351333333333338" u="1"/>
        <n v="18.31794" u="1"/>
        <n v="22.260437499999998" u="1"/>
        <n v="23.382774999999988" u="1"/>
        <n v="23.994599999999998" u="1"/>
        <n v="26.780804227920228" u="1"/>
        <n v="31.600902782098768" u="1"/>
        <n v="54.225413551927716" u="1"/>
        <n v="54.325670000000002" u="1"/>
        <n v="56.176836666666652" u="1"/>
        <n v="10.040919999999993" u="1"/>
        <n v="11.50401666666666" u="1"/>
        <n v="14.627491666666666" u="1"/>
        <n v="37.617125000000001" u="1"/>
        <n v="55.569000000000003" u="1"/>
        <n v="57.357679999999981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7.07362" u="1"/>
        <n v="14.208221666666663" u="1"/>
        <n v="20.982270000000003" u="1"/>
        <n v="77.036259300000012" u="1"/>
        <n v="8.2423599999999997" u="1"/>
        <n v="13.865470909090909" u="1"/>
        <n v="16.551034999999999" u="1"/>
        <n v="20.391999999999999" u="1"/>
        <n v="46.702896000000003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82.552420000000012" u="1"/>
        <n v="7.8400699999999999" u="1"/>
        <n v="10.619776666666656" u="1"/>
        <n v="13.882145" u="1"/>
        <n v="14.008609999999999" u="1"/>
        <n v="18.820650000000001" u="1"/>
        <n v="21.924900000000001" u="1"/>
        <n v="34.643700000000003" u="1"/>
        <n v="65.296999999999997" u="1"/>
        <n v="7.2166999999999994" u="1"/>
        <n v="25.805589999999999" u="1"/>
        <n v="30.065071666666658" u="1"/>
        <n v="31.924500000000002" u="1"/>
        <n v="32.59066" u="1"/>
        <n v="1.4450699999999999" u="1"/>
        <n v="3.4156199999999997" u="1"/>
        <n v="6.0119599999999966" u="1"/>
        <n v="7.2862983333333222" u="1"/>
        <n v="17.063433333333322" u="1"/>
        <n v="17.613375000000001" u="1"/>
        <n v="35.575066666666665" u="1"/>
        <n v="38.264018333333333" u="1"/>
        <n v="38.822572983333338" u="1"/>
        <n v="47.259355825679016" u="1"/>
        <n v="52.954440807333334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6.659029999999998" u="1"/>
        <n v="17.908359999999995" u="1"/>
        <n v="23.350108333333331" u="1"/>
        <n v="30.935609999999997" u="1"/>
        <n v="34.703924999999998" u="1"/>
        <n v="7.1621416666666669" u="1"/>
        <n v="10.160739999999993" u="1"/>
        <n v="14.345800000000001" u="1"/>
        <n v="23.013974999999999" u="1"/>
        <n v="32.335093000000001" u="1"/>
        <n v="32.416443333333326" u="1"/>
        <n v="33.309056666666656" u="1"/>
        <n v="34.656648238235299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80.012073000000015" u="1"/>
        <n v="12.945449999999999" u="1"/>
        <n v="23.409813333333329" u="1"/>
        <n v="23.92754" u="1"/>
        <n v="30.425241666666668" u="1"/>
        <n v="13.97421666666666" u="1"/>
        <n v="15.50047" u="1"/>
        <n v="18.248333333333324" u="1"/>
        <n v="2.3289249999999897" u="1"/>
        <n v="10.1684" u="1"/>
        <n v="26.739362499999999" u="1"/>
        <n v="26.903749999999999" u="1"/>
        <n v="39.863916666666661" u="1"/>
        <n v="63.929884057971016" u="1"/>
        <n v="1.3326249999999999" u="1"/>
        <n v="2.6280299999999999" u="1"/>
        <n v="8.3912449999999925" u="1"/>
        <n v="13.410269999999999" u="1"/>
        <n v="13.55261666666666" u="1"/>
        <n v="19.375103333333335" u="1"/>
        <n v="24.619569999999996" u="1"/>
        <n v="29.051324999999999" u="1"/>
        <n v="104.37649500000001" u="1"/>
        <n v="12.838059999999999" u="1"/>
        <n v="18.118935" u="1"/>
        <n v="34.35172" u="1"/>
        <n v="41.677381884057979" u="1"/>
        <n v="42.098383333333331" u="1"/>
        <n v="42.566779710144935" u="1"/>
        <n v="48.168399999999998" u="1"/>
        <n v="2.17044999999999" u="1"/>
        <n v="16.75643333333332" u="1"/>
        <n v="24.139841666666666" u="1"/>
        <n v="33.295526214705887" u="1"/>
        <n v="62.855166666666662" u="1"/>
        <n v="0.1807" u="1"/>
        <n v="11.95656" u="1"/>
        <n v="14.342649999999999" u="1"/>
        <n v="20.273499999999999" u="1"/>
        <n v="21.597627500000002" u="1"/>
        <n v="58.772083333333327" u="1"/>
        <n v="71.746139999999983" u="1"/>
        <n v="7.7427999999999999" u="1"/>
        <n v="12.173369999999988" u="1"/>
        <n v="17.191324999999999" u="1"/>
        <n v="18.610230000000001" u="1"/>
        <n v="23.592833333333328" u="1"/>
        <n v="25.554841666666668" u="1"/>
        <n v="0.72593333333333199" u="1"/>
        <n v="6.0184016666666578" u="1"/>
        <n v="17.30885666666666" u="1"/>
        <n v="20.650716666666661" u="1"/>
        <n v="39.468449999999997" u="1"/>
        <n v="40.615200000000002" u="1"/>
        <n v="87.243212499999998" u="1"/>
        <n v="14.305063333333322" u="1"/>
        <n v="15.078309999999988" u="1"/>
        <n v="20.932559999999999" u="1"/>
        <n v="46.814531666666667" u="1"/>
        <n v="48.515123216728398" u="1"/>
        <n v="69.442235999999994" u="1"/>
        <n v="87.325050000000005" u="1"/>
        <n v="0.58282" u="1"/>
        <n v="9.766299995999999" u="1"/>
        <n v="13.531816666666659" u="1"/>
        <n v="14.70049" u="1"/>
        <n v="20.252700000000001" u="1"/>
        <n v="22.89472" u="1"/>
        <n v="22.925359999999998" u="1"/>
        <n v="30.701304999999998" u="1"/>
        <n v="47.479609999999987" u="1"/>
        <n v="51.051474325191826" u="1"/>
        <n v="55.676249999999982" u="1"/>
        <n v="8.7699283333333291" u="1"/>
        <n v="9.7338921515151515" u="1"/>
        <n v="16.791733333333333" u="1"/>
        <n v="22.168900000000001" u="1"/>
        <n v="23.270813333333329" u="1"/>
        <n v="43.415741738518527" u="1"/>
        <n v="47.347437499999998" u="1"/>
        <n v="10.36121666666666" u="1"/>
        <n v="10.476266666666668" u="1"/>
        <n v="18.083050431111115" u="1"/>
        <n v="29.869" u="1"/>
        <n v="6.2783333333333342" u="1"/>
        <n v="9.4297000000000004" u="1"/>
        <n v="23.336149999999996" u="1"/>
        <n v="23.9877" u="1"/>
        <n v="34.483000000000004" u="1"/>
        <n v="58.232192441133854" u="1"/>
        <n v="12.031283333333333" u="1"/>
        <n v="48.928100000000001" u="1"/>
        <n v="50.3491" u="1"/>
        <n v="53.527100000000004" u="1"/>
        <n v="14.69242" u="1"/>
        <n v="17.944967333333334" u="1"/>
        <n v="18.857983333333323" u="1"/>
        <n v="36.048821685333337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5.4405599999999961" u="1"/>
        <n v="18.159869999999994" u="1"/>
        <n v="20.96322295081967" u="1"/>
        <n v="23.77525" u="1"/>
        <n v="24.003404756410255" u="1"/>
        <n v="36.581533333333326" u="1"/>
        <n v="49.492090000000005" u="1"/>
        <n v="2.5305135533333334" u="1"/>
        <n v="12.800625" u="1"/>
        <n v="14.600347181818183" u="1"/>
        <n v="26.036299999999997" u="1"/>
        <n v="31.692979999999999" u="1"/>
        <n v="37.816749999999999" u="1"/>
        <n v="47.652507651358029" u="1"/>
        <n v="0.42802499999999999" u="1"/>
        <n v="10.480173333333328" u="1"/>
        <n v="11.817106666666664" u="1"/>
        <n v="16.218275619333333" u="1"/>
        <n v="28.485365999999999" u="1"/>
        <n v="54.729869999999991" u="1"/>
        <n v="7.7272000000000007" u="1"/>
        <n v="9.0179399999999941" u="1"/>
        <n v="13.47125" u="1"/>
        <n v="17.89740333333333" u="1"/>
        <n v="18.30396666" u="1"/>
        <n v="19.07721231884058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24.930633333333326" u="1"/>
        <n v="26.460543518000001" u="1"/>
        <n v="32.106300000000005" u="1"/>
        <n v="48.755074999999998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41.987699999999997" u="1"/>
        <n v="42.509483333333328" u="1"/>
        <n v="47.589422950819674" u="1"/>
        <n v="11.90756" u="1"/>
        <n v="17.278220000000001" u="1"/>
        <n v="18.008699999999997" u="1"/>
        <n v="28.730818333333328" u="1"/>
        <n v="28.928100000000001" u="1"/>
        <n v="29.849626666666662" u="1"/>
        <n v="30.966618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8.468200000000003" u="1"/>
        <n v="46.055900000000001" u="1"/>
        <n v="60.231903005333336" u="1"/>
        <n v="19.352659751333334" u="1"/>
        <n v="20.032139999999998" u="1"/>
        <n v="23.805589999999999" u="1"/>
        <n v="25.675226666666667" u="1"/>
        <n v="26.141437499999999" u="1"/>
        <n v="27.856374999999993" u="1"/>
        <n v="43.144326000000007" u="1"/>
        <n v="48.567181666666663" u="1"/>
        <n v="156.57918999999995" u="1"/>
        <n v="6.612276666666661" u="1"/>
        <n v="8.8516000000000012" u="1"/>
        <n v="10.643061666666663" u="1"/>
        <n v="11.201979999999995" u="1"/>
        <n v="30.258086666666664" u="1"/>
        <n v="34.822572983333338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92.554599999999994" u="1"/>
        <n v="0.18017847222222222" u="1"/>
        <n v="11.953109999999995" u="1"/>
        <n v="19.1936" u="1"/>
        <n v="19.557675" u="1"/>
        <n v="23.89032077666667" u="1"/>
        <n v="28.621400000000005" u="1"/>
        <n v="33.961374999999997" u="1"/>
        <n v="35.727224999999997" u="1"/>
        <n v="36.949971666666656" u="1"/>
        <n v="51.302999999999997" u="1"/>
        <n v="0.5023069564197532" u="1"/>
        <n v="2.4164433333333259" u="1"/>
        <n v="9.0917999999999992" u="1"/>
        <n v="10.739750000000001" u="1"/>
        <n v="14.160539999999994" u="1"/>
        <n v="33.213999999999999" u="1"/>
        <n v="42.415756666666653" u="1"/>
        <n v="4.5168549999999996" u="1"/>
        <n v="14.086831666666662" u="1"/>
        <n v="17.00967" u="1"/>
        <n v="21.855233327999997" u="1"/>
        <n v="30.008610000000001" u="1"/>
        <n v="42.970200724637685" u="1"/>
        <n v="133.43590851827162" u="1"/>
        <n v="19.389826666666664" u="1"/>
        <n v="28.044875000000001" u="1"/>
        <n v="9.1684000000000001" u="1"/>
        <n v="26.091799999999999" u="1"/>
        <n v="29.448979999999999" u="1"/>
        <n v="30.081908333333335" u="1"/>
        <n v="37.270200000000003" u="1"/>
        <n v="7.9495666666666605" u="1"/>
        <n v="9.2184166666666592" u="1"/>
        <n v="10.335823636363637" u="1"/>
        <n v="12.55261666666666" u="1"/>
        <n v="18.085000000000001" u="1"/>
        <n v="25.677859999999999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2.903750000000002" u="1"/>
        <n v="57.199283999999999" u="1"/>
        <n v="6.7527583636363637" u="1"/>
        <n v="40.907800000000002" u="1"/>
        <n v="9.1764375000000005" u="1"/>
        <n v="11.579870909090911" u="1"/>
        <n v="26.420878333333327" u="1"/>
        <n v="40.799825062500005" u="1"/>
        <n v="47.527590198000006" u="1"/>
        <n v="56.97099484266667" u="1"/>
        <n v="12.934039999999996" u="1"/>
        <n v="13.342649999999999" u="1"/>
        <n v="13.549620000000001" u="1"/>
        <n v="18.314951666666655" u="1"/>
        <n v="19.879546666666666" u="1"/>
        <n v="27.126349999999999" u="1"/>
        <n v="45.474049999999991" u="1"/>
        <n v="87.252700000000004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4.713374999999999" u="1"/>
        <n v="33.888564000000002" u="1"/>
        <n v="43.489363333333323" u="1"/>
        <n v="50.893806870370369" u="1"/>
        <n v="58.751231666666641" u="1"/>
        <n v="126.86743866666667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86.450669999999988" u="1"/>
        <n v="12.854699999999999" u="1"/>
        <n v="16.318850000000001" u="1"/>
        <n v="19.28026982647059" u="1"/>
        <n v="30.159089040666668" u="1"/>
        <n v="31.362333333333321" u="1"/>
        <n v="7.1596299999999999" u="1"/>
        <n v="18.788596666666663" u="1"/>
        <n v="49.356031709401712" u="1"/>
        <n v="4.8538399999999999" u="1"/>
        <n v="9.3571600000000004" u="1"/>
        <n v="9.5967983333333304" u="1"/>
        <n v="13.468447826086958" u="1"/>
        <n v="15.469726666666656" u="1"/>
        <n v="26.972850000000001" u="1"/>
        <n v="35.208724851069519" u="1"/>
        <n v="43.139119252728051" u="1"/>
        <n v="47.243212499999998" u="1"/>
        <n v="49.730013333333332" u="1"/>
        <n v="50.717848333333329" u="1"/>
        <n v="13.237849999999996" u="1"/>
        <n v="15.325049999999999" u="1"/>
        <n v="34.816600000000001" u="1"/>
        <n v="37.6113" u="1"/>
        <n v="40.907200000000003" u="1"/>
        <n v="17.603999999999999" u="1"/>
        <n v="17.991959999999999" u="1"/>
        <n v="32.249838579772081" u="1"/>
        <n v="34.049999999999997" u="1"/>
        <n v="39.048375" u="1"/>
        <n v="48.082214999999998" u="1"/>
        <n v="3.0588125000000002" u="1"/>
        <n v="15.286298333333322" u="1"/>
        <n v="16.857983333333323" u="1"/>
        <n v="20.398700000000002" u="1"/>
        <n v="2.0295471818181823" u="1"/>
        <n v="2.071988333333322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55.895548294666668" u="1"/>
        <n v="9.2214600000000004" u="1"/>
        <n v="14.8371" u="1"/>
        <n v="34.940670000000004" u="1"/>
        <n v="47.943522000000002" u="1"/>
        <n v="50.07396" u="1"/>
        <n v="6.0408766666666605" u="1"/>
        <n v="9.2815750000000001" u="1"/>
        <n v="18.674633999999998" u="1"/>
        <n v="23.423200000000001" u="1"/>
        <n v="26.416305000000001" u="1"/>
        <n v="10.360064848484848" u="1"/>
        <n v="11.800625" u="1"/>
        <n v="15.955196666666662" u="1"/>
        <n v="16.418431666666667" u="1"/>
        <n v="5.9231608333333341" u="1"/>
        <n v="11.12046333333333" u="1"/>
        <n v="33.743000000000002" u="1"/>
        <n v="35.837668694938273" u="1"/>
        <n v="36.847250000000003" u="1"/>
        <n v="6.4462183333333289" u="1"/>
        <n v="8.4044333333333299" u="1"/>
        <n v="15.587216666666659" u="1"/>
        <n v="25.254989999999999" u="1"/>
        <n v="29.342649999999999" u="1"/>
        <n v="39.485599999999998" u="1"/>
        <n v="0.54459333333333204" u="1"/>
        <n v="2.3846491666666676" u="1"/>
        <n v="6.6000000000000005" u="1"/>
        <n v="14.952000000000002" u="1"/>
        <n v="20.531100000000002" u="1"/>
        <n v="21.747460000000004" u="1"/>
        <n v="24.018198333333327" u="1"/>
        <n v="29.789482608695653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51.048740000000002" u="1"/>
        <n v="1.8643433333333326" u="1"/>
        <n v="2.6251133333333261" u="1"/>
        <n v="6.4304666666666668" u="1"/>
        <n v="14.095366664" u="1"/>
        <n v="14.261249305555555" u="1"/>
        <n v="14.777999999999999" u="1"/>
        <n v="14.9806875" u="1"/>
        <n v="20.58517333333333" u="1"/>
        <n v="29.308256666666658" u="1"/>
        <n v="53.260015333333335" u="1"/>
        <n v="6.8715733333333286" u="1"/>
        <n v="6.9192049999999972" u="1"/>
        <n v="20.494979999999998" u="1"/>
        <n v="24.620562499999998" u="1"/>
        <n v="30.949971666666656" u="1"/>
        <n v="32.856670173148146" u="1"/>
        <n v="33.444941818181817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43.530513553333336" u="1"/>
        <n v="11.344933333333328" u="1"/>
        <n v="13.424733333333327" u="1"/>
        <n v="22.009258333333335" u="1"/>
        <n v="24.07195362318841" u="1"/>
        <n v="32.338530000000006" u="1"/>
        <n v="50.018401666666655" u="1"/>
        <n v="7.8534651818181826" u="1"/>
        <n v="11.226005284900285" u="1"/>
        <n v="13.230795000000001" u="1"/>
        <n v="3.1314799999999998" u="1"/>
        <n v="9.7756116666666575" u="1"/>
        <n v="29.431939999999997" u="1"/>
        <n v="34.898753636363637" u="1"/>
        <n v="36.882855555555558" u="1"/>
        <n v="37.194216666666655" u="1"/>
        <n v="0.43935333333333199" u="1"/>
        <n v="5.4680300000000006" u="1"/>
        <n v="6.1258699999999999" u="1"/>
        <n v="12.081908333333333" u="1"/>
        <n v="16.614593333333335" u="1"/>
        <n v="20.344933333333326" u="1"/>
        <n v="30.126825129567905" u="1"/>
        <n v="4.2977599999999967" u="1"/>
        <n v="12.015574997" u="1"/>
        <n v="26.081070833333335" u="1"/>
        <n v="75.427199999999999" u="1"/>
        <n v="12.252003333333334" u="1"/>
        <n v="15.923133333333334" u="1"/>
        <n v="23.478700000000003" u="1"/>
        <n v="34.538000000000004" u="1"/>
        <n v="4.7719160859876553" u="1"/>
        <n v="12.703833333333328" u="1"/>
        <n v="14.230799999999984" u="1"/>
        <n v="24.091799999999999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14.335623636363637" u="1"/>
        <n v="6.9153000000000002" u="1"/>
        <n v="12.095049999999995" u="1"/>
        <n v="12.590892151515153" u="1"/>
        <n v="13.140149999999998" u="1"/>
        <n v="14.278074999999999" u="1"/>
        <n v="19.647574999999996" u="1"/>
        <n v="26.954535" u="1"/>
        <n v="41.497631666666663" u="1"/>
        <n v="45.978883333333329" u="1"/>
        <n v="36.990400000000001" u="1"/>
        <n v="93.786266666666634" u="1"/>
        <n v="14.888283333333332" u="1"/>
        <n v="31.694499999999998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36.850124999999998" u="1"/>
        <n v="39.28629833333332" u="1"/>
        <n v="47.641520999999997" u="1"/>
        <n v="1.1030616666666631" u="1"/>
        <n v="20.316926666666664" u="1"/>
        <n v="34.112437564197535" u="1"/>
        <n v="35.718091666666666" u="1"/>
        <n v="44.550489650000003" u="1"/>
        <n v="46.859329999999986" u="1"/>
        <n v="71.094965000000002" u="1"/>
        <n v="8.2788333333333348" u="1"/>
        <n v="15.129949999999999" u="1"/>
        <n v="24.447794000000002" u="1"/>
        <n v="26.295175" u="1"/>
        <n v="27.213399999999993" u="1"/>
        <n v="35.336149999999996" u="1"/>
        <n v="4.5549243960000005" u="1"/>
        <n v="5.2679333333333229" u="1"/>
        <n v="13.658589999999998" u="1"/>
        <n v="13.999684999999999" u="1"/>
        <n v="22.353960000000001" u="1"/>
        <n v="26.355483333333328" u="1"/>
        <n v="29.277619999999999" u="1"/>
        <n v="32.850999999999999" u="1"/>
        <n v="107.6984731295679" u="1"/>
        <n v="7.3591683333333311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9.48742" u="1"/>
        <n v="54.271522950819673" u="1"/>
        <n v="13.337173333333329" u="1"/>
        <n v="18.536428333333326" u="1"/>
        <n v="27.966558333333332" u="1"/>
        <n v="28.484707666666669" u="1"/>
        <n v="37.6738" u="1"/>
        <n v="60.585599999999999" u="1"/>
        <n v="5.8748183333333293" u="1"/>
        <n v="13.713374999999999" u="1"/>
        <n v="14.44441666666666" u="1"/>
        <n v="14.78262" u="1"/>
        <n v="37.036616264000003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2.2332899999999998" u="1"/>
        <n v="9.7187999999999999" u="1"/>
        <n v="15.059544999999986" u="1"/>
        <n v="18.299573333333328" u="1"/>
        <n v="19.109200000000001" u="1"/>
        <n v="31.024999999999999" u="1"/>
        <n v="36.367550000000001" u="1"/>
        <n v="53.462999999999994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8.516199999999998" u="1"/>
        <n v="30.024410842666668" u="1"/>
        <n v="35.369340000000001" u="1"/>
        <n v="50.559719999999999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20.070083333333329" u="1"/>
        <n v="32.195999999999998" u="1"/>
        <n v="98.568447826086953" u="1"/>
        <n v="3.1772999999999998" u="1"/>
        <n v="5.6070000000000011" u="1"/>
        <n v="9.1534624999999998" u="1"/>
        <n v="21.883099999999999" u="1"/>
        <n v="25.953109999999995" u="1"/>
        <n v="29.264209564197532" u="1"/>
        <n v="35.074658333333332" u="1"/>
        <n v="46.357529999999997" u="1"/>
        <n v="57.173791304347837" u="1"/>
        <n v="64.805063333333322" u="1"/>
        <n v="1.4278983333333291" u="1"/>
        <n v="2.3066049999999931" u="1"/>
        <n v="3.1773000000000002" u="1"/>
        <n v="3.7673021731481491" u="1"/>
        <n v="7.7287999999999997" u="1"/>
        <n v="13.421433333333335" u="1"/>
        <n v="48.637563487333338" u="1"/>
        <n v="153.5574033333333" u="1"/>
        <n v="8.8549500000000005" u="1"/>
        <n v="10.800625" u="1"/>
        <n v="13.281375000000001" u="1"/>
        <n v="14.821719454545455" u="1"/>
        <n v="17.375778" u="1"/>
        <n v="22.254533333333335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28.914000000000001" u="1"/>
        <n v="33.347713333333331" u="1"/>
        <n v="42.225413551927716" u="1"/>
        <n v="9.8017866666666666" u="1"/>
        <n v="20.238" u="1"/>
        <n v="22.422449999999998" u="1"/>
        <n v="52.725399999999993" u="1"/>
        <n v="59.470399999999984" u="1"/>
        <n v="74.738282499999997" u="1"/>
        <n v="86.863139999999987" u="1"/>
        <n v="9.9356099999999987" u="1"/>
        <n v="20.937840000000001" u="1"/>
        <n v="23.539501553333334" u="1"/>
        <n v="35.948349999999998" u="1"/>
        <n v="97.794709999999981" u="1"/>
        <n v="3.0481370000000001" u="1"/>
        <n v="9.6050666666666604" u="1"/>
        <n v="19.854700000000001" u="1"/>
        <n v="20.513310690257818" u="1"/>
        <n v="20.779159999999997" u="1"/>
        <n v="24.37162" u="1"/>
        <n v="27.340471666666659" u="1"/>
        <n v="30.098145000000002" u="1"/>
        <n v="8.9453242424242407E-2" u="1"/>
        <n v="16.922875000000001" u="1"/>
        <n v="19.430099999999996" u="1"/>
        <n v="21.769928333333329" u="1"/>
        <n v="30.596798333333329" u="1"/>
        <n v="40.544200000000004" u="1"/>
        <n v="49.267283333333332" u="1"/>
        <n v="86.782049999999998" u="1"/>
        <n v="5.0221333279999998" u="1"/>
        <n v="8.159016666666659" u="1"/>
        <n v="11.480499995999999" u="1"/>
        <n v="11.943729999999999" u="1"/>
        <n v="13.807975751333334" u="1"/>
        <n v="19.398856666666667" u="1"/>
        <n v="29.4297" u="1"/>
        <n v="47.707800000000006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9.705256666666656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4.494736666666652" u="1"/>
        <n v="34.830599999999997" u="1"/>
        <n v="58.439909999999998" u="1"/>
        <n v="73.770200724637689" u="1"/>
        <n v="86.112788333333313" u="1"/>
        <n v="2.2812033333333268" u="1"/>
        <n v="4.2987000000000002" u="1"/>
        <n v="12.162115" u="1"/>
        <n v="22.633779999999994" u="1"/>
        <n v="15.791039999999995" u="1"/>
        <n v="43.853479999999983" u="1"/>
        <n v="3.0083499999999899" u="1"/>
        <n v="9.1574449999999974" u="1"/>
        <n v="13.85186" u="1"/>
        <n v="22.202190000000002" u="1"/>
        <n v="37.485620833333321" u="1"/>
        <n v="40.390400000000007" u="1"/>
        <n v="42.745179999999998" u="1"/>
        <n v="63.789652173913055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8.0744648484848476" u="1"/>
        <n v="13.711499999999999" u="1"/>
        <n v="20.679733333333331" u="1"/>
        <n v="47.894826086956527" u="1"/>
        <n v="67.824395749927717" u="1"/>
        <n v="79.853520000000003" u="1"/>
        <n v="12.194373333333328" u="1"/>
        <n v="32.47763333333333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1.21881666666666" u="1"/>
        <n v="12.738533333333326" u="1"/>
        <n v="15.75" u="1"/>
        <n v="17.647574999999996" u="1"/>
        <n v="19.304090000000002" u="1"/>
        <n v="24.388149999999996" u="1"/>
        <n v="25.331600000000002" u="1"/>
        <n v="30.919717500000004" u="1"/>
        <n v="33.28772971014493" u="1"/>
        <n v="36.168399999999998" u="1"/>
        <n v="87.136835937321933" u="1"/>
        <n v="128.76211942729026" u="1"/>
        <n v="8.4949333333333339" u="1"/>
        <n v="69.10098499999998" u="1"/>
        <n v="9.4709433333333273" u="1"/>
        <n v="22.862759999999994" u="1"/>
        <n v="29.683604999999996" u="1"/>
        <n v="36.681166666666662" u="1"/>
        <n v="37.325358333333334" u="1"/>
        <n v="45.669649999999997" u="1"/>
        <n v="54.921271666666655" u="1"/>
        <n v="82.448311666666655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11.882471014492754" u="1"/>
        <n v="13.62176" u="1"/>
        <n v="14.420878333333325" u="1"/>
        <n v="32.465466666666671" u="1"/>
        <n v="49.566783333333333" u="1"/>
        <n v="11.340471666666657" u="1"/>
        <n v="12.278633333333334" u="1"/>
        <n v="18.3918" u="1"/>
        <n v="22.597256627927717" u="1"/>
        <n v="29.8477" u="1"/>
        <n v="36.188079999999999" u="1"/>
        <n v="38.578896666666665" u="1"/>
        <n v="6.9083000000000006" u="1"/>
        <n v="11.76886833333333" u="1"/>
        <n v="11.89533333333333" u="1"/>
        <n v="13.554136666666661" u="1"/>
        <n v="21.590299999999999" u="1"/>
        <n v="21.708803333333329" u="1"/>
        <n v="28.049399999999999" u="1"/>
        <n v="41.489455473529418" u="1"/>
        <n v="0.144696666666666" u="1"/>
        <n v="13.678919454545456" u="1"/>
        <n v="15.12635" u="1"/>
        <n v="17.147649999999999" u="1"/>
        <n v="21.20234" u="1"/>
        <n v="24.300245901639343" u="1"/>
        <n v="24.701304999999998" u="1"/>
        <n v="27.20913333333333" u="1"/>
        <n v="27.513051666666659" u="1"/>
        <n v="38.785566666666654" u="1"/>
        <n v="39.051474325191826" u="1"/>
        <n v="43.448338096666667" u="1"/>
        <n v="130.7502769112532" u="1"/>
        <n v="7.0363616666666671" u="1"/>
        <n v="13.217064848484849" u="1"/>
        <n v="15.99512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2.188079999999999" u="1"/>
        <n v="26.094749999999998" u="1"/>
        <n v="33.036616264000003" u="1"/>
        <n v="4.3140966666666607" u="1"/>
        <n v="6.7365333333333339" u="1"/>
        <n v="9.4751516666666546" u="1"/>
        <n v="12.47721231884058" u="1"/>
        <n v="17.9877" u="1"/>
        <n v="19.025399999999998" u="1"/>
        <n v="30.613999999999997" u="1"/>
        <n v="33.095699999999994" u="1"/>
        <n v="42.682699999999997" u="1"/>
        <n v="72.984766666666644" u="1"/>
        <n v="77.415386062500005" u="1"/>
        <n v="91.296374999999998" u="1"/>
        <n v="11.442079999999992" u="1"/>
        <n v="22.019863333333326" u="1"/>
        <n v="27.261249305555555" u="1"/>
        <n v="31.532964515151516" u="1"/>
        <n v="0.37380000000000002" u="1"/>
        <n v="7.4786333333333301" u="1"/>
        <n v="14.3421" u="1"/>
        <n v="29.484900000000003" u="1"/>
        <n v="30.722966666666661" u="1"/>
        <n v="33.381516666666656" u="1"/>
        <n v="37.045999999999999" u="1"/>
        <n v="46.450669999999995" u="1"/>
        <n v="46.969000000000001" u="1"/>
        <n v="4.7655499999999797" u="1"/>
        <n v="7.1351541666666609" u="1"/>
        <n v="10.2974" u="1"/>
        <n v="12.36233333333332" u="1"/>
        <n v="26.516200000000001" u="1"/>
        <n v="43.31383666666666" u="1"/>
        <n v="1.3458775000000001" u="1"/>
        <n v="1.8492833333333261" u="1"/>
        <n v="9.3362583333333244" u="1"/>
        <n v="12.756033333333335" u="1"/>
        <n v="16.314078462000001" u="1"/>
        <n v="19.086831666666662" u="1"/>
        <n v="23.953109999999995" u="1"/>
        <n v="32.498374999999989" u="1"/>
        <n v="35.585343333333327" u="1"/>
        <n v="45.439119252728055" u="1"/>
        <n v="9.8094499999999965" u="1"/>
        <n v="13.1532625" u="1"/>
        <n v="21.7690780813072" u="1"/>
        <n v="30.634500000000003" u="1"/>
        <n v="37.16075" u="1"/>
        <n v="10.755423333333329" u="1"/>
        <n v="11.019314999999999" u="1"/>
        <n v="49.975030000000004" u="1"/>
        <n v="12.790989999999994" u="1"/>
        <n v="21.176060000000003" u="1"/>
        <n v="23.236374999999999" u="1"/>
        <n v="10.536916661999999" u="1"/>
        <n v="10.627491666666666" u="1"/>
        <n v="16.781700000000001" u="1"/>
        <n v="21.743351666666655" u="1"/>
        <n v="30.018401666666659" u="1"/>
        <n v="39.569000000000003" u="1"/>
        <n v="63.207138888888892" u="1"/>
        <n v="66.745633333333316" u="1"/>
        <n v="1.255767391049383" u="1"/>
        <n v="10.641236666666657" u="1"/>
        <n v="18.76886833333333" u="1"/>
        <n v="21.484186666666655" u="1"/>
        <n v="21.628149999999998" u="1"/>
        <n v="25.861499999999999" u="1"/>
        <n v="68.753149999999991" u="1"/>
        <n v="4.3266766666666605" u="1"/>
        <n v="17.194216666666655" u="1"/>
        <n v="20.900000000000002" u="1"/>
        <n v="32.766325000000002" u="1"/>
        <n v="69.529884057971032" u="1"/>
        <n v="8.1301483333333309" u="1"/>
        <n v="12.261249305555555" u="1"/>
        <n v="14.530449999999986" u="1"/>
        <n v="27.645322950819672" u="1"/>
        <n v="33.441308333333332" u="1"/>
        <n v="57.219697584000002" u="1"/>
        <n v="1.9934333333333341" u="1"/>
        <n v="3.2223600000000001" u="1"/>
        <n v="5.8874000000000004" u="1"/>
        <n v="6.6890533333333284" u="1"/>
        <n v="14.607199999999999" u="1"/>
        <n v="15.480299995999999" u="1"/>
        <n v="15.652394545454545" u="1"/>
        <n v="21.707080000000001" u="1"/>
        <n v="27.4297" u="1"/>
        <n v="98.058799999999991" u="1"/>
        <n v="8.0810708333333334" u="1"/>
        <n v="13.666694927536234" u="1"/>
        <n v="17.079769999999996" u="1"/>
        <n v="20.14322593939394" u="1"/>
        <n v="23.045999999999999" u="1"/>
        <n v="41.484900000000003" u="1"/>
        <n v="52.516199999999998" u="1"/>
        <n v="1.0557458333333309" u="1"/>
        <n v="7.6386299999999991" u="1"/>
        <n v="7.8647499999999999" u="1"/>
        <n v="15.447892151515152" u="1"/>
        <n v="22.065071666666658" u="1"/>
        <n v="6.9258000000000006" u="1"/>
        <n v="10.879709999999999" u="1"/>
        <n v="12.201884999999999" u="1"/>
        <n v="13.02586" u="1"/>
        <n v="14.772526666666664" u="1"/>
        <n v="17.217649999999995" u="1"/>
        <n v="36.552616666666658" u="1"/>
        <n v="38.253733333333336" u="1"/>
        <n v="15.78252" u="1"/>
        <n v="20.097883333333336" u="1"/>
        <n v="37.166319999999999" u="1"/>
        <n v="40.119616666666658" u="1"/>
        <n v="83.008384083188773" u="1"/>
        <n v="15.075473333333324" u="1"/>
        <n v="21.032400000000003" u="1"/>
        <n v="21.530449999999988" u="1"/>
        <n v="28.195999999999998" u="1"/>
        <n v="14.26143623188406" u="1"/>
        <n v="33.932706426827096" u="1"/>
        <n v="10.343059999999996" u="1"/>
        <n v="14.079374999999999" u="1"/>
        <n v="45.891649999999998" u="1"/>
        <n v="17.181529999999999" u="1"/>
        <n v="28.098600000000001" u="1"/>
        <n v="33.063569826470591" u="1"/>
        <n v="55.93721" u="1"/>
        <n v="56.766694927536236" u="1"/>
        <n v="12.074264848484848" u="1"/>
        <n v="13.137458333333333" u="1"/>
        <n v="14.852319999999999" u="1"/>
        <n v="28.667466666666659" u="1"/>
        <n v="50.572845785261052" u="1"/>
        <n v="52.014399999999995" u="1"/>
        <n v="8.6475749999999945" u="1"/>
        <n v="14.497631666666663" u="1"/>
        <n v="16.377300000000002" u="1"/>
        <n v="20.168399999999998" u="1"/>
        <n v="20.419" u="1"/>
        <n v="31.208633333333331" u="1"/>
        <n v="32.959917320000002" u="1"/>
        <n v="5.8194749999999988" u="1"/>
        <n v="5.8485294545454547" u="1"/>
        <n v="16.6219" u="1"/>
        <n v="21.701299999999996" u="1"/>
        <n v="28.0425" u="1"/>
        <n v="32.168399999999998" u="1"/>
        <n v="41.461924999999994" u="1"/>
        <n v="84.561300000000003" u="1"/>
        <n v="2.1967666666666599" u="1"/>
        <n v="3.088095" u="1"/>
        <n v="10.015709999999993" u="1"/>
        <n v="14.568599999999993" u="1"/>
        <n v="27.955759999999998" u="1"/>
        <n v="32.70174999999999" u="1"/>
        <n v="36.200563333333328" u="1"/>
        <n v="1.0819083333333332" u="1"/>
        <n v="19.778865" u="1"/>
        <n v="34.3241843030303" u="1"/>
        <n v="36.183433333333333" u="1"/>
        <n v="55.316000000000003" u="1"/>
        <n v="6.5637541666666603" u="1"/>
        <n v="6.9072333333333304" u="1"/>
        <n v="9.1948999960000002" u="1"/>
        <n v="9.9620899999999999" u="1"/>
        <n v="10.342649999999999" u="1"/>
        <n v="20.532626666666665" u="1"/>
        <n v="22.090896333333337" u="1"/>
        <n v="42.147116666666662" u="1"/>
        <n v="72.553979300000009" u="1"/>
        <n v="1.494124995" u="1"/>
        <n v="4.0844499999999906" u="1"/>
        <n v="5.2675799999999997" u="1"/>
        <n v="12.700056" u="1"/>
        <n v="15.986599999999999" u="1"/>
        <n v="51.835698238235302" u="1"/>
        <n v="5.2828999999999997" u="1"/>
        <n v="11.450195000000001" u="1"/>
        <n v="13.129949999999999" u="1"/>
        <n v="13.737266666666667" u="1"/>
        <n v="14.405000000000001" u="1"/>
        <n v="23.579050000000002" u="1"/>
        <n v="34.176220000000001" u="1"/>
        <n v="49.0306" u="1"/>
        <n v="50.277080000000005" u="1"/>
        <n v="52.730383333333336" u="1"/>
        <n v="56.735359999999986" u="1"/>
        <n v="0.2307725000000001" u="1"/>
        <n v="5.0692416649999998" u="1"/>
        <n v="7.1481666666666595" u="1"/>
        <n v="8.8828555555555546" u="1"/>
        <n v="22.608413333333328" u="1"/>
        <n v="24.923233333333329" u="1"/>
        <n v="28.742625049829503" u="1"/>
        <n v="39.024999999999999" u="1"/>
        <n v="50.725800294666669" u="1"/>
        <n v="8.1384648181818182" u="1"/>
        <n v="9.8546999999999993" u="1"/>
        <n v="14.645199999999999" u="1"/>
        <n v="17.633923333333328" u="1"/>
        <n v="18.890460000000001" u="1"/>
        <n v="25.20913333333333" u="1"/>
        <n v="25.362333333333321" u="1"/>
        <n v="25.513051666666659" u="1"/>
        <n v="34.330778333333335" u="1"/>
        <n v="1.1774799999999996" u="1"/>
        <n v="5.4258499999999996" u="1"/>
        <n v="7.7276591666666672" u="1"/>
        <n v="9.8765150000000013" u="1"/>
        <n v="19.708200000000001" u="1"/>
        <n v="26.755023333333327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55.586818333333326" u="1"/>
        <n v="12.325049999999999" u="1"/>
        <n v="17.590994000000002" u="1"/>
        <n v="27.671206341880342" u="1"/>
        <n v="68.221800000000002" u="1"/>
        <n v="1.1414" u="1"/>
        <n v="13.31912" u="1"/>
        <n v="13.859114999999994" u="1"/>
        <n v="18.750918840579715" u="1"/>
        <n v="18.807975751333334" u="1"/>
        <n v="25.359400000000001" u="1"/>
        <n v="26.697800000000001" u="1"/>
        <n v="27.024999999999999" u="1"/>
        <n v="27.903500000000001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21.307040000000001" u="1"/>
        <n v="22.436470909090907" u="1"/>
        <n v="26.024410842666668" u="1"/>
        <n v="67.071899999999999" u="1"/>
        <n v="11.513051666666659" u="1"/>
        <n v="17.857625939393937" u="1"/>
        <n v="18.292380000000001" u="1"/>
        <n v="25.17474" u="1"/>
        <n v="25.621046666666665" u="1"/>
        <n v="35.449438333333333" u="1"/>
        <n v="39.861599999999996" u="1"/>
        <n v="9.5143183333333283" u="1"/>
        <n v="11.01601666666666" u="1"/>
        <n v="12.631600000000001" u="1"/>
        <n v="22.216699999999999" u="1"/>
        <n v="24.423483330000003" u="1"/>
        <n v="27.254799999999996" u="1"/>
        <n v="35.370043316666674" u="1"/>
        <n v="45.913749999999993" u="1"/>
        <n v="56.612200000000001" u="1"/>
        <n v="57.488085650000002" u="1"/>
        <n v="62.855999999999995" u="1"/>
        <n v="93.54032500000001" u="1"/>
        <n v="13.809249999999995" u="1"/>
        <n v="14.305092151515153" u="1"/>
        <n v="17.395771333333336" u="1"/>
        <n v="17.504752500000002" u="1"/>
        <n v="22.521570624666669" u="1"/>
        <n v="151.75593750000002" u="1"/>
        <n v="22.0014" u="1"/>
        <n v="23.498999999999999" u="1"/>
        <n v="24.513049999999993" u="1"/>
        <n v="25.35858" u="1"/>
        <n v="34.589863333333334" u="1"/>
        <n v="180.67568042057735" u="1"/>
        <n v="0.77324666666666397" u="1"/>
        <n v="4.5015624999999995" u="1"/>
        <n v="6.8870699999999978" u="1"/>
        <n v="8.8017900000000004" u="1"/>
        <n v="9.2630066666666551" u="1"/>
        <n v="11.653973333333333" u="1"/>
        <n v="13.431279999999996" u="1"/>
        <n v="15.019114999999999" u="1"/>
        <n v="16.13542" u="1"/>
        <n v="18.7468" u="1"/>
        <n v="4.036924" u="1"/>
        <n v="9.2580866666666655" u="1"/>
        <n v="9.8005199999999988" u="1"/>
        <n v="10.393379999999999" u="1"/>
        <n v="32.739000000000004" u="1"/>
        <n v="39.774634722222224" u="1"/>
        <n v="9.9930333333333348" u="1"/>
        <n v="12.461053333333329" u="1"/>
        <n v="13.408300000000001" u="1"/>
        <n v="13.671206341880342" u="1"/>
        <n v="15.4085" u="1"/>
        <n v="18.858699999999999" u="1"/>
        <n v="27.159126666666666" u="1"/>
        <n v="29.742800000000003" u="1"/>
        <n v="34.430363333333325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34.955599999999997" u="1"/>
        <n v="109.98234590163935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32.732700000000001" u="1"/>
        <n v="44.231903005333336" u="1"/>
        <n v="56.509774999999998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12.494736666666652" u="1"/>
        <n v="20.873726666666663" u="1"/>
        <n v="40.985374999999998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21.320158327000001" u="1"/>
        <n v="23.451919999999991" u="1"/>
        <n v="28.148471666666666" u="1"/>
        <n v="31.275399999999998" u="1"/>
        <n v="41.145691570522096" u="1"/>
        <n v="55.011874999999996" u="1"/>
        <n v="8.6470166666666604" u="1"/>
        <n v="40.270886666666662" u="1"/>
        <n v="68.594093817333331" u="1"/>
        <n v="87.241124999999997" u="1"/>
        <n v="1.8547750000000001" u="1"/>
        <n v="9.0441699999999994" u="1"/>
        <n v="9.1095066666666558" u="1"/>
        <n v="10.086831666666662" u="1"/>
        <n v="11.076434999999993" u="1"/>
        <n v="14.882100000000001" u="1"/>
        <n v="15.244599999999991" u="1"/>
        <n v="17.109069166666664" u="1"/>
        <n v="18.504461805555557" u="1"/>
        <n v="72.160249999999991" u="1"/>
        <n v="8.7337150000000001" u="1"/>
        <n v="17.422599999999999" u="1"/>
        <n v="18.091799999999999" u="1"/>
        <n v="32.403324999999995" u="1"/>
        <n v="35.689612499999996" u="1"/>
        <n v="37.100999999999999" u="1"/>
        <n v="45.323577" u="1"/>
        <n v="0.68828899999999993" u="1"/>
        <n v="2.4197799999999998" u="1"/>
        <n v="16.978020000000001" u="1"/>
        <n v="27.084223913043481" u="1"/>
        <n v="34.897325000000002" u="1"/>
        <n v="64.423201388888884" u="1"/>
        <n v="28.710822950819672" u="1"/>
        <n v="28.949468333333328" u="1"/>
        <n v="47.964942028985512" u="1"/>
        <n v="10.4541" u="1"/>
        <n v="26.847249999999999" u="1"/>
        <n v="29.196766666666662" u="1"/>
        <n v="29.46096" u="1"/>
        <n v="105.01622561466667" u="1"/>
        <n v="1.3594666666666639" u="1"/>
        <n v="10.283099999999999" u="1"/>
        <n v="12.006786666666665" u="1"/>
        <n v="12.243533333333334" u="1"/>
        <n v="15.852780000000001" u="1"/>
        <n v="25.694499999999998" u="1"/>
        <n v="27.280566666666665" u="1"/>
        <n v="28.781099999999999" u="1"/>
        <n v="29.95383" u="1"/>
        <n v="30.289667619333333" u="1"/>
        <n v="30.997633327999999" u="1"/>
        <n v="35.208385" u="1"/>
        <n v="86.993028333333342" u="1"/>
        <n v="8.9904000000000011" u="1"/>
        <n v="9.9227041666666675" u="1"/>
        <n v="12.823403333333335" u="1"/>
        <n v="13.366794545454544" u="1"/>
        <n v="13.882098333333314" u="1"/>
        <n v="0.39649420289855086" u="1"/>
        <n v="6.4208509999999999" u="1"/>
        <n v="32.325369999999999" u="1"/>
        <n v="32.377800000000001" u="1"/>
        <n v="32.550489650000003" u="1"/>
        <n v="53.424312499999999" u="1"/>
        <n v="86.95546666666668" u="1"/>
        <n v="103.02944333333332" u="1"/>
        <n v="11.42245" u="1"/>
        <n v="11.75705" u="1"/>
        <n v="15.901933333333332" u="1"/>
        <n v="20.565911881372553" u="1"/>
        <n v="20.630939999999999" u="1"/>
        <n v="47.39664333333333" u="1"/>
        <n v="98.069244247593588" u="1"/>
        <n v="3.6174166666666498" u="1"/>
        <n v="9.7688683333333302" u="1"/>
        <n v="17.590299999999999" u="1"/>
        <n v="23.536333333333321" u="1"/>
        <n v="29.721400000000003" u="1"/>
        <n v="31.874273996481485" u="1"/>
        <n v="36.009533333333323" u="1"/>
        <n v="39.726279999999981" u="1"/>
        <n v="8.8546999999999993" u="1"/>
        <n v="23.362333333333321" u="1"/>
        <n v="29.739804999999993" u="1"/>
        <n v="34.878706666666666" u="1"/>
        <n v="12.46481" u="1"/>
        <n v="16.461200000000002" u="1"/>
        <n v="24.854150000000001" u="1"/>
        <n v="27.497709" u="1"/>
        <n v="34.577269999999999" u="1"/>
        <n v="40.859520000000003" u="1"/>
        <n v="42.438379999999995" u="1"/>
        <n v="56.99777499999999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7.4036333333333335" u="1"/>
        <n v="9.5458666666666598" u="1"/>
        <n v="9.6241319999999995" u="1"/>
        <n v="15.709571666666662" u="1"/>
        <n v="53.746025000000003" u="1"/>
        <n v="53.885866666666651" u="1"/>
        <n v="7.4672974999999999" u="1"/>
        <n v="11.485976811594204" u="1"/>
        <n v="24.877764000000003" u="1"/>
        <n v="25.903500000000001" u="1"/>
        <n v="26.1541" u="1"/>
        <n v="26.614000000000001" u="1"/>
        <n v="29.839083333333331" u="1"/>
        <n v="35.056321515151517" u="1"/>
        <n v="50.712374999999994" u="1"/>
        <n v="1.0897333333333337" u="1"/>
        <n v="2.7683949999999999" u="1"/>
        <n v="10.250519454545456" u="1"/>
        <n v="11.286298333333322" u="1"/>
        <n v="13.326373333333327" u="1"/>
        <n v="17.454449999999998" u="1"/>
        <n v="24.024410842666668" u="1"/>
        <n v="26.61400000000000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3.480242626470591" u="1"/>
        <n v="18.433199999999999" u="1"/>
        <n v="18.91075" u="1"/>
        <n v="22.710180000000001" u="1"/>
        <n v="50.980173333333326" u="1"/>
        <n v="80.810429646677562" u="1"/>
        <n v="8.9665583333333299" u="1"/>
        <n v="11.755023333333325" u="1"/>
        <n v="15.015816666666659" u="1"/>
        <n v="20.216699999999999" u="1"/>
        <n v="24.42174" u="1"/>
        <n v="33.333725421333334" u="1"/>
        <n v="39.275399999999998" u="1"/>
        <n v="49.617000000000004" u="1"/>
        <n v="7.9814000000000007" u="1"/>
        <n v="13.039199999999996" u="1"/>
        <n v="33.17837733333333" u="1"/>
        <n v="38.362867999999999" u="1"/>
        <n v="45.1006" u="1"/>
        <n v="96.68258933333334" u="1"/>
        <n v="1.4950750000000006" u="1"/>
        <n v="8.5183081319999996" u="1"/>
        <n v="9.9037066666666647" u="1"/>
        <n v="15.869266666666663" u="1"/>
        <n v="17.398350000000001" u="1"/>
        <n v="21.422400000000003" u="1"/>
        <n v="10.9137" u="1"/>
        <n v="13.320741666666667" u="1"/>
        <n v="14.444469999999995" u="1"/>
        <n v="18.453700000000001" u="1"/>
        <n v="18.469623333333335" u="1"/>
        <n v="19.236374999999999" u="1"/>
        <n v="19.305194" u="1"/>
        <n v="21.152574999999999" u="1"/>
        <n v="23.553683333333328" u="1"/>
        <n v="35.7566482382353" u="1"/>
        <n v="36.928885000000001" u="1"/>
        <n v="56.887539999999987" u="1"/>
        <n v="8.4933666666666667" u="1"/>
        <n v="12.972849999999999" u="1"/>
        <n v="15.33596" u="1"/>
        <n v="44.158576692592597" u="1"/>
        <n v="7.6509706363636365" u="1"/>
        <n v="14.4085" u="1"/>
        <n v="17.484186666666655" u="1"/>
        <n v="21.135680000000001" u="1"/>
        <n v="31.139119252728051" u="1"/>
        <n v="35.171953623188408" u="1"/>
        <n v="14.927350000000001" u="1"/>
        <n v="31.905242999999999" u="1"/>
        <n v="50.602139999999984" u="1"/>
        <n v="2.0869283333333271" u="1"/>
        <n v="10.664525000000001" u="1"/>
        <n v="15.393119454545456" u="1"/>
        <n v="19.285939999999989" u="1"/>
        <n v="30.599299999999999" u="1"/>
        <n v="31.477799999999998" u="1"/>
        <n v="1.318059999999996" u="1"/>
        <n v="19.109971333333334" u="1"/>
        <n v="38.620400000000004" u="1"/>
        <n v="38.807975751333331" u="1"/>
        <n v="49.958432960457515" u="1"/>
        <n v="3.0164166666666596" u="1"/>
        <n v="12.675459420289856" u="1"/>
        <n v="13.722966666666661" u="1"/>
        <n v="33.549633333333325" u="1"/>
        <n v="35.179564999999997" u="1"/>
        <n v="0.31052333333333199" u="1"/>
        <n v="1.2810599999999999" u="1"/>
        <n v="3.058799999999994" u="1"/>
        <n v="12.896100000000001" u="1"/>
        <n v="66.130516666666665" u="1"/>
        <n v="198.960995" u="1"/>
        <n v="25.130516666666658" u="1"/>
        <n v="26.800625" u="1"/>
        <n v="27.148173333333329" u="1"/>
        <n v="27.168153333333322" u="1"/>
        <n v="3.2604949999999859" u="1"/>
        <n v="16.633779999999994" u="1"/>
        <n v="32.565403333333329" u="1"/>
        <n v="32.970174999999998" u="1"/>
        <n v="49.984080000000006" u="1"/>
        <n v="12.23922" u="1"/>
        <n v="17.86527090909091" u="1"/>
        <n v="24.195999999999998" u="1"/>
        <n v="26.441427777777779" u="1"/>
        <n v="35.854700000000001" u="1"/>
        <n v="61.092583333333337" u="1"/>
        <n v="5.8494510000000002" u="1"/>
        <n v="10.142483333333324" u="1"/>
        <n v="10.509599999999999" u="1"/>
        <n v="10.61425" u="1"/>
        <n v="14.551299999999999" u="1"/>
        <n v="14.698566666666652" u="1"/>
        <n v="18.345339999999997" u="1"/>
        <n v="18.848869999999998" u="1"/>
        <n v="52.789139999999996" u="1"/>
        <n v="68.8626" u="1"/>
        <n v="0.43711500000000003" u="1"/>
        <n v="4.8021266666666662" u="1"/>
        <n v="5.2845750000000002" u="1"/>
        <n v="8.1199066666666635" u="1"/>
        <n v="10.506558333333325" u="1"/>
        <n v="17.854800000000001" u="1"/>
        <n v="18.081070833333335" u="1"/>
        <n v="26.24775" u="1"/>
        <n v="35.705256666666656" u="1"/>
        <n v="45.611126666666649" u="1"/>
        <n v="54.946584000000001" u="1"/>
        <n v="87.046821666666673" u="1"/>
        <n v="87.379050000000007" u="1"/>
        <n v="8.1590699999999945" u="1"/>
        <n v="9.1219383333333326" u="1"/>
        <n v="12.577575" u="1"/>
        <n v="13.04397" u="1"/>
        <n v="0.71337499999999998" u="1"/>
        <n v="10.430260000000001" u="1"/>
        <n v="15.696843333333332" u="1"/>
        <n v="20.844000000000001" u="1"/>
        <n v="25.212899999999998" u="1"/>
        <n v="5.7579933333333333" u="1"/>
        <n v="7.2714083289999998" u="1"/>
        <n v="7.8815416666666493" u="1"/>
        <n v="10.8893725" u="1"/>
        <n v="15.919435000000002" u="1"/>
        <n v="16.168399999999998" u="1"/>
        <n v="25.882100000000001" u="1"/>
        <n v="29.340812499999998" u="1"/>
        <n v="29.59967372727273" u="1"/>
        <n v="30.383700000000001" u="1"/>
        <n v="32.079374999999999" u="1"/>
        <n v="32.599951666666655" u="1"/>
        <n v="68.143915277777779" u="1"/>
        <n v="9.0505600000000008" u="1"/>
        <n v="10.175453333333328" u="1"/>
        <n v="33.590389090909092" u="1"/>
        <n v="35.546493333333331" u="1"/>
        <n v="5.4211599999999995" u="1"/>
        <n v="12.251116662000001" u="1"/>
        <n v="17.405863333333329" u="1"/>
        <n v="26.495200000000001" u="1"/>
        <n v="28.256625" u="1"/>
        <n v="1.82822499999999" u="1"/>
        <n v="8.2267060000000001" u="1"/>
        <n v="23.694499999999998" u="1"/>
        <n v="28.289667619333333" u="1"/>
        <n v="46.866204000000003" u="1"/>
        <n v="13.066799999999995" u="1"/>
        <n v="23.208385" u="1"/>
        <n v="30.17703333333332" u="1"/>
        <n v="31.029166666666669" u="1"/>
        <n v="95.496549999999985" u="1"/>
        <n v="6.4522566666666581" u="1"/>
        <n v="8.897361666666658" u="1"/>
        <n v="11.079783333333324" u="1"/>
        <n v="11.824266666666668" u="1"/>
        <n v="13.824165000000001" u="1"/>
        <n v="15.4886" u="1"/>
        <n v="17.690112499999998" u="1"/>
        <n v="26.13472999999999" u="1"/>
        <n v="35.739804999999997" u="1"/>
        <n v="61.177300000000002" u="1"/>
        <n v="12.309175" u="1"/>
        <n v="24.021700000000003" u="1"/>
        <n v="29.011661666666658" u="1"/>
        <n v="34.361436231884056" u="1"/>
        <n v="49.920560000000002" u="1"/>
        <n v="51.024199999999993" u="1"/>
        <n v="51.731766666666658" u="1"/>
        <n v="8.4245800000000006" u="1"/>
        <n v="11.62815" u="1"/>
        <n v="13.669649999999999" u="1"/>
        <n v="22.485976811594206" u="1"/>
        <n v="2.1607499999999997" u="1"/>
        <n v="7.9273499999999997" u="1"/>
        <n v="10.728999999999999" u="1"/>
        <n v="11.725399999999997" u="1"/>
        <n v="15.544689" u="1"/>
        <n v="16.739145000000001" u="1"/>
        <n v="21.20913333333333" u="1"/>
        <n v="21.362333333333321" u="1"/>
        <n v="21.513051666666659" u="1"/>
        <n v="22.893806870370369" u="1"/>
        <n v="38.271522950819673" u="1"/>
        <n v="60.996485213209887" u="1"/>
        <n v="1.81483333333333" u="1"/>
        <n v="14.510973333333332" u="1"/>
        <n v="16.168100000000003" u="1"/>
        <n v="33.098456666666664" u="1"/>
        <n v="33.738005716000004" u="1"/>
        <n v="46.934805833333336" u="1"/>
        <n v="56.421187500000002" u="1"/>
        <n v="2.4902083249999998" u="1"/>
        <n v="3.7957703299999999" u="1"/>
        <n v="17.869" u="1"/>
        <n v="18.850079999999998" u="1"/>
        <n v="20.9556" u="1"/>
        <n v="26.518308132000001" u="1"/>
        <n v="29.621606249999999" u="1"/>
        <n v="30.203164999999998" u="1"/>
        <n v="30.4953" u="1"/>
        <n v="37.211124999999996" u="1"/>
        <n v="0.49163499999999999" u="1"/>
        <n v="1.8941650000000001" u="1"/>
        <n v="5.4339666666666595" u="1"/>
        <n v="18.027831666666664" u="1"/>
        <n v="20.319369999999999" u="1"/>
        <n v="23.671206341880342" u="1"/>
        <n v="34.574133333333336" u="1"/>
        <n v="39.258450000000003" u="1"/>
        <n v="64.568200000000004" u="1"/>
        <n v="3.1086283333333231" u="1"/>
        <n v="10.489808325" u="1"/>
        <n v="16.768447826086959" u="1"/>
        <n v="21.777999999999999" u="1"/>
        <n v="23.024999999999999" u="1"/>
        <n v="111.8481" u="1"/>
        <n v="120.51792599882717" u="1"/>
        <n v="2.7947099999999878" u="1"/>
        <n v="10.286298333333322" u="1"/>
        <n v="18.387398333333326" u="1"/>
        <n v="23.675459420289858" u="1"/>
        <n v="24.448605813390316" u="1"/>
        <n v="24.722966666666661" u="1"/>
        <n v="29.47344" u="1"/>
        <n v="47.091166666666666" u="1"/>
        <n v="56.672921666666653" u="1"/>
        <n v="60.949750000000002" u="1"/>
        <n v="9.3623333333333196" u="1"/>
        <n v="9.5130516666666587" u="1"/>
        <n v="11.027178333333328" u="1"/>
        <n v="39.8860615942029" u="1"/>
        <n v="8.2813716666666615" u="1"/>
        <n v="17.953109999999995" u="1"/>
        <n v="26.550699999999999" u="1"/>
        <n v="30.055900000000001" u="1"/>
        <n v="49.07285499999999" u="1"/>
        <n v="58.366531666666639" u="1"/>
        <n v="2.681396666666652" u="1"/>
        <n v="3.5796999999999901" u="1"/>
        <n v="8.7438616666666569" u="1"/>
        <n v="11.0428" u="1"/>
        <n v="19.841000000000001" u="1"/>
        <n v="26.652308333333327" u="1"/>
        <n v="29.212699999999998" u="1"/>
        <n v="36.799886666666652" u="1"/>
        <n v="165.2431603974359" u="1"/>
        <n v="3.5556299999999998" u="1"/>
        <n v="10.537803333333335" u="1"/>
        <n v="14.869266666666663" u="1"/>
        <n v="19.177250999999998" u="1"/>
        <n v="20.029536" u="1"/>
        <n v="35.084308695652176" u="1"/>
        <n v="41.535613455626603" u="1"/>
        <n v="49.746480000000005" u="1"/>
        <n v="1.5885166666666599" u="1"/>
        <n v="8.9556000000000004" u="1"/>
        <n v="14.290000000000001" u="1"/>
        <n v="14.913499999999999" u="1"/>
        <n v="17.236374999999999" u="1"/>
        <n v="23.228216666666668" u="1"/>
        <n v="30.211943000000002" u="1"/>
        <n v="37.201211062500001" u="1"/>
        <n v="92.173339999999996" u="1"/>
        <n v="1.1011725000000001" u="1"/>
        <n v="9.2032000000000007" u="1"/>
        <n v="9.471449999999999" u="1"/>
        <n v="12.169389333333335" u="1"/>
        <n v="19.342649999999999" u="1"/>
        <n v="82.51212000000001" u="1"/>
        <n v="175.37445112500001" u="1"/>
        <n v="10.380849999999995" u="1"/>
        <n v="16.103445833333325" u="1"/>
        <n v="17.394603333333333" u="1"/>
        <n v="20.938495333333336" u="1"/>
        <n v="29.250849999999996" u="1"/>
        <n v="31.585976811594204" u="1"/>
        <n v="40.260914666666665" u="1"/>
        <n v="7.1607500000000002" u="1"/>
        <n v="8.4575516666666601" u="1"/>
        <n v="19.554799999999993" u="1"/>
        <n v="19.700489999999999" u="1"/>
        <n v="59.745780000000003" u="1"/>
        <n v="0.902504999999997" u="1"/>
        <n v="4.4182666666666579" u="1"/>
        <n v="10.205383333333325" u="1"/>
        <n v="16.892800000000001" u="1"/>
        <n v="20.2653" u="1"/>
        <n v="20.411065833333332" u="1"/>
        <n v="24.145989999999994" u="1"/>
        <n v="24.472670000000001" u="1"/>
        <n v="28.006180000000001" u="1"/>
        <n v="29.477799999999998" u="1"/>
        <n v="32.714860000000002" u="1"/>
        <n v="48.846360000000004" u="1"/>
        <n v="3.3180583333333256" u="1"/>
        <n v="6.8796400000000002" u="1"/>
        <n v="10.002879999999996" u="1"/>
        <n v="18.098500000000001" u="1"/>
        <n v="21.4297" u="1"/>
        <n v="30.264900000000001" u="1"/>
        <n v="33.811745000000002" u="1"/>
        <n v="39.818538333333336" u="1"/>
        <n v="10.491391666666667" u="1"/>
        <n v="17.715199999999999" u="1"/>
        <n v="22.927300000000002" u="1"/>
        <n v="28.098100000000002" u="1"/>
        <n v="30.474200000000003" u="1"/>
        <n v="43.604375000000005" u="1"/>
        <n v="66.394000000000005" u="1"/>
        <n v="15.017999999999997" u="1"/>
        <n v="17.881541666666649" u="1"/>
        <n v="20.280771666666663" u="1"/>
        <n v="20.738945000000001" u="1"/>
        <n v="22.0428" u="1"/>
        <n v="23.039199999999994" u="1"/>
        <n v="45.754521999999994" u="1"/>
        <n v="0.68686333333333305" u="1"/>
        <n v="17.137920000000001" u="1"/>
        <n v="22.880519999999994" u="1"/>
        <n v="29.914570000000001" u="1"/>
        <n v="32.180534666666667" u="1"/>
        <n v="45.003" u="1"/>
        <n v="58.838102561927712" u="1"/>
        <n v="12.5166" u="1"/>
        <n v="13.6" u="1"/>
        <n v="14.863786666666664" u="1"/>
        <n v="51.665400000000005" u="1"/>
        <n v="81.63291456192772" u="1"/>
        <n v="5.8808566666666575" u="1"/>
        <n v="13.1401" u="1"/>
        <n v="18.13898" u="1"/>
        <n v="18.710025000000002" u="1"/>
        <n v="19.008311666666664" u="1"/>
        <n v="27.244158331000001" u="1"/>
        <n v="27.275399999999998" u="1"/>
        <n v="30.7393" u="1"/>
        <n v="33.42754166666667" u="1"/>
        <n v="35.325119999999998" u="1"/>
        <n v="37.472439108262108" u="1"/>
        <n v="47.925878865740742" u="1"/>
        <n v="50.281946666666656" u="1"/>
        <n v="51.2561690625" u="1"/>
        <n v="0.49804166499999997" u="1"/>
        <n v="6.1399249999999999" u="1"/>
        <n v="7.8516900000000005" u="1"/>
        <n v="16.033460000000002" u="1"/>
        <n v="21.720780000000001" u="1"/>
        <n v="25.864870909090911" u="1"/>
        <n v="26.957284999999999" u="1"/>
        <n v="33.464199999999998" u="1"/>
        <n v="42.860391659000001" u="1"/>
        <n v="1.1952999959999999" u="1"/>
        <n v="13.216699999999999" u="1"/>
        <n v="22.78079" u="1"/>
        <n v="8.7533999999999992" u="1"/>
        <n v="14.667669999999999" u="1"/>
        <n v="31.524221666666662" u="1"/>
        <n v="50.157124999999994" u="1"/>
        <n v="71.075467558333344" u="1"/>
        <n v="14.400283333333334" u="1"/>
        <n v="25.129099999999998" u="1"/>
        <n v="25.343059999999994" u="1"/>
        <n v="28.745445" u="1"/>
        <n v="13.368173333333333" u="1"/>
        <n v="14.039099999999998" u="1"/>
        <n v="15.084199999999999" u="1"/>
        <n v="23.19660833333333" u="1"/>
        <n v="24.279296666666653" u="1"/>
        <n v="27.340812499999998" u="1"/>
        <n v="32.022919999999992" u="1"/>
        <n v="35.846000000000004" u="1"/>
        <n v="74.653588333333317" u="1"/>
        <n v="0.67132499999999995" u="1"/>
        <n v="15.017849999999999" u="1"/>
        <n v="15.8755825" u="1"/>
        <n v="16.590692151515153" u="1"/>
        <n v="22.955093333333327" u="1"/>
        <n v="26.084199999999999" u="1"/>
        <n v="31.564550000000001" u="1"/>
        <n v="31.987575" u="1"/>
        <n v="42.508400000000002" u="1"/>
        <n v="10.205629545454546" u="1"/>
        <n v="19.579470909090908" u="1"/>
        <n v="25.196766666666662" u="1"/>
        <n v="93.002055167999998" u="1"/>
        <n v="8.2686433333333316" u="1"/>
        <n v="8.4912349999999996" u="1"/>
        <n v="11.454153333333323" u="1"/>
        <n v="21.694499999999998" u="1"/>
        <n v="21.7077482382353" u="1"/>
        <n v="24.990400000000001" u="1"/>
        <n v="26.289667619333333" u="1"/>
        <n v="32.705730181818183" u="1"/>
        <n v="50.707391659000002" u="1"/>
        <n v="51.496121738518525" u="1"/>
        <n v="2.7026770833333331" u="1"/>
        <n v="15.064975" u="1"/>
        <n v="15.423719999999999" u="1"/>
        <n v="20.103245833333325" u="1"/>
        <n v="22.857693333333327" u="1"/>
        <n v="28.822800000000001" u="1"/>
        <n v="55.267099999999999" u="1"/>
        <n v="1.4469666666666601" u="1"/>
        <n v="8.5312616666666639" u="1"/>
        <n v="14.279299999999999" u="1"/>
        <n v="22.562256666666656" u="1"/>
        <n v="29.429664999999993" u="1"/>
        <n v="32.207244000000003" u="1"/>
        <n v="36.361483333333332" u="1"/>
        <n v="48.556193333333333" u="1"/>
        <n v="55.581310000000002" u="1"/>
        <n v="66.427247333333327" u="1"/>
        <n v="87.378965217391311" u="1"/>
        <n v="21.79577033" u="1"/>
        <n v="24.125796666666652" u="1"/>
        <n v="26.09404" u="1"/>
        <n v="31.731494999999999" u="1"/>
        <n v="83.595060000000004" u="1"/>
        <n v="93.903925000000015" u="1"/>
        <n v="6.353365090909092" u="1"/>
        <n v="21.237449999999999" u="1"/>
        <n v="31.863139999999991" u="1"/>
        <n v="32.938666666666663" u="1"/>
        <n v="43.897423333333322" u="1"/>
        <n v="50.821300000000001" u="1"/>
        <n v="11.933538333333335" u="1"/>
        <n v="14.027143000000001" u="1"/>
        <n v="15.867286666666663" u="1"/>
        <n v="19.392912000000003" u="1"/>
        <n v="225.08081730000004" u="1"/>
        <n v="0.76886833333333093" u="1"/>
        <n v="13.568483808288773" u="1"/>
        <n v="24.976355000000002" u="1"/>
        <n v="29.076033333333328" u="1"/>
        <n v="29.218789999999998" u="1"/>
        <n v="36.216700000000003" u="1"/>
        <n v="37.169747999999998" u="1"/>
        <n v="7.4653239999999998" u="1"/>
        <n v="12.265699999999999" u="1"/>
        <n v="15.09404" u="1"/>
        <n v="24.518308132000001" u="1"/>
        <n v="27.671325" u="1"/>
        <n v="71.107343999999998" u="1"/>
        <n v="7.0668061515151503" u="1"/>
        <n v="10.452683333333333" u="1"/>
        <n v="12.755075" u="1"/>
        <n v="19.664524999999998" u="1"/>
        <n v="28.789530000000003" u="1"/>
        <n v="33.94603" u="1"/>
        <n v="70.469904166666652" u="1"/>
        <n v="8.1164889999999996" u="1"/>
        <n v="19.261249305555555" u="1"/>
        <n v="34.695039636752142" u="1"/>
        <n v="55.732887651358027" u="1"/>
        <n v="62.977863333333332" u="1"/>
        <n v="4.6014699999999982" u="1"/>
        <n v="6.3082399999999996" u="1"/>
        <n v="10.000141666666668" u="1"/>
        <n v="20.573706521739133" u="1"/>
        <n v="22.722966666666661" u="1"/>
        <n v="26.523" u="1"/>
        <n v="41.463799999999999" u="1"/>
        <n v="54.135824999999997" u="1"/>
        <n v="0.15384833333333339" u="1"/>
        <n v="27.938000000000002" u="1"/>
        <n v="67.156914" u="1"/>
        <n v="8.73245" u="1"/>
        <n v="10.447915000000002" u="1"/>
        <n v="11.589422950819671" u="1"/>
        <n v="13.673861666666664" u="1"/>
        <n v="14.415756666666653" u="1"/>
        <n v="14.41677" u="1"/>
        <n v="16.216699999999999" u="1"/>
        <n v="20.406420000000001" u="1"/>
        <n v="27.433039751333336" u="1"/>
        <n v="50.46058812606838" u="1"/>
        <n v="19.2973" u="1"/>
        <n v="30.706636666666661" u="1"/>
        <n v="72.455725650000005" u="1"/>
        <n v="4.6846402777777776" u="1"/>
        <n v="6.5996966666666612" u="1"/>
        <n v="11.065071666666658" u="1"/>
        <n v="12.701305" u="1"/>
        <n v="16.954440807333334" u="1"/>
        <n v="23.700141666666667" u="1"/>
        <n v="37.319739999999989" u="1"/>
        <n v="43.438516264000008" u="1"/>
        <n v="61.468699999999998" u="1"/>
        <n v="73.577300000000008" u="1"/>
        <n v="9.1383200000000002" u="1"/>
        <n v="11.997299999999999" u="1"/>
        <n v="12.60548" u="1"/>
        <n v="56.408784349346405" u="1"/>
        <n v="11.587416666666659" u="1"/>
        <n v="17.342649999999999" u="1"/>
        <n v="19.001260000000002" u="1"/>
        <n v="22.018401666666659" u="1"/>
        <n v="23.478606666666664" u="1"/>
        <n v="34.145193333333324" u="1"/>
        <n v="36.598345000000002" u="1"/>
        <n v="41.406513912839515" u="1"/>
        <n v="5.9926616666666455" u="1"/>
        <n v="10.671206341880342" u="1"/>
        <n v="11.219284999999999" u="1"/>
        <n v="15.036365" u="1"/>
        <n v="21.693899999999999" u="1"/>
        <n v="29.585976811594204" u="1"/>
        <n v="31.39866666666666" u="1"/>
        <n v="37.18155999999999" u="1"/>
        <n v="9.6337799999999962" u="1"/>
        <n v="17.078436518271609" u="1"/>
        <n v="17.700489999999999" u="1"/>
        <n v="18.818326666666664" u="1"/>
        <n v="22.882855555555555" u="1"/>
        <n v="23.994311881372553" u="1"/>
        <n v="25.661680264000001" u="1"/>
        <n v="26.318059999999996" u="1"/>
        <n v="26.437166666666663" u="1"/>
        <n v="38.518129650000006" u="1"/>
        <n v="7.3487233333333259" u="1"/>
        <n v="10.196" u="1"/>
        <n v="3.6196999999999919" u="1"/>
        <n v="4.4461683333333175" u="1"/>
        <n v="4.8327916666666502" u="1"/>
        <n v="15.590515" u="1"/>
        <n v="21.356560000000002" u="1"/>
        <n v="28.300199999999997" u="1"/>
        <n v="43.899548231927717" u="1"/>
        <n v="4.0595449999999857" u="1"/>
        <n v="10.272599999999999" u="1"/>
        <n v="11.722966666666661" u="1"/>
        <n v="15.523" u="1"/>
        <n v="16.249838579772081" u="1"/>
        <n v="18.05" u="1"/>
        <n v="31.852056260308643" u="1"/>
        <n v="33.326133912839509" u="1"/>
        <n v="37.017399999999995" u="1"/>
        <n v="50.049309999999998" u="1"/>
        <n v="54.244945553333338" u="1"/>
        <n v="11.735696666666668" u="1"/>
        <n v="14.732782500000001" u="1"/>
        <n v="28.735167500000003" u="1"/>
        <n v="64.795659999999998" u="1"/>
        <n v="1.7078099999999998" u="1"/>
        <n v="3.9410999999999996" u="1"/>
        <n v="7.8217099999999942" u="1"/>
        <n v="8.5317166666666608" u="1"/>
        <n v="13.875050000000002" u="1"/>
        <n v="19.280883330000002" u="1"/>
        <n v="26.699333333333328" u="1"/>
        <n v="30.775459420289856" u="1"/>
        <n v="32.418399999999998" u="1"/>
        <n v="36.661123403133907" u="1"/>
        <n v="57.034769999999995" u="1"/>
        <n v="2.5057899999999931" u="1"/>
        <n v="2.8718549999999996" u="1"/>
        <n v="21.16347681818182" u="1"/>
        <n v="34.893174999999999" u="1"/>
        <n v="12.452433333333319" u="1"/>
        <n v="14.11367499999999" u="1"/>
        <n v="14.681266666666668" u="1"/>
        <n v="14.886921666666655" u="1"/>
        <n v="22.148471666666666" u="1"/>
        <n v="23.839079999999996" u="1"/>
        <n v="36.870545901639346" u="1"/>
        <n v="42.363069716000005" u="1"/>
        <n v="54.267559999999989" u="1"/>
        <n v="56.075949993999998" u="1"/>
        <n v="140.30530839599999" u="1"/>
        <n v="12.698566666666652" u="1"/>
        <n v="18.606999999999999" u="1"/>
        <n v="100.54639512839508" u="1"/>
        <n v="7.7399099999999992" u="1"/>
        <n v="12.567181666666663" u="1"/>
        <n v="18.501562499999999" u="1"/>
        <n v="18.951849999999997" u="1"/>
        <n v="22.24775" u="1"/>
        <n v="44.447562666666663" u="1"/>
        <n v="47.124004809803921" u="1"/>
        <n v="48.427795000000003" u="1"/>
        <n v="52.276562499999997" u="1"/>
        <n v="11.28158" u="1"/>
        <n v="33.877249999999997" u="1"/>
        <n v="34.452200000000005" u="1"/>
        <n v="38.282505" u="1"/>
        <n v="49.790549993999996" u="1"/>
        <n v="54.007656520617289" u="1"/>
        <n v="80.059174999999996" u="1"/>
        <n v="15.829139999999999" u="1"/>
        <n v="22.016526666666664" u="1"/>
        <n v="24.850800000000003" u="1"/>
        <n v="26.745445" u="1"/>
        <n v="31.964942028985508" u="1"/>
        <n v="32.844209999999997" u="1"/>
        <n v="47.807127000000001" u="1"/>
        <n v="80.2196" u="1"/>
        <n v="2.3921200000000007" u="1"/>
        <n v="12.058019999999999" u="1"/>
        <n v="25.340812499999998" u="1"/>
        <n v="27.991235507246376" u="1"/>
        <n v="32.512870000000007" u="1"/>
        <n v="32.53690666666666" u="1"/>
        <n v="37.562899825679011" u="1"/>
        <n v="65.874366666666646" u="1"/>
        <n v="111.971025" u="1"/>
        <n v="13.19676666666666" u="1"/>
        <n v="20.193973333333329" u="1"/>
        <n v="24.084199999999999" u="1"/>
        <n v="53.953804999999996" u="1"/>
        <n v="89.004927386358034" u="1"/>
        <n v="5.0231466666666673" u="1"/>
        <n v="10.58666" u="1"/>
        <n v="11.4390625" u="1"/>
        <n v="20.9311325" u="1"/>
        <n v="23.196766666666662" u="1"/>
        <n v="35.082129999999999" u="1"/>
        <n v="2.4066799999999917" u="1"/>
        <n v="4.3176749999999995" u="1"/>
        <n v="8.3782166666666598" u="1"/>
        <n v="11.43478" u="1"/>
        <n v="18.547749999999997" u="1"/>
        <n v="22.990400000000001" u="1"/>
        <n v="23.526899999999998" u="1"/>
        <n v="24.064975" u="1"/>
        <n v="24.317905" u="1"/>
        <n v="28.989599999999999" u="1"/>
        <n v="30.561608455840457" u="1"/>
        <n v="39.316000000000003" u="1"/>
        <n v="62.612903650000007" u="1"/>
        <n v="6.0919051212121209" u="1"/>
        <n v="11.018401666666659" u="1"/>
        <n v="13.453753333333324" u="1"/>
        <n v="13.95383" u="1"/>
        <n v="18.356099999999998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46.526314999999997" u="1"/>
        <n v="51.061397999999997" u="1"/>
        <n v="76.130413564197525" u="1"/>
        <n v="0.36296666666666599" u="1"/>
        <n v="19.79577033" u="1"/>
        <n v="6.0282966666666606" u="1"/>
        <n v="19.666710000000002" u="1"/>
        <n v="23.721400000000003" u="1"/>
        <n v="29.472933333333334" u="1"/>
        <n v="31.509966666666664" u="1"/>
        <n v="59.426799999999986" u="1"/>
        <n v="83.555466666666661" u="1"/>
        <n v="0.29141" u="1"/>
        <n v="8.0181983333333289" u="1"/>
        <n v="11.462679999999999" u="1"/>
        <n v="12.814933333333334" u="1"/>
        <n v="13.440159999999995" u="1"/>
        <n v="17.20913333333333" u="1"/>
        <n v="17.362333333333321" u="1"/>
        <n v="17.513051666666659" u="1"/>
        <n v="23.739804999999993" u="1"/>
        <n v="55.028618333333327" u="1"/>
        <n v="55.278983333333329" u="1"/>
        <n v="10.748836666666655" u="1"/>
        <n v="13.938194545454543" u="1"/>
        <n v="17.843037545454546" u="1"/>
        <n v="20.333966457977212" u="1"/>
        <n v="32.216700000000003" u="1"/>
        <n v="32.706636666666661" u="1"/>
        <n v="5.1806083333333302" u="1"/>
        <n v="12.213399999999991" u="1"/>
        <n v="14.9345" u="1"/>
        <n v="16.71482593939394" u="1"/>
        <n v="13.167232" u="1"/>
        <n v="24.15156666666666" u="1"/>
        <n v="37.048349999999999" u="1"/>
        <n v="40.954500000000003" u="1"/>
        <n v="10.016630000000001" u="1"/>
        <n v="22.277270000000001" u="1"/>
        <n v="29.735099999999999" u="1"/>
        <n v="30.801344999999998" u="1"/>
        <n v="1.7929499939999998" u="1"/>
        <n v="8.8449149999999861" u="1"/>
        <n v="20.448605813390316" u="1"/>
        <n v="20.722966666666661" u="1"/>
        <n v="22.767062347469139" u="1"/>
        <n v="25.310099999999998" u="1"/>
        <n v="29.225334999999998" u="1"/>
        <n v="35.087699999999998" u="1"/>
        <n v="39.916865920915036" u="1"/>
        <n v="10.739450000000001" u="1"/>
        <n v="16.0563" u="1"/>
        <n v="33.757413333333325" u="1"/>
        <n v="38.337366354177327" u="1"/>
        <n v="42.699333333333328" u="1"/>
        <n v="62.032399999999996" u="1"/>
        <n v="7.7471399999999875" u="1"/>
        <n v="12.859879999999997" u="1"/>
        <n v="15.10835" u="1"/>
        <n v="25.437319999999993" u="1"/>
        <n v="26.055900000000001" u="1"/>
        <n v="37.617000000000004" u="1"/>
        <n v="43.404341062500002" u="1"/>
        <n v="46.456625000000003" u="1"/>
        <n v="1.906219999999992" u="1"/>
        <n v="6.264541661" u="1"/>
        <n v="10.039199999999996" u="1"/>
        <n v="11.887625" u="1"/>
        <n v="11.914845833333327" u="1"/>
        <n v="12.732250000000001" u="1"/>
        <n v="16.995283329999999" u="1"/>
        <n v="18.334203909320991" u="1"/>
        <n v="22.635864999999999" u="1"/>
        <n v="33.073413333333328" u="1"/>
        <n v="43.86965" u="1"/>
        <n v="50.37885" u="1"/>
        <n v="64.206419477037045" u="1"/>
        <n v="129.06989439313725" u="1"/>
        <n v="0.26835972727272722" u="1"/>
        <n v="0.55417499999999986" u="1"/>
        <n v="1.2652567766666667" u="1"/>
        <n v="10.065071666666658" u="1"/>
        <n v="12.171194999999999" u="1"/>
        <n v="31.356031709401712" u="1"/>
        <n v="37.003599999999999" u="1"/>
        <n v="44.406843666666674" u="1"/>
        <n v="64.427399999999992" u="1"/>
        <n v="6.4383316666666666" u="1"/>
        <n v="11.882554999999996" u="1"/>
        <n v="12.301873040666667" u="1"/>
        <n v="15.9971" u="1"/>
        <n v="26.477350000000001" u="1"/>
        <n v="28.590092151515151" u="1"/>
        <n v="31.18825" u="1"/>
        <n v="19.090910999999998" u="1"/>
        <n v="31.24953" u="1"/>
        <n v="56.875600062499998" u="1"/>
        <n v="6.5191780000000001" u="1"/>
        <n v="7.1903249999999979" u="1"/>
        <n v="9.6712063418803424" u="1"/>
        <n v="20.618359999999999" u="1"/>
        <n v="23.548006666666655" u="1"/>
        <n v="29.634550000000001" u="1"/>
        <n v="61.607500000000002" u="1"/>
        <n v="8.6337799999999962" u="1"/>
        <n v="10.218573333333325" u="1"/>
        <n v="17.353099999999998" u="1"/>
        <n v="19.711549999999999" u="1"/>
        <n v="20.882855555555555" u="1"/>
        <n v="31.387409999999999" u="1"/>
        <n v="66.627491666666671" u="1"/>
        <n v="0.54053541666666671" u="1"/>
        <n v="1.311345" u="1"/>
        <n v="3.9213416666666578" u="1"/>
        <n v="6.1426141666666672" u="1"/>
        <n v="8.3970333333333294" u="1"/>
        <n v="13.89356666666666" u="1"/>
        <n v="15.159230000000001" u="1"/>
        <n v="17.018382500000001" u="1"/>
        <n v="17.393716661999999" u="1"/>
        <n v="20.635406666666665" u="1"/>
        <n v="25.477799999999998" u="1"/>
        <n v="27.908869166666666" u="1"/>
        <n v="54.440750000000001" u="1"/>
        <n v="0.70592945454545464" u="1"/>
        <n v="11.485099999999999" u="1"/>
        <n v="16.949971666666656" u="1"/>
        <n v="17.4297" u="1"/>
        <n v="27.772791666666667" u="1"/>
        <n v="37.949835" u="1"/>
        <n v="40.46772" u="1"/>
        <n v="50.76155" u="1"/>
        <n v="56.270445000000002" u="1"/>
        <n v="6.5162266666666646" u="1"/>
        <n v="9.3993666666666673" u="1"/>
        <n v="12.42093333333332" u="1"/>
        <n v="22.509194545454545" u="1"/>
        <n v="31.303000000000001" u="1"/>
        <n v="36.574191666666664" u="1"/>
        <n v="44.623649999999998" u="1"/>
        <n v="9.3511999960000001" u="1"/>
        <n v="13.928187499999996" u="1"/>
        <n v="14.588562499999998" u="1"/>
        <n v="32.113674999999994" u="1"/>
        <n v="58.8065" u="1"/>
        <n v="61.249824394594384" u="1"/>
        <n v="91.394518333333309" u="1"/>
        <n v="2.1177883636363637" u="1"/>
        <n v="9.820786" u="1"/>
        <n v="13.516199999999998" u="1"/>
        <n v="13.976099999999999" u="1"/>
        <n v="18.293400000000002" u="1"/>
        <n v="20.337366354177327" u="1"/>
        <n v="23.394506666666658" u="1"/>
        <n v="41.528250000000007" u="1"/>
        <n v="7.1328000000000005" u="1"/>
        <n v="7.4481749999999947" u="1"/>
        <n v="11.125643333333331" u="1"/>
        <n v="15.784909999999993" u="1"/>
        <n v="20.813452263999999" u="1"/>
        <n v="25.993499999999997" u="1"/>
        <n v="31.45289833333333" u="1"/>
        <n v="32.995024999999998" u="1"/>
        <n v="76.891576666666637" u="1"/>
        <n v="20.441427777777779" u="1"/>
        <n v="23.275399999999998" u="1"/>
        <n v="35.160249999999991" u="1"/>
        <n v="41.724863333333325" u="1"/>
        <n v="58.718336666666659" u="1"/>
        <n v="71.996400000000008" u="1"/>
        <n v="0.2511534782098766" u="1"/>
        <n v="1.208221666666663" u="1"/>
        <n v="11.388261666666663" u="1"/>
        <n v="14.430066666666669" u="1"/>
        <n v="21.58615" u="1"/>
        <n v="30.310205" u="1"/>
        <n v="32.557200000000002" u="1"/>
        <n v="113.19036000000001" u="1"/>
        <n v="1.6048" u="1"/>
        <n v="24.813111666666646" u="1"/>
        <n v="27.275800000000004" u="1"/>
        <n v="48.33056170156695" u="1"/>
        <n v="115.73317" u="1"/>
        <n v="26.907820000000001" u="1"/>
        <n v="27.16075" u="1"/>
        <n v="57.859325321568633" u="1"/>
        <n v="61.028799999999997" u="1"/>
        <n v="9.7117000000000004" u="1"/>
        <n v="12.400283333333334" u="1"/>
        <n v="15.087400000000001" u="1"/>
        <n v="21.886766666666666" u="1"/>
        <n v="21.90444678209877" u="1"/>
        <n v="24.745445" u="1"/>
        <n v="30.866233333333319" u="1"/>
        <n v="87.242800000000003" u="1"/>
        <n v="4.1666566666666576" u="1"/>
        <n v="9.0425000000000004" u="1"/>
        <n v="14.1676" u="1"/>
        <n v="14.517821666666668" u="1"/>
        <n v="26.712063418803424" u="1"/>
        <n v="28.175591000000001" u="1"/>
        <n v="42.192817564197533" u="1"/>
        <n v="98.009256000000008" u="1"/>
        <n v="161.86674999999997" u="1"/>
        <n v="6.6280299999999999" u="1"/>
        <n v="7.8535166666666667" u="1"/>
        <n v="9.0513250000000003" u="1"/>
        <n v="12.28204" u="1"/>
        <n v="20.995083330000003" u="1"/>
        <n v="28.599641999999999" u="1"/>
        <n v="44.623050000000006" u="1"/>
        <n v="47.880499999999998" u="1"/>
        <n v="8.8738299999999999" u="1"/>
        <n v="11.269185666666665" u="1"/>
        <n v="12.750765000000001" u="1"/>
        <n v="20.495200000000001" u="1"/>
        <n v="23.191141666666667" u="1"/>
        <n v="23.947836396000003" u="1"/>
        <n v="27.852779999999999" u="1"/>
        <n v="33.205300000000001" u="1"/>
        <n v="41.373853172666664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10.018401666666659" u="1"/>
        <n v="13.656724990106955" u="1"/>
        <n v="21.1083" u="1"/>
        <n v="24.17703333333332" u="1"/>
        <n v="31.228733333333327" u="1"/>
        <n v="37.796641666666666" u="1"/>
        <n v="45.911514198000006" u="1"/>
        <n v="7.2844999999999995" u="1"/>
        <n v="8.3216000000000001" u="1"/>
        <n v="11.717079999999996" u="1"/>
        <n v="16.320250999999999" u="1"/>
        <n v="29.700937499999998" u="1"/>
        <n v="41.713000000000001" u="1"/>
        <n v="65.88703666666666" u="1"/>
        <n v="5.6931416610000003" u="1"/>
        <n v="12.4471825" u="1"/>
        <n v="2.3183750000000001" u="1"/>
        <n v="8.4841866666666554" u="1"/>
        <n v="8.6281499999999998" u="1"/>
        <n v="12.822516662000002" u="1"/>
        <n v="15.063034027777778" u="1"/>
        <n v="16.049399999999999" u="1"/>
        <n v="23.28629833333332" u="1"/>
        <n v="26.361483333333329" u="1"/>
        <n v="55.305446666666668" u="1"/>
        <n v="8.9936499999999953" u="1"/>
        <n v="9.7410250000000005" u="1"/>
        <n v="15.681166666666661" u="1"/>
        <n v="17.566979999999997" u="1"/>
        <n v="20.566320000000001" u="1"/>
        <n v="21.424312499999999" u="1"/>
        <n v="25.439353333333333" u="1"/>
        <n v="50.123383333333329" u="1"/>
        <n v="158.08214439599999" u="1"/>
        <n v="5.8669316666666678" u="1"/>
        <n v="6.8830499979999997" u="1"/>
        <n v="7.7392118181818184" u="1"/>
        <n v="10.472669999999999" u="1"/>
        <n v="15.462479999999999" u="1"/>
        <n v="21.56738" u="1"/>
        <n v="22.138425000000002" u="1"/>
        <n v="30.692385000000002" u="1"/>
        <n v="31.619881553333332" u="1"/>
        <n v="33.204699999999995" u="1"/>
        <n v="60.166779710144937" u="1"/>
        <n v="87.827683333333326" u="1"/>
        <n v="5.8524750000000001" u="1"/>
        <n v="7.0481850000000001" u="1"/>
        <n v="15.4778" u="1"/>
        <n v="23.621606249999999" u="1"/>
        <n v="31.387716666666662" u="1"/>
        <n v="37.956900000000005" u="1"/>
        <n v="41.330201998827164" u="1"/>
        <n v="121.93881811594204" u="1"/>
        <n v="10.557793333333327" u="1"/>
        <n v="11.3491" u="1"/>
        <n v="17.230243333333334" u="1"/>
        <n v="17.671206341880342" u="1"/>
        <n v="19.589971300370372" u="1"/>
        <n v="33.351145000000002" u="1"/>
        <n v="34.195099999999996" u="1"/>
        <n v="34.332225000000001" u="1"/>
        <n v="46.803750000000001" u="1"/>
        <n v="47.274538842666672" u="1"/>
        <n v="56.570399999999999" u="1"/>
        <n v="56.717943487333336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7.445326666666663" u="1"/>
        <n v="18.614000000000001" u="1"/>
        <n v="28.391310000000001" u="1"/>
        <n v="28.731499999999997" u="1"/>
        <n v="30.529800000000002" u="1"/>
        <n v="37.885866666666658" u="1"/>
        <n v="153.893475" u="1"/>
        <n v="5.5712141666666675" u="1"/>
        <n v="9.6348000000000003" u="1"/>
        <n v="10.199350000000001" u="1"/>
        <n v="12.646719999999997" u="1"/>
        <n v="14.016430000000001" u="1"/>
        <n v="16.024410842666668" u="1"/>
        <n v="17.280259999999998" u="1"/>
        <n v="17.42377166666666" u="1"/>
        <n v="18.448605813390316" u="1"/>
        <n v="33.811800000000005" u="1"/>
        <n v="40.542234999999998" u="1"/>
        <n v="40.757930434782608" u="1"/>
        <n v="43.365009999999998" u="1"/>
        <n v="5.944826666666664" u="1"/>
        <n v="10.467600000000001" u="1"/>
        <n v="12.844714999999987" u="1"/>
        <n v="13.873069999999995" u="1"/>
        <n v="14.3" u="1"/>
        <n v="15.082373333333333" u="1"/>
        <n v="18.119555000000002" u="1"/>
        <n v="30.387729710144928" u="1"/>
        <n v="30.878706666666663" u="1"/>
        <n v="42.801784722222223" u="1"/>
        <n v="44.960999999999999" u="1"/>
        <n v="10.576566666666659" u="1"/>
        <n v="12.415756666666653" u="1"/>
        <n v="14.592696666666667" u="1"/>
        <n v="16.578844999999998" u="1"/>
        <n v="18.436095000000002" u="1"/>
        <n v="19.761739939393937" u="1"/>
        <n v="24.055900000000001" u="1"/>
        <n v="29.440425000000001" u="1"/>
        <n v="31.234216666666661" u="1"/>
        <n v="7.2839183333333288" u="1"/>
        <n v="8.8732699999999998" u="1"/>
        <n v="9.0391999999999957" u="1"/>
        <n v="14.0877" u="1"/>
        <n v="14.369241666666667" u="1"/>
        <n v="20.159069999999993" u="1"/>
        <n v="25.012978093493764" u="1"/>
        <n v="25.10231666666666" u="1"/>
        <n v="9.0650716666666575" u="1"/>
        <n v="13.153028472222221" u="1"/>
        <n v="15.84461666666666" u="1"/>
        <n v="17.050159999999998" u="1"/>
        <n v="18.429860000000001" u="1"/>
        <n v="19.700141666666667" u="1"/>
        <n v="19.738005716000004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4.671325" u="1"/>
        <n v="27.190941666666667" u="1"/>
        <n v="47.147999999999996" u="1"/>
        <n v="0.27229666666666602" u="1"/>
        <n v="7.4760000000000009" u="1"/>
        <n v="8.4509583333333254" u="1"/>
        <n v="10.148471666666664" u="1"/>
        <n v="10.245461666666664" u="1"/>
        <n v="17.4846" u="1"/>
        <n v="19.78071811594203" u="1"/>
        <n v="25.585976811594204" u="1"/>
        <n v="35.632933333333327" u="1"/>
        <n v="7.8168899999999981" u="1"/>
        <n v="22.318059999999996" u="1"/>
        <n v="24.748836666666651" u="1"/>
        <n v="24.948816666666659" u="1"/>
        <n v="50.736753319999998" u="1"/>
        <n v="92.680802898550738" u="1"/>
        <n v="1.312556666666663" u="1"/>
        <n v="10.223997000000001" u="1"/>
        <n v="10.529333333333334" u="1"/>
        <n v="23.477799999999998" u="1"/>
        <n v="33.219697584000002" u="1"/>
        <n v="36.375799999999998" u="1"/>
        <n v="49.712600000000002" u="1"/>
        <n v="82.398700000000005" u="1"/>
        <n v="9.1770800000000001" u="1"/>
        <n v="11.652594545454544" u="1"/>
        <n v="14.7774" u="1"/>
        <n v="15.4849" u="1"/>
        <n v="34.148240000000001" u="1"/>
        <n v="38.4039" u="1"/>
        <n v="72.804778333333331" u="1"/>
        <n v="11.139239999999999" u="1"/>
        <n v="11.58615" u="1"/>
        <n v="17.583661666666657" u="1"/>
        <n v="17.864750000000001" u="1"/>
        <n v="27.713999999999999" u="1"/>
        <n v="36.682199999999995" u="1"/>
        <n v="0.95728499999999994" u="1"/>
        <n v="7.282116666666667" u="1"/>
        <n v="17.039199999999994" u="1"/>
        <n v="19.580366666666663" u="1"/>
        <n v="21.230224" u="1"/>
        <n v="36.180999999999997" u="1"/>
        <n v="1.6923316666666672" u="1"/>
        <n v="14.01587" u="1"/>
        <n v="20.905541666666668" u="1"/>
        <n v="27.877212318840581" u="1"/>
        <n v="34.546559999999999" u="1"/>
        <n v="42.734349999999999" u="1"/>
        <n v="7.751332424242424" u="1"/>
        <n v="10.126385666666668" u="1"/>
        <n v="20.970200724637685" u="1"/>
        <n v="1.5657399999999999" u="1"/>
        <n v="8.7969733333333338" u="1"/>
        <n v="9.4360949999999999" u="1"/>
        <n v="13.0144" u="1"/>
        <n v="17.258889" u="1"/>
        <n v="18.035600000000002" u="1"/>
        <n v="19.839079999999996" u="1"/>
        <n v="20.738900000000001" u="1"/>
        <n v="21.425750000000001" u="1"/>
        <n v="25.927350000000001" u="1"/>
        <n v="0.21967666666666599" u="1"/>
        <n v="33.420545000000004" u="1"/>
        <n v="43.768900000000002" u="1"/>
        <n v="10.216699999999999" u="1"/>
        <n v="10.44665" u="1"/>
        <n v="36.789140000000003" u="1"/>
        <n v="37.7136" u="1"/>
        <n v="47.7545" u="1"/>
        <n v="1.7890648484848481" u="1"/>
        <n v="2.377600000000001" u="1"/>
        <n v="10.840200000000001" u="1"/>
        <n v="15.747368333333327" u="1"/>
        <n v="18.280719999999999" u="1"/>
        <n v="25.524221666666662" u="1"/>
        <n v="36.855080000000001" u="1"/>
        <n v="95.878965217391325" u="1"/>
        <n v="5.2955316666666672" u="1"/>
        <n v="6.1677" u="1"/>
        <n v="8.7202233333333297" u="1"/>
        <n v="28.055700000000002" u="1"/>
        <n v="45.210639652941182" u="1"/>
        <n v="76.390176650000001" u="1"/>
        <n v="3.4908899999999998" u="1"/>
        <n v="6.1677000000000008" u="1"/>
        <n v="6.4767849999999996" u="1"/>
        <n v="7.1678118181818187" u="1"/>
        <n v="8.8846866666666617" u="1"/>
        <n v="9.7440699999999989" u="1"/>
        <n v="13.530205396524067" u="1"/>
        <n v="17.320139999999995" u="1"/>
        <n v="21.340812499999998" u="1"/>
        <n v="24.783564908666666" u="1"/>
        <n v="25.087" u="1"/>
        <n v="27.319739999999992" u="1"/>
        <n v="28.427812499999998" u="1"/>
        <n v="31.711770000000001" u="1"/>
        <n v="35.092986666666654" u="1"/>
        <n v="38.229410041310544" u="1"/>
        <n v="38.674399999999999" u="1"/>
        <n v="50.025648238235298" u="1"/>
        <n v="10.769383333333334" u="1"/>
        <n v="11.19676666666666" u="1"/>
        <n v="13.818288333333314" u="1"/>
        <n v="23.497631666666663" u="1"/>
        <n v="25.773246666666665" u="1"/>
        <n v="29.692386666666671" u="1"/>
        <n v="29.982471014492756" u="1"/>
        <n v="32.239119252728052" u="1"/>
        <n v="34.2132875" u="1"/>
        <n v="36.441443333333325" u="1"/>
        <n v="37.770285507246385" u="1"/>
        <n v="39.784208984330483" u="1"/>
        <n v="52.992320983333336" u="1"/>
        <n v="135.05861416494918" u="1"/>
        <n v="2.425475" u="1"/>
        <n v="11.878933327999999" u="1"/>
        <n v="27.082129999999999" u="1"/>
        <n v="32" u="1"/>
        <n v="46.893133333333317" u="1"/>
        <n v="2.9140999999999999" u="1"/>
        <n v="4.9998141666666669" u="1"/>
        <n v="20.064975" u="1"/>
        <n v="20.480732000000003" u="1"/>
        <n v="33.136375000000001" u="1"/>
        <n v="36.69163488034188" u="1"/>
        <n v="69.720669999999998" u="1"/>
        <n v="82.546213333333327" u="1"/>
        <n v="9.0184016666666587" u="1"/>
        <n v="9.1995000000000005" u="1"/>
        <n v="9.7719536231884074" u="1"/>
        <n v="11.95383" u="1"/>
        <n v="21.270162000000003" u="1"/>
        <n v="41.399448238235294" u="1"/>
        <n v="50.814" u="1"/>
        <n v="159.61267980199432" u="1"/>
        <n v="11.634550000000001" u="1"/>
        <n v="15.716879999999996" u="1"/>
        <n v="17.056218782098767" u="1"/>
        <n v="17.937994545454544" u="1"/>
        <n v="23.429664999999993" u="1"/>
        <n v="28.706949999999999" u="1"/>
        <n v="1.3417986363636361" u="1"/>
        <n v="2.4530833333333324" u="1"/>
        <n v="13.425450000000001" u="1"/>
        <n v="14.17703333333332" u="1"/>
        <n v="20.09404" u="1"/>
        <n v="23.471719999999987" u="1"/>
        <n v="29.017782499999999" u="1"/>
        <n v="35.621606249999999" u="1"/>
        <n v="6.7035633333333333" u="1"/>
        <n v="12.064187500000001" u="1"/>
        <n v="15.58925" u="1"/>
        <n v="23.751414" u="1"/>
        <n v="35.662525000000002" u="1"/>
        <n v="7.7574133333333277" u="1"/>
        <n v="8.1263500000000004" u="1"/>
        <n v="14.681166666666661" u="1"/>
        <n v="16.144260000000003" u="1"/>
        <n v="20.2166" u="1"/>
        <n v="22.1328" u="1"/>
        <n v="24.513456316666669" u="1"/>
        <n v="40.08940333333333" u="1"/>
        <n v="44.681799999999996" u="1"/>
        <n v="6.6685866666666644" u="1"/>
        <n v="25.816389000000001" u="1"/>
        <n v="26.769949999999998" u="1"/>
        <n v="42.341000000000001" u="1"/>
        <n v="45.977089999999997" u="1"/>
        <n v="47.923326666666661" u="1"/>
        <n v="3.1388499999999997" u="1"/>
        <n v="4.4520105698005707" u="1"/>
        <n v="7.22220833333333" u="1"/>
        <n v="8.2235999999999994" u="1"/>
        <n v="9.1026616666666627" u="1"/>
        <n v="12.144466666666668" u="1"/>
        <n v="14.886669999999999" u="1"/>
        <n v="18.518308132000001" u="1"/>
        <n v="20.605080000000001" u="1"/>
        <n v="27.456800000000001" u="1"/>
        <n v="32.843868000000001" u="1"/>
        <n v="87.319739999999996" u="1"/>
        <n v="0.1962466666666666" u="1"/>
        <n v="7.3442941818181815" u="1"/>
        <n v="8.2236000000000011" u="1"/>
        <n v="10.3491" u="1"/>
        <n v="27.14716666666666" u="1"/>
        <n v="44.26005" u="1"/>
        <n v="2.7587699999999997" u="1"/>
        <n v="4.8593999999999999" u="1"/>
        <n v="9.0811969999999995" u="1"/>
        <n v="12.87581" u="1"/>
        <n v="12.99578" u="1"/>
        <n v="25.283765000000002" u="1"/>
        <n v="25.735099999999999" u="1"/>
        <n v="27.017399999999991" u="1"/>
        <n v="27.396980085987657" u="1"/>
        <n v="30.111961666666662" u="1"/>
        <n v="52.653000000000006" u="1"/>
        <n v="0.134265" u="1"/>
        <n v="4.8594000000000008" u="1"/>
        <n v="10.011759999999995" u="1"/>
        <n v="16.448605813390316" u="1"/>
        <n v="16.722966666666661" u="1"/>
        <n v="20.523" u="1"/>
        <n v="21.47344" u="1"/>
        <n v="21.906153333333329" u="1"/>
        <n v="22.857800000000001" u="1"/>
        <n v="53.737421062499998" u="1"/>
        <n v="55.551034999999999" u="1"/>
        <n v="58.631399999999999" u="1"/>
        <n v="60.471000000000004" u="1"/>
        <n v="136.01015472459437" u="1"/>
        <n v="2.8035000000000001" u="1"/>
        <n v="12.504938333333335" u="1"/>
        <n v="19.278849999999995" u="1"/>
        <n v="28.878706666666663" u="1"/>
        <n v="9.0459999999999994" u="1"/>
        <n v="9.9964399999999998" u="1"/>
        <n v="10.465164999999999" u="1"/>
        <n v="11.41677" u="1"/>
        <n v="12.738944999999999" u="1"/>
        <n v="21.437319999999993" u="1"/>
        <n v="22.055900000000001" u="1"/>
        <n v="27.440425000000001" u="1"/>
        <n v="29.857456666666664" u="1"/>
        <n v="31.519000000000002" u="1"/>
        <n v="38.314840000000004" u="1"/>
        <n v="38.46058812606838" u="1"/>
        <n v="6.7107166666666673" u="1"/>
        <n v="13.991954166666662" u="1"/>
        <n v="14.57636666666666" u="1"/>
        <n v="20.262863333333332" u="1"/>
        <n v="24.706636666666661" u="1"/>
        <n v="28.238420000000001" u="1"/>
        <n v="37.578082842666667" u="1"/>
        <n v="40.710316666666671" u="1"/>
        <n v="8.9835856666666665" u="1"/>
        <n v="17.700141666666667" u="1"/>
        <n v="18.167400000000001" u="1"/>
        <n v="27.356031709401712" u="1"/>
        <n v="33.781779999999998" u="1"/>
        <n v="41.001999999999995" u="1"/>
        <n v="46.357750125000003" u="1"/>
        <n v="2.4598433333333221" u="1"/>
        <n v="7.1799324242424243" u="1"/>
        <n v="11.18347666666666" u="1"/>
        <n v="12.381516666666657" u="1"/>
        <n v="32.871953623188411" u="1"/>
        <n v="35.940249999999999" u="1"/>
        <n v="3.0878583229999998" u="1"/>
        <n v="9.431479999999997" u="1"/>
        <n v="10.1615825" u="1"/>
        <n v="12.291247500000001" u="1"/>
        <n v="16.094849999999997" u="1"/>
        <n v="20.268043333333331" u="1"/>
        <n v="38.207492162666668" u="1"/>
        <n v="113.09460000000001" u="1"/>
        <n v="10.468920000000001" u="1"/>
        <n v="19.833755" u="1"/>
        <n v="23.585976811594204" u="1"/>
        <n v="25.39866666666666" u="1"/>
        <n v="29.57721231884058" u="1"/>
        <n v="7.4742000000000006" u="1"/>
        <n v="11.955148333333321" u="1"/>
        <n v="19.025100000000002" u="1"/>
        <n v="43.253243336182337" u="1"/>
        <n v="50.401425000000003" u="1"/>
        <n v="57.893799999999999" u="1"/>
        <n v="11.01308" u="1"/>
        <n v="14.402928333333328" u="1"/>
        <n v="17.336973333333329" u="1"/>
        <n v="18.748436666666656" u="1"/>
        <n v="21.580039210457517" u="1"/>
        <n v="34.403446461999998" u="1"/>
        <n v="35.641060000000003" u="1"/>
        <n v="41.981963194444447" u="1"/>
        <n v="94.580400281339024" u="1"/>
        <n v="149.95214999999999" u="1"/>
        <n v="8.6012699999999978" u="1"/>
        <n v="10.067559999999993" u="1"/>
        <n v="13.176879999999999" u="1"/>
        <n v="22.264900000000001" u="1"/>
        <n v="31.074120000000001" u="1"/>
        <n v="0.38074999999999998" u="1"/>
        <n v="8.722966666666661" u="1"/>
        <n v="10.356199999999999" u="1"/>
        <n v="12.982900000000001" u="1"/>
        <n v="16.193603216728398" u="1"/>
        <n v="18.074132500000001" u="1"/>
        <n v="22.611476666666661" u="1"/>
        <n v="28.715066666666665" u="1"/>
        <n v="30.311425" u="1"/>
        <n v="31.091166666666666" u="1"/>
        <n v="51.608399999999996" u="1"/>
        <n v="1.4749049999999999" u="1"/>
        <n v="4.8049780000000002" u="1"/>
        <n v="9.2117799999999992" u="1"/>
        <n v="12.561299999999999" u="1"/>
        <n v="15.13904" u="1"/>
        <n v="97.461590000000001" u="1"/>
        <n v="149.09604999999999" u="1"/>
        <n v="0.68074166666666502" u="1"/>
        <n v="6.5163266666666662" u="1"/>
        <n v="8.3943000000000012" u="1"/>
        <n v="13.3941" u="1"/>
        <n v="21.441076666666664" u="1"/>
        <n v="21.914570000000001" u="1"/>
        <n v="24.775459420289856" u="1"/>
        <n v="24.870799999999999" u="1"/>
        <n v="29.066743074594385" u="1"/>
        <n v="36.611179999999997" u="1"/>
        <n v="43.499323333333322" u="1"/>
        <n v="68.004856666666655" u="1"/>
        <n v="8.0566999999999993" u="1"/>
        <n v="28.4526" u="1"/>
        <n v="36.284500000000001" u="1"/>
        <n v="14.766722950819672" u="1"/>
        <n v="23.927350000000001" u="1"/>
        <n v="39.47285999999999" u="1"/>
        <n v="43.270267118233626" u="1"/>
        <n v="54.340916666666665" u="1"/>
        <n v="1.5041749999999949" u="1"/>
        <n v="18.957284999999999" u="1"/>
        <n v="24.24156" u="1"/>
        <n v="33.832386593999999" u="1"/>
        <n v="58.450283333333331" u="1"/>
        <n v="1.4976316666666631" u="1"/>
        <n v="6.4416062727272738" u="1"/>
        <n v="8.2909666666666606" u="1"/>
        <n v="9.2166999999999994" u="1"/>
        <n v="14.446449999999999" u="1"/>
        <n v="21.896100000000001" u="1"/>
        <n v="34.889783333333327" u="1"/>
        <n v="60.845759999999999" u="1"/>
        <n v="7.1353599999999995" u="1"/>
        <n v="7.1941799999999994" u="1"/>
        <n v="14.747368333333327" u="1"/>
        <n v="16.28624798333334" u="1"/>
        <n v="23.16075" u="1"/>
        <n v="28.272516666666657" u="1"/>
        <n v="42.697575000000001" u="1"/>
        <n v="55.2044" u="1"/>
        <n v="6.0971866666666639" u="1"/>
        <n v="7.6281333333333343" u="1"/>
        <n v="11.600049999999994" u="1"/>
        <n v="25.964942028985508" u="1"/>
        <n v="26.866233333333319" u="1"/>
        <n v="6.6508083333333294" u="1"/>
        <n v="18.319479999999999" u="1"/>
        <n v="20.545833333333334" u="1"/>
        <n v="23.564549999999997" u="1"/>
        <n v="31.546493333333327" u="1"/>
        <n v="31.852589999999999" u="1"/>
        <n v="40.765000000000001" u="1"/>
        <n v="52.232918333333323" u="1"/>
        <n v="69.619775000000004" u="1"/>
        <n v="0.60940833333333" u="1"/>
        <n v="3.2675599999999925" u="1"/>
        <n v="8.367099992" u="1"/>
        <n v="13.743869999999999" u="1"/>
        <n v="18.084199999999999" u="1"/>
        <n v="22.167200000000001" u="1"/>
        <n v="25.672400000000003" u="1"/>
        <n v="45.446166666666656" u="1"/>
        <n v="49.001599999999996" u="1"/>
        <n v="65.361116666666661" u="1"/>
        <n v="10.55795" u="1"/>
        <n v="12.025404999999996" u="1"/>
        <n v="16.913800000000002" u="1"/>
        <n v="17.196766666666662" u="1"/>
        <n v="21.568599999999993" u="1"/>
        <n v="23.122299999999999" u="1"/>
        <n v="23.434179999999998" u="1"/>
        <n v="25.866683333333317" u="1"/>
        <n v="36.641220000000004" u="1"/>
        <n v="42.256600000000006" u="1"/>
        <n v="49.10037173383806" u="1"/>
        <n v="54.199753212047938" u="1"/>
        <n v="13.954033333333333" u="1"/>
        <n v="14.847249999999999" u="1"/>
        <n v="18.064975" u="1"/>
        <n v="18.289667619333333" u="1"/>
        <n v="18.801086666666667" u="1"/>
        <n v="10.028096666666661" u="1"/>
        <n v="12.4918" u="1"/>
        <n v="13.455743" u="1"/>
        <n v="14.337183333333327" u="1"/>
        <n v="21.845180000000003" u="1"/>
        <n v="39.267099999999999" u="1"/>
        <n v="42.41115833333334" u="1"/>
        <n v="0.47729333333333201" u="1"/>
        <n v="18.731317500000003" u="1"/>
        <n v="20.725399999999997" u="1"/>
        <n v="26.931569999999997" u="1"/>
        <n v="52.138000000000005" u="1"/>
        <n v="61.14553609090909" u="1"/>
        <n v="3.9903316666666608" u="1"/>
        <n v="6.1393166666666668" u="1"/>
        <n v="8.8536400000000004" u="1"/>
        <n v="9.1959" u="1"/>
        <n v="11.730269999999999" u="1"/>
        <n v="21.33677333333333" u="1"/>
        <n v="25.937594545454544" u="1"/>
        <n v="32.066559999999981" u="1"/>
        <n v="32.691375000000001" u="1"/>
        <n v="33.364999999999995" u="1"/>
        <n v="35.42718974666667" u="1"/>
        <n v="54.632000000000005" u="1"/>
        <n v="7.874061666666667" u="1"/>
        <n v="11.0251" u="1"/>
        <n v="13.43356666666666" u="1"/>
        <n v="14.156378093493764" u="1"/>
        <n v="14.398916666666651" u="1"/>
        <n v="16.334341666666667" u="1"/>
        <n v="19.28629833333332" u="1"/>
        <n v="20.733860557075879" u="1"/>
        <n v="21.012205421333334" u="1"/>
        <n v="25.218387727272727" u="1"/>
        <n v="35.225334999999994" u="1"/>
        <n v="12.150122950819672" u="1"/>
        <n v="13.208385" u="1"/>
        <n v="13.681166666666661" u="1"/>
        <n v="17.966000000000001" u="1"/>
        <n v="39.282119999999999" u="1"/>
        <n v="50.110354999999991" u="1"/>
        <n v="10.040676666666661" u="1"/>
        <n v="16.982665833333336" u="1"/>
        <n v="26.108350000000002" u="1"/>
        <n v="26.836500000000001" u="1"/>
        <n v="47.770097551927719" u="1"/>
        <n v="9.96716666666667E-2" u="1"/>
        <n v="0.56069999999999998" u="1"/>
        <n v="6.5272350000000001" u="1"/>
        <n v="7.9373699999999969" u="1"/>
        <n v="11.09404" u="1"/>
        <n v="22.524974999999998" u="1"/>
        <n v="29.328924999999991" u="1"/>
        <n v="32.669000000000004" u="1"/>
        <n v="3.8368033333333291" u="1"/>
        <n v="3.8666833333333179" u="1"/>
        <n v="16.708860000000001" u="1"/>
        <n v="17.310545000000001" u="1"/>
        <n v="30.035" u="1"/>
        <n v="42.830921000000004" u="1"/>
        <n v="65.748649999999998" u="1"/>
        <n v="80.836643216728405" u="1"/>
        <n v="22.948" u="1"/>
        <n v="23.735099999999999" u="1"/>
        <n v="24.391310000000001" u="1"/>
        <n v="28.6966" u="1"/>
        <n v="50.007474999999999" u="1"/>
        <n v="56.342412683760685" u="1"/>
        <n v="0.18690000000000001" u="1"/>
        <n v="7.1710500000000001" u="1"/>
        <n v="11.231241545454546" u="1"/>
        <n v="12.210108333333334" u="1"/>
        <n v="15.36148333333333" u="1"/>
        <n v="18.394718000000001" u="1"/>
        <n v="19.652194545454545" u="1"/>
        <n v="21.923343165771531" u="1"/>
        <n v="22.338504999999991" u="1"/>
        <n v="29.545583333333333" u="1"/>
        <n v="29.801966666666658" u="1"/>
        <n v="30.111751666666656" u="1"/>
        <n v="2.3827749999999899" u="1"/>
        <n v="15.852325" u="1"/>
        <n v="27.549633333333325" u="1"/>
        <n v="28.427898333333328" u="1"/>
        <n v="32.385976811594205" u="1"/>
        <n v="55.893158363636367" u="1"/>
        <n v="3.0898216666666678" u="1"/>
        <n v="15.181308000000001" u="1"/>
        <n v="15.849283333333325" u="1"/>
        <n v="15.8818" u="1"/>
        <n v="20.055900000000001" u="1"/>
        <n v="21.067619999999998" u="1"/>
        <n v="25.440425000000001" u="1"/>
        <n v="56.851150000000004" u="1"/>
        <n v="4.9047249999999982" u="1"/>
        <n v="13.99624" u="1"/>
        <n v="38.456053333333337" u="1"/>
        <n v="49.017529999999994" u="1"/>
        <n v="2.5694025000000003" u="1"/>
        <n v="7.0069433333333322" u="1"/>
        <n v="9.0685733333333278" u="1"/>
        <n v="40.482471014492752" u="1"/>
        <n v="49.607758363636364" u="1"/>
        <n v="9.7881999999999998" u="1"/>
        <n v="10.588030000000002" u="1"/>
        <n v="10.981580000000001" u="1"/>
        <n v="18.534566666666663" u="1"/>
        <n v="28.752400000000002" u="1"/>
        <n v="50.565750000000001" u="1"/>
        <n v="56.359436465811967" u="1"/>
        <n v="12.78247" u="1"/>
        <n v="15.580731666666667" u="1"/>
        <n v="19.414793333333332" u="1"/>
        <n v="31.603569444444446" u="1"/>
        <n v="2.9436999999999989" u="1"/>
        <n v="11.139850000000001" u="1"/>
        <n v="12.93075" u="1"/>
        <n v="23.39866666666666" u="1"/>
        <n v="27.57721231884058" u="1"/>
        <n v="41.140799999999999" u="1"/>
        <n v="49.260706666666664" u="1"/>
        <n v="80.1578120625" u="1"/>
        <n v="81.299340000000001" u="1"/>
        <n v="15.441427777777777" u="1"/>
        <n v="29.888497000000001" u="1"/>
        <n v="34.764942028985516" u="1"/>
        <n v="87.426749999999998" u="1"/>
        <n v="7.6847966666666663" u="1"/>
        <n v="9.8390799999999956" u="1"/>
        <n v="16.355900000000002" u="1"/>
        <n v="18.024953333333325" u="1"/>
        <n v="25.208750000000002" u="1"/>
        <n v="52.90025" u="1"/>
        <n v="0.99671666666666703" u="1"/>
        <n v="12.706251000000002" u="1"/>
        <n v="16.299799999999998" u="1"/>
        <n v="25.956879999999998" u="1"/>
        <n v="29.074120000000001" u="1"/>
        <n v="41.364599999999996" u="1"/>
        <n v="9.8588666666666676" u="1"/>
        <n v="11.024800000000001" u="1"/>
        <n v="18.117224991000001" u="1"/>
        <n v="32.546598333333321" u="1"/>
        <n v="51.668014650000003" u="1"/>
        <n v="52.861800000000002" u="1"/>
        <n v="1.2065666666666639" u="1"/>
        <n v="17.77375" u="1"/>
        <n v="25.798200000000001" u="1"/>
        <n v="37.827336666666653" u="1"/>
        <n v="43.479959999999998" u="1"/>
        <n v="48.688154999999995" u="1"/>
        <n v="95.742800000000017" u="1"/>
        <n v="14.307559999999992" u="1"/>
        <n v="22.775459420289856" u="1"/>
        <n v="27.995640000000002" u="1"/>
        <n v="31.119869999999999" u="1"/>
        <n v="55.078399999999988" u="1"/>
        <n v="29.038" u="1"/>
        <n v="32.284500000000001" u="1"/>
        <n v="34.12876" u="1"/>
        <n v="38.628030000000003" u="1"/>
        <n v="58.233028000000004" u="1"/>
        <n v="71.828000000000003" u="1"/>
        <n v="74.012450000000001" u="1"/>
        <n v="7.5377366666666621" u="1"/>
        <n v="8.8852966666666617" u="1"/>
        <n v="10.219338333333335" u="1"/>
        <n v="11.349" u="1"/>
        <n v="15.730630000000001" u="1"/>
        <n v="27.169486666666664" u="1"/>
        <n v="36.324624999999997" u="1"/>
        <n v="38.267559999999989" u="1"/>
        <n v="50.394234999999995" u="1"/>
        <n v="192.28947333333332" u="1"/>
        <n v="11.70635416666666" u="1"/>
        <n v="13.254799999999994" u="1"/>
        <n v="29.37219" u="1"/>
        <n v="29.697663333333331" u="1"/>
        <n v="29.894826086956527" u="1"/>
        <n v="34.549606666666669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41.041979999999981" u="1"/>
        <n v="2.8815199999999921" u="1"/>
        <n v="14.547499999999999" u="1"/>
        <n v="27.334101666666658" u="1"/>
        <n v="30.933399999999999" u="1"/>
        <n v="39.007125000000002" u="1"/>
        <n v="86.611180000000004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7.2540916666666622" u="1"/>
        <n v="8.8978766666666615" u="1"/>
        <n v="15.700141666666667" u="1"/>
        <n v="17.340812499999998" u="1"/>
        <n v="20.783564908666666" u="1"/>
        <n v="21.087" u="1"/>
        <n v="23.319739999999992" u="1"/>
        <n v="27.767418333333328" u="1"/>
        <n v="29.546493333333327" u="1"/>
        <n v="53.265234999999997" u="1"/>
        <n v="62.793671666666654" u="1"/>
        <n v="11.437316666666668" u="1"/>
        <n v="19.497631666666663" u="1"/>
        <n v="20.719623333333331" u="1"/>
        <n v="20.884086666666661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36.417000000000002" u="1"/>
        <n v="44.666070000000005" u="1"/>
        <n v="6.5996499999999996" u="1"/>
        <n v="13.847249999999999" u="1"/>
        <n v="15.495200000000001" u="1"/>
        <n v="16.064975" u="1"/>
        <n v="17.16209215151515" u="1"/>
        <n v="22.561608455840457" u="1"/>
        <n v="27.658000000000001" u="1"/>
        <n v="61.435118118233618" u="1"/>
        <n v="4.5974499980000001" u="1"/>
        <n v="7.9858666666666593" u="1"/>
        <n v="15.138483333333333" u="1"/>
        <n v="18.17703333333332" u="1"/>
        <n v="24.320800000000002" u="1"/>
        <n v="28.637965090909091" u="1"/>
        <n v="68.128375000000005" u="1"/>
        <n v="2.0422249999999953" u="1"/>
        <n v="4.7625849999999996" u="1"/>
        <n v="12.868759999999996" u="1"/>
        <n v="23.700937499999998" u="1"/>
        <n v="29.358900000000002" u="1"/>
        <n v="30.787937499999998" u="1"/>
        <n v="6.8686333333333334" u="1"/>
        <n v="12.17703333333332" u="1"/>
        <n v="27.28904833333333" u="1"/>
        <n v="33.664346699554372" u="1"/>
        <n v="47.080312499999998" u="1"/>
        <n v="13.322165000000002" u="1"/>
        <n v="14.155526666666663" u="1"/>
        <n v="15.687729710144929" u="1"/>
        <n v="17.28629833333332" u="1"/>
        <n v="18.832791666666651" u="1"/>
        <n v="20.299599999999998" u="1"/>
        <n v="21.472933333333334" u="1"/>
        <n v="21.863139999999991" u="1"/>
        <n v="23.441479999999991" u="1"/>
        <n v="57.883192333333334" u="1"/>
        <n v="128.55267512500001" u="1"/>
        <n v="3.726279999999984" u="1"/>
        <n v="12.681166666666661" u="1"/>
        <n v="22.239233333333321" u="1"/>
        <n v="74.861843999999991" u="1"/>
        <n v="3.8792249999999995" u="1"/>
        <n v="13.79881" u="1"/>
        <n v="24.108350000000002" u="1"/>
        <n v="39.403915733838062" u="1"/>
        <n v="1.8550800000000001" u="1"/>
        <n v="2.0096699999999998" u="1"/>
        <n v="8.214187499999996" u="1"/>
        <n v="10.09404" u="1"/>
        <n v="12.159383333333331" u="1"/>
        <n v="14.437931666666667" u="1"/>
        <n v="14.452539999999988" u="1"/>
        <n v="21.80885" u="1"/>
        <n v="23.456800000000001" u="1"/>
        <n v="26.083500000000001" u="1"/>
        <n v="35.414000000000001" u="1"/>
        <n v="49.950868333333325" u="1"/>
        <n v="75.427051473529417" u="1"/>
        <n v="17.204738333333314" u="1"/>
        <n v="17.356587499999996" u="1"/>
        <n v="19.542688333333331" u="1"/>
        <n v="33.657000000000004" u="1"/>
        <n v="35.061340000000001" u="1"/>
        <n v="36.569600000000001" u="1"/>
        <n v="41.414105421333339" u="1"/>
        <n v="68.552340520617278" u="1"/>
        <n v="0.57069999999999999" u="1"/>
        <n v="9.3754594202898573" u="1"/>
        <n v="23.017399999999991" u="1"/>
        <n v="31.481769999999997" u="1"/>
        <n v="32.869260666666669" u="1"/>
        <n v="44.995755000000003" u="1"/>
        <n v="52.707562499999995" u="1"/>
        <n v="6.9831016666666672" u="1"/>
        <n v="11.572608333333326" u="1"/>
        <n v="13.300199999999998" u="1"/>
        <n v="14.36148333333333" u="1"/>
        <n v="14.470600000000001" u="1"/>
        <n v="17.47344" u="1"/>
        <n v="48.701468062499998" u="1"/>
        <n v="9.9931450000000002" u="1"/>
        <n v="10.193469999999987" u="1"/>
        <n v="20.111813817333335" u="1"/>
        <n v="21.589410000000001" u="1"/>
        <n v="21.620049999999999" u="1"/>
        <n v="24.878706666666663" u="1"/>
        <n v="25.3935" u="1"/>
        <n v="26.427898333333328" u="1"/>
        <n v="32.960999999999999" u="1"/>
        <n v="87.67120634188035" u="1"/>
        <n v="14.849283333333325" u="1"/>
        <n v="17.970366666666667" u="1"/>
        <n v="18.055900000000001" u="1"/>
        <n v="18.551099999999998" u="1"/>
        <n v="31.427999999999997" u="1"/>
        <n v="35.498968377124186" u="1"/>
        <n v="5.6300941818181816" u="1"/>
        <n v="8.4669583636363637" u="1"/>
        <n v="10.911369999999996" u="1"/>
        <n v="24.64947484266667" u="1"/>
        <n v="39.5507250625" u="1"/>
        <n v="62.735700000000001" u="1"/>
        <n v="11.489363333333323" u="1"/>
        <n v="11.893806870370371" u="1"/>
        <n v="17.294931666666667" u="1"/>
        <n v="26.501799999999999" u="1"/>
        <n v="45.183199999999999" u="1"/>
        <n v="47.682873685333334" u="1"/>
        <n v="0.38662333333333199" u="1"/>
        <n v="10.206199999999999" u="1"/>
        <n v="29.516041545454549" u="1"/>
        <n v="41.166056666666655" u="1"/>
        <n v="14.77441" u="1"/>
        <n v="16.572564999999997" u="1"/>
        <n v="33.588516666666663" u="1"/>
        <n v="35.236466666666665" u="1"/>
        <n v="1.905288333333327" u="1"/>
        <n v="8.3577750000000002" u="1"/>
        <n v="8.4697833333333321" u="1"/>
        <n v="10.563554166666661" u="1"/>
        <n v="18.069193333333327" u="1"/>
        <n v="21.39866666666666" u="1"/>
        <n v="25.57721231884058" u="1"/>
        <n v="25.732869999999998" u="1"/>
        <n v="30.332625" u="1"/>
        <n v="30.738" u="1"/>
        <n v="38.91387499999999" u="1"/>
        <n v="39.399000000000001" u="1"/>
        <n v="0.63540666666666401" u="1"/>
        <n v="9.4446700000000003" u="1"/>
        <n v="16.318059999999996" u="1"/>
        <n v="20.468726666666651" u="1"/>
        <n v="20.871855" u="1"/>
        <n v="30.875879999999995" u="1"/>
        <n v="50.513051666666655" u="1"/>
        <n v="10.347273333333328" u="1"/>
        <n v="17.301469999999995" u="1"/>
        <n v="17.996649999999999" u="1"/>
        <n v="18.192959999999999" u="1"/>
        <n v="25.811799999999998" u="1"/>
        <n v="32.541800000000002" u="1"/>
        <n v="35.391024999999999" u="1"/>
        <n v="5.7765299988271614" u="1"/>
        <n v="10.996946666666657" u="1"/>
        <n v="16.782620000000001" u="1"/>
        <n v="18.247401666666658" u="1"/>
        <n v="19.832345" u="1"/>
        <n v="1.3573874999999969" u="1"/>
        <n v="4.6154500000000001" u="1"/>
        <n v="8.5861499999999999" u="1"/>
        <n v="10.523" u="1"/>
        <n v="15.135745" u="1"/>
        <n v="18.550799999999999" u="1"/>
        <n v="35.889074999999998" u="1"/>
        <n v="108.06844782608697" u="1"/>
        <n v="12.549633333333324" u="1"/>
        <n v="32.800899999999999" u="1"/>
        <n v="37.22641999999999" u="1"/>
        <n v="45.1" u="1"/>
        <n v="67.804699333333346" u="1"/>
        <n v="76.54316399999999" u="1"/>
        <n v="5.7600000000000007" u="1"/>
        <n v="17.914570000000001" u="1"/>
        <n v="23.588900000000002" u="1"/>
        <n v="32.24727" u="1"/>
        <n v="34.32193333333332" u="1"/>
        <n v="44.575066666666658" u="1"/>
        <n v="9.7484799999999989" u="1"/>
        <n v="15.812153333333324" u="1"/>
        <n v="18.9133" u="1"/>
        <n v="21.616599999999998" u="1"/>
        <n v="22.7929884057971" u="1"/>
        <n v="28.78422391304348" u="1"/>
        <n v="32.518008321000003" u="1"/>
        <n v="8.9267933333333254" u="1"/>
        <n v="11.437319999999993" u="1"/>
        <n v="11.725959999999995" u="1"/>
        <n v="21.757413333333329" u="1"/>
        <n v="7.3592499999999994" u="1"/>
        <n v="29.700000000000003" u="1"/>
        <n v="35.074120000000001" u="1"/>
        <n v="41.416443333333326" u="1"/>
        <n v="50.429699999999997" u="1"/>
        <n v="51.145088162666667" u="1"/>
        <n v="12.5511" u="1"/>
        <n v="26.066759999999995" u="1"/>
        <n v="28.8568" u="1"/>
        <n v="87.105331316666678" u="1"/>
        <n v="7.3278233333333187" u="1"/>
        <n v="18.013999999999999" u="1"/>
        <n v="21.942225000000001" u="1"/>
        <n v="35.353181666666664" u="1"/>
        <n v="37.16214166666667" u="1"/>
        <n v="3.7008399999999999" u="1"/>
        <n v="7.857374999999994" u="1"/>
        <n v="8.7112999999999996" u="1"/>
        <n v="10.23593106060606" u="1"/>
        <n v="16.745445" u="1"/>
        <n v="17.3035" u="1"/>
        <n v="18.5505" u="1"/>
        <n v="18.855625" u="1"/>
        <n v="21.964942028985508" u="1"/>
        <n v="32.529200000000003" u="1"/>
        <n v="46.908359999999995" u="1"/>
        <n v="61.019028000000006" u="1"/>
        <n v="154.42066166666663" u="1"/>
        <n v="8.2843699999999973" u="1"/>
        <n v="14.700141666666667" u="1"/>
        <n v="18.783564908666666" u="1"/>
        <n v="27.546493333333327" u="1"/>
        <n v="29.973706521739132" u="1"/>
        <n v="55.686119999999988" u="1"/>
        <n v="57.989525" u="1"/>
        <n v="87.16214166666667" u="1"/>
        <n v="1.0769383333333338" u="1"/>
        <n v="8.1967666666666599" u="1"/>
        <n v="8.8520716666666566" u="1"/>
        <n v="11.018049999999999" u="1"/>
        <n v="17.497631666666663" u="1"/>
        <n v="26.934549994000001" u="1"/>
        <n v="38.39855" u="1"/>
        <n v="40.442573333333321" u="1"/>
        <n v="9.2642849999999992" u="1"/>
        <n v="23.205300000000001" u="1"/>
        <n v="23.959061666666663" u="1"/>
        <n v="26.751758363636363" u="1"/>
        <n v="0.67973333333333197" u="1"/>
        <n v="9.2574883333333329" u="1"/>
        <n v="12.847249999999999" u="1"/>
        <n v="14.025310000000001" u="1"/>
        <n v="23.937597" u="1"/>
        <n v="30.164259999999999" u="1"/>
        <n v="2.3257843030303027" u="1"/>
        <n v="15.765179999999999" u="1"/>
        <n v="22.176836666666656" u="1"/>
        <n v="24.904339939393939" u="1"/>
        <n v="68.620469999999997" u="1"/>
        <n v="0.19824710144927543" u="1"/>
        <n v="9.0506699999999878" u="1"/>
        <n v="14.668186666666664" u="1"/>
        <n v="17.568600000000004" u="1"/>
        <n v="19.231266666666667" u="1"/>
        <n v="19.33445" u="1"/>
        <n v="53.595364650000008" u="1"/>
        <n v="92.395744826470604" u="1"/>
        <n v="3.6035694444444442" u="1"/>
        <n v="7.3710166619999997" u="1"/>
        <n v="10.315469999999999" u="1"/>
        <n v="15.2432125" u="1"/>
        <n v="16.265499999999999" u="1"/>
        <n v="21.33900792735043" u="1"/>
        <n v="26.58936666666666" u="1"/>
        <n v="38.61333333333333" u="1"/>
        <n v="57.918324999999996" u="1"/>
        <n v="146.27401499999999" u="1"/>
        <n v="5.0586941818181819" u="1"/>
        <n v="6.7462266666666642" u="1"/>
        <n v="11.063034027777778" u="1"/>
        <n v="11.76816666666666" u="1"/>
        <n v="17.411043333333328" u="1"/>
        <n v="18.004766666666661" u="1"/>
        <n v="19.863139999999991" u="1"/>
        <n v="22.1164073988604" u="1"/>
        <n v="22.458076666666667" u="1"/>
        <n v="25.171953623188408" u="1"/>
        <n v="25.177299999999999" u="1"/>
        <n v="27.189482608695652" u="1"/>
        <n v="28.397354999999994" u="1"/>
        <n v="29.813326666666665" u="1"/>
        <n v="60.802849999999999" u="1"/>
        <n v="11.681166666666661" u="1"/>
        <n v="12.450333327999999" u="1"/>
        <n v="23.495559999999983" u="1"/>
        <n v="28.299199999999999" u="1"/>
        <n v="31.64106" u="1"/>
        <n v="38.91628" u="1"/>
        <n v="60.684640277777774" u="1"/>
        <n v="2.0931050000000009" u="1"/>
        <n v="39.278260000000003" u="1"/>
        <n v="46.782049999999998" u="1"/>
        <n v="86.90621999999999" u="1"/>
        <n v="13.426969999999997" u="1"/>
        <n v="18.618939939393936" u="1"/>
        <n v="22.376600000000003" u="1"/>
        <n v="26.482559181818182" u="1"/>
        <n v="30.501300000000001" u="1"/>
        <n v="33.211696666666668" u="1"/>
        <n v="37.203899999999997" u="1"/>
        <n v="53.206388333333322" u="1"/>
        <n v="9.3275530909090918" u="1"/>
        <n v="9.4207541666666614" u="1"/>
        <n v="23.715519999999998" u="1"/>
        <n v="31.179133333333318" u="1"/>
        <n v="34.144562499999999" u="1"/>
        <n v="40.810708333333331" u="1"/>
        <n v="98.2346" u="1"/>
        <n v="127.30656465294118" u="1"/>
        <n v="0.35796999999999901" u="1"/>
        <n v="3.0181816666666541" u="1"/>
        <n v="7.4706249949999997" u="1"/>
        <n v="10.005166666666661" u="1"/>
        <n v="12.244250000000001" u="1"/>
        <n v="12.438882000000001" u="1"/>
        <n v="18.488099999999999" u="1"/>
        <n v="22.529800000000002" u="1"/>
        <n v="36.891199999999998" u="1"/>
        <n v="61.67638423192772" u="1"/>
        <n v="79.355452363927725" u="1"/>
        <n v="80.313296476470583" u="1"/>
        <n v="7.3449450000000001" u="1"/>
        <n v="12.261900000000001" u="1"/>
        <n v="13.36148333333333" u="1"/>
        <n v="15.944855" u="1"/>
        <n v="18.232814797720799" u="1"/>
        <n v="25.724319166666664" u="1"/>
        <n v="27.335469999999987" u="1"/>
        <n v="80.313296476470597" u="1"/>
        <n v="0.22260052849002854" u="1"/>
        <n v="4.8131116666666456" u="1"/>
        <n v="9.2165999999999997" u="1"/>
        <n v="12.428014166666667" u="1"/>
        <n v="15.563251000000001" u="1"/>
        <n v="19.13356666666666" u="1"/>
        <n v="19.940872151278779" u="1"/>
        <n v="22.878706666666663" u="1"/>
        <n v="24.427898333333328" u="1"/>
        <n v="37.5809" u="1"/>
        <n v="53.653215000000003" u="1"/>
        <n v="14.193269999999988" u="1"/>
        <n v="16.055900000000001" u="1"/>
        <n v="22.0138" u="1"/>
        <n v="29.61965" u="1"/>
        <n v="36.463583333333332" u="1"/>
        <n v="36.743700000000004" u="1"/>
        <n v="5.4747050000000002" u="1"/>
        <n v="12.715866666666669" u="1"/>
        <n v="15.458069999999999" u="1"/>
        <n v="20.119306666666663" u="1"/>
        <n v="20.783937000000002" u="1"/>
        <n v="24.814647454545458" u="1"/>
        <n v="36.90621999999999" u="1"/>
        <n v="48.34129466666667" u="1"/>
        <n v="55.742746666666655" u="1"/>
        <n v="83.540933333333328" u="1"/>
        <n v="5.188600000000001" u="1"/>
        <n v="5.5039749999999952" u="1"/>
        <n v="10.893806870370371" u="1"/>
        <n v="12.112003333333327" u="1"/>
        <n v="22.166999999999998" u="1"/>
        <n v="29.541626666666655" u="1"/>
        <n v="34.5914" u="1"/>
        <n v="1.680886666666662" u="1"/>
        <n v="11.770120833333324" u="1"/>
        <n v="16.902705000000001" u="1"/>
        <n v="31.562736666666659" u="1"/>
        <n v="36.178373333333326" u="1"/>
        <n v="53.680343666666673" u="1"/>
        <n v="107.11451" u="1"/>
        <n v="3.0911666666666666" u="1"/>
        <n v="6.8092333333333341" u="1"/>
        <n v="7.8498666666666663" u="1"/>
        <n v="10.56784" u="1"/>
        <n v="53.051071346153854" u="1"/>
        <n v="61.621416666666661" u="1"/>
        <n v="20.42398" u="1"/>
        <n v="21.939833333333333" u="1"/>
        <n v="50.170780000000001" u="1"/>
        <n v="15.14776666666666" u="1"/>
        <n v="16.695039636752142" u="1"/>
        <n v="23.334250000000001" u="1"/>
        <n v="34.939855000000001" u="1"/>
        <n v="6.9773529090909072" u="1"/>
        <n v="12.308875" u="1"/>
        <n v="14.245725" u="1"/>
        <n v="25.074120000000001" u="1"/>
        <n v="30.9754" u="1"/>
        <n v="42.869" u="1"/>
        <n v="61.991510000000005" u="1"/>
        <n v="74.990600000000001" u="1"/>
        <n v="1.5082083333333298" u="1"/>
        <n v="6.6374666666666666" u="1"/>
        <n v="12.152331666666667" u="1"/>
        <n v="14.111751666666656" u="1"/>
        <n v="14.884998333333321" u="1"/>
        <n v="17.589782499999998" u="1"/>
        <n v="25.091166666666666" u="1"/>
        <n v="26.131799999999998" u="1"/>
        <n v="35.414020000000001" u="1"/>
        <n v="39.071899999999999" u="1"/>
        <n v="45.3157" u="1"/>
        <n v="61.600399999999993" u="1"/>
        <n v="0.15526166666666599" u="1"/>
        <n v="1.529399999999997" u="1"/>
        <n v="11.436459999999993" u="1"/>
        <n v="13.338504999999993" u="1"/>
        <n v="34.252856666666652" u="1"/>
        <n v="100.36591166666666" u="1"/>
        <n v="18.775459420289856" u="1"/>
        <n v="5.8403016666666669" u="1"/>
        <n v="12.185" u="1"/>
        <n v="19.783393333333326" u="1"/>
        <n v="20.7929884057971" u="1"/>
        <n v="22.282505" u="1"/>
        <n v="29.731401666666656" u="1"/>
        <n v="34.744" u="1"/>
        <n v="42.3262" u="1"/>
        <n v="7.5750466666666672" u="1"/>
        <n v="13.16075" u="1"/>
        <n v="14.014199999999999" u="1"/>
        <n v="15.725759999999996" u="1"/>
        <n v="15.974633333333333" u="1"/>
        <n v="17.927350000000001" u="1"/>
        <n v="19.757413333333329" u="1"/>
        <n v="29.803460535561499" u="1"/>
        <n v="51.895333333333326" u="1"/>
        <n v="13.525386666666664" u="1"/>
        <n v="17.048850000000002" u="1"/>
        <n v="17.755824994999998" u="1"/>
        <n v="18.272199999999998" u="1"/>
        <n v="25.894826086956527" u="1"/>
        <n v="36.718933333333325" u="1"/>
        <n v="38.095173650000007" u="1"/>
        <n v="42.961374999999997" u="1"/>
        <n v="55.468048333333336" u="1"/>
        <n v="9.3003" u="1"/>
        <n v="15.71044" u="1"/>
        <n v="27.282758333333334" u="1"/>
        <n v="27.473292000000001" u="1"/>
        <n v="40.147449999999999" u="1"/>
        <n v="17.16075" u="1"/>
        <n v="28.061027106666668" u="1"/>
        <n v="30.93882833333333" u="1"/>
        <n v="59.576501738518523" u="1"/>
        <n v="9.3205399999999941" u="1"/>
        <n v="12.695779999999999" u="1"/>
        <n v="14.440233454545453" u="1"/>
        <n v="52.024799999999999" u="1"/>
        <n v="54.283000000000001" u="1"/>
        <n v="8.0841999999999992" u="1"/>
        <n v="16.783564908666666" u="1"/>
        <n v="23.003599999999999" u="1"/>
        <n v="25.546493333333327" u="1"/>
        <n v="29.185516666666658" u="1"/>
        <n v="38.641588333333324" u="1"/>
        <n v="47.667466666666655" u="1"/>
        <n v="51.523922950819674" u="1"/>
        <n v="5.8280249999999896" u="1"/>
        <n v="9.82782499999999" u="1"/>
        <n v="10.211124999999996" u="1"/>
        <n v="11.6310775" u="1"/>
        <n v="30.332635" u="1"/>
        <n v="31.348260000000003" u="1"/>
        <n v="32.005227517999998" u="1"/>
        <n v="34.668532608695656" u="1"/>
        <n v="40.287624000000008" u="1"/>
        <n v="47.042499999999997" u="1"/>
        <n v="5.5855326388888891" u="1"/>
        <n v="9.4850033333333279" u="1"/>
        <n v="12.854050000000001" u="1"/>
        <n v="19.082129999999999" u="1"/>
        <n v="30.744999999999997" u="1"/>
        <n v="47.997599999999998" u="1"/>
        <n v="87.252600000000001" u="1"/>
        <n v="10.782170000000001" u="1"/>
        <n v="14.305279999999996" u="1"/>
        <n v="18.561608455840457" u="1"/>
        <n v="19.321466666666666" u="1"/>
        <n v="28.578200000000002" u="1"/>
        <n v="39.202124999999995" u="1"/>
        <n v="62.848678333333332" u="1"/>
        <n v="1.9413060000000002" u="1"/>
        <n v="7.1414499999999999" u="1"/>
        <n v="14.420451" u="1"/>
        <n v="24.421449999999997" u="1"/>
        <n v="38.591875000000002" u="1"/>
        <n v="45.273499999999999" u="1"/>
        <n v="61.181177062500005" u="1"/>
        <n v="82.557793333333336" u="1"/>
        <n v="5.5398916666666622" u="1"/>
        <n v="12.210311666666657" u="1"/>
        <n v="14.39866666666666" u="1"/>
        <n v="18.72609482647059" u="1"/>
        <n v="22.460413333333332" u="1"/>
        <n v="24.748649999999998" u="1"/>
        <n v="26.466445" u="1"/>
        <n v="34.588216658" u="1"/>
        <n v="37.233860557075879" u="1"/>
        <n v="45.250128000000004" u="1"/>
        <n v="1.6680966666666661" u="1"/>
        <n v="1.6944183333333338" u="1"/>
        <n v="11.78581296969697" u="1"/>
        <n v="19.33900792735043" u="1"/>
        <n v="22.598896666666661" u="1"/>
        <n v="30.66525" u="1"/>
        <n v="34.61333333333333" u="1"/>
        <n v="5.3326416666666496" u="1"/>
        <n v="17.472933333333334" u="1"/>
        <n v="21.43976" u="1"/>
        <n v="23.171953623188408" u="1"/>
        <n v="23.177299999999999" u="1"/>
        <n v="32.457428333333333" u="1"/>
        <n v="51.347273333333327" u="1"/>
        <n v="10.681166666666661" u="1"/>
        <n v="13.871855" u="1"/>
        <n v="20.115889000000003" u="1"/>
        <n v="28.273791304347831" u="1"/>
        <n v="40.98556" u="1"/>
        <n v="0.90741666666666498" u="1"/>
        <n v="8.5097970000000007" u="1"/>
        <n v="9.4403599999999965" u="1"/>
        <n v="12.230400000000001" u="1"/>
        <n v="13.729056666666658" u="1"/>
        <n v="15.33465" u="1"/>
        <n v="29.881" u="1"/>
        <n v="42.973700000000001" u="1"/>
        <n v="8.9344999999999999" u="1"/>
        <n v="10.4778" u="1"/>
        <n v="16.785187499999999" u="1"/>
        <n v="22.083500000000001" u="1"/>
        <n v="23.328924999999991" u="1"/>
        <n v="33.203899999999997" u="1"/>
        <n v="36.933116666666663" u="1"/>
        <n v="55.426000000000002" u="1"/>
        <n v="14.004966666666659" u="1"/>
        <n v="17.287066666666668" u="1"/>
        <n v="19.629225000000002" u="1"/>
        <n v="26.104399999999991" u="1"/>
        <n v="38.324835" u="1"/>
        <n v="41.087839999999986" u="1"/>
        <n v="8.4121856666666659" u="1"/>
        <n v="10.79577033" u="1"/>
        <n v="10.888999999999999" u="1"/>
        <n v="14.85436" u="1"/>
        <n v="17.735099999999999" u="1"/>
        <n v="18.725800294666669" u="1"/>
        <n v="22.111961666666662" u="1"/>
        <n v="22.962520000000001" u="1"/>
        <n v="30.455649999999991" u="1"/>
        <n v="32.855899999999998" u="1"/>
        <n v="37.725999999999999" u="1"/>
        <n v="51.518896264000006" u="1"/>
        <n v="1.3973549999999939" u="1"/>
        <n v="5.7896499999999946" u="1"/>
        <n v="7.7479799999999921" u="1"/>
        <n v="10.66671" u="1"/>
        <n v="11.3872" u="1"/>
        <n v="12.36148333333333" u="1"/>
        <n v="14.35849" u="1"/>
        <n v="30.474875000000001" u="1"/>
        <n v="32.954574999999998" u="1"/>
        <n v="40.183081319999999" u="1"/>
        <n v="3.3986666666666601" u="1"/>
        <n v="29.463273913043487" u="1"/>
        <n v="1.340698333333326" u="1"/>
        <n v="1.7898499999999951" u="1"/>
        <n v="10.914569999999999" u="1"/>
        <n v="16.72353166666667" u="1"/>
        <n v="32.510298333333324" u="1"/>
        <n v="53.953025000000004" u="1"/>
        <n v="66.122054213333328" u="1"/>
        <n v="81.110014431111111" u="1"/>
        <n v="1.7778149999999999" u="1"/>
        <n v="6.8234866666666623" u="1"/>
        <n v="25.983114999999998" u="1"/>
        <n v="27.964500000000001" u="1"/>
        <n v="28.777815" u="1"/>
        <n v="30.549900000000001" u="1"/>
        <n v="31.192064999999982" u="1"/>
        <n v="35.308300000000003" u="1"/>
        <n v="0.79425833333332996" u="1"/>
        <n v="11.310449999999999" u="1"/>
        <n v="11.321303333333329" u="1"/>
        <n v="13.652397000000001" u="1"/>
        <n v="36.162463333333328" u="1"/>
        <n v="50.171999999999997" u="1"/>
        <n v="87.037258323000017" u="1"/>
        <n v="6.9930199999999996" u="1"/>
        <n v="16.730069999999994" u="1"/>
        <n v="25.603569444444446" u="1"/>
        <n v="31.048553333333331" u="1"/>
        <n v="2.0799924999999999" u="1"/>
        <n v="5.846236666666667" u="1"/>
        <n v="6.5298474545454557" u="1"/>
        <n v="17.39866666666666" u="1"/>
        <n v="23.047384999999998" u="1"/>
        <n v="24.325205666666669" u="1"/>
        <n v="26.738" u="1"/>
        <n v="19.02175999999999" u="1"/>
        <n v="25.747383333333328" u="1"/>
        <n v="74.108069999999998" u="1"/>
        <n v="85.346780343950627" u="1"/>
        <n v="2.209133333333329" u="1"/>
        <n v="10.164733328000001" u="1"/>
        <n v="11.15943" u="1"/>
        <n v="13.921448535561501" u="1"/>
        <n v="17.0596" u="1"/>
        <n v="17.862623333333332" u="1"/>
        <n v="25.820530000000002" u="1"/>
        <n v="43.755023333333327" u="1"/>
        <n v="53.636119999999991" u="1"/>
        <n v="1.6590291666666628" u="1"/>
        <n v="9.0492500000000007" u="1"/>
        <n v="13.554785666666668" u="1"/>
        <n v="15.111800000000001" u="1"/>
        <n v="17.69928333333333" u="1"/>
        <n v="23.074120000000001" u="1"/>
        <n v="25.688433333333336" u="1"/>
        <n v="32.241900000000001" u="1"/>
        <n v="40.399050000000003" u="1"/>
        <n v="41.45282499999999" u="1"/>
        <n v="48.624278347469136" u="1"/>
        <n v="56.430819999999997" u="1"/>
        <n v="56.485345000000002" u="1"/>
        <n v="7.2661141666666671" u="1"/>
        <n v="23.091166666666666" u="1"/>
        <n v="34.724192500000001" u="1"/>
        <n v="42.235500000000002" u="1"/>
        <n v="43.524896869259265" u="1"/>
        <n v="10.488277500000001" u="1"/>
        <n v="13.503574999999994" u="1"/>
        <n v="18.341900000000003" u="1"/>
        <n v="21.233548333333331" u="1"/>
        <n v="24.479764000000003" u="1"/>
        <n v="25.1282" u="1"/>
        <n v="44.191419909320992" u="1"/>
        <n v="80.642217729157608" u="1"/>
        <n v="84.566944463855435" u="1"/>
        <n v="8.5015624999999986" u="1"/>
        <n v="14.924365090909092" u="1"/>
        <n v="16.090267333333333" u="1"/>
        <n v="20.7849875" u="1"/>
        <n v="25.119869999999999" u="1"/>
        <n v="32.970353333333328" u="1"/>
        <n v="37.2532" u="1"/>
        <n v="43.426400000000001" u="1"/>
        <n v="50.145419999999994" u="1"/>
        <n v="50.199945" u="1"/>
        <n v="6.8" u="1"/>
        <n v="6.8741399999999997" u="1"/>
        <n v="12.24775" u="1"/>
        <n v="24.78422391304348" u="1"/>
        <n v="25.653588333333317" u="1"/>
        <n v="26.142250000000001" u="1"/>
      </sharedItems>
    </cacheField>
    <cacheField name="Score 2" numFmtId="2">
      <sharedItems containsBlank="1" containsMixedTypes="1" containsNumber="1" minValue="0" maxValue="1000" count="8000">
        <n v="0"/>
        <n v="47.6845"/>
        <n v="35.658025000000002"/>
        <n v="54.84225"/>
        <n v="28"/>
        <n v="127.57286762500001"/>
        <n v="42"/>
        <n v="34"/>
        <n v="45"/>
        <n v="164.02019262499999"/>
        <n v="95.131825000000006"/>
        <n v="26"/>
        <n v="17.947600000000001"/>
        <n v="47"/>
        <n v="42.921125000000004"/>
        <n v="80.895749999999992"/>
        <n v="53.473799999999997"/>
        <n v="62.106999999999999"/>
        <n v="21.947600000000001"/>
        <n v="31.974074999999999"/>
        <n v="112.5273"/>
        <n v="75.237174999999993"/>
        <n v="29.763375"/>
        <n v="34.052950000000003"/>
        <n v="64.949250000000006"/>
        <n v="40.711525000000002"/>
        <n v="63.282192625000008"/>
        <n v="22.210699999999999"/>
        <n v="115.31605"/>
        <n v="49.0622213125"/>
        <n v="70.026475000000005"/>
        <n v="37"/>
        <n v="39.421399999999998"/>
        <n v="115.2107"/>
        <n v="69.0535"/>
        <n v="29.0535"/>
        <n v="36.632649999999998"/>
        <n v="63.369"/>
        <n v="41"/>
        <n v="51.131824999999999"/>
        <n v="153.81797499999999"/>
        <n v="41.89575"/>
        <n v="57.869824999999999"/>
        <n v="60.789850000000001"/>
        <n v="92.5106463125"/>
        <n v="111.44952499999999"/>
        <n v="76.343074999999999"/>
        <n v="15.4749"/>
        <n v="126.31605"/>
        <n v="53.0535"/>
        <n v="18.605625"/>
        <n v="48.473799999999997"/>
        <n v="43.473799999999997"/>
        <n v="34.947600000000001"/>
        <s v=""/>
        <n v="30"/>
        <n v="4.0529500000000001"/>
        <n v="60"/>
        <n v="47.0535"/>
        <n v="24"/>
        <n v="16"/>
        <n v="8"/>
        <n v="1000"/>
        <n v="20"/>
        <n v="33.0535"/>
        <n v="21"/>
        <n v="11.394925000000001"/>
        <n v="23"/>
        <n v="14.868725"/>
        <n v="10.473800000000001"/>
        <n v="26.84225"/>
        <n v="13.84225"/>
        <n v="22.947600000000001"/>
        <n v="37.246446312500005"/>
        <n v="30.579149999999998"/>
        <n v="11"/>
        <n v="49.931496312500002"/>
        <n v="55.747271312500004"/>
        <n v="37.273471312500007"/>
        <n v="33.527299999999997"/>
        <n v="33"/>
        <n v="19.289574999999999"/>
        <n v="26.473800000000001"/>
        <n v="40"/>
        <n v="36"/>
        <n v="45.493442625000007"/>
        <n v="25.791499999999999"/>
        <n v="17.158300000000001"/>
        <n v="20.947600000000001"/>
        <n v="31.473800000000001"/>
        <n v="14.36955"/>
        <n v="13.63265"/>
        <n v="20.763375"/>
        <n v="31"/>
        <n v="16.396025000000002"/>
        <n v="19.131824999999999"/>
        <n v="31.816875"/>
        <n v="31.052949999999999"/>
        <n v="21.868725000000001"/>
        <n v="25.394925000000001"/>
        <n v="13.816875"/>
        <n v="61.528399999999998"/>
        <n v="55.421399999999998"/>
        <n v="27"/>
        <n v="54.877996312500002"/>
        <n v="5.7109750000000004"/>
        <n v="18"/>
        <n v="42.84225"/>
        <n v="1.8422499999999999"/>
        <n v="1.4738"/>
        <n v="17.394925000000001"/>
        <n v="38.974625000000003"/>
        <n v="18.105350000000001"/>
        <n v="14.289574999999999"/>
        <n v="22"/>
        <n v="27.210699999999999"/>
        <n v="19.84225"/>
        <n v="35.289574999999999"/>
        <n v="27.693771312500004"/>
        <n v="38.396574999999999"/>
        <n v="29.473800000000001"/>
        <n v="10.394925000000001"/>
        <n v="23.949249999999999"/>
        <n v="8.1053499999999996"/>
        <n v="20.167571312500005"/>
        <n v="18.877996312500002"/>
        <n v="12.343074999999999"/>
        <n v="32.219971312500007"/>
        <n v="34.614896312500008"/>
        <n v="29"/>
        <n v="3.6844999999999999"/>
        <n v="16.210699999999999"/>
        <n v="16.026475000000001"/>
        <n v="14.6845"/>
        <n v="8.9475999999999996"/>
        <n v="20.026475000000001"/>
        <n v="22.394925000000001"/>
        <n v="23.763375"/>
        <n v="36.947600000000001"/>
        <n v="52.264200000000002"/>
        <n v="14.001099999999999"/>
        <n v="10.84225"/>
        <n v="3.868725"/>
        <n v="11.131824999999999"/>
        <n v="7"/>
        <n v="15.316050000000001"/>
        <n v="26.0535"/>
        <n v="23.6845"/>
        <n v="63.834867625000008"/>
        <n v="4.4214000000000002"/>
        <n v="26.6845"/>
        <n v="56.500275000000002"/>
        <n v="40.106449999999995"/>
        <n v="15.131824999999999"/>
        <n v="34.448425"/>
        <n v="25"/>
        <n v="26.237175000000001"/>
        <n v="64.439942625000015"/>
        <n v="43.474899999999998"/>
        <n v="47.316049999999997"/>
        <n v="17.210699999999999"/>
        <n v="10.210699999999999"/>
        <n v="29.394925000000001"/>
        <n v="50.394925000000001"/>
        <n v="47.870374999999996"/>
        <n v="39.131824999999999"/>
        <n v="20.210699999999999"/>
        <n v="15.659125"/>
        <n v="12"/>
        <n v="18.6845"/>
        <n v="28.264199999999999"/>
        <n v="45.632649999999998"/>
        <n v="0.7369"/>
        <n v="0.55267500000000003"/>
        <n v="0.36845"/>
        <n v="0.184225"/>
        <n v="17"/>
        <n v="19"/>
        <n v="23.210699999999999"/>
        <n v="11.0535"/>
        <n v="42.0622213125"/>
        <n v="24.105350000000001"/>
        <n v="56.299946312500012"/>
        <n v="12.84225"/>
        <n v="20.736899999999999"/>
        <n v="13.658025"/>
        <n v="14"/>
        <n v="12.89575"/>
        <n v="17.131824999999999"/>
        <n v="19.246446312500005"/>
        <n v="14.7369"/>
        <n v="29.84225"/>
        <n v="25.736899999999999"/>
        <n v="13.448425"/>
        <n v="40.430671312500003"/>
        <n v="27.289574999999999"/>
        <n v="30.394925000000001"/>
        <n v="8.5791500000000003"/>
        <n v="23.473800000000001"/>
        <n v="7.2107000000000001"/>
        <n v="3.1318250000000001"/>
        <n v="12.289574999999999"/>
        <n v="44.219971312500007"/>
        <n v="2.7633749999999999"/>
        <n v="34.632649999999998"/>
        <n v="1.2895749999999999"/>
        <n v="0.92112499999999997"/>
        <n v="14.84225"/>
        <n v="38.0622213125"/>
        <n v="3.3160500000000002"/>
        <n v="56.983346312500004"/>
        <n v="13.210699999999999"/>
        <n v="27.394925000000001"/>
        <n v="15"/>
        <n v="29.947600000000001"/>
        <n v="28.658024999999999"/>
        <n v="40.816874999999996"/>
        <n v="12.500275"/>
        <n v="36.84225"/>
        <n v="27.105350000000001"/>
        <n v="18.026475000000001"/>
        <n v="27.921125"/>
        <n v="3.5002749999999998"/>
        <n v="14.738"/>
        <n v="15.026475"/>
        <n v="38.124442625000007"/>
        <n v="31.246446312500005"/>
        <n v="15.473800000000001"/>
        <n v="30.289574999999999"/>
        <n v="13.052949999999999"/>
        <n v="20.720246312500002"/>
        <n v="14.185324999999999"/>
        <n v="12.316050000000001"/>
        <n v="53.711525000000002"/>
        <n v="9.2106999999999992"/>
        <n v="37.210700000000003"/>
        <n v="28.36955"/>
        <n v="39.001100000000001"/>
        <n v="29.448425"/>
        <n v="4.2371749999999997"/>
        <n v="31.6845"/>
        <n v="55.325321312500009"/>
        <n v="14.553775"/>
        <n v="13.264199999999999"/>
        <n v="11.57915"/>
        <n v="43"/>
        <n v="27.264199999999999"/>
        <n v="21.6845"/>
        <n v="40.421399999999998"/>
        <n v="18.763375"/>
        <n v="43.052950000000003"/>
        <n v="68.686149999999998"/>
        <n v="55.001100000000001"/>
        <n v="25.6845"/>
        <n v="15.052949999999999"/>
        <n v="31.500274999999998"/>
        <n v="17.500274999999998"/>
        <n v="35.473799999999997"/>
        <n v="4.7898500000000004"/>
        <n v="21.579149999999998"/>
        <n v="32.210700000000003"/>
        <n v="15.10535"/>
        <n v="39.167571312500002"/>
        <n v="37.500275000000002"/>
        <n v="36.210700000000003"/>
        <n v="2.3949250000000002"/>
        <n v="17.84225"/>
        <n v="22.579149999999998"/>
        <n v="20.536021312500004"/>
        <n v="23.658024999999999"/>
        <n v="18.579149999999998"/>
        <n v="19.430671312500003"/>
        <n v="33.84225"/>
        <n v="9.7633749999999999"/>
        <n v="26.105350000000001"/>
        <n v="12.5273"/>
        <n v="24.658024999999999"/>
        <n v="53.219971312500007"/>
        <n v="13"/>
        <n v="22.0535"/>
        <n v="24.026475000000001"/>
        <n v="34.158850000000001"/>
        <n v="21.711525000000002"/>
        <n v="36.0535"/>
        <n v="33.219971312500007"/>
        <n v="49.273471312500007"/>
        <n v="29.658024999999999"/>
        <n v="44"/>
        <n v="19.614896312500004"/>
        <n v="30.062221312500004"/>
        <n v="22.106999999999999"/>
        <n v="85"/>
        <n v="78.439942625000015"/>
        <n v="48"/>
        <m/>
        <n v="1.867251666666661" u="1"/>
        <n v="8.705529454545454" u="1"/>
        <n v="12.25213611111111" u="1"/>
        <n v="13.024066666666668" u="1"/>
        <n v="14.707878333333326" u="1"/>
        <n v="23.090914462000001" u="1"/>
        <n v="25.265616666666659" u="1"/>
        <n v="43.91075" u="1"/>
        <n v="55.519095" u="1"/>
        <n v="60.401816666666662" u="1"/>
        <n v="74.327003333333309" u="1"/>
        <n v="106.67292166666665" u="1"/>
        <n v="0.25305135533333334" u="1"/>
        <n v="5.9957716666666618" u="1"/>
        <n v="6.7442366666666587" u="1"/>
        <n v="11.163816666666666" u="1"/>
        <n v="15.179532424242424" u="1"/>
        <n v="24.655969999999996" u="1"/>
        <n v="27.917928333333329" u="1"/>
        <n v="34.754265685333337" u="1"/>
        <n v="35.365597000000001" u="1"/>
        <n v="40.340600000000002" u="1"/>
        <n v="69.301091659000008" u="1"/>
        <n v="120.56157717266667" u="1"/>
        <n v="45.822572983333338" u="1"/>
        <n v="48.506600000000006" u="1"/>
        <n v="59.552616666666658" u="1"/>
        <n v="6.9205666666666641" u="1"/>
        <n v="17.1114" u="1"/>
        <n v="17.475474999999999" u="1"/>
        <n v="20.757413333333329" u="1"/>
        <n v="24.109933333333331" u="1"/>
        <n v="24.459443333333319" u="1"/>
        <n v="26.435044999999999" u="1"/>
        <n v="32.447946666666653" u="1"/>
        <n v="33.030858333333327" u="1"/>
        <n v="36.242800000000003" u="1"/>
        <n v="47.120137499999998" u="1"/>
        <n v="68.242130255628183" u="1"/>
        <n v="131.32381999999998" u="1"/>
        <n v="13.5081875" u="1"/>
        <n v="13.739849998" u="1"/>
        <n v="14.293075" u="1"/>
        <n v="25.4041" u="1"/>
        <n v="26.894826086956527" u="1"/>
        <n v="28.705451" u="1"/>
        <n v="28.769241666666666" u="1"/>
        <n v="54.678159999999991" u="1"/>
        <n v="61.078309999999988" u="1"/>
        <n v="98.390878000000001" u="1"/>
        <n v="12.804578000000001" u="1"/>
        <n v="17.03225333333333" u="1"/>
        <n v="33.353181666666657" u="1"/>
        <n v="42.338655833333334" u="1"/>
        <n v="44.492910000000002" u="1"/>
        <n v="72.338733333333323" u="1"/>
        <n v="6.9146333333333301" u="1"/>
        <n v="13.204604999999997" u="1"/>
        <n v="17.874850000000002" u="1"/>
        <n v="47.363606666666669" u="1"/>
        <n v="62.813520000000004" u="1"/>
        <n v="94.708015000000003" u="1"/>
        <n v="11.510695" u="1"/>
        <n v="13.388670833333329" u="1"/>
        <n v="13.544535" u="1"/>
        <n v="21.866233333333319" u="1"/>
        <n v="24.967633333333332" u="1"/>
        <n v="31.612100062500001" u="1"/>
        <n v="46.442014999999984" u="1"/>
        <n v="114.85469999999999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69.446550000000002" u="1"/>
        <n v="6.1238333333333328" u="1"/>
        <n v="9.7577933333333338" u="1"/>
        <n v="10.628029999999999" u="1"/>
        <n v="14.765253333333332" u="1"/>
        <n v="16.884143000000002" u="1"/>
        <n v="19.705064999999994" u="1"/>
        <n v="33.853629999999981" u="1"/>
        <n v="37.1267" u="1"/>
        <n v="50.098356000000003" u="1"/>
        <n v="50.466438594000003" u="1"/>
        <n v="61.193060000000003" u="1"/>
        <n v="63.828400833333333" u="1"/>
        <n v="75.068100000000001" u="1"/>
        <n v="116.554924396" u="1"/>
        <n v="2.0092583333333334" u="1"/>
        <n v="3.4481833333333269" u="1"/>
        <n v="10.882125" u="1"/>
        <n v="14.098383333333331" u="1"/>
        <n v="15.507709999999987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49.098383333333331" u="1"/>
        <n v="50.451499999999996" u="1"/>
        <n v="60.304203333333312" u="1"/>
        <n v="62.06669492753624" u="1"/>
        <n v="80.762973000000002" u="1"/>
        <n v="94.770345833333337" u="1"/>
        <n v="9.7017350000000011" u="1"/>
        <n v="14.476915" u="1"/>
        <n v="25.327200000000001" u="1"/>
        <n v="51.990400000000001" u="1"/>
        <n v="96.964560000000006" u="1"/>
        <n v="102.38634666666667" u="1"/>
        <n v="103.44672499999999" u="1"/>
        <n v="6.2656183333333342" u="1"/>
        <n v="9.9263133333333293" u="1"/>
        <n v="11.409800000000001" u="1"/>
        <n v="12.170200724637683" u="1"/>
        <n v="15.58851666666666" u="1"/>
        <n v="25.613099999999999" u="1"/>
        <n v="29.321365" u="1"/>
        <n v="30.130020000000002" u="1"/>
        <n v="33.152818333333329" u="1"/>
        <n v="38.859273000000002" u="1"/>
        <n v="49.548663333333323" u="1"/>
        <n v="53.09404" u="1"/>
        <n v="54.903000000000006" u="1"/>
        <n v="64.276508333333325" u="1"/>
        <n v="117.83279166666665" u="1"/>
        <n v="8.3600333333333303" u="1"/>
        <n v="9.1928333333333292" u="1"/>
        <n v="9.5319000000000003" u="1"/>
        <n v="20.700937499999998" u="1"/>
        <n v="37.242959999999982" u="1"/>
        <n v="49.860778333333329" u="1"/>
        <n v="54.590299999999999" u="1"/>
        <n v="65.865576666666655" u="1"/>
        <n v="5.2308433333333335" u="1"/>
        <n v="6.8016866666666669" u="1"/>
        <n v="8.1783733333333277" u="1"/>
        <n v="8.4249166666666682" u="1"/>
        <n v="13.7372" u="1"/>
        <n v="18.180718115942028" u="1"/>
        <n v="21.621416666666665" u="1"/>
        <n v="53.772476666666662" u="1"/>
        <n v="61.370599999999996" u="1"/>
        <n v="112.6767329086666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68.935299999999998" u="1"/>
        <n v="90.2376" u="1"/>
        <n v="133.56899999999999" u="1"/>
        <n v="138.01480000000001" u="1"/>
        <n v="2.9830833333333251" u="1"/>
        <n v="3.5813316666666672" u="1"/>
        <n v="29.273791304347831" u="1"/>
        <n v="33.042332231927716" u="1"/>
        <n v="39.148499999999999" u="1"/>
        <n v="43.104556416666668" u="1"/>
        <n v="62.024999999999999" u="1"/>
        <n v="74.912493333333316" u="1"/>
        <n v="2.2856000000000001" u="1"/>
        <n v="12.160218333333329" u="1"/>
        <n v="33.756919999999987" u="1"/>
        <n v="34.095600000000005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52.600049999999996" u="1"/>
        <n v="54.012200000000007" u="1"/>
        <n v="62.735283333333335" u="1"/>
        <n v="69.476914999999991" u="1"/>
        <n v="14.900393333333334" u="1"/>
        <n v="15.000274999999995" u="1"/>
        <n v="25.089290000000002" u="1"/>
        <n v="27.104399999999991" u="1"/>
        <n v="29.403899999999997" u="1"/>
        <n v="36.977863333333325" u="1"/>
        <n v="45.700946666666653" u="1"/>
        <n v="68.946700000000007" u="1"/>
        <n v="8.64" u="1"/>
        <n v="9.4611591666666666" u="1"/>
        <n v="12.376574999999999" u="1"/>
        <n v="12.807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21.187800000000003" u="1"/>
        <n v="21.456050000000001" u="1"/>
        <n v="43.527911666666668" u="1"/>
        <n v="46.506300000000003" u="1"/>
        <n v="52.492510000000003" u="1"/>
        <n v="62.154325833333331" u="1"/>
        <n v="62.635892527999999" u="1"/>
        <n v="78.038973333333331" u="1"/>
        <n v="85.45205" u="1"/>
        <n v="99.661323300000006" u="1"/>
        <n v="131.45067" u="1"/>
        <n v="13.897211626780628" u="1"/>
        <n v="13.94516666" u="1"/>
        <n v="23.128036666666659" u="1"/>
        <n v="42.408500000000004" u="1"/>
        <n v="43.595209999999994" u="1"/>
        <n v="90.663366000000011" u="1"/>
        <n v="28.428000000000001" u="1"/>
        <n v="29.886026666666663" u="1"/>
        <n v="30.944068000000001" u="1"/>
        <n v="57.874639999999985" u="1"/>
        <n v="108.2428" u="1"/>
        <n v="6.3491666666666635" u="1"/>
        <n v="14.6258" u="1"/>
        <n v="21.299700000000001" u="1"/>
        <n v="23.501799999999999" u="1"/>
        <n v="29.777815" u="1"/>
        <n v="74.643061666666654" u="1"/>
        <n v="136.89076333333333" u="1"/>
        <n v="9.0422249999999948" u="1"/>
        <n v="18.51762166666667" u="1"/>
        <n v="22.554571333333335" u="1"/>
        <n v="27.253091666666663" u="1"/>
        <n v="29.206166666666665" u="1"/>
        <n v="31.611180000000001" u="1"/>
        <n v="33.411469999999994" u="1"/>
        <n v="49.495199999999997" u="1"/>
        <n v="54.489066666666659" u="1"/>
        <n v="62.949011666666664" u="1"/>
        <n v="67.287963333333323" u="1"/>
        <n v="70.837999999999994" u="1"/>
        <n v="75.835319999999982" u="1"/>
        <n v="151.08668999999998" u="1"/>
        <n v="2.7044600000000001" u="1"/>
        <n v="5.9778633333333309" u="1"/>
        <n v="8.6898666666666564" u="1"/>
        <n v="26.603569444444446" u="1"/>
        <n v="29.794258333333332" u="1"/>
        <n v="34.178373333333326" u="1"/>
        <n v="38.229610000000001" u="1"/>
        <n v="96.935443333333325" u="1"/>
        <n v="149.78657333333334" u="1"/>
        <n v="13.545853333333328" u="1"/>
        <n v="17.059039650000003" u="1"/>
        <n v="18.39866666666666" u="1"/>
        <n v="22.57721231884058" u="1"/>
        <n v="27.332625" u="1"/>
        <n v="30.294486666666664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1.071899999999999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59.898564" u="1"/>
        <n v="115.3642" u="1"/>
        <n v="2.7350999999999996" u="1"/>
        <n v="13.87219" u="1"/>
        <n v="14.184975" u="1"/>
        <n v="16.472439108262112" u="1"/>
        <n v="18.6374" u="1"/>
        <n v="33.142920000000004" u="1"/>
        <n v="36.535400000000003" u="1"/>
        <n v="47.613999999999997" u="1"/>
        <n v="48.270813333333329" u="1"/>
        <n v="50.653668333333329" u="1"/>
        <n v="54.995229999999999" u="1"/>
        <n v="68.722343333333328" u="1"/>
        <n v="115.2167" u="1"/>
        <n v="126.4796099999999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32.856200000000001" u="1"/>
        <n v="34.226005284900282" u="1"/>
        <n v="35.412686666666666" u="1"/>
        <n v="134.81265999999999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71.359168333333329" u="1"/>
        <n v="120.501195" u="1"/>
        <n v="6.529990433456792" u="1"/>
        <n v="10.857983333333323" u="1"/>
        <n v="10.863916666666659" u="1"/>
        <n v="33.111376666666665" u="1"/>
        <n v="3.335884999999986" u="1"/>
        <n v="3.7219633333333229" u="1"/>
        <n v="5.6942183333333336" u="1"/>
        <n v="9.4342000000000006" u="1"/>
        <n v="10.266999999999999" u="1"/>
        <n v="16.999214166666668" u="1"/>
        <n v="18.05291333333332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43.203499999999998" u="1"/>
        <n v="8.0500333333333298" u="1"/>
        <n v="10.977089999999993" u="1"/>
        <n v="20.306604999999994" u="1"/>
        <n v="32.242800000000003" u="1"/>
        <n v="41.531816666666657" u="1"/>
        <n v="58.130354759974431" u="1"/>
        <n v="111.72466333333332" u="1"/>
        <n v="7.2923033333333329" u="1"/>
        <n v="23.88165" u="1"/>
        <n v="34.718933333333325" u="1"/>
        <n v="41.772584853654195" u="1"/>
        <n v="93.747696666666656" u="1"/>
        <n v="105.43926333333332" u="1"/>
        <n v="10.835741661" u="1"/>
        <n v="11.575733333333321" u="1"/>
        <n v="12.4211875" u="1"/>
        <n v="17.583476666666662" u="1"/>
        <n v="23.986559999999997" u="1"/>
        <n v="36.110803333333322" u="1"/>
        <n v="38.960764999999995" u="1"/>
        <n v="40.887625" u="1"/>
        <n v="49.256313847999998" u="1"/>
        <n v="239.71703198594773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2.172800000000001" u="1"/>
        <n v="12.928608000000001" u="1"/>
        <n v="18.964942028985508" u="1"/>
        <n v="26.092986666666654" u="1"/>
        <n v="26.9298" u="1"/>
        <n v="28.846" u="1"/>
        <n v="33.438663333333324" u="1"/>
        <n v="54.275799999999997" u="1"/>
        <n v="59.087629166666659" u="1"/>
        <n v="22.003599999999999" u="1"/>
        <n v="24.546493333333327" u="1"/>
        <n v="32.547125062500001" u="1"/>
        <n v="241.54975120969135" u="1"/>
        <n v="9.628029999999999" u="1"/>
        <n v="15.45064" u="1"/>
        <n v="17.733374999999995" u="1"/>
        <n v="20.858851878787881" u="1"/>
        <n v="22.80369" u="1"/>
        <n v="23.7105" u="1"/>
        <n v="26.263443000000002" u="1"/>
        <n v="30.88476" u="1"/>
        <n v="32.472300000000004" u="1"/>
        <n v="50.340812499999998" u="1"/>
        <n v="54.206710000000001" u="1"/>
        <n v="124.87732666666666" u="1"/>
        <n v="10.512119999999999" u="1"/>
        <n v="12.168894999999999" u="1"/>
        <n v="13.098383333333331" u="1"/>
        <n v="17.7879" u="1"/>
        <n v="28.999200000000002" u="1"/>
        <n v="74.514800000000008" u="1"/>
        <n v="75.587800000000001" u="1"/>
        <n v="8.8299266666666618" u="1"/>
        <n v="10.03923" u="1"/>
        <n v="10.2845" u="1"/>
        <n v="17.939373333333332" u="1"/>
        <n v="18.825600000000001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28.565063333333327" u="1"/>
        <n v="43.84875333333332" u="1"/>
        <n v="49.09404" u="1"/>
        <n v="52.612230000000004" u="1"/>
        <n v="9.5606666666666591" u="1"/>
        <n v="11.111928333333328" u="1"/>
        <n v="16.024900000000002" u="1"/>
        <n v="18.700937499999998" u="1"/>
        <n v="47.921310000000005" u="1"/>
        <n v="51.565513333333328" u="1"/>
        <n v="57.713427000000003" u="1"/>
        <n v="0.7228" u="1"/>
        <n v="3.9754" u="1"/>
        <n v="16.180718115942028" u="1"/>
        <n v="34.768349999999998" u="1"/>
        <n v="12.42471666666666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51.972850000000001" u="1"/>
        <n v="8.7797599999999996" u="1"/>
        <n v="17.892961666666668" u="1"/>
        <n v="21.021333328000001" u="1"/>
        <n v="24.778048535561503" u="1"/>
        <n v="40.401900000000005" u="1"/>
        <n v="57.878706666666659" u="1"/>
        <n v="67.527100000000004" u="1"/>
        <n v="68.026659999999978" u="1"/>
        <n v="77.414800000000014" u="1"/>
        <n v="12.542718974666666" u="1"/>
        <n v="26.920566666666666" u="1"/>
        <n v="32.18948833333333" u="1"/>
        <n v="56.998866666666657" u="1"/>
        <n v="73.275399999999991" u="1"/>
        <n v="74.619348333333321" u="1"/>
        <n v="101.57321666666665" u="1"/>
        <n v="120.63969166666668" u="1"/>
        <n v="6.8504100000000001" u="1"/>
        <n v="17.536999999999999" u="1"/>
        <n v="22.790400000000002" u="1"/>
        <n v="24.229729166666665" u="1"/>
        <n v="58.965039651358026" u="1"/>
        <n v="8.7189333333333288" u="1"/>
        <n v="10.518978000000001" u="1"/>
        <n v="29.47878" u="1"/>
        <n v="29.529399999999995" u="1"/>
        <n v="34.033900000000003" u="1"/>
        <n v="50.139119252728051" u="1"/>
        <n v="54.342649999999999" u="1"/>
        <n v="58.307515000000002" u="1"/>
        <n v="65.170513333333332" u="1"/>
        <n v="77.580021666666653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62.199100000000001" u="1"/>
        <n v="80.656792499999995" u="1"/>
        <n v="11.624174999999999" u="1"/>
        <n v="17.370200724637684" u="1"/>
        <n v="29.110800000000001" u="1"/>
        <n v="29.474875000000001" u="1"/>
        <n v="29.856599999999997" u="1"/>
        <n v="32.299729999999997" u="1"/>
        <n v="34.33443333333333" u="1"/>
        <n v="39.977000000000004" u="1"/>
        <n v="42.807000000000002" u="1"/>
        <n v="47.367550000000001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2567" u="1"/>
        <n v="12.849360000000001" u="1"/>
        <n v="14.967200000000002" u="1"/>
        <n v="16.4284" u="1"/>
        <n v="18.573879999999996" u="1"/>
        <n v="69.700141666666667" u="1"/>
        <n v="29.658715000000001" u="1"/>
        <n v="38.023256666666654" u="1"/>
        <n v="49.08669583333333" u="1"/>
        <n v="50.006939999999993" u="1"/>
        <n v="64.078309999999988" u="1"/>
        <n v="70.000826666666654" u="1"/>
        <n v="76.431616666666656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4.443313333333332" u="1"/>
        <n v="26.964500000000001" u="1"/>
        <n v="31.734349999999999" u="1"/>
        <n v="63.861014999999995" u="1"/>
        <n v="64.408124999999998" u="1"/>
        <n v="66.643061666666654" u="1"/>
        <n v="67.979800000000012" u="1"/>
        <n v="70.622643333333315" u="1"/>
        <n v="15.370999999999999" u="1"/>
        <n v="21.935116666666666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22.353633333333324" u="1"/>
        <n v="27.794258333333332" u="1"/>
        <n v="31.089186666666663" u="1"/>
        <n v="40.406263333333328" u="1"/>
        <n v="72.127378000000007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13.363333333333333" u="1"/>
        <n v="23.6478" u="1"/>
        <n v="26.005429999999986" u="1"/>
        <n v="45.79950500000000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31.002446666666668" u="1"/>
        <n v="36.869" u="1"/>
        <n v="118.47960999999999" u="1"/>
        <n v="4.3242833333333337" u="1"/>
        <n v="9.3156999999999996" u="1"/>
        <n v="10.49076" u="1"/>
        <n v="13.789249999999996" u="1"/>
        <n v="31.672921666666653" u="1"/>
        <n v="41.612493055555554" u="1"/>
        <n v="69.884419825679018" u="1"/>
        <n v="75.700490000000002" u="1"/>
        <n v="7.6260416666666666" u="1"/>
        <n v="9.7509239999999995" u="1"/>
        <n v="17.876069999999999" u="1"/>
        <n v="22.315786666666668" u="1"/>
        <n v="25.516616666666661" u="1"/>
        <n v="28.967291666666661" u="1"/>
        <n v="47.516999999999996" u="1"/>
        <n v="47.599600000000002" u="1"/>
        <n v="62.427999999999997" u="1"/>
        <n v="178.68603651827164" u="1"/>
        <n v="2.4167700000000001" u="1"/>
        <n v="9.8579833333333227" u="1"/>
        <n v="23.450669999999995" u="1"/>
        <n v="36.482549999999996" u="1"/>
        <n v="43.776050347469138" u="1"/>
        <n v="50.157444999999996" u="1"/>
        <n v="62.50865666666666" u="1"/>
        <n v="152.92035999999999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5.410499999999999" u="1"/>
        <n v="29.801784722222223" u="1"/>
        <n v="38.67666886925926" u="1"/>
        <n v="45.830599999999997" u="1"/>
        <n v="54.014033333333316" u="1"/>
        <n v="62.512622999999991" u="1"/>
        <n v="4.5365194545454548" u="1"/>
        <n v="8.6818000000000008" u="1"/>
        <n v="16.757413333333329" u="1"/>
        <n v="19.892303333333327" u="1"/>
        <n v="26.250398333333337" u="1"/>
        <n v="30.691235507246379" u="1"/>
        <n v="37.4818" u="1"/>
        <n v="60.132112500000005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48.477800000000002" u="1"/>
        <n v="54.666630833333329" u="1"/>
        <n v="58.183169999999997" u="1"/>
        <n v="0.72071388888888888" u="1"/>
        <n v="11.281916666666667" u="1"/>
        <n v="13.936370636363637" u="1"/>
        <n v="17.268301666666666" u="1"/>
        <n v="36.213999999999999" u="1"/>
        <n v="51.912598695868951" u="1"/>
        <n v="62.839241657000002" u="1"/>
        <n v="2.0092278256790128" u="1"/>
        <n v="11.609008333333325" u="1"/>
        <n v="15.080375" u="1"/>
        <n v="16.312743000000001" u="1"/>
        <n v="22.405679999999993" u="1"/>
        <n v="25.061027106666668" u="1"/>
        <n v="33.955800000000004" u="1"/>
        <n v="43.441427777777776" u="1"/>
        <n v="54.035656666666654" u="1"/>
        <n v="58.994223333333323" u="1"/>
        <n v="75.725861062500002" u="1"/>
        <n v="17.866233333333319" u="1"/>
        <n v="18.065090000000001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32.80710666666667" u="1"/>
        <n v="39.154089999999997" u="1"/>
        <n v="40.615049999999997" u="1"/>
        <n v="43.1828" u="1"/>
        <n v="2.0513249999999998" u="1"/>
        <n v="6.5380033333333341" u="1"/>
        <n v="10.311449998000001" u="1"/>
        <n v="11.167611818181818" u="1"/>
        <n v="15.442573333333328" u="1"/>
        <n v="15.572339999999999" u="1"/>
        <n v="19.767113333333327" u="1"/>
        <n v="26.421400000000002" u="1"/>
        <n v="27.053725" u="1"/>
        <n v="40.506" u="1"/>
        <n v="51.705064999999991" u="1"/>
        <n v="9.6658474999999999" u="1"/>
        <n v="12.098383333333331" u="1"/>
        <n v="13.753130000000001" u="1"/>
        <n v="26.237259999999985" u="1"/>
        <n v="30.999600000000001" u="1"/>
        <n v="36.87366666666663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7.81405330388889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3.58851666666666" u="1"/>
        <n v="18.951100000000004" u="1"/>
        <n v="30.576047500000001" u="1"/>
        <n v="39.273499999999999" u="1"/>
        <n v="42.413049999999998" u="1"/>
        <n v="45.09404" u="1"/>
        <n v="60.100580000000008" u="1"/>
        <n v="4.4096333333333328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30.084491663000001" u="1"/>
        <n v="40.280269826470587" u="1"/>
        <n v="41.860778333333329" u="1"/>
        <n v="46.28629833333332" u="1"/>
        <n v="0.95187499999999992" u="1"/>
        <n v="1.095691663" u="1"/>
        <n v="5.4716499999999995" u="1"/>
        <n v="10.269486666666648" u="1"/>
        <n v="10.908306666666647" u="1"/>
        <n v="46.906604999999999" u="1"/>
        <n v="51.494826086956529" u="1"/>
        <n v="84.821300000000008" u="1"/>
        <n v="10.383673333333327" u="1"/>
        <n v="12.737656666666659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53.878706666666659" u="1"/>
        <n v="65.3523" u="1"/>
        <n v="18.547000000000001" u="1"/>
        <n v="27.988544999999998" u="1"/>
        <n v="32.509729999999998" u="1"/>
        <n v="33.963926388888886" u="1"/>
        <n v="45.777297101449285" u="1"/>
        <n v="53.440437499999994" u="1"/>
        <n v="68.789629553333342" u="1"/>
        <n v="104.90370666666666" u="1"/>
        <n v="118.46159" u="1"/>
        <n v="132.24112500000001" u="1"/>
        <n v="13.998250000000001" u="1"/>
        <n v="19.11647" u="1"/>
        <n v="20.328924999999991" u="1"/>
        <n v="20.426325000000002" u="1"/>
        <n v="26.244166666666665" u="1"/>
        <n v="61.504905000000008" u="1"/>
        <n v="0.7117" u="1"/>
        <n v="8.5501416609999996" u="1"/>
        <n v="15.454049998" u="1"/>
        <n v="31.459200000000003" u="1"/>
        <n v="36.936608333333332" u="1"/>
        <n v="61.913600000000002" u="1"/>
        <n v="71.175390000000007" u="1"/>
        <n v="117.20749216266667" u="1"/>
        <n v="2.7354766363636367" u="1"/>
        <n v="10.807" u="1"/>
        <n v="15.36755" u="1"/>
        <n v="16.017399999999991" u="1"/>
        <n v="16.431491666666648" u="1"/>
        <n v="19.111961666666662" u="1"/>
        <n v="20.616400000000002" u="1"/>
        <n v="21.735359999999993" u="1"/>
        <n v="29.369000000000003" u="1"/>
        <n v="29.445599999999999" u="1"/>
        <n v="31.187045000000001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3.181165" u="1"/>
        <n v="12.018181666666655" u="1"/>
        <n v="17.187799999999999" u="1"/>
        <n v="23.378965217391304" u="1"/>
        <n v="27.474875000000001" u="1"/>
        <n v="37.433300000000003" u="1"/>
        <n v="56.028492333333332" u="1"/>
        <n v="12.451346666666668" u="1"/>
        <n v="39.90598" u="1"/>
        <n v="50.54" u="1"/>
        <n v="52.599946666666654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33.282333333333334" u="1"/>
        <n v="45.940999999999995" u="1"/>
        <n v="54.107961173076923" u="1"/>
        <n v="91.482500000000016" u="1"/>
        <n v="8.4720916666666675" u="1"/>
        <n v="11.471993333333334" u="1"/>
        <n v="13.536775" u="1"/>
        <n v="16.179165000000001" u="1"/>
        <n v="24.428000000000001" u="1"/>
        <n v="34.958979999999997" u="1"/>
        <n v="48.112091666666657" u="1"/>
        <n v="48.708513333333329" u="1"/>
        <n v="56.183050666666666" u="1"/>
        <n v="1.9824710144927544" u="1"/>
        <n v="46.896100000000004" u="1"/>
        <n v="50.00967" u="1"/>
        <n v="57.937456666666662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8.077187500000001" u="1"/>
        <n v="19.958766666666669" u="1"/>
        <n v="41.495199999999997" u="1"/>
        <n v="42.400283333333334" u="1"/>
        <n v="48.505600000000001" u="1"/>
        <n v="56.337609" u="1"/>
        <n v="66.304559999999995" u="1"/>
        <n v="27.440633333333324" u="1"/>
        <n v="29.089186666666663" u="1"/>
        <n v="34.706353333333325" u="1"/>
        <n v="42.140749999999997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00.84962999999999" u="1"/>
        <n v="113.281665" u="1"/>
        <n v="10.139116666666668" u="1"/>
        <n v="30.825000000000003" u="1"/>
        <n v="36.876975000000002" u="1"/>
        <n v="46.244250000000001" u="1"/>
        <n v="79.488766666666663" u="1"/>
        <n v="6.28132" u="1"/>
        <n v="17.970175000000001" u="1"/>
        <n v="26.400000000000002" u="1"/>
        <n v="32.782471014492756" u="1"/>
        <n v="129.79549583333335" u="1"/>
        <n v="131.485375" u="1"/>
        <n v="15.029800000000002" u="1"/>
        <n v="16.261699999999998" u="1"/>
        <n v="24.883175000000001" u="1"/>
        <n v="27.116283333333332" u="1"/>
        <n v="34.158048000000001" u="1"/>
        <n v="40.270813333333329" u="1"/>
        <n v="43.15156666666666" u="1"/>
        <n v="48.966558333333332" u="1"/>
        <n v="49.536999999999999" u="1"/>
        <n v="68.557500000000005" u="1"/>
        <n v="78.996416666666676" u="1"/>
        <n v="82.249230017188779" u="1"/>
        <n v="10.700624999999999" u="1"/>
        <n v="17.474154999999993" u="1"/>
        <n v="22.934156666666663" u="1"/>
        <n v="37.120000000000005" u="1"/>
        <n v="37.672574999999995" u="1"/>
        <n v="40.878965217391304" u="1"/>
        <n v="54.545583333333333" u="1"/>
        <n v="57.807975751333331" u="1"/>
        <n v="66.40037333333332" u="1"/>
        <n v="3.9712916666666502" u="1"/>
        <n v="7.5711590000000006" u="1"/>
        <n v="10.024811818181819" u="1"/>
        <n v="16.427814166666668" u="1"/>
        <n v="24.6723" u="1"/>
        <n v="29.498769999999997" u="1"/>
        <n v="34.631699999999995" u="1"/>
        <n v="70.197943333333328" u="1"/>
        <n v="78.165841666666637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74.402531666666661" u="1"/>
        <n v="0.56317499999999998" u="1"/>
        <n v="7.457373333333333" u="1"/>
        <n v="24.5396" u="1"/>
        <n v="29.291800000000002" u="1"/>
        <n v="32.134549999999997" u="1"/>
        <n v="38.337236908666668" u="1"/>
        <n v="41.185050000000004" u="1"/>
        <n v="41.959470833333327" u="1"/>
        <n v="49.914000000000001" u="1"/>
        <n v="5.6154641666666674" u="1"/>
        <n v="6.2091333333333285" u="1"/>
        <n v="15.793208333333331" u="1"/>
        <n v="18.107961173076923" u="1"/>
        <n v="23.41516" u="1"/>
        <n v="27.734466000000001" u="1"/>
        <n v="28.290447500000003" u="1"/>
        <n v="31.164073988603995" u="1"/>
        <n v="33.531816666666657" u="1"/>
        <n v="6.3054921515151516" u="1"/>
        <n v="12.472300000000001" u="1"/>
        <n v="23.905700000000003" u="1"/>
        <n v="24.884450000000001" u="1"/>
        <n v="27.22209999999999" u="1"/>
        <n v="29.359466666666663" u="1"/>
        <n v="10.852249999999991" u="1"/>
        <n v="23.381662500000001" u="1"/>
        <n v="23.520522782098769" u="1"/>
        <n v="26.87725" u="1"/>
        <n v="43.257930434782608" u="1"/>
        <n v="73.668829166666654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5.93311666666666" u="1"/>
        <n v="17.41272666666665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7.811996666666658" u="1"/>
        <n v="80.290809999999993" u="1"/>
        <n v="91.328713333333326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37.468910000000001" u="1"/>
        <n v="41.9422" u="1"/>
        <n v="45.789316666666664" u="1"/>
        <n v="58.815359999999998" u="1"/>
        <n v="70.337640000000007" u="1"/>
        <n v="71.526596666666649" u="1"/>
        <n v="126.99696666666665" u="1"/>
        <n v="131.32456249999998" u="1"/>
        <n v="3.9998" u="1"/>
        <n v="6.4375083289999999" u="1"/>
        <n v="13.68825" u="1"/>
        <n v="17.336729999999999" u="1"/>
        <n v="19.087664343950621" u="1"/>
        <n v="24.940249999999999" u="1"/>
        <n v="29.487809999999996" u="1"/>
        <n v="34.012" u="1"/>
        <n v="58.846000000000004" u="1"/>
        <n v="74.005409999999998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6.281499999999998" u="1"/>
        <n v="32.551343333333328" u="1"/>
        <n v="54.440159587606843" u="1"/>
        <n v="66.733533333333327" u="1"/>
        <n v="12.58851666666666" u="1"/>
        <n v="13.373026666666664" u="1"/>
        <n v="16.446966666666668" u="1"/>
        <n v="18.520875" u="1"/>
        <n v="27.133766659999999" u="1"/>
        <n v="36.414383333333333" u="1"/>
        <n v="41.09404" u="1"/>
        <n v="43.12995000000000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37.018181666666656" u="1"/>
        <n v="42.590299999999999" u="1"/>
        <n v="43.052898333333331" u="1"/>
        <n v="50.591836666666666" u="1"/>
        <n v="62.411359999999981" u="1"/>
        <n v="74.705036666666643" u="1"/>
        <n v="97.905500000000004" u="1"/>
        <n v="6.4832416666666672" u="1"/>
        <n v="9.6965666666666674" u="1"/>
        <n v="25.63890573851852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52.447663333333324" u="1"/>
        <n v="58.553979300000009" u="1"/>
        <n v="0.61768827272727278" u="1"/>
        <n v="9.5078083333333296" u="1"/>
        <n v="10.734389090909088" u="1"/>
        <n v="12.70702" u="1"/>
        <n v="14.698395" u="1"/>
        <n v="18.672499999999999" u="1"/>
        <n v="35.578844999999994" u="1"/>
        <n v="39.863786666666662" u="1"/>
        <n v="49.024410842666668" u="1"/>
        <n v="54.726279999999981" u="1"/>
        <n v="55.836177000000006" u="1"/>
        <n v="72.572850000000003" u="1"/>
        <n v="5.9030166666666499" u="1"/>
        <n v="9.629894181818182" u="1"/>
        <n v="11.148400000000001" u="1"/>
        <n v="11.282525" u="1"/>
        <n v="18.219697584000002" u="1"/>
        <n v="43.355309062499998" u="1"/>
        <n v="47.856648238235302" u="1"/>
        <n v="50.506690842666671" u="1"/>
        <n v="55.225927000000006" u="1"/>
        <n v="60.237451136786028" u="1"/>
        <n v="62.604671666666647" u="1"/>
        <n v="83.011181666666658" u="1"/>
        <n v="11.472859999999992" u="1"/>
        <n v="16.426318333333327" u="1"/>
        <n v="18.328924999999991" u="1"/>
        <n v="21.348613333333329" u="1"/>
        <n v="62.129300000000001" u="1"/>
        <n v="75.498374999999996" u="1"/>
        <n v="0.76924166666666693" u="1"/>
        <n v="8.996316666666667" u="1"/>
        <n v="28.539400000000001" u="1"/>
        <n v="28.725233454545457" u="1"/>
        <n v="40.325800000000001" u="1"/>
        <n v="49.633890000000001" u="1"/>
        <n v="50.276875000000004" u="1"/>
        <n v="74.554841666666661" u="1"/>
        <n v="9.5489999999999959" u="1"/>
        <n v="13.001232000000002" u="1"/>
        <n v="14.36755" u="1"/>
        <n v="15.008699999999996" u="1"/>
        <n v="23.794709999999988" u="1"/>
        <n v="27.445599999999999" u="1"/>
        <n v="36.729199999999999" u="1"/>
        <n v="54.199100000000001" u="1"/>
        <n v="66.90025" u="1"/>
        <n v="69.392624999999995" u="1"/>
        <n v="9.3842350000000003" u="1"/>
        <n v="13.887" u="1"/>
        <n v="17.313299999999998" u="1"/>
        <n v="17.907023333333331" u="1"/>
        <n v="18.110691666666661" u="1"/>
        <n v="19.689399999999999" u="1"/>
        <n v="22.481166666666667" u="1"/>
        <n v="25.474875000000001" u="1"/>
        <n v="37.270359999999997" u="1"/>
        <n v="48.06821965000000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20.1846" u="1"/>
        <n v="21.222299999999997" u="1"/>
        <n v="35.461399999999998" u="1"/>
        <n v="39.137449999999994" u="1"/>
        <n v="40.331499999999998" u="1"/>
        <n v="42.801933333333338" u="1"/>
        <n v="45.532939999999996" u="1"/>
        <n v="50.365645000000001" u="1"/>
        <n v="67.340943333333328" u="1"/>
        <n v="89.071899999999999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134.62018900000001" u="1"/>
        <n v="12.607924000000001" u="1"/>
        <n v="15.471793333333334" u="1"/>
        <n v="22.428000000000001" u="1"/>
        <n v="30.529049999999998" u="1"/>
        <n v="30.570349999999998" u="1"/>
        <n v="7.8445920153333333" u="1"/>
        <n v="15.069208692592595" u="1"/>
        <n v="22.541626666666655" u="1"/>
        <n v="22.964500000000001" u="1"/>
        <n v="41.025860000000002" u="1"/>
        <n v="45.802096666666657" u="1"/>
        <n v="55.158288999999996" u="1"/>
        <n v="90.400531666666652" u="1"/>
        <n v="6.9784000000000006" u="1"/>
        <n v="12.709200000000001" u="1"/>
        <n v="15.094125" u="1"/>
        <n v="28.152926214705886" u="1"/>
        <n v="40.171999999999997" u="1"/>
        <n v="47.173383333333319" u="1"/>
        <n v="56.70962999999999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27.575066666666665" u="1"/>
        <n v="33.248860000000001" u="1"/>
        <n v="63.301430000000003" u="1"/>
        <n v="79.700874999999996" u="1"/>
        <n v="3.9249000000000001" u="1"/>
        <n v="5.3908666666666658" u="1"/>
        <n v="7.1022000000000007" u="1"/>
        <n v="21.738" u="1"/>
        <n v="42.160443333333319" u="1"/>
        <n v="73.828470817663828" u="1"/>
        <n v="96.193299999999994" u="1"/>
        <n v="154.346475" u="1"/>
        <n v="3.9249000000000005" u="1"/>
        <n v="11.659029999999998" u="1"/>
        <n v="19.12895" u="1"/>
        <n v="20.567599999999999" u="1"/>
        <n v="36.236719999999998" u="1"/>
        <n v="36.240021666666664" u="1"/>
        <n v="49.008988000000002" u="1"/>
        <n v="52.358900000000006" u="1"/>
        <n v="61.096699999999998" u="1"/>
        <n v="103.26183" u="1"/>
        <n v="1.6933416609999998" u="1"/>
        <n v="3.6426250000000002" u="1"/>
        <n v="12.3642" u="1"/>
        <n v="21.321361666666668" u="1"/>
        <n v="25.130479999999999" u="1"/>
        <n v="29.273636666666668" u="1"/>
        <n v="29.772289999999991" u="1"/>
        <n v="38.097097999999995" u="1"/>
        <n v="38.255499999999998" u="1"/>
        <n v="46.486594666666669" u="1"/>
        <n v="54.494843333333328" u="1"/>
        <n v="55.163959999999989" u="1"/>
        <n v="57.909193939458696" u="1"/>
        <n v="57.963612499999996" u="1"/>
        <n v="69.005126666666655" u="1"/>
        <n v="79.54377333333332" u="1"/>
        <n v="11.751813333333327" u="1"/>
        <n v="21.891200000000001" u="1"/>
        <n v="36.270813333333329" u="1"/>
        <n v="39.653973333333333" u="1"/>
        <n v="58.513359000000001" u="1"/>
        <n v="0.35781296969696963" u="1"/>
        <n v="15.271621666666654" u="1"/>
        <n v="18.091166666666666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21.867526214705887" u="1"/>
        <n v="22.85030798326105" u="1"/>
        <n v="33.136075000000005" u="1"/>
        <n v="46.641153000000003" u="1"/>
        <n v="50.260069999999999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5.851513333333322" u="1"/>
        <n v="74.905419999999992" u="1"/>
        <n v="77.572900000000004" u="1"/>
        <n v="120.24810000000001" u="1"/>
        <n v="4.7758083249999999" u="1"/>
        <n v="9.1755399999999998" u="1"/>
        <n v="11.826686666666667" u="1"/>
        <n v="12.230226666666663" u="1"/>
        <n v="12.951881666666662" u="1"/>
        <n v="14.308299999999999" u="1"/>
        <n v="16.553911825679013" u="1"/>
        <n v="21.142250000000001" u="1"/>
        <n v="21.410499999999999" u="1"/>
        <n v="21.855080000000001" u="1"/>
        <n v="33.372026666666663" u="1"/>
        <n v="46.795711333333337" u="1"/>
        <n v="48.067810000000001" u="1"/>
        <n v="6.9909800000000004" u="1"/>
        <n v="26.121400000000001" u="1"/>
        <n v="29.033999999999999" u="1"/>
        <n v="30.93721" u="1"/>
        <n v="68.620019999999997" u="1"/>
        <n v="73.880937500000002" u="1"/>
        <n v="5.9118416666666667" u="1"/>
        <n v="9.2264199999999921" u="1"/>
        <n v="11.255853" u="1"/>
        <n v="11.47996" u="1"/>
        <n v="14.576139999999992" u="1"/>
        <n v="29.066970000000001" u="1"/>
        <n v="38.298009999999998" u="1"/>
        <n v="91.893799999999999" u="1"/>
        <n v="1.513049999999994" u="1"/>
        <n v="21.313099999999999" u="1"/>
        <n v="39.812439999999981" u="1"/>
        <n v="85.608399999999989" u="1"/>
        <n v="112.65585626030864" u="1"/>
        <n v="10.092600000000001" u="1"/>
        <n v="14.639448333333322" u="1"/>
        <n v="35.441427777777776" u="1"/>
        <n v="36.576310000000007" u="1"/>
        <n v="42.424375062500005" u="1"/>
        <n v="48.331099999999999" u="1"/>
        <n v="73.889393999999996" u="1"/>
        <n v="153.24374333333333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34.636687500000001" u="1"/>
        <n v="41.935610000000004" u="1"/>
        <n v="3.8815416666666498" u="1"/>
        <n v="24.085793333333328" u="1"/>
        <n v="24.701675000000002" u="1"/>
        <n v="32.423400000000001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50.011200000000002" u="1"/>
        <n v="63.431245901639343" u="1"/>
        <n v="64.483943333333329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802679999999995" u="1"/>
        <n v="39.063034027777775" u="1"/>
        <n v="74.371643333333338" u="1"/>
        <n v="84.723451666666662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30.074333333333335" u="1"/>
        <n v="32.414383333333333" u="1"/>
        <n v="35.060694999999996" u="1"/>
        <n v="70.590299999999999" u="1"/>
        <n v="72.626805833333322" u="1"/>
        <n v="8.9603499999999947" u="1"/>
        <n v="39.765124999999998" u="1"/>
        <n v="50.854100000000003" u="1"/>
        <n v="53.273791304347831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64.774723333333327" u="1"/>
        <n v="138.75890000000001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43.339349999999996" u="1"/>
        <n v="57.369" u="1"/>
        <n v="151.870317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32.042650000000002" u="1"/>
        <n v="32.50781333333333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9.018065000000007" u="1"/>
        <n v="89.257573333333326" u="1"/>
        <n v="133.72309999999999" u="1"/>
        <n v="9.5427189746666663" u="1"/>
        <n v="13.758509999999999" u="1"/>
        <n v="15.942016661999999" u="1"/>
        <n v="22.881" u="1"/>
        <n v="23.988544999999998" u="1"/>
        <n v="27.943429166666665" u="1"/>
        <n v="36.07602" u="1"/>
        <n v="46.183304166666659" u="1"/>
        <n v="86.294204999999977" u="1"/>
        <n v="127.6747" u="1"/>
        <n v="0.57878666666666401" u="1"/>
        <n v="4.9668833333333335" u="1"/>
        <n v="15.905825" u="1"/>
        <n v="16.328924999999991" u="1"/>
        <n v="21.163959999999992" u="1"/>
        <n v="31.239404999999998" u="1"/>
        <n v="42.932316666666658" u="1"/>
        <n v="53.424400000000006" u="1"/>
        <n v="54.320022499999993" u="1"/>
        <n v="58.129300000000001" u="1"/>
        <n v="8.3356031709401712" u="1"/>
        <n v="12.110409999999987" u="1"/>
        <n v="13.734818333333326" u="1"/>
        <n v="16.708500666666666" u="1"/>
        <n v="21.306348333333332" u="1"/>
        <n v="23.529399999999995" u="1"/>
        <n v="29.887043333333324" u="1"/>
        <n v="42.342649999999999" u="1"/>
        <n v="60.077187500000001" u="1"/>
        <n v="80.008804999999981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19.145699999999998" u="1"/>
        <n v="26.156100000000002" u="1"/>
        <n v="31.235500000000002" u="1"/>
        <n v="31.44480000000000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3.4283999999999999" u="1"/>
        <n v="4.2205983333333235" u="1"/>
        <n v="13.384035000000001" u="1"/>
        <n v="26.110291666666662" u="1"/>
        <n v="29.337704999999993" u="1"/>
        <n v="32.572850000000003" u="1"/>
        <n v="32.799800000000005" u="1"/>
        <n v="47.677009999999981" u="1"/>
        <n v="60.148383333333328" u="1"/>
        <n v="1.4952000000000001" u="1"/>
        <n v="2.7820499999999999" u="1"/>
        <n v="5.2947083289999997" u="1"/>
        <n v="10.569850000000001" u="1"/>
        <n v="17.897124999999999" u="1"/>
        <n v="20.262157212047939" u="1"/>
        <n v="37.046291666666669" u="1"/>
        <n v="37.139974333333335" u="1"/>
        <n v="45.864445000000003" u="1"/>
        <n v="9.576039999999999" u="1"/>
        <n v="14.7545" u="1"/>
        <n v="43.111800000000002" u="1"/>
        <n v="12.801726666666667" u="1"/>
        <n v="13.584359999999993" u="1"/>
        <n v="20.541626666666655" u="1"/>
        <n v="21.777815" u="1"/>
        <n v="30.253599999999999" u="1"/>
        <n v="35.793208333333332" u="1"/>
        <n v="42.262599999999999" u="1"/>
        <n v="58.112625000000001" u="1"/>
        <n v="109.31806" u="1"/>
        <n v="6.4195799999999998" u="1"/>
        <n v="8.0327400000000004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4.96406" u="1"/>
        <n v="15.783266666666663" u="1"/>
        <n v="18.603569444444446" u="1"/>
        <n v="21.860046666666669" u="1"/>
        <n v="32.608897500000005" u="1"/>
        <n v="33.533801666666669" u="1"/>
        <n v="37.072726666666654" u="1"/>
        <n v="41.004856666666662" u="1"/>
        <n v="42.073232527999998" u="1"/>
        <n v="58.442909999999998" u="1"/>
        <n v="96.534875" u="1"/>
        <n v="5.8415333333333272" u="1"/>
        <n v="7.8797100000000002" u="1"/>
        <n v="10.113053000000001" u="1"/>
        <n v="13.420760000000001" u="1"/>
        <n v="19.332625" u="1"/>
        <n v="37.088650000000001" u="1"/>
        <n v="48.684783330000002" u="1"/>
        <n v="53.145193333333324" u="1"/>
        <n v="55.598345000000002" u="1"/>
        <n v="161.12430000000001" u="1"/>
        <n v="3.2738199999999997" u="1"/>
        <n v="3.4157566666666517" u="1"/>
        <n v="12.0334" u="1"/>
        <n v="12.224866664" u="1"/>
        <n v="14.468449999999999" u="1"/>
        <n v="19.0275" u="1"/>
        <n v="32.236719999999998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41.039119252728057" u="1"/>
        <n v="44.223856666666663" u="1"/>
        <n v="46.182714999999988" u="1"/>
        <n v="47.308437499999997" u="1"/>
        <n v="92.859583333333319" u="1"/>
        <n v="1.706343333333324" u="1"/>
        <n v="5.0989266666666619" u="1"/>
        <n v="14.101073333333332" u="1"/>
        <n v="16.440524999999997" u="1"/>
        <n v="17.809679216728398" u="1"/>
        <n v="22.875974999999997" u="1"/>
        <n v="32.270813333333329" u="1"/>
        <n v="51.414946666666651" u="1"/>
        <n v="51.4953" u="1"/>
        <n v="7.3841966666666616" u="1"/>
        <n v="13.864812500000001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85.700946666666653" u="1"/>
        <n v="126.2432125" u="1"/>
        <n v="132.69819999999999" u="1"/>
        <n v="5.3140784620000003" u="1"/>
        <n v="8.019599999999997" u="1"/>
        <n v="14.222769999999997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126.32505" u="1"/>
        <n v="150.75957999999997" u="1"/>
        <n v="0.20055666666666599" u="1"/>
        <n v="12.537869166666667" u="1"/>
        <n v="24.527559000000004" u="1"/>
        <n v="30.353181666666661" u="1"/>
        <n v="44.27244932" u="1"/>
        <n v="49.508200000000002" u="1"/>
        <n v="50.437319999999993" u="1"/>
        <n v="58.635166666666663" u="1"/>
        <n v="95.863200000000006" u="1"/>
        <n v="102.2898" u="1"/>
        <n v="107.90621999999999" u="1"/>
        <n v="116.79107583333334" u="1"/>
        <n v="3.3280233333333182" u="1"/>
        <n v="8.1736633333333231" u="1"/>
        <n v="11.977300000000001" u="1"/>
        <n v="19.855080000000001" u="1"/>
        <n v="25.890402113960114" u="1"/>
        <n v="49.50618723005698" u="1"/>
        <n v="69.295651666666657" u="1"/>
        <n v="74.082999999999998" u="1"/>
        <n v="74.908466666666655" u="1"/>
        <n v="75.468699999999998" u="1"/>
        <n v="9.6837333333333344" u="1"/>
        <n v="16.31091" u="1"/>
        <n v="16.766904999999994" u="1"/>
        <n v="18.73236666666666" u="1"/>
        <n v="22.255216666666662" u="1"/>
        <n v="24.121400000000001" u="1"/>
        <n v="36.113983330000003" u="1"/>
        <n v="43.536284132000006" u="1"/>
        <n v="49.437166666666656" u="1"/>
        <n v="70.403800000000004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30.771359487333335" u="1"/>
        <n v="32.527500000000003" u="1"/>
        <n v="42.302999999999997" u="1"/>
        <n v="51.921109999999999" u="1"/>
        <n v="75.439873333333324" u="1"/>
        <n v="3.2411249999999998" u="1"/>
        <n v="7.8000141666666671" u="1"/>
        <n v="14.976952909090908" u="1"/>
        <n v="15.479609999999987" u="1"/>
        <n v="19.71605187878788" u="1"/>
        <n v="33.415756666666653" u="1"/>
        <n v="35.875663333333328" u="1"/>
        <n v="67.047582608695663" u="1"/>
        <n v="68.316969999999998" u="1"/>
        <n v="68.893429999999995" u="1"/>
        <n v="70.587943333333328" u="1"/>
        <n v="111.44784666666665" u="1"/>
        <n v="144.93964249999999" u="1"/>
        <n v="9.5715749999999939" u="1"/>
        <n v="12.080375" u="1"/>
        <n v="17.569324999999999" u="1"/>
        <n v="18.314521666666661" u="1"/>
        <n v="26.816889999999997" u="1"/>
        <n v="29.3127" u="1"/>
        <n v="38.424375062500005" u="1"/>
        <n v="79.297642499999995" u="1"/>
        <n v="80.526216000000005" u="1"/>
        <n v="147.45498833333335" u="1"/>
        <n v="1.7004900000000001" u="1"/>
        <n v="13.93311666666666" u="1"/>
        <n v="14.139524999999999" u="1"/>
        <n v="18.092986666666654" u="1"/>
        <n v="22.435000000000002" u="1"/>
        <n v="23.552414000000002" u="1"/>
        <n v="25.807500000000001" u="1"/>
        <n v="27.767330000000001" u="1"/>
        <n v="56.715516666666659" u="1"/>
        <n v="75.328713333333326" u="1"/>
        <n v="79.874102499999992" u="1"/>
        <n v="94.395491666666658" u="1"/>
        <n v="135.70216333333332" u="1"/>
        <n v="9.0209200000000003" u="1"/>
        <n v="13.678459999999999" u="1"/>
        <n v="16.546493333333327" u="1"/>
        <n v="18.7971" u="1"/>
        <n v="18.87835999999999" u="1"/>
        <n v="18.973706521739132" u="1"/>
        <n v="22.471423333333327" u="1"/>
        <n v="34.513999999999996" u="1"/>
        <n v="36.213909999999998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5.837114166666666" u="1"/>
        <n v="20.612446666666667" u="1"/>
        <n v="21.783747916666666" u="1"/>
        <n v="31.060079999999992" u="1"/>
        <n v="31.382100000000001" u="1"/>
        <n v="32.608460000000001" u="1"/>
        <n v="36.796973333333334" u="1"/>
        <n v="38.361116666666661" u="1"/>
        <n v="42.982471014492752" u="1"/>
        <n v="44.567129817333331" u="1"/>
        <n v="57.0994125" u="1"/>
        <n v="68.621260000000007" u="1"/>
        <n v="69.894826086956527" u="1"/>
        <n v="88.110091666666662" u="1"/>
        <n v="12.10523333333332" u="1"/>
        <n v="19.889482608695655" u="1"/>
        <n v="21.494399999999999" u="1"/>
        <n v="24.269120000000001" u="1"/>
        <n v="31.476349999999996" u="1"/>
        <n v="33.018043333333324" u="1"/>
        <n v="33.903750000000002" u="1"/>
        <n v="36.114180000000005" u="1"/>
        <n v="37.253813666666666" u="1"/>
        <n v="43.690513333333335" u="1"/>
        <n v="45.643310333333339" u="1"/>
        <n v="68.162585000000007" u="1"/>
        <n v="76.221068231927717" u="1"/>
        <n v="152.26939999999999" u="1"/>
        <n v="2.6413933333333257" u="1"/>
        <n v="53.637549999999997" u="1"/>
        <n v="56.205300000000001" u="1"/>
        <n v="129.88222583333331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7.096134999999993" u="1"/>
        <n v="23.0273" u="1"/>
        <n v="28.91843999999999" u="1"/>
        <n v="34.28629833333332" u="1"/>
        <n v="40.004710000000003" u="1"/>
        <n v="46.854100000000003" u="1"/>
        <n v="49.832791666666651" u="1"/>
        <n v="53.062600000000003" u="1"/>
        <n v="76.022136662999998" u="1"/>
        <n v="145.74278833333335" u="1"/>
        <n v="16.632933333333327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52.301873040666663" u="1"/>
        <n v="10.160983333333325" u="1"/>
        <n v="14.324530000000001" u="1"/>
        <n v="18.634666666666664" u="1"/>
        <n v="28.332074999999996" u="1"/>
        <n v="34.473439999999997" u="1"/>
        <n v="35.441009999999999" u="1"/>
        <n v="53.876510833333334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38.586289000000001" u="1"/>
        <n v="47.278400000000005" u="1"/>
        <n v="53.439599999999999" u="1"/>
        <n v="0.92309000000000041" u="1"/>
        <n v="6.6337799999999962" u="1"/>
        <n v="9.9446266666666645" u="1"/>
        <n v="10.365925000000001" u="1"/>
        <n v="17.171159999999993" u="1"/>
        <n v="20.881" u="1"/>
        <n v="28.391024999999999" u="1"/>
        <n v="30.039126666666654" u="1"/>
        <n v="43.436095000000002" u="1"/>
        <n v="88.447559477037046" u="1"/>
        <n v="96.390429999999981" u="1"/>
        <n v="104.33737121438747" u="1"/>
        <n v="115.3764" u="1"/>
        <n v="8.9702529999999996" u="1"/>
        <n v="20.242440000000002" u="1"/>
        <n v="26.161738333333336" u="1"/>
        <n v="52.736374999999995" u="1"/>
        <n v="99.63944833333332" u="1"/>
        <n v="108.91548932000001" u="1"/>
        <n v="4.8229166619999999" u="1"/>
        <n v="20.440476666666665" u="1"/>
        <n v="23.590083333333329" u="1"/>
        <n v="37.618646999999996" u="1"/>
        <n v="53.089186666666663" u="1"/>
        <n v="65.75824999999999" u="1"/>
        <n v="85.294851666666659" u="1"/>
        <n v="12.36755" u="1"/>
        <n v="13.014633333333332" u="1"/>
        <n v="16.931974999999998" u="1"/>
        <n v="17.044997222222221" u="1"/>
        <n v="19.118000000000002" u="1"/>
        <n v="23.445599999999999" u="1"/>
        <n v="27.380091663000002" u="1"/>
        <n v="42.677608333333332" u="1"/>
        <n v="113.22154583333332" u="1"/>
        <n v="118.24424999999999" u="1"/>
        <n v="1.6996116060606057" u="1"/>
        <n v="10.23672" u="1"/>
        <n v="16.706051000000002" u="1"/>
        <n v="17.378965217391304" u="1"/>
        <n v="17.509774999999998" u="1"/>
        <n v="23.027000000000001" u="1"/>
        <n v="27.18953333333333" u="1"/>
        <n v="29.148240000000001" u="1"/>
        <n v="31.683775000000001" u="1"/>
        <n v="75.414946666666651" u="1"/>
        <n v="92.808849999999993" u="1"/>
        <n v="22.584237000000002" u="1"/>
        <n v="31.856200000000001" u="1"/>
        <n v="39.000503333333334" u="1"/>
        <n v="41.305710833333336" u="1"/>
        <n v="64.347610000000003" u="1"/>
        <n v="9.8326999999999998E-2" u="1"/>
        <n v="11.975878333333322" u="1"/>
        <n v="14.7996" u="1"/>
        <n v="14.924900000000001" u="1"/>
        <n v="22.046675" u="1"/>
        <n v="22.241958999999998" u="1"/>
        <n v="62.710671518000005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84.819919999999996" u="1"/>
        <n v="10.280803333333328" u="1"/>
        <n v="13.575839999999999" u="1"/>
        <n v="15.087226666666663" u="1"/>
        <n v="36.16075" u="1"/>
        <n v="38.711600694444442" u="1"/>
        <n v="50.122224166666655" u="1"/>
        <n v="89.978250000000003" u="1"/>
        <n v="114.76886250000001" u="1"/>
        <n v="115.83328999999999" u="1"/>
        <n v="3.4796099999999877" u="1"/>
        <n v="3.672921666666654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3.354786666666669" u="1"/>
        <n v="3.2862983333333218" u="1"/>
        <n v="15.508525000000001" u="1"/>
        <n v="20.618233333333333" u="1"/>
        <n v="23.089186666666663" u="1"/>
        <n v="108.2526" u="1"/>
        <n v="6.3145216666666606" u="1"/>
        <n v="6.4448166666666591" u="1"/>
        <n v="8.0391300000000001" u="1"/>
        <n v="9.8583399999999983" u="1"/>
        <n v="17.738" u="1"/>
        <n v="20.447535000000002" u="1"/>
        <n v="22.575364999999998" u="1"/>
        <n v="25.803750000000001" u="1"/>
        <n v="27.82449166666666" u="1"/>
        <n v="29.144562499999999" u="1"/>
        <n v="40.768166666666659" u="1"/>
        <n v="43.32630416666666" u="1"/>
        <n v="87.168400000000005" u="1"/>
        <n v="2.89967499999999" u="1"/>
        <n v="31.792290000000001" u="1"/>
        <n v="45.314" u="1"/>
        <n v="83.176500000000004" u="1"/>
        <n v="93.111461432679747" u="1"/>
        <n v="2.5130516666666578" u="1"/>
        <n v="2.7063633333333241" u="1"/>
        <n v="16.820530000000002" u="1"/>
        <n v="21.130479999999999" u="1"/>
        <n v="21.296126214705886" u="1"/>
        <n v="30.87715" u="1"/>
        <n v="34.628908333333335" u="1"/>
        <n v="35.782413333333331" u="1"/>
        <n v="61.598700000000001" u="1"/>
        <n v="64.365049999999997" u="1"/>
        <n v="70.808461666666659" u="1"/>
        <n v="96.97708999999999" u="1"/>
        <n v="2.3197399999999919" u="1"/>
        <n v="5.2642000000000007" u="1"/>
        <n v="10.279714166666666" u="1"/>
        <n v="17.891200000000001" u="1"/>
        <n v="24.909713333333329" u="1"/>
        <n v="25.325304166666665" u="1"/>
        <n v="29.806999999999999" u="1"/>
        <n v="36.966558333333332" u="1"/>
        <n v="2.126428333333326" u="1"/>
        <n v="9.0139750000000003" u="1"/>
        <n v="11.344094181818182" u="1"/>
        <n v="18.846299999999999" u="1"/>
        <n v="21.181619999999992" u="1"/>
        <n v="26.501487499999996" u="1"/>
        <n v="34.137916666666669" u="1"/>
        <n v="34.502143333333322" u="1"/>
        <n v="38.664524999999998" u="1"/>
        <n v="42.545583333333333" u="1"/>
        <n v="46.126260000000002" u="1"/>
        <n v="51.463992882478635" u="1"/>
        <n v="4.7386833333333325" u="1"/>
        <n v="12.523922950819671" u="1"/>
        <n v="12.944983333333322" u="1"/>
        <n v="15.950516666666658" u="1"/>
        <n v="17.364539999999995" u="1"/>
        <n v="25.315843333333323" u="1"/>
        <n v="33.055900000000001" u="1"/>
        <n v="45.177622499999998" u="1"/>
        <n v="107.7092" u="1"/>
        <n v="125.45066999999999" u="1"/>
        <n v="2.6045399999999881" u="1"/>
        <n v="11.179732424242424" u="1"/>
        <n v="16.851003623188411" u="1"/>
        <n v="20.169900000000002" u="1"/>
        <n v="29.899674999999991" u="1"/>
        <n v="31.416499999999999" u="1"/>
        <n v="34.530513553333336" u="1"/>
        <n v="53.075683333333338" u="1"/>
        <n v="56.9017725" u="1"/>
        <n v="60.684014999999988" u="1"/>
        <n v="62.617478333333331" u="1"/>
        <n v="64.868800000000007" u="1"/>
        <n v="121.16074999999999" u="1"/>
        <n v="12.308299999999999" u="1"/>
        <n v="21.539091666666661" u="1"/>
        <n v="22.132060000000003" u="1"/>
        <n v="26.699599999999997" u="1"/>
        <n v="35.552616666666658" u="1"/>
        <n v="56.636109000000005" u="1"/>
        <n v="116.43049166666665" u="1"/>
        <n v="133.38966249999999" u="1"/>
        <n v="8.7550033333333293" u="1"/>
        <n v="20.801329166666662" u="1"/>
        <n v="32.743200000000002" u="1"/>
        <n v="39.119616666666658" u="1"/>
        <n v="64.959816666666669" u="1"/>
        <n v="68.145193333333324" u="1"/>
        <n v="0.19921666599999999" u="1"/>
        <n v="1.9813333333333341" u="1"/>
        <n v="2.8570000000000002" u="1"/>
        <n v="9.7400499979999999" u="1"/>
        <n v="18.362666666666669" u="1"/>
        <n v="20.072500000000002" u="1"/>
        <n v="20.53706" u="1"/>
        <n v="23.359466666666663" u="1"/>
        <n v="44.444974999999985" u="1"/>
        <n v="48.585976811594207" u="1"/>
        <n v="50.848275000000001" u="1"/>
        <n v="90.485344999999995" u="1"/>
        <n v="197.8491333333333" u="1"/>
        <n v="12.29921666666665" u="1"/>
        <n v="15.000939999999998" u="1"/>
        <n v="15.252856666666652" u="1"/>
        <n v="23.754333333333321" u="1"/>
        <n v="31.90621999999999" u="1"/>
        <n v="48.472439108262115" u="1"/>
        <n v="55.980624999999996" u="1"/>
        <n v="69.744166666666672" u="1"/>
        <n v="88.617199999999997" u="1"/>
        <n v="98.833826666666667" u="1"/>
        <n v="0.88310999999999973" u="1"/>
        <n v="4.7339149999999997" u="1"/>
        <n v="10.516126666666667" u="1"/>
        <n v="16.314521666666661" u="1"/>
        <n v="49.305310833333337" u="1"/>
        <n v="53.474154999999996" u="1"/>
        <n v="84.199945" u="1"/>
        <n v="8.8018266666666634" u="1"/>
        <n v="9.2231249999999996" u="1"/>
        <n v="12.907245" u="1"/>
        <n v="12.93311666666666" u="1"/>
        <n v="16.2606" u="1"/>
        <n v="18.846" u="1"/>
        <n v="19.612100062500001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8.694299999999998" u="1"/>
        <n v="2.476985" u="1"/>
        <n v="12.159869999999996" u="1"/>
        <n v="17.991366660000001" u="1"/>
        <n v="24.1097675" u="1"/>
        <n v="29.841999999999999" u="1"/>
        <n v="15.026099999999989" u="1"/>
        <n v="20.825810000000001" u="1"/>
        <n v="27.274249999999999" u="1"/>
        <n v="46.846000000000004" u="1"/>
        <n v="48.557946666666652" u="1"/>
        <n v="71.53" u="1"/>
        <n v="7.8661400000000006" u="1"/>
        <n v="9.6791199999999993" u="1"/>
        <n v="10.985975" u="1"/>
        <n v="28.549191666666665" u="1"/>
        <n v="36.421800000000005" u="1"/>
        <n v="40.835319999999989" u="1"/>
        <n v="76.584410000000005" u="1"/>
        <n v="13.995866666666666" u="1"/>
        <n v="18.559280000000001" u="1"/>
        <n v="20.318375" u="1"/>
        <n v="31.548079999999992" u="1"/>
        <n v="35.081456666666661" u="1"/>
        <n v="41.436250000000001" u="1"/>
        <n v="48.25500000000001" u="1"/>
        <n v="103.16760000000001" u="1"/>
        <n v="1.6475749999999949" u="1"/>
        <n v="5.4018749999999995" u="1"/>
        <n v="14.2604375" u="1"/>
        <n v="14.324835" u="1"/>
        <n v="33.256983329999997" u="1"/>
        <n v="66.211569999999966" u="1"/>
        <n v="80.387361666666663" u="1"/>
        <n v="8.4915233333333262" u="1"/>
        <n v="9.7480600000000006" u="1"/>
        <n v="10.859099999999996" u="1"/>
        <n v="37.070954999999998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58.637600000000006" u="1"/>
        <n v="66.34702016962963" u="1"/>
        <n v="68.888369999999995" u="1"/>
        <n v="91.760513333333307" u="1"/>
        <n v="1.5859768115942035" u="1"/>
        <n v="12.5582036994302" u="1"/>
        <n v="17.196772696969695" u="1"/>
        <n v="19.741849999999999" u="1"/>
        <n v="25.263500000000001" u="1"/>
        <n v="31.236719999999998" u="1"/>
        <n v="35.391309999999997" u="1"/>
        <n v="53.083500000000001" u="1"/>
        <n v="57.119141661" u="1"/>
        <n v="69.464830000000006" u="1"/>
        <n v="102.60467166666666" u="1"/>
        <n v="0.50139166666666501" u="1"/>
        <n v="6.0717883333333216" u="1"/>
        <n v="6.2833000000000006" u="1"/>
        <n v="11.453125" u="1"/>
        <n v="11.644624999999989" u="1"/>
        <n v="37.536686255628183" u="1"/>
        <n v="12.075049999999994" u="1"/>
        <n v="17.710599999999999" u="1"/>
        <n v="18.239062499999999" u="1"/>
        <n v="29.939855000000001" u="1"/>
        <n v="37.878706666666666" u="1"/>
        <n v="39.542580000000001" u="1"/>
        <n v="39.565258333333333" u="1"/>
        <n v="45.068286666666665" u="1"/>
        <n v="51.933599999999998" u="1"/>
        <n v="63.547582608695663" u="1"/>
        <n v="100.40548999999999" u="1"/>
        <n v="8.7155399999999972" u="1"/>
        <n v="14.675468333333328" u="1"/>
        <n v="19.928991666666668" u="1"/>
        <n v="20.125301666666669" u="1"/>
        <n v="49.675400000000003" u="1"/>
        <n v="57.130531666666663" u="1"/>
        <n v="61.612227499999996" u="1"/>
        <n v="63.400160000000007" u="1"/>
        <n v="18.70406666666667" u="1"/>
        <n v="22.365399999999998" u="1"/>
        <n v="25.538891666666661" u="1"/>
        <n v="28.66814999999999" u="1"/>
        <n v="49.089186666666663" u="1"/>
        <n v="56.337800000000001" u="1"/>
        <n v="84.677297101449284" u="1"/>
        <n v="133.80505239600001" u="1"/>
        <n v="11.36755" u="1"/>
        <n v="12.008699999999996" u="1"/>
        <n v="13.108886666666663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68.628540000000001" u="1"/>
        <n v="8.8130916666666668" u="1"/>
        <n v="9.3516199999999934" u="1"/>
        <n v="18.834588333333336" u="1"/>
        <n v="19.166694927536234" u="1"/>
        <n v="20.922090000000004" u="1"/>
        <n v="29.683775000000001" u="1"/>
        <n v="38.676401666666663" u="1"/>
        <n v="47.147913333333321" u="1"/>
        <n v="55.471108692592601" u="1"/>
        <n v="2.8637599999999921" u="1"/>
        <n v="13.278420000000001" u="1"/>
        <n v="16.758133333333323" u="1"/>
        <n v="26.073706521739133" u="1"/>
        <n v="29.468239999999998" u="1"/>
        <n v="44.548341661000002" u="1"/>
        <n v="11.07358" u="1"/>
        <n v="14.900649999999999" u="1"/>
        <n v="23.030243333333321" u="1"/>
        <n v="34.4574" u="1"/>
        <n v="57.304910833333338" u="1"/>
        <n v="62.568226666666654" u="1"/>
        <n v="1.7808042279202283" u="1"/>
        <n v="1.9331166666666599" u="1"/>
        <n v="5.9802999999999997" u="1"/>
        <n v="10.27908" u="1"/>
        <n v="11.09422173851852" u="1"/>
        <n v="21.732019999999999" u="1"/>
        <n v="69.899602842666667" u="1"/>
        <n v="3.8647499999999999" u="1"/>
        <n v="10.036932424242424" u="1"/>
        <n v="13.252700000000001" u="1"/>
        <n v="18.198509999999999" u="1"/>
        <n v="32.16075" u="1"/>
        <n v="32.584009999999999" u="1"/>
        <n v="44.559731666666664" u="1"/>
        <n v="46.406086666666667" u="1"/>
        <n v="48.219706666666667" u="1"/>
        <n v="77.405699999999996" u="1"/>
        <n v="135.35984999999999" u="1"/>
        <n v="11.009258333333333" u="1"/>
        <n v="15.394869166666668" u="1"/>
        <n v="15.970456666666667" u="1"/>
        <n v="19.611180000000001" u="1"/>
        <n v="56.314521666666664" u="1"/>
        <n v="107.13398833333331" u="1"/>
        <n v="8.507556666666666" u="1"/>
        <n v="14.176816666666662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68.813817" u="1"/>
        <n v="120.405" u="1"/>
        <n v="0.6261726969696968" u="1"/>
        <n v="5.4278983333333288" u="1"/>
        <n v="11.0677225" u="1"/>
        <n v="13.858139999999999" u="1"/>
        <n v="22.596474999999998" u="1"/>
        <n v="23.58379" u="1"/>
        <n v="29.399934974666667" u="1"/>
        <n v="31.226666666666659" u="1"/>
        <n v="41.524875000000009" u="1"/>
        <n v="63.112547500000005" u="1"/>
        <n v="81.68868333333333" u="1"/>
        <n v="96.301873040666663" u="1"/>
        <n v="121.70465194466667" u="1"/>
        <n v="13.323017727272727" u="1"/>
        <n v="15.42675" u="1"/>
        <n v="18.445959999999999" u="1"/>
        <n v="32.77355" u="1"/>
        <n v="34.047258327000002" u="1"/>
        <n v="35.598889999999997" u="1"/>
        <n v="48.7134" u="1"/>
        <n v="73.36181732" u="1"/>
        <n v="87.445999999999998" u="1"/>
        <n v="87.743079999999992" u="1"/>
        <n v="4.7053799999999999" u="1"/>
        <n v="5.9933672424242408" u="1"/>
        <n v="8.0803250000000002" u="1"/>
        <n v="11.151496666666663" u="1"/>
        <n v="25.467926666666653" u="1"/>
        <n v="53.397716666666668" u="1"/>
        <n v="73.171063333333336" u="1"/>
        <n v="83.611949166666676" u="1"/>
        <n v="106.596" u="1"/>
        <n v="11.452825000000001" u="1"/>
        <n v="15.343894181818182" u="1"/>
        <n v="22.845500000000001" u="1"/>
        <n v="32.884998333333321" u="1"/>
        <n v="36.671206341880342" u="1"/>
        <n v="98.069059999999993" u="1"/>
        <n v="0.37544999999999995" u="1"/>
        <n v="1.560823333333329" u="1"/>
        <n v="2.1401249999999998" u="1"/>
        <n v="9.0106766666666669" u="1"/>
        <n v="20.126428333333326" u="1"/>
        <n v="24.048821685333333" u="1"/>
        <n v="56.590585000000004" u="1"/>
        <n v="85.864444999999989" u="1"/>
        <n v="117.45066999999999" u="1"/>
        <n v="8.7964666640000004" u="1"/>
        <n v="8.8785799999999995" u="1"/>
        <n v="14.700478333333322" u="1"/>
        <n v="16.997773333333335" u="1"/>
        <n v="21.7104" u="1"/>
        <n v="23.928791666666665" u="1"/>
        <n v="24.031974999999999" u="1"/>
        <n v="34.188249999999996" u="1"/>
        <n v="34.342599992000004" u="1"/>
        <n v="57.256399999999999" u="1"/>
        <n v="79.863200000000006" u="1"/>
        <n v="116.40468999999999" u="1"/>
        <n v="125.06198499999998" u="1"/>
        <n v="1.2420933333333279" u="1"/>
        <n v="1.2930749999999998" u="1"/>
        <n v="10.917339999999994" u="1"/>
        <n v="17.285399999999999" u="1"/>
        <n v="19.801784722222223" u="1"/>
        <n v="31.978618333333337" u="1"/>
        <n v="47.597008333333321" u="1"/>
        <n v="56.049699996000008" u="1"/>
        <n v="68.48646500000001" u="1"/>
        <n v="12.67166666666666" u="1"/>
        <n v="26.388850000000001" u="1"/>
        <n v="29.815874999999998" u="1"/>
        <n v="31.1174" u="1"/>
        <n v="32.163310833333334" u="1"/>
        <n v="51.979266666666661" u="1"/>
        <n v="55.667635000000004" u="1"/>
        <n v="60.01851666666667" u="1"/>
        <n v="132.2526" u="1"/>
        <n v="1.2957316666666672" u="1"/>
        <n v="12.575135363636365" u="1"/>
        <n v="13.650156666666666" u="1"/>
        <n v="15.840540000000001" u="1"/>
        <n v="19.499962499999992" u="1"/>
        <n v="23.660089999999997" u="1"/>
        <n v="30.114161666666664" u="1"/>
        <n v="37.850179166666663" u="1"/>
        <n v="58.178736000000001" u="1"/>
        <n v="76.376575000000003" u="1"/>
        <n v="128.910961982906" u="1"/>
        <n v="0.6934666666666669" u="1"/>
        <n v="15.8865" u="1"/>
        <n v="16.560099999999998" u="1"/>
        <n v="27.019599999999997" u="1"/>
        <n v="37.265616666666659" u="1"/>
        <n v="41.869276666666664" u="1"/>
        <n v="46.358489999999996" u="1"/>
        <n v="5.7119" u="1"/>
        <n v="10.906076666666662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801626666666664" u="1"/>
        <n v="20.634166666666665" u="1"/>
        <n v="21.807500000000001" u="1"/>
        <n v="31.5565" u="1"/>
        <n v="33.453800000000001" u="1"/>
        <n v="40.700000000000003" u="1"/>
        <n v="49.392594999999986" u="1"/>
        <n v="51.041600000000003" u="1"/>
        <n v="87.145913333333311" u="1"/>
        <n v="15.799500000000002" u="1"/>
        <n v="21.875166666666662" u="1"/>
        <n v="22.97707999999999" u="1"/>
        <n v="46.939653000000007" u="1"/>
        <n v="2.8534999999999999" u="1"/>
        <n v="10.932249999999996" u="1"/>
        <n v="15.252600000000001" u="1"/>
        <n v="21.335884999999987" u="1"/>
        <n v="34.871650000000002" u="1"/>
        <n v="57.229410041310544" u="1"/>
        <n v="77.098188426430667" u="1"/>
        <n v="8.3477133333333278" u="1"/>
        <n v="13.212604694938275" u="1"/>
        <n v="23.626300000000001" u="1"/>
        <n v="24.903939999999999" u="1"/>
        <n v="31.10523333333332" u="1"/>
        <n v="66.899425470010911" u="1"/>
        <n v="139.12379333333331" u="1"/>
        <n v="7.9980333333333338" u="1"/>
        <n v="9.6012500000000003" u="1"/>
        <n v="10.780804227920228" u="1"/>
        <n v="11.036616263999999" u="1"/>
        <n v="18.318375" u="1"/>
        <n v="51" u="1"/>
        <n v="57.054396666666648" u="1"/>
        <n v="58.553806666666652" u="1"/>
        <n v="73.253691666666668" u="1"/>
        <n v="77.757773333333319" u="1"/>
        <n v="8.9364083333333308" u="1"/>
        <n v="9.0584941818181814" u="1"/>
        <n v="16.524734999999996" u="1"/>
        <n v="16.979003333333331" u="1"/>
        <n v="26.464933333333317" u="1"/>
        <n v="36.669649999999997" u="1"/>
        <n v="40.445430000000002" u="1"/>
        <n v="67.273499999999999" u="1"/>
        <n v="86.349598333333333" u="1"/>
        <n v="12.06566666666666" u="1"/>
        <n v="12.235199999999995" u="1"/>
        <n v="13.747859999999999" u="1"/>
        <n v="29.178373333333329" u="1"/>
        <n v="36.853489999999994" u="1"/>
        <n v="49.977319999999992" u="1"/>
        <n v="6.9736890000000002" u="1"/>
        <n v="17.974799999999998" u="1"/>
        <n v="20.205813333333328" u="1"/>
        <n v="24.619549999999997" u="1"/>
        <n v="25.445100000000004" u="1"/>
        <n v="32.228509999999993" u="1"/>
        <n v="33.859329999999986" u="1"/>
        <n v="46.135600000000004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7.57923333333332" u="1"/>
        <n v="29.236719999999998" u="1"/>
        <n v="29.764889999999991" u="1"/>
        <n v="32.415500000000002" u="1"/>
        <n v="37.361436231884056" u="1"/>
        <n v="63.525146666666664" u="1"/>
        <n v="125.78205" u="1"/>
        <n v="0.75915406600000002" u="1"/>
        <n v="8.3526333333333298" u="1"/>
        <n v="11.4407" u="1"/>
        <n v="16.64106" u="1"/>
        <n v="26.845300000000002" u="1"/>
        <n v="34.024999999999999" u="1"/>
        <n v="38.726279999999981" u="1"/>
        <n v="86.653000000000006" u="1"/>
        <n v="120.78261999999999" u="1"/>
        <n v="5.9399733333333335" u="1"/>
        <n v="7.7172799999999961" u="1"/>
        <n v="20.997573333333335" u="1"/>
        <n v="23.549400000000002" u="1"/>
        <n v="24.391024999999999" u="1"/>
        <n v="30.919366666666665" u="1"/>
        <n v="33.878706666666666" u="1"/>
        <n v="35.760513333333314" u="1"/>
        <n v="39.850200000000001" u="1"/>
        <n v="49.27079333333333" u="1"/>
        <n v="117.01631166666665" u="1"/>
        <n v="1.8352875" u="1"/>
        <n v="3.566875" u="1"/>
        <n v="7.6747183333333338" u="1"/>
        <n v="10.425075" u="1"/>
        <n v="13.888018366221038" u="1"/>
        <n v="16.211800000000004" u="1"/>
        <n v="20.273479999999999" u="1"/>
        <n v="38.509856666666664" u="1"/>
        <n v="48.193436666666656" u="1"/>
        <n v="59.622601666666661" u="1"/>
        <n v="30.900232000000003" u="1"/>
        <n v="45.089186666666663" u="1"/>
        <n v="75.01400000000001" u="1"/>
        <n v="100.31452166666666" u="1"/>
        <n v="134.05635566666666" u="1"/>
        <n v="1.278251" u="1"/>
        <n v="10.36755" u="1"/>
        <n v="26.70366666666667" u="1"/>
        <n v="30.789509666666667" u="1"/>
        <n v="32.077860000000001" u="1"/>
        <n v="38.79222" u="1"/>
        <n v="44.568532608695662" u="1"/>
        <n v="46.365745901639343" u="1"/>
        <n v="60.323716666666655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54.867251666666661" u="1"/>
        <n v="62.974389652941184" u="1"/>
        <n v="0.69725833100000001" u="1"/>
        <n v="8.3785050000000005" u="1"/>
        <n v="17.863958333333333" u="1"/>
        <n v="20.559899999999999" u="1"/>
        <n v="28.0489250625" u="1"/>
        <n v="31.729900000000001" u="1"/>
        <n v="46.087699999999998" u="1"/>
        <n v="51.702165833333339" u="1"/>
        <n v="55.757930434782608" u="1"/>
        <n v="24.11572" u="1"/>
        <n v="25.270800000000001" u="1"/>
        <n v="29.484924999999997" u="1"/>
        <n v="34.79445333333333" u="1"/>
        <n v="49.474313333333328" u="1"/>
        <n v="76.820181172666665" u="1"/>
        <n v="78.819083333333339" u="1"/>
        <n v="96.626911666666643" u="1"/>
        <n v="98.681894999999997" u="1"/>
        <n v="3.2856141666666669" u="1"/>
        <n v="14.8794" u="1"/>
        <n v="19.303966666666668" u="1"/>
        <n v="25.632696666666661" u="1"/>
        <n v="30.785846666666664" u="1"/>
        <n v="41.453400000000002" u="1"/>
        <n v="2.1642600000000001" u="1"/>
        <n v="15.270813333333328" u="1"/>
        <n v="35.34493333333333" u="1"/>
        <n v="205.89973999999998" u="1"/>
        <n v="7.749009999999994" u="1"/>
        <n v="10.009258333333333" u="1"/>
        <n v="12.400980000000001" u="1"/>
        <n v="16.859051878787881" u="1"/>
        <n v="32.388016666666658" u="1"/>
        <n v="43.96032499999999" u="1"/>
        <n v="50.325326666666648" u="1"/>
        <n v="60.272060000000003" u="1"/>
        <n v="98.131729166666659" u="1"/>
        <n v="11.141249999999999" u="1"/>
        <n v="13.041979999999985" u="1"/>
        <n v="15.549237499999997" u="1"/>
        <n v="19.309750000000001" u="1"/>
        <n v="29.704433333333334" u="1"/>
        <n v="33.884124999999997" u="1"/>
        <n v="41.494399999999999" u="1"/>
        <n v="51.882563333333337" u="1"/>
        <n v="84.03929999999999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44.238179999999986" u="1"/>
        <n v="48.658000000000001" u="1"/>
        <n v="60.588516666666663" u="1"/>
        <n v="8.5646749999999994" u="1"/>
        <n v="16.021359999999991" u="1"/>
        <n v="18.985399999999998" u="1"/>
        <n v="21.197112499999999" u="1"/>
        <n v="24.126864000000001" u="1"/>
        <n v="10.14744" u="1"/>
        <n v="12.612493055555554" u="1"/>
        <n v="18.348566666666663" u="1"/>
        <n v="18.852699999999999" u="1"/>
        <n v="34.333206944444441" u="1"/>
        <n v="43.565913333333327" u="1"/>
        <n v="46.637652000000003" u="1"/>
        <n v="53.598700000000001" u="1"/>
        <n v="63.639600000000002" u="1"/>
        <n v="66.527633333333313" u="1"/>
        <n v="1.0030000000000001" u="1"/>
        <n v="12.390429999999988" u="1"/>
        <n v="15.9877" u="1"/>
        <n v="16.895200000000003" u="1"/>
        <n v="19.347296666666661" u="1"/>
        <n v="41.691341660999996" u="1"/>
        <n v="9.7894499999999951" u="1"/>
        <n v="11.2223925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43.445599999999999" u="1"/>
        <n v="59.539856666666658" u="1"/>
        <n v="64.110100000000003" u="1"/>
        <n v="18.126428333333326" u="1"/>
        <n v="22.048821685333333" u="1"/>
        <n v="29.364124" u="1"/>
        <n v="30.845100000000002" u="1"/>
        <n v="31.504687499999999" u="1"/>
        <n v="41.338504999999991" u="1"/>
        <n v="126.99143666666666" u="1"/>
        <n v="6.3424999999999994" u="1"/>
        <n v="7.8238833333333337" u="1"/>
        <n v="10.823286666666663" u="1"/>
        <n v="20.764023333333331" u="1"/>
        <n v="63.179400000000001" u="1"/>
        <n v="66.374332083188762" u="1"/>
        <n v="107.76695000000001" u="1"/>
        <n v="7.3588389090909088" u="1"/>
        <n v="10.308299999999999" u="1"/>
        <n v="12.796266664000001" u="1"/>
        <n v="14.92754" u="1"/>
        <n v="17.801784722222223" u="1"/>
        <n v="33.13818968533333" u="1"/>
        <n v="35.699240000000003" u="1"/>
        <n v="44.953275000000005" u="1"/>
        <n v="56.445966666666656" u="1"/>
        <n v="60.645299166666661" u="1"/>
        <n v="79.0501" u="1"/>
        <n v="104.01986666666667" u="1"/>
        <n v="15.1828" u="1"/>
        <n v="18.121400000000001" u="1"/>
        <n v="19.334609999999984" u="1"/>
        <n v="22.239699999999999" u="1"/>
        <n v="36.491235000000003" u="1"/>
        <n v="41.702731666666665" u="1"/>
        <n v="80.199139666666667" u="1"/>
        <n v="100.92373000000001" u="1"/>
        <n v="2.3646599999999998" u="1"/>
        <n v="22.53295833333333" u="1"/>
        <n v="25.231154166666666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22.246455000000001" u="1"/>
        <n v="27.182126666666655" u="1"/>
        <n v="33.079989626470592" u="1"/>
        <n v="33.265616666666659" u="1"/>
        <n v="43.420074999999997" u="1"/>
        <n v="65.709983333333327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5.784223913043476" u="1"/>
        <n v="36.891649999999998" u="1"/>
        <n v="37.516616666666664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157.04164333333333" u="1"/>
        <n v="13.113099999999989" u="1"/>
        <n v="16.006809512820514" u="1"/>
        <n v="6.8489433333333238" u="1"/>
        <n v="8.3459900000000005" u="1"/>
        <n v="9.2822750000000003" u="1"/>
        <n v="22.780347487333337" u="1"/>
        <n v="32.567129817333331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98383333333331" u="1"/>
        <n v="26.150126666666651" u="1"/>
        <n v="30.19791" u="1"/>
        <n v="63.131500000000003" u="1"/>
        <n v="66.506441848000009" u="1"/>
        <n v="86.99696666666668" u="1"/>
        <n v="93.627379166666657" u="1"/>
        <n v="98.199929166666664" u="1"/>
        <n v="100.77295000000001" u="1"/>
        <n v="2.6852999999999998" u="1"/>
        <n v="8.0366999999999997" u="1"/>
        <n v="10.036616263999999" u="1"/>
        <n v="17.207492162666668" u="1"/>
        <n v="26.232810000000001" u="1"/>
        <n v="26.446166666666663" u="1"/>
        <n v="33.710822950819676" u="1"/>
        <n v="43.330856666666662" u="1"/>
        <n v="44.205300000000001" u="1"/>
        <n v="48.482280000000003" u="1"/>
        <n v="69.779855833333329" u="1"/>
        <n v="12.2604375" u="1"/>
        <n v="15.146939999999997" u="1"/>
        <n v="27.840583333333331" u="1"/>
        <n v="27.988" u="1"/>
        <n v="28.753704166666665" u="1"/>
        <n v="35.3973549999999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4.889400000000002" u="1"/>
        <n v="35.809200000000004" u="1"/>
        <n v="52.810635000000005" u="1"/>
        <n v="69.36545666666666" u="1"/>
        <n v="10.546213333333327" u="1"/>
        <n v="10.810708333333332" u="1"/>
        <n v="30.685299999999998" u="1"/>
        <n v="32.24324" u="1"/>
        <n v="40.301873040666663" u="1"/>
        <n v="112.25213611111111" u="1"/>
        <n v="113.55200104066667" u="1"/>
        <n v="7.5847533333333281" u="1"/>
        <n v="13.13608" u="1"/>
        <n v="13.736600000000001" u="1"/>
        <n v="14.3188" u="1"/>
        <n v="18.52174999999999" u="1"/>
        <n v="29.401425" u="1"/>
        <n v="39.445441666666667" u="1"/>
        <n v="49.690941660999997" u="1"/>
        <n v="57.054962230056987" u="1"/>
        <n v="6.7186483333333307" u="1"/>
        <n v="8.4839458333333315" u="1"/>
        <n v="17.590534999999999" u="1"/>
        <n v="17.614864166666667" u="1"/>
        <n v="19.718364999999999" u="1"/>
        <n v="23.157173333333326" u="1"/>
        <n v="29.342320138888887" u="1"/>
        <n v="41.725800294666669" u="1"/>
        <n v="3.9422249999999996" u="1"/>
        <n v="15.4405" u="1"/>
        <n v="39.6" u="1"/>
        <n v="48.290029999999987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8.079099999999997" u="1"/>
        <n v="28.713000000000001" u="1"/>
        <n v="29.289224999999991" u="1"/>
        <n v="77.57164800000001" u="1"/>
        <n v="7.338469166666667" u="1"/>
        <n v="18.989159999999991" u="1"/>
        <n v="51.013544999999993" u="1"/>
        <n v="67.477220000000003" u="1"/>
        <n v="67.538499999999999" u="1"/>
        <n v="71.437576666666658" u="1"/>
        <n v="72.388016666666658" u="1"/>
        <n v="3.9613749999999999" u="1"/>
        <n v="4.8808499999999997" u="1"/>
        <n v="15.191324999999999" u="1"/>
        <n v="26.317675000000001" u="1"/>
        <n v="26.353343333333335" u="1"/>
        <n v="27.314074999999999" u="1"/>
        <n v="43.706953333333331" u="1"/>
        <n v="47.592671666666661" u="1"/>
        <n v="49.702331666666666" u="1"/>
        <n v="4.2087041666666671" u="1"/>
        <n v="4.5691000000000006" u="1"/>
        <n v="14.961375" u="1"/>
        <n v="16.062966666666664" u="1"/>
        <n v="46.45975" u="1"/>
        <n v="1.8810566666666579" u="1"/>
        <n v="17.812449166666667" u="1"/>
        <n v="20.980233333333334" u="1"/>
        <n v="30.920279999999998" u="1"/>
        <n v="2.5510349999999997" u="1"/>
        <n v="6.97258333" u="1"/>
        <n v="10.0795925" u="1"/>
        <n v="12.378305000000001" u="1"/>
        <n v="22.977089999999993" u="1"/>
        <n v="26.479959999999998" u="1"/>
        <n v="51.204140000000002" u="1"/>
        <n v="51.385976811594205" u="1"/>
        <n v="75.333069999999992" u="1"/>
        <n v="149.90797333333333" u="1"/>
        <n v="0.61539333333333357" u="1"/>
        <n v="9.3188500000000012" u="1"/>
        <n v="9.8834000000000017" u="1"/>
        <n v="10.53754" u="1"/>
        <n v="17.977591666666665" u="1"/>
        <n v="18.161280000000001" u="1"/>
        <n v="20.49841" u="1"/>
        <n v="21.385240000000003" u="1"/>
        <n v="31.421187499999998" u="1"/>
        <n v="34.275399999999998" u="1"/>
        <n v="41.704400000000007" u="1"/>
        <n v="69.047669999999982" u="1"/>
        <n v="77.798676666666665" u="1"/>
        <n v="86.843737000000004" u="1"/>
        <n v="1.8069999999999999" u="1"/>
        <n v="7.3129" u="1"/>
        <n v="12.461400000000001" u="1"/>
        <n v="13.2942" u="1"/>
        <n v="29.93311666666666" u="1"/>
        <n v="33.874160262834224" u="1"/>
        <n v="34.546499999999995" u="1"/>
        <n v="41.938256666666661" u="1"/>
        <n v="55.229700000000001" u="1"/>
        <n v="62.520812499999998" u="1"/>
        <n v="71.513276666666656" u="1"/>
        <n v="15.196245000000001" u="1"/>
        <n v="26.5459" u="1"/>
        <n v="35.418999999999997" u="1"/>
        <n v="48.878359999999986" u="1"/>
        <n v="51.111316666666667" u="1"/>
        <n v="81.748543333333316" u="1"/>
        <n v="12.176816666666662" u="1"/>
        <n v="15.432135363636364" u="1"/>
        <n v="32.068574999999996" u="1"/>
        <n v="86.045179825679014" u="1"/>
        <n v="10.144231999999999" u="1"/>
        <n v="11.870266666666668" u="1"/>
        <n v="13.869" u="1"/>
        <n v="15.528666666666661" u="1"/>
        <n v="24.896526666666652" u="1"/>
        <n v="37.75665" u="1"/>
        <n v="75.263824166666666" u="1"/>
        <n v="78.082268333333317" u="1"/>
        <n v="79.212141000000003" u="1"/>
        <n v="80.776465000000002" u="1"/>
        <n v="7.7829199999999998" u="1"/>
        <n v="16.434703333333331" u="1"/>
        <n v="35.652856666666665" u="1"/>
        <n v="45.336436666666657" u="1"/>
        <n v="61.192299996000003" u="1"/>
        <n v="9.4265433333333277" u="1"/>
        <n v="10.13141166666666" u="1"/>
        <n v="15.4476" u="1"/>
        <n v="19.821400000000004" u="1"/>
        <n v="21.019138333333334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4.9877" u="1"/>
        <n v="26.095840000000003" u="1"/>
        <n v="26.348166666666664" u="1"/>
        <n v="41.930749999999996" u="1"/>
        <n v="8.3384833333333344" u="1"/>
        <n v="9.4869599999999963" u="1"/>
        <n v="12.663376545454547" u="1"/>
        <n v="15.774799999999999" u="1"/>
        <n v="17.672921666666653" u="1"/>
        <n v="18.447483333333331" u="1"/>
        <n v="42.324190431111113" u="1"/>
        <n v="50.341869999999986" u="1"/>
        <n v="96.573193333333322" u="1"/>
        <n v="10.429739999999999" u="1"/>
        <n v="16.126428333333326" u="1"/>
        <n v="23.702165833333336" u="1"/>
        <n v="24.332839999999997" u="1"/>
        <n v="31.960764999999995" u="1"/>
        <n v="39.184223913043482" u="1"/>
        <n v="61.790260000000004" u="1"/>
        <n v="3.264995216728396" u="1"/>
        <n v="18.553162230056984" u="1"/>
        <n v="20.031974999999999" u="1"/>
        <n v="22.353181666666661" u="1"/>
        <n v="23.899674999999991" u="1"/>
        <n v="27.764289999999999" u="1"/>
        <n v="48.180279000000006" u="1"/>
        <n v="74.41146999999998" u="1"/>
        <n v="75.612741657000001" u="1"/>
        <n v="91.46984333333333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20.498968377124186" u="1"/>
        <n v="22.244366666666668" u="1"/>
        <n v="24.515029166666665" u="1"/>
        <n v="33.422449999999998" u="1"/>
        <n v="46.594419427290269" u="1"/>
        <n v="69.327341657000005" u="1"/>
        <n v="81.248390000000001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2.121799999999979" u="1"/>
        <n v="87.241062499999998" u="1"/>
        <n v="87.729666666666674" u="1"/>
        <n v="11.48742" u="1"/>
        <n v="11.993279999999999" u="1"/>
        <n v="14.011800000000001" u="1"/>
        <n v="16.985100000000003" u="1"/>
        <n v="19.128250000000001" u="1"/>
        <n v="38.358489999999996" u="1"/>
        <n v="69.313296476470597" u="1"/>
        <n v="76.005971666666653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6.877249999999997" u="1"/>
        <n v="42.87729710144928" u="1"/>
        <n v="45.894433303888896" u="1"/>
        <n v="55.377212318840584" u="1"/>
        <n v="8.9939400000000003" u="1"/>
        <n v="15.488339999999996" u="1"/>
        <n v="32.282758333333334" u="1"/>
        <n v="38.024000000000001" u="1"/>
        <n v="69.531016666666659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42.898760000000003" u="1"/>
        <n v="48.963380000000001" u="1"/>
        <n v="67.643061666666654" u="1"/>
        <n v="68.87149749999999" u="1"/>
        <n v="120.85508" u="1"/>
        <n v="11.3474375" u="1"/>
        <n v="14.469823333333334" u="1"/>
        <n v="14.642549999999998" u="1"/>
        <n v="17.040900000000001" u="1"/>
        <n v="20.339130000000001" u="1"/>
        <n v="24.098383333333331" u="1"/>
        <n v="32.437316666666668" u="1"/>
        <n v="33.367173333333334" u="1"/>
        <n v="37.174800000000005" u="1"/>
        <n v="72.289513333333332" u="1"/>
        <n v="11.924189999999999" u="1"/>
        <n v="22.2883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21.874359999999999" u="1"/>
        <n v="22.406200000000002" u="1"/>
        <n v="137.68145666666663" u="1"/>
        <n v="4.34089999999998" u="1"/>
        <n v="8.9367924999999993" u="1"/>
        <n v="18.875019999999999" u="1"/>
        <n v="33.832791666666651" u="1"/>
        <n v="36.47293333333333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5.701222950819673" u="1"/>
        <n v="31.617125000000001" u="1"/>
        <n v="35.361483333333332" u="1"/>
        <n v="36.863139999999994" u="1"/>
        <n v="42.274399999999986" u="1"/>
        <n v="44.545070000000003" u="1"/>
        <n v="48.713000000000001" u="1"/>
        <n v="86.343069999999997" u="1"/>
        <n v="108.3642" u="1"/>
        <n v="10.023159999999992" u="1"/>
        <n v="16.52174999999999" u="1"/>
        <n v="19.17624" u="1"/>
        <n v="27.357191666666665" u="1"/>
        <n v="27.401425" u="1"/>
        <n v="34.649408333333334" u="1"/>
        <n v="35.529399999999995" u="1"/>
        <n v="54.036999999999999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9.809594826470587" u="1"/>
        <n v="102.46900666666666" u="1"/>
        <n v="15.51943333333333" u="1"/>
        <n v="23.846359999999997" u="1"/>
        <n v="29.53773666666666" u="1"/>
        <n v="40.316900000000004" u="1"/>
        <n v="46.54011666666667" u="1"/>
        <n v="54.282119999999999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.2612493055555556" u="1"/>
        <n v="9.4997000909090907" u="1"/>
        <n v="33.185450000000003" u="1"/>
        <n v="42.308796666666652" u="1"/>
        <n v="10.823669166666667" u="1"/>
        <n v="26.196999999999999" u="1"/>
        <n v="34.156648238235292" u="1"/>
        <n v="36.142199999999995" u="1"/>
        <n v="47.904800000000002" u="1"/>
        <n v="59.894350000000003" u="1"/>
        <n v="13.004440000000001" u="1"/>
        <n v="18.082220484848484" u="1"/>
        <n v="19.18953333333333" u="1"/>
        <n v="19.988500000000002" u="1"/>
        <n v="20.3157" u="1"/>
        <n v="20.768241666666668" u="1"/>
        <n v="24.662524999999999" u="1"/>
        <n v="34.156648238235299" u="1"/>
        <n v="6.0030799999999962" u="1"/>
        <n v="10.392456666666662" u="1"/>
        <n v="15.153179999999995" u="1"/>
        <n v="42.873841666666664" u="1"/>
        <n v="53.776866666666649" u="1"/>
        <n v="60.337371214387467" u="1"/>
        <n v="66.908300000000011" u="1"/>
        <n v="70.366162639999999" u="1"/>
        <n v="120.5442" u="1"/>
        <n v="151.65993333333333" u="1"/>
        <n v="2.359283333333329" u="1"/>
        <n v="6.7331824999999998" u="1"/>
        <n v="18.827336666666653" u="1"/>
        <n v="25.36814833333333" u="1"/>
        <n v="35.611187619333336" u="1"/>
        <n v="47.878278000000002" u="1"/>
        <n v="60.3635625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41.040704166666664" u="1"/>
        <n v="48.486959999999996" u="1"/>
        <n v="59.619348333333321" u="1"/>
        <n v="10.252700000000001" u="1"/>
        <n v="10.867375000000001" u="1"/>
        <n v="12.861339999999995" u="1"/>
        <n v="14.536628333333324" u="1"/>
        <n v="14.53734" u="1"/>
        <n v="23.505266666666664" u="1"/>
        <n v="25.626710000000003" u="1"/>
        <n v="26.080375" u="1"/>
        <n v="39.436459999999997" u="1"/>
        <n v="58.520812499999998" u="1"/>
        <n v="60.734100000000005" u="1"/>
        <n v="116.80191333333332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8.00680951282051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5.60125" u="1"/>
        <n v="32.503263333333337" u="1"/>
        <n v="8.6266859999999994" u="1"/>
        <n v="12.869" u="1"/>
        <n v="12.974815" u="1"/>
        <n v="22.178965217391305" u="1"/>
        <n v="23.242799999999999" u="1"/>
        <n v="27.284500000000001" u="1"/>
        <n v="40.134205650000006" u="1"/>
        <n v="48.802679999999995" u="1"/>
        <n v="51.478273333333327" u="1"/>
        <n v="18.281300000000002" u="1"/>
        <n v="20.770875" u="1"/>
        <n v="36.974212264000002" u="1"/>
        <n v="51.301339999999996" u="1"/>
        <n v="0.88241181818181835" u="1"/>
        <n v="9.7213799999999999" u="1"/>
        <n v="12.42675" u="1"/>
        <n v="22.542718974666666" u="1"/>
        <n v="27.558203699430202" u="1"/>
        <n v="29.085976811594207" u="1"/>
        <n v="34.920363333333327" u="1"/>
        <n v="35.237874999999995" u="1"/>
        <n v="45.598700000000001" u="1"/>
        <n v="53.263500000000001" u="1"/>
        <n v="5.5303199999999997" u="1"/>
        <n v="12.255749999999999" u="1"/>
        <n v="14.261279999999999" u="1"/>
        <n v="22.331113333333331" u="1"/>
        <n v="27.452416666666664" u="1"/>
        <n v="31.053441666666668" u="1"/>
        <n v="51.968447826086965" u="1"/>
        <n v="58.168900000000001" u="1"/>
        <n v="7.5438666666666592" u="1"/>
        <n v="8.5615316666666601" u="1"/>
        <n v="17.418875" u="1"/>
        <n v="18.9297" u="1"/>
        <n v="20.460873333333332" u="1"/>
        <n v="30.522498611111111" u="1"/>
        <n v="30.551034999999999" u="1"/>
        <n v="35.445599999999999" u="1"/>
        <n v="60.6982" u="1"/>
        <n v="9.0789566666666666" u="1"/>
        <n v="10.672574999999995" u="1"/>
        <n v="11.743546666666656" u="1"/>
        <n v="16.123133333333328" u="1"/>
        <n v="30.237091663000001" u="1"/>
        <n v="33.338504999999991" u="1"/>
        <n v="36.017399999999995" u="1"/>
        <n v="54.539716666666664" u="1"/>
        <n v="74.471000000000004" u="1"/>
        <n v="4.0344800000000003" u="1"/>
        <n v="16.097153333333328" u="1"/>
        <n v="16.461436231884061" u="1"/>
        <n v="18.031974999999999" u="1"/>
        <n v="22.162141666666667" u="1"/>
        <n v="28.700775" u="1"/>
        <n v="0.15459000000000001" u="1"/>
        <n v="0.39410999999999996" u="1"/>
        <n v="0.91958999999999991" u="1"/>
        <n v="10.35994166666665" u="1"/>
        <n v="12.957316666666667" u="1"/>
        <n v="17.348813333333329" u="1"/>
        <n v="25.660503333333335" u="1"/>
        <n v="29.350749999999998" u="1"/>
        <n v="33.440633333333324" u="1"/>
        <n v="43.717500000000001" u="1"/>
        <n v="60.165012499999989" u="1"/>
        <n v="64.264884999999992" u="1"/>
        <n v="69.504305000000002" u="1"/>
        <n v="75.747368333333327" u="1"/>
        <n v="115.26016250000001" u="1"/>
        <n v="8.6517250000000008" u="1"/>
        <n v="8.8677799999999962" u="1"/>
        <n v="16.550818333333332" u="1"/>
        <n v="20.179333333333318" u="1"/>
        <n v="23.815874999999998" u="1"/>
        <n v="31.872932908666666" u="1"/>
        <n v="43.629477500000007" u="1"/>
        <n v="116.35915333333331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40.544160000000005" u="1"/>
        <n v="48.254316666666668" u="1"/>
        <n v="74.155163999999999" u="1"/>
        <n v="79.836000000000013" u="1"/>
        <n v="0.36035694444444444" u="1"/>
        <n v="6.4653650000000003" u="1"/>
        <n v="8.2519399999999994" u="1"/>
        <n v="14.78205" u="1"/>
        <n v="15.993079999999999" u="1"/>
        <n v="23.988300000000002" u="1"/>
        <n v="25.695200000000003" u="1"/>
        <n v="27.456625000000003" u="1"/>
        <n v="28.619904260308644" u="1"/>
        <n v="40.314059999999998" u="1"/>
        <n v="47.780641553333339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6.1904" u="1"/>
        <n v="28.062366666666666" u="1"/>
        <n v="42.119869999999999" u="1"/>
        <n v="66.427999999999997" u="1"/>
        <n v="121.8778125" u="1"/>
        <n v="4.792558333333325" u="1"/>
        <n v="5.6446389090909088" u="1"/>
        <n v="11.340945833333331" u="1"/>
        <n v="13.355786666666667" u="1"/>
        <n v="30.884773333333335" u="1"/>
        <n v="41.968916666666665" u="1"/>
        <n v="48.772950000000002" u="1"/>
        <n v="71.666835000000006" u="1"/>
        <n v="74.063669999999988" u="1"/>
        <n v="1.3236177272727274" u="1"/>
        <n v="8.1598699999999962" u="1"/>
        <n v="14.003404756410257" u="1"/>
        <n v="50.471902642450146" u="1"/>
        <n v="65.381434999999996" u="1"/>
        <n v="119.96131250000001" u="1"/>
        <n v="12.252600000000001" u="1"/>
        <n v="20.253" u="1"/>
        <n v="28.562143333333324" u="1"/>
        <n v="42.092986666666654" u="1"/>
        <n v="44.598249999999986" u="1"/>
        <n v="63.15174866666667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3.977188333333334" u="1"/>
        <n v="25.10523333333332" u="1"/>
        <n v="62.243876666666665" u="1"/>
        <n v="203.33227239600001" u="1"/>
        <n v="8.0366162639999992" u="1"/>
        <n v="9.4211425000000002" u="1"/>
        <n v="11.86164" u="1"/>
        <n v="16.447938333333333" u="1"/>
        <n v="17.7029" u="1"/>
        <n v="18.482641666666666" u="1"/>
        <n v="20.13795" u="1"/>
        <n v="38.946833333333331" u="1"/>
        <n v="39" u="1"/>
        <n v="54.049409817333334" u="1"/>
        <n v="60.880854999999997" u="1"/>
        <n v="67.268607316666674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7.988399999999999" u="1"/>
        <n v="30.58851666666666" u="1"/>
        <n v="42.985599999999998" u="1"/>
        <n v="54.60535999999999" u="1"/>
        <n v="87.776566666666668" u="1"/>
        <n v="156.12199999999999" u="1"/>
        <n v="5.4316799999999965" u="1"/>
        <n v="5.8007499999999954" u="1"/>
        <n v="14.010379999999996" u="1"/>
        <n v="22.062866666666661" u="1"/>
        <n v="25.444300000000002" u="1"/>
        <n v="26.115378333333318" u="1"/>
        <n v="26.694233333333333" u="1"/>
        <n v="41.256262318840584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55.544688333333319" u="1"/>
        <n v="6.5371166619999999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12.911660000000001" u="1"/>
        <n v="13.394540000000001" u="1"/>
        <n v="15.3184" u="1"/>
        <n v="25.342320138888887" u="1"/>
        <n v="27.86944499999999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44.910820000000001" u="1"/>
        <n v="54.042332231927716" u="1"/>
        <n v="103.52311166666667" u="1"/>
        <n v="114.14137500000001" u="1"/>
        <n v="18.417759999999994" u="1"/>
        <n v="42.369050000000001" u="1"/>
        <n v="62.724666666666643" u="1"/>
        <n v="9.047606666666665" u="1"/>
        <n v="80.122299999999996" u="1"/>
        <n v="93.489739999999998" u="1"/>
        <n v="140.86689999999999" u="1"/>
        <n v="3.6990233333333231" u="1"/>
        <n v="4.1299499999999991" u="1"/>
        <n v="8.0086999999999957" u="1"/>
        <n v="10.308200000000001" u="1"/>
        <n v="11.522498611111111" u="1"/>
        <n v="17.4270675" u="1"/>
        <n v="40.746025000000003" u="1"/>
        <n v="52.126863999999998" u="1"/>
        <n v="60.454900000000002" u="1"/>
        <n v="1.5905825" u="1"/>
        <n v="11.551034999999999" u="1"/>
        <n v="12.961375" u="1"/>
        <n v="13.689525" u="1"/>
        <n v="29.43141" u="1"/>
        <n v="29.622774997" u="1"/>
        <n v="40.434743216728393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1.11295" u="1"/>
        <n v="13.202739999999995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9.270800000000001" u="1"/>
        <n v="26.166150000000002" u="1"/>
        <n v="35.335361738518522" u="1"/>
        <n v="61.257547500000001" u="1"/>
        <n v="113.48080289855073" u="1"/>
        <n v="126.37905000000001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44.868316666666658" u="1"/>
        <n v="56.734100000000005" u="1"/>
        <n v="98.517099999999999" u="1"/>
        <n v="5.3253041666666654" u="1"/>
        <n v="8.1344533333333278" u="1"/>
        <n v="18.504200000000001" u="1"/>
        <n v="20.747599999999998" u="1"/>
        <n v="21.907339999999998" u="1"/>
        <n v="22.5459" u="1"/>
        <n v="32.319739999999989" u="1"/>
        <n v="46.687484999999995" u="1"/>
        <n v="70.693600000000004" u="1"/>
        <n v="0.50434999999999797" u="1"/>
        <n v="10.176816666666662" u="1"/>
        <n v="23.60125" u="1"/>
        <n v="42.99123550724638" u="1"/>
        <n v="75.095235000000002" u="1"/>
        <n v="78.550048342788685" u="1"/>
        <n v="80.579189999999983" u="1"/>
        <n v="98.907609999999991" u="1"/>
        <n v="136.97113833333333" u="1"/>
        <n v="5.8939649999999997" u="1"/>
        <n v="21.7027" u="1"/>
        <n v="25.810708333333331" u="1"/>
        <n v="26.17883999999999" u="1"/>
        <n v="46.35540833333333" u="1"/>
        <n v="10.698599999999999" u="1"/>
        <n v="12.3672" u="1"/>
        <n v="16.80886666666666" u="1"/>
        <n v="18.770875" u="1"/>
        <n v="20.053772696969698" u="1"/>
        <n v="29.444099999999999" u="1"/>
        <n v="31.952296666666669" u="1"/>
        <n v="37.617760000000004" u="1"/>
        <n v="39.787937499999998" u="1"/>
        <n v="68.809835000000007" u="1"/>
        <n v="1.0891866666666641" u="1"/>
        <n v="7.5788449999999967" u="1"/>
        <n v="9.9828589090909094" u="1"/>
        <n v="12.212986666666666" u="1"/>
        <n v="13.200000000000001" u="1"/>
        <n v="15.450800000000001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4.85932999999999" u="1"/>
        <n v="115.86533499999997" u="1"/>
        <n v="168.53531231884062" u="1"/>
        <n v="5.07323890909090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8.7407566666666625" u="1"/>
        <n v="11.85094" u="1"/>
        <n v="21.561066666666669" u="1"/>
        <n v="26.165850000000002" u="1"/>
        <n v="26.335603170940171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53.319700000000005" u="1"/>
        <n v="67.709199999999996" u="1"/>
        <n v="2.4506699999999944" u="1"/>
        <n v="6.9476099999999938" u="1"/>
        <n v="10.700478333333322" u="1"/>
        <n v="16.031974999999999" u="1"/>
        <n v="20.162141666666667" u="1"/>
        <n v="65.776776666666649" u="1"/>
        <n v="75.46984333333333" u="1"/>
        <n v="4.0068095128205137" u="1"/>
        <n v="8.4242833299999997" u="1"/>
        <n v="9.1136566666666656" u="1"/>
        <n v="11.92754" u="1"/>
        <n v="21.653293303888891" u="1"/>
        <n v="33.208300000000001" u="1"/>
        <n v="35.501800000000003" u="1"/>
        <n v="42.928386666666661" u="1"/>
        <n v="6.6410599999999995" u="1"/>
        <n v="15.582036994301998" u="1"/>
        <n v="16.500591666666665" u="1"/>
        <n v="16.93721" u="1"/>
        <n v="17.580718115942034" u="1"/>
        <n v="20.490096666666663" u="1"/>
        <n v="22.689866666666656" u="1"/>
        <n v="31.531999991999999" u="1"/>
        <n v="41.473444999999998" u="1"/>
        <n v="53.861899999999999" u="1"/>
        <n v="122.837155" u="1"/>
        <n v="7.4205966666666621" u="1"/>
        <n v="22.452010569800571" u="1"/>
        <n v="24.408633333333334" u="1"/>
        <n v="24.550418333333333" u="1"/>
        <n v="29.242093333333329" u="1"/>
        <n v="32.385080000000002" u="1"/>
        <n v="66.450412499999985" u="1"/>
        <n v="67.191325000000006" u="1"/>
        <n v="5.5903825000000005" u="1"/>
        <n v="19.019599999999997" u="1"/>
        <n v="20.5507250625" u="1"/>
        <n v="21.90621999999999" u="1"/>
        <n v="24.486959999999996" u="1"/>
        <n v="26.58993333333332" u="1"/>
        <n v="30.265076666666666" u="1"/>
        <n v="39.272016666666659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75599999999999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48.444339999999997" u="1"/>
        <n v="56.043200000000006" u="1"/>
        <n v="81.46805999999998" u="1"/>
        <n v="7.1562593939393926" u="1"/>
        <n v="10.521106666666656" u="1"/>
        <n v="16.132159999999992" u="1"/>
        <n v="21.520848238235299" u="1"/>
        <n v="23.504304999999999" u="1"/>
        <n v="29.765000000000001" u="1"/>
        <n v="34.474763333333321" u="1"/>
        <n v="57.968116666666667" u="1"/>
        <n v="62.838216666666668" u="1"/>
        <n v="69.076000000000008" u="1"/>
        <n v="119.60072833333332" u="1"/>
        <n v="134.45762016266667" u="1"/>
        <n v="13.176460000000001" u="1"/>
        <n v="18.770200724637686" u="1"/>
        <n v="25.407666666666657" u="1"/>
        <n v="38.092986666666654" u="1"/>
        <n v="43.151283333333325" u="1"/>
        <n v="53.547125062500001" u="1"/>
        <n v="11.780275" u="1"/>
        <n v="13.883356666666664" u="1"/>
        <n v="19.925958333333334" u="1"/>
        <n v="21.834800000000001" u="1"/>
        <n v="23.10523333333332" u="1"/>
        <n v="32.177961666666668" u="1"/>
        <n v="32.484209999999997" u="1"/>
        <n v="38.965016666666656" u="1"/>
        <n v="43.850000000000009" u="1"/>
        <n v="53.472300000000004" u="1"/>
        <n v="60.044875000000005" u="1"/>
        <n v="1.6154075000000006" u="1"/>
        <n v="7.891836666666654" u="1"/>
        <n v="9.7018999999999984" u="1"/>
        <n v="13.140749999999999" u="1"/>
        <n v="13.8306" u="1"/>
        <n v="23.771676260308645" u="1"/>
        <n v="24.19009999999999" u="1"/>
        <n v="31.694826086956525" u="1"/>
        <n v="32.2125482382353" u="1"/>
        <n v="32.949524999999987" u="1"/>
        <n v="35" u="1"/>
        <n v="45.944776666666669" u="1"/>
        <n v="51.682716666666664" u="1"/>
        <n v="55.171919826470592" u="1"/>
        <n v="84.058943333333332" u="1"/>
        <n v="9.3248350000000002" u="1"/>
        <n v="20.54702" u="1"/>
        <n v="26.482241666666667" u="1"/>
        <n v="33.89772295081967" u="1"/>
        <n v="7.6629000000000005" u="1"/>
        <n v="9.9701500000000003" u="1"/>
        <n v="11.6564" u="1"/>
        <n v="21.178373333333329" u="1"/>
        <n v="21.461339999999989" u="1"/>
        <n v="35.472070000000002" u="1"/>
        <n v="63.388999999999996" u="1"/>
        <n v="12.81945286925926" u="1"/>
        <n v="14.349148264" u="1"/>
        <n v="15.3635" u="1"/>
        <n v="24.685299999999998" u="1"/>
        <n v="27.130565833333335" u="1"/>
        <n v="30.406637499999995" u="1"/>
        <n v="41.68868333333333" u="1"/>
        <n v="62.836879999999979" u="1"/>
        <n v="80.24067500000001" u="1"/>
        <n v="113.97708999999999" u="1"/>
        <n v="151.60361666666665" u="1"/>
        <n v="2.2061233333333261" u="1"/>
        <n v="14.984223913043479" u="1"/>
        <n v="16.553942333333332" u="1"/>
        <n v="21.309866666666668" u="1"/>
        <n v="29.276989650000004" u="1"/>
        <n v="33.083500000000001" u="1"/>
        <n v="40.446863333333326" u="1"/>
        <n v="45.397316666666669" u="1"/>
        <n v="48.4131" u="1"/>
        <n v="59.743893333333325" u="1"/>
        <n v="61.888564000000002" u="1"/>
        <n v="67.879543333333316" u="1"/>
        <n v="104.00139333333333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7.378965217391304" u="1"/>
        <n v="41.455574166666665" u="1"/>
        <n v="52.281122950819672" u="1"/>
        <n v="53.280049999999989" u="1"/>
        <n v="9.8474400000000006" u="1"/>
        <n v="15.220927500000002" u="1"/>
        <n v="19.846359999999997" u="1"/>
        <n v="39.054089999999988" u="1"/>
        <n v="39.447210198000001" u="1"/>
        <n v="44.301941666666664" u="1"/>
        <n v="53.755269999999996" u="1"/>
        <n v="78.056831666666668" u="1"/>
        <n v="102.56822666666665" u="1"/>
        <n v="113.78079083333333" u="1"/>
        <n v="11.170780000000001" u="1"/>
        <n v="25.876200000000001" u="1"/>
        <n v="30.667605000000002" u="1"/>
        <n v="45.220354333333333" u="1"/>
        <n v="47.483698333333315" u="1"/>
        <n v="61.787613740740738" u="1"/>
        <n v="75.662268396000002" u="1"/>
        <n v="0.38462083333333347" u="1"/>
        <n v="12.735710833333334" u="1"/>
        <n v="15.853479999999983" u="1"/>
        <n v="19.061062499999998" u="1"/>
        <n v="20.196841666666668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74.35540833333333" u="1"/>
        <n v="85.145193333333324" u="1"/>
        <n v="0.78498666666666639" u="1"/>
        <n v="14.306986666666656" u="1"/>
        <n v="17.148240000000001" u="1"/>
        <n v="19.275466666666667" u="1"/>
        <n v="20.614989999999995" u="1"/>
        <n v="34.45975" u="1"/>
        <n v="35.223199999999999" u="1"/>
        <n v="35.445489999999999" u="1"/>
        <n v="45.374912666666667" u="1"/>
        <n v="48.33305" u="1"/>
        <n v="52.645329999999994" u="1"/>
        <n v="56.170200724637688" u="1"/>
        <n v="69.98769999999999" u="1"/>
        <n v="71.3242975" u="1"/>
        <n v="1.4860000000000007" u="1"/>
        <n v="11.379066666666661" u="1"/>
        <n v="13.533739999999993" u="1"/>
        <n v="16.621579999999994" u="1"/>
        <n v="20.165749999999999" u="1"/>
        <n v="31.205531666666648" u="1"/>
        <n v="39.6583325" u="1"/>
        <n v="39.757930434782608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28.387729553333333" u="1"/>
        <n v="32.63832" u="1"/>
        <n v="39.797260000000001" u="1"/>
        <n v="41.910819826470586" u="1"/>
        <n v="52.3635625" u="1"/>
        <n v="77.148692000000011" u="1"/>
        <n v="11.214" u="1"/>
        <n v="15.0464" u="1"/>
        <n v="27.530513553333332" u="1"/>
        <n v="59.242093333333329" u="1"/>
        <n v="77.308256666666651" u="1"/>
        <n v="3.969733333333334" u="1"/>
        <n v="6.3545999999999996" u="1"/>
        <n v="6.8888666666666607" u="1"/>
        <n v="10.503500000000001" u="1"/>
        <n v="17.70524" u="1"/>
        <n v="25.672466666666665" u="1"/>
        <n v="93.600030000000004" u="1"/>
        <n v="2.8557966666666581" u="1"/>
        <n v="6.3546000000000005" u="1"/>
        <n v="15.457599999999999" u="1"/>
        <n v="39.18055833333333" u="1"/>
        <n v="42.427799999999998" u="1"/>
        <n v="42.871173333333331" u="1"/>
        <n v="87.314629999999994" u="1"/>
        <n v="3.5510999999999999" u="1"/>
        <n v="4.2888799999999963" u="1"/>
        <n v="5.9764999999999997" u="1"/>
        <n v="17.205766666666666" u="1"/>
        <n v="20.831800000000001" u="1"/>
        <n v="23.036616263999999" u="1"/>
        <n v="23.925758333333334" u="1"/>
        <n v="28.743898333333327" u="1"/>
        <n v="48.549191666666665" u="1"/>
        <n v="58.466324999999998" u="1"/>
        <n v="143.62917800000002" u="1"/>
        <n v="3.5511000000000004" u="1"/>
        <n v="10.869" u="1"/>
        <n v="20.461489999999998" u="1"/>
        <n v="22.264818333333334" u="1"/>
        <n v="23.284500000000001" u="1"/>
        <n v="34.761944999999997" u="1"/>
        <n v="35.267985666666668" u="1"/>
        <n v="57.692969999999995" u="1"/>
        <n v="57.828000000000003" u="1"/>
        <n v="110.47364499999999" u="1"/>
        <n v="128.38634666666667" u="1"/>
        <n v="4.7773916666666674" u="1"/>
        <n v="42.315600000000003" u="1"/>
        <n v="58.115023333333326" u="1"/>
        <n v="65.877310833333325" u="1"/>
        <n v="15.319570000000001" u="1"/>
        <n v="17.705543333333324" u="1"/>
        <n v="25.05734" u="1"/>
        <n v="25.875683333333331" u="1"/>
        <n v="27.581979999999994" u="1"/>
        <n v="57.597900000000003" u="1"/>
        <n v="63.771100000000004" u="1"/>
        <n v="97.332099999999997" u="1"/>
        <n v="106.85932999999999" u="1"/>
        <n v="17.806999999999999" u="1"/>
        <n v="29.644624999999991" u="1"/>
        <n v="32.219697584000002" u="1"/>
        <n v="39.709400000000002" u="1"/>
        <n v="50.168900000000001" u="1"/>
        <n v="57.782471014492756" u="1"/>
        <n v="85.266856666666655" u="1"/>
        <n v="0.17890648484848481" u="1"/>
        <n v="9.0198633333333262" u="1"/>
        <n v="11.889545000000002" u="1"/>
        <n v="12.033659999999999" u="1"/>
        <n v="21.718933333333329" u="1"/>
        <n v="24.335603170940171" u="1"/>
        <n v="25.681100000000001" u="1"/>
        <n v="28.689525" u="1"/>
        <n v="43.459200000000003" u="1"/>
        <n v="47.291600000000003" u="1"/>
        <n v="52.920490000000001" u="1"/>
        <n v="57.986899999999999" u="1"/>
        <n v="19.549199999999999" u="1"/>
        <n v="22.960999991999998" u="1"/>
        <n v="24.301400000000001" u="1"/>
        <n v="80.430850000000007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29.456399996000002" u="1"/>
        <n v="44.82733666666666" u="1"/>
        <n v="47.111516666666667" u="1"/>
        <n v="50.588962821568629" u="1"/>
        <n v="81.710520000000002" u="1"/>
        <n v="2.7229666666666601" u="1"/>
        <n v="5.4939249950000004" u="1"/>
        <n v="12.42408333" u="1"/>
        <n v="20.689866666666656" u="1"/>
        <n v="24.196641666666668" u="1"/>
        <n v="39.374324999999999" u="1"/>
        <n v="74.75824999999999" u="1"/>
        <n v="5.8296666666666592" u="1"/>
        <n v="7.2817800000000004" u="1"/>
        <n v="8.5974000000000004" u="1"/>
        <n v="10.4503675" u="1"/>
        <n v="13.382569999999998" u="1"/>
        <n v="26.659029999999998" u="1"/>
        <n v="26.761858638948311" u="1"/>
        <n v="28.292988405797104" u="1"/>
        <n v="36.201277500000003" u="1"/>
        <n v="36.790138666666664" u="1"/>
        <n v="47.84778" u="1"/>
        <n v="5.0462999999999996" u="1"/>
        <n v="8.4451412727272732" u="1"/>
        <n v="17.019599999999997" u="1"/>
        <n v="19.90621999999999" u="1"/>
        <n v="40.826116666666664" u="1"/>
        <n v="45.027100000000004" u="1"/>
        <n v="45.536413333333329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8.816903000000003" u="1"/>
        <n v="60.751928000000007" u="1"/>
        <n v="10.111376666666661" u="1"/>
        <n v="10.466017727272728" u="1"/>
        <n v="11.354211666666657" u="1"/>
        <n v="13.90375" u="1"/>
        <n v="15.426400000000001" u="1"/>
        <n v="29.00967" u="1"/>
        <n v="35.855080000000001" u="1"/>
        <n v="36.2900475" u="1"/>
        <n v="69.507400000000004" u="1"/>
        <n v="86.142498333333322" u="1"/>
        <n v="88.573593333333321" u="1"/>
        <n v="7.5027000000000008" u="1"/>
        <n v="10.908466666666659" u="1"/>
        <n v="17.131499999999999" u="1"/>
        <n v="26.845199999999998" u="1"/>
        <n v="14.162463333333326" u="1"/>
        <n v="17.865433333333321" u="1"/>
        <n v="19.333599999999997" u="1"/>
        <n v="21.70504" u="1"/>
        <n v="23.258891666666663" u="1"/>
        <n v="25.984349999999999" u="1"/>
        <n v="36.568816666666663" u="1"/>
        <n v="41.842799999999997" u="1"/>
        <n v="0.36944999999999995" u="1"/>
        <n v="5.9292160000000003" u="1"/>
        <n v="17.669726666666662" u="1"/>
        <n v="21.10523333333332" u="1"/>
        <n v="37.612100062500005" u="1"/>
        <n v="73.247944692592597" u="1"/>
        <n v="73.967316666666676" u="1"/>
        <n v="78.599673333333328" u="1"/>
        <n v="140.02473666666666" u="1"/>
        <n v="2.43763333333332" u="1"/>
        <n v="29.482471014492759" u="1"/>
        <n v="134.3657095128205" u="1"/>
        <n v="137.81870000000001" u="1"/>
        <n v="3.1453649999999995" u="1"/>
        <n v="9.927386666666667" u="1"/>
        <n v="15.579670909090909" u="1"/>
        <n v="16.753304166666666" u="1"/>
        <n v="16.989866666666668" u="1"/>
        <n v="20.019169826470591" u="1"/>
        <n v="22.157733333333333" u="1"/>
        <n v="67.28629833333332" u="1"/>
        <n v="9.5653399999999991" u="1"/>
        <n v="13.969949999999999" u="1"/>
        <n v="40.910681666666662" u="1"/>
        <n v="41.848500000000001" u="1"/>
        <n v="45.129834999999993" u="1"/>
        <n v="62.784630000000007" u="1"/>
        <n v="67.808081666666666" u="1"/>
        <n v="13.835037499999997" u="1"/>
        <n v="22.685299999999998" u="1"/>
        <n v="27.680741666666666" u="1"/>
        <n v="44.177300000000002" u="1"/>
        <n v="47.955174999999997" u="1"/>
        <n v="55.086928333333326" u="1"/>
        <n v="69.938068703703706" u="1"/>
        <n v="105.97708999999999" u="1"/>
        <n v="7.6712063418803424" u="1"/>
        <n v="11.5275" u="1"/>
        <n v="23.764942028985509" u="1"/>
        <n v="29.702677083333334" u="1"/>
        <n v="43.971973333333324" u="1"/>
        <n v="46.528016983333337" u="1"/>
        <n v="62.333966457977212" u="1"/>
        <n v="23.548999999999996" u="1"/>
        <n v="51.833083333333327" u="1"/>
        <n v="60.920090000000002" u="1"/>
        <n v="67.779254999999992" u="1"/>
        <n v="85.721073333333322" u="1"/>
        <n v="13.467845000000001" u="1"/>
        <n v="18.587499999999999" u="1"/>
        <n v="23.79066666666666" u="1"/>
        <n v="43.105531473529425" u="1"/>
        <n v="45.365049999999997" u="1"/>
        <n v="45.587339999999998" u="1"/>
        <n v="53.186199999999999" u="1"/>
        <n v="63.091333333333324" u="1"/>
        <n v="82.978910947058836" u="1"/>
        <n v="185.52394666666666" u="1"/>
        <n v="0.289393333333332" u="1"/>
        <n v="3.9158941818181821" u="1"/>
        <n v="9.8393733333333291" u="1"/>
        <n v="10.581979999999996" u="1"/>
        <n v="13.420309999999997" u="1"/>
        <n v="19.837433333333333" u="1"/>
        <n v="27.416699999999999" u="1"/>
        <n v="31.660710000000002" u="1"/>
        <n v="33.503012499999997" u="1"/>
        <n v="56.949319766013076" u="1"/>
        <n v="17.061062499999998" u="1"/>
        <n v="20.042224999999995" u="1"/>
        <n v="25.545253333333328" u="1"/>
        <n v="34.541626666666659" u="1"/>
        <n v="39.561140999999999" u="1"/>
        <n v="51.396616666666667" u="1"/>
        <n v="70.151150000000001" u="1"/>
        <n v="75.955572000000004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1.311427500000001" u="1"/>
        <n v="34.329393333333336" u="1"/>
        <n v="43.761250000000004" u="1"/>
        <n v="46.198630000000001" u="1"/>
        <n v="47.738" u="1"/>
        <n v="1.3083" u="1"/>
        <n v="2.2428000000000003" u="1"/>
        <n v="9.572849999999999" u="1"/>
        <n v="12.839858909090911" u="1"/>
        <n v="15.069986666666665" u="1"/>
        <n v="30.761658638948312" u="1"/>
        <n v="53.026700000000005" u="1"/>
        <n v="87.065628333333336" u="1"/>
        <n v="105.85574333333332" u="1"/>
        <n v="4.1403750000000006" u="1"/>
        <n v="5.5819374999999996" u="1"/>
        <n v="10.746745000000001" u="1"/>
        <n v="13.055145833333331" u="1"/>
        <n v="15.069986666666667" u="1"/>
        <n v="48.825716666666665" u="1"/>
        <n v="58.05" u="1"/>
        <n v="58.778149999999997" u="1"/>
        <n v="62.974624999999996" u="1"/>
        <n v="73.440750000000008" u="1"/>
        <n v="0.74760000000000004" u="1"/>
        <n v="11.597756666666662" u="1"/>
        <n v="14.95726666666666" u="1"/>
        <n v="33.699333333333328" u="1"/>
        <n v="35.204140000000002" u="1"/>
        <n v="37.910819826470586" u="1"/>
        <n v="39.384691666666669" u="1"/>
        <n v="44.883974166666661" u="1"/>
        <n v="59.506300000000003" u="1"/>
        <n v="61.445933333333322" u="1"/>
        <n v="134.5599225" u="1"/>
        <n v="4.7880199999999995" u="1"/>
        <n v="6.5318708333333291" u="1"/>
        <n v="33.905700000000003" u="1"/>
        <n v="45.713656666666665" u="1"/>
        <n v="62.293189999999996" u="1"/>
        <n v="75.017499999999998" u="1"/>
        <n v="2.6917550000000001" u="1"/>
        <n v="3.6985666666666521" u="1"/>
        <n v="9.4946750000000009" u="1"/>
        <n v="10.270813333333328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43.050836666666662" u="1"/>
        <n v="52.985100000000003" u="1"/>
        <n v="98.204568807333345" u="1"/>
        <n v="7.4628800000000002" u="1"/>
        <n v="8.3869799999999906" u="1"/>
        <n v="8.8743266666666614" u="1"/>
        <n v="10.277609999999999" u="1"/>
        <n v="11.281283329999999" u="1"/>
        <n v="11.708600000000001" u="1"/>
        <n v="30.390883333333328" u="1"/>
        <n v="48.951881666666665" u="1"/>
        <n v="64.545981467333334" u="1"/>
        <n v="88.493108528000008" u="1"/>
        <n v="133.88119999999998" u="1"/>
        <n v="2.7444366666666591" u="1"/>
        <n v="9.7743399999999951" u="1"/>
        <n v="10.155461666666657" u="1"/>
        <n v="21.036616263999999" u="1"/>
        <n v="24.476258638948309" u="1"/>
        <n v="25.026027500000001" u="1"/>
        <n v="26.822572983333338" u="1"/>
        <n v="27.820181172666665" u="1"/>
        <n v="90.671554999999984" u="1"/>
        <n v="6.2195383333333334" u="1"/>
        <n v="15.724579999999996" u="1"/>
        <n v="17.242799999999999" u="1"/>
        <n v="21.810708333333331" u="1"/>
        <n v="30.260437499999998" u="1"/>
        <n v="37.131455000000003" u="1"/>
        <n v="37.561608455840457" u="1"/>
        <n v="101.48115" u="1"/>
        <n v="119.70353999999998" u="1"/>
        <n v="120.599" u="1"/>
        <n v="1.7078783333333258" u="1"/>
        <n v="6.0167000000000002" u="1"/>
        <n v="20.989666666666668" u="1"/>
        <n v="26.157533333333333" u="1"/>
        <n v="26.784002889304819" u="1"/>
        <n v="33.563400000000001" u="1"/>
        <n v="40.412790000000001" u="1"/>
        <n v="60.036803333333317" u="1"/>
        <n v="69.179699999999997" u="1"/>
        <n v="83.285498333333322" u="1"/>
        <n v="2.5115347820987659" u="1"/>
        <n v="8.3716599999999985" u="1"/>
        <n v="15.108740000000001" u="1"/>
        <n v="17.206679999999995" u="1"/>
        <n v="26.4405" u="1"/>
        <n v="32.142400000000002" u="1"/>
        <n v="33.14285666666666" u="1"/>
        <n v="33.598700000000001" u="1"/>
        <n v="35.159541666666662" u="1"/>
        <n v="41.263500000000001" u="1"/>
        <n v="0.853171666666662" u="1"/>
        <n v="25.705143333333325" u="1"/>
        <n v="36.782399999999996" u="1"/>
        <n v="52.310874999999989" u="1"/>
        <n v="114.36661083333331" u="1"/>
        <n v="3.9934099999999999" u="1"/>
        <n v="10.450110833333333" u="1"/>
        <n v="13.598669999999995" u="1"/>
        <n v="30.039950000000001" u="1"/>
        <n v="30.899593333333335" u="1"/>
        <n v="50.786956316666668" u="1"/>
        <n v="61.987699999999997" u="1"/>
        <n v="70.714698333333317" u="1"/>
        <n v="151.85663333333332" u="1"/>
        <n v="4.1797649999999997" u="1"/>
        <n v="11.774800000000001" u="1"/>
        <n v="13.378106666666657" u="1"/>
        <n v="20.220133333333337" u="1"/>
        <n v="23.890400000000003" u="1"/>
        <n v="25.213999999999999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8.530383333333333" u="1"/>
        <n v="58.42174" u="1"/>
        <n v="64.102784999999997" u="1"/>
        <n v="69.79970999999999" u="1"/>
        <n v="0.50979999999999892" u="1"/>
        <n v="8.7845866666666659" u="1"/>
        <n v="19.872133333333331" u="1"/>
        <n v="21.742373333333333" u="1"/>
        <n v="23.5837" u="1"/>
        <n v="35.611179999999997" u="1"/>
        <n v="47.011800000000008" u="1"/>
        <n v="64.951081666666667" u="1"/>
        <n v="75.298699999999997" u="1"/>
        <n v="84.023575000000008" u="1"/>
        <n v="93.041643333333326" u="1"/>
        <n v="93.272950000000009" u="1"/>
        <n v="100.63944833333332" u="1"/>
        <n v="5.9121591818181827" u="1"/>
        <n v="8.6718666666666593" u="1"/>
        <n v="11.658174999999989" u="1"/>
        <n v="18.060832694938274" u="1"/>
        <n v="37.382547106666664" u="1"/>
        <n v="42.328993333333329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40.014173333333332" u="1"/>
        <n v="50.178839999999994" u="1"/>
        <n v="50.531500000000001" u="1"/>
        <n v="68.78499166666667" u="1"/>
        <n v="116.37370499999999" u="1"/>
        <n v="126.5642" u="1"/>
        <n v="1.6205624999999999" u="1"/>
        <n v="11.78205" u="1"/>
        <n v="17.380379999999999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4.091799999999999" u="1"/>
        <n v="16.04679166666665" u="1"/>
        <n v="23.408125000000002" u="1"/>
        <n v="30.950516666666658" u="1"/>
        <n v="51.960764999999995" u="1"/>
        <n v="53.213999999999999" u="1"/>
        <n v="59.831487499999994" u="1"/>
        <n v="12.90375" u="1"/>
        <n v="22.173663333333323" u="1"/>
        <n v="26.266200000000001" u="1"/>
        <n v="27.00967" u="1"/>
        <n v="31.025648238235298" u="1"/>
        <n v="34.741699999999994" u="1"/>
        <n v="35.147829999999985" u="1"/>
        <n v="37.572038405797109" u="1"/>
        <n v="45.475450000000002" u="1"/>
        <n v="55.027238051282055" u="1"/>
        <n v="61.415300000000002" u="1"/>
        <n v="72.98071811594204" u="1"/>
        <n v="107.09520000000001" u="1"/>
        <n v="1.9231041666666675" u="1"/>
        <n v="9.3985500000000002" u="1"/>
        <n v="9.628651666666654" u="1"/>
        <n v="10.619569999999996" u="1"/>
        <n v="12.373334999999997" u="1"/>
        <n v="16.3019" u="1"/>
        <n v="19.504304999999999" u="1"/>
        <n v="19.736283333333329" u="1"/>
        <n v="20.8035" u="1"/>
        <n v="25.131099999999996" u="1"/>
        <n v="32.138611432679738" u="1"/>
        <n v="45.009550000000004" u="1"/>
        <n v="99.45170499999999" u="1"/>
        <n v="0.89704500000000031" u="1"/>
        <n v="9.6761824545454544" u="1"/>
        <n v="13.531306666666664" u="1"/>
        <n v="17.298300000000001" u="1"/>
        <n v="19.291703333333331" u="1"/>
        <n v="19.883700000000001" u="1"/>
        <n v="26.380718115942031" u="1"/>
        <n v="30.505333333333333" u="1"/>
        <n v="31.173929999999999" u="1"/>
        <n v="47.695200000000007" u="1"/>
        <n v="60.806227666666665" u="1"/>
        <n v="64.20822166666666" u="1"/>
        <n v="67.900043333333329" u="1"/>
        <n v="219.84559666666664" u="1"/>
        <n v="13.995263333333327" u="1"/>
        <n v="23.618699999999993" u="1"/>
        <n v="28.294451666666653" u="1"/>
        <n v="40.336799999999997" u="1"/>
        <n v="40.838000000000001" u="1"/>
        <n v="41.838456666666659" u="1"/>
        <n v="106.33581" u="1"/>
        <n v="1.3206966666666629" u="1"/>
        <n v="4.9244016666666459" u="1"/>
        <n v="11.697058909090909" u="1"/>
        <n v="19.166437499999994" u="1"/>
        <n v="22.487269999999999" u="1"/>
        <n v="23.302212520617285" u="1"/>
        <n v="23.476914999999998" u="1"/>
        <n v="29.025827500000002" u="1"/>
        <n v="33.2438" u="1"/>
        <n v="33.607875" u="1"/>
        <n v="40.137366354177331" u="1"/>
        <n v="56.130508333333317" u="1"/>
        <n v="16.294090000000001" u="1"/>
        <n v="21.058489000000002" u="1"/>
        <n v="50.119871189054969" u="1"/>
        <n v="62.75430666666665" u="1"/>
        <n v="97.529085616577547" u="1"/>
        <n v="2.7459583333333248" u="1"/>
        <n v="9.6039450000000013" u="1"/>
        <n v="13.445169999999999" u="1"/>
        <n v="17.178373333333329" u="1"/>
        <n v="19.24701833333333" u="1"/>
        <n v="26.236466666666665" u="1"/>
        <n v="29.594250000000002" u="1"/>
        <n v="38.561933333333336" u="1"/>
        <n v="41.563000000000002" u="1"/>
        <n v="60.060694999999996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32.687019999999997" u="1"/>
        <n v="35.792296" u="1"/>
        <n v="67.025000000000006" u="1"/>
        <n v="68.281122950819679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8.350099999999998" u="1"/>
        <n v="36.209870000000002" u="1"/>
        <n v="45.61333333333333" u="1"/>
        <n v="45.791235507246384" u="1"/>
        <n v="50.7547" u="1"/>
        <n v="54.379678333333317" u="1"/>
        <n v="65.730013333333332" u="1"/>
        <n v="71.39661666666666" u="1"/>
        <n v="87.479609999999994" u="1"/>
        <n v="134.90797333333333" u="1"/>
        <n v="10.565799999999999" u="1"/>
        <n v="12.653" u="1"/>
        <n v="18.845700000000001" u="1"/>
        <n v="20.184016666666658" u="1"/>
        <n v="28.105283333333325" u="1"/>
        <n v="40.844761584000004" u="1"/>
        <n v="52.709049999999991" u="1"/>
        <n v="55.468449999999997" u="1"/>
        <n v="241.83633065533334" u="1"/>
        <n v="5.1539191666666673" u="1"/>
        <n v="10.13848333" u="1"/>
        <n v="10.315351666666654" u="1"/>
        <n v="10.4405" u="1"/>
        <n v="15.922015" u="1"/>
        <n v="16.97425333333333" u="1"/>
        <n v="33.8566" u="1"/>
        <n v="37.990739999999988" u="1"/>
        <n v="38.282119999999999" u="1"/>
        <n v="50.700478333333322" u="1"/>
        <n v="52.104556416666668" u="1"/>
        <n v="74.518300000000011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33.433047500000001" u="1"/>
        <n v="36.141264" u="1"/>
        <n v="137.04975333333334" u="1"/>
        <n v="2.3549599999999993" u="1"/>
        <n v="7.7417429999999996" u="1"/>
        <n v="10.145365" u="1"/>
        <n v="10.851699999999999" u="1"/>
        <n v="12.433299999999999" u="1"/>
        <n v="12.752429999999986" u="1"/>
        <n v="15.516899999999998" u="1"/>
        <n v="18.042224999999995" u="1"/>
        <n v="30.168900000000001" u="1"/>
        <n v="31.270813333333329" u="1"/>
        <n v="44.203899999999997" u="1"/>
        <n v="48.838200000000001" u="1"/>
        <n v="56.312425062499997" u="1"/>
        <n v="58.995405685333338" u="1"/>
        <n v="62.175000000000004" u="1"/>
        <n v="86.060362842666677" u="1"/>
        <n v="2.0000283333333342" u="1"/>
        <n v="8.4485939999999999" u="1"/>
        <n v="8.5224986111111107" u="1"/>
        <n v="21.596762499999997" u="1"/>
        <n v="35.670285507246383" u="1"/>
        <n v="44.754450690257812" u="1"/>
        <n v="85.670049999999989" u="1"/>
        <n v="11.626998636363636" u="1"/>
        <n v="14.261712499999994" u="1"/>
        <n v="15.889800000000001" u="1"/>
        <n v="20.825897140594382" u="1"/>
        <n v="24.3642" u="1"/>
        <n v="31.336149999999996" u="1"/>
        <n v="50.275275000000008" u="1"/>
        <n v="59.639399999999995" u="1"/>
        <n v="13.6205625" u="1"/>
        <n v="17.198217129567901" u="1"/>
        <n v="20.6084" u="1"/>
        <n v="26.299173333333329" u="1"/>
        <n v="28.672574999999995" u="1"/>
        <n v="28.759683333333339" u="1"/>
        <n v="32.766925000000001" u="1"/>
        <n v="50.500150062499998" u="1"/>
        <n v="51.183081319999999" u="1"/>
        <n v="56.137631732654327" u="1"/>
        <n v="66.168900000000008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97449999999999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9.763624999999994" u="1"/>
        <n v="21.551633333333331" u="1"/>
        <n v="22.75267333333333" u="1"/>
        <n v="32.673706521739135" u="1"/>
        <n v="51.972215124887441" u="1"/>
        <n v="52.595209999999994" u="1"/>
        <n v="143.53285" u="1"/>
        <n v="2.7614566666666587" u="1"/>
        <n v="18.080375" u="1"/>
        <n v="19.93311666666666" u="1"/>
        <n v="20.3017" u="1"/>
        <n v="32.439659999999996" u="1"/>
        <n v="37.612706666666647" u="1"/>
        <n v="41.974699999999999" u="1"/>
        <n v="78.714931709401725" u="1"/>
        <n v="1.7398049999999938" u="1"/>
        <n v="8.1689000000000007" u="1"/>
        <n v="9.7658199999999997" u="1"/>
        <n v="16.170561666666664" u="1"/>
        <n v="16.181825" u="1"/>
        <n v="17.436183333333332" u="1"/>
        <n v="26.159869999999994" u="1"/>
        <n v="27.976791666666667" u="1"/>
        <n v="35.293075000000002" u="1"/>
        <n v="39.325238333333324" u="1"/>
        <n v="44.839529999999996" u="1"/>
        <n v="44.852000000000004" u="1"/>
        <n v="44.951881666666665" u="1"/>
        <n v="68.34075" u="1"/>
        <n v="120.62427" u="1"/>
        <n v="9.4568316666666661" u="1"/>
        <n v="10.914858333333326" u="1"/>
        <n v="15.28108333" u="1"/>
        <n v="15.708400000000001" u="1"/>
        <n v="17.60125" u="1"/>
        <n v="32.087000000000003" u="1"/>
        <n v="32.557560000000002" u="1"/>
        <n v="33.453475000000005" u="1"/>
        <n v="47.18965" u="1"/>
        <n v="48.837600000000002" u="1"/>
        <n v="54.82501666666667" u="1"/>
        <n v="1.5464933333333279" u="1"/>
        <n v="8.3771749930000006" u="1"/>
        <n v="8.7152259393939389" u="1"/>
        <n v="15.182471014492755" u="1"/>
        <n v="15.263820000000001" u="1"/>
        <n v="27.235199999999992" u="1"/>
        <n v="27.823140000000002" u="1"/>
        <n v="29.382774999999988" u="1"/>
        <n v="36.588516666666663" u="1"/>
        <n v="38.147999999999996" u="1"/>
        <n v="59.255015999999998" u="1"/>
        <n v="155.9353123188406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66.770366663999994" u="1"/>
        <n v="1.3531816666666621" u="1"/>
        <n v="7.1258433333333313" u="1"/>
        <n v="13.709111881372554" u="1"/>
        <n v="19.558203699430202" u="1"/>
        <n v="23.980599999999999" u="1"/>
        <n v="51.191324999999999" u="1"/>
        <n v="52.275739999999985" u="1"/>
        <n v="75.378625" u="1"/>
        <n v="2.996175" u="1"/>
        <n v="14.357764999999995" u="1"/>
        <n v="14.903499999999999" u="1"/>
        <n v="16.524496666666668" u="1"/>
        <n v="19.316600085987655" u="1"/>
        <n v="22.389599992000001" u="1"/>
        <n v="27.089509999999997" u="1"/>
        <n v="30.975228333333327" u="1"/>
        <n v="31.854700000000001" u="1"/>
        <n v="42.168900000000001" u="1"/>
        <n v="103.195825" u="1"/>
        <n v="7.4188749999999999" u="1"/>
        <n v="17.598099999999999" u="1"/>
        <n v="17.718933333333329" u="1"/>
        <n v="22.522498611111111" u="1"/>
        <n v="24.689525" u="1"/>
        <n v="25.722799999999999" u="1"/>
        <n v="39.291600000000003" u="1"/>
        <n v="49.869" u="1"/>
        <n v="74.999151650000002" u="1"/>
        <n v="83.71390000000001" u="1"/>
        <n v="103.47881" u="1"/>
        <n v="15.448605813390314" u="1"/>
        <n v="26.008699999999997" u="1"/>
        <n v="31.842464999999997" u="1"/>
        <n v="43.226005284900282" u="1"/>
        <n v="46.071899999999999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6.917898333333326" u="1"/>
        <n v="39.819083333333332" u="1"/>
        <n v="43.277200000000008" u="1"/>
        <n v="61.45947833333333" u="1"/>
        <n v="122.05684333333332" u="1"/>
        <n v="17.022546666666667" u="1"/>
        <n v="20.010095833333324" u="1"/>
        <n v="42.111376666666665" u="1"/>
        <n v="44.055518333333325" u="1"/>
        <n v="67.095635000000001" u="1"/>
        <n v="90.90800999999999" u="1"/>
        <n v="8.4611450000000001" u="1"/>
        <n v="12.784386666666666" u="1"/>
        <n v="27.783266666666663" u="1"/>
        <n v="27.896062499999999" u="1"/>
        <n v="34.975007353743315" u="1"/>
        <n v="36.490600000000001" u="1"/>
        <n v="42.545900000000003" u="1"/>
        <n v="56.0468708333333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34.293679999999995" u="1"/>
        <n v="34.680613999999998" u="1"/>
        <n v="36.571256666666663" u="1"/>
        <n v="49.199283333333319" u="1"/>
        <n v="56.437370000000001" u="1"/>
        <n v="60.169000000000011" u="1"/>
        <n v="77.519819999999996" u="1"/>
        <n v="89.941949999999991" u="1"/>
        <n v="3.908466666666659" u="1"/>
        <n v="11.87716666666666" u="1"/>
        <n v="16.6915175" u="1"/>
        <n v="17.444600000000001" u="1"/>
        <n v="24.6082" u="1"/>
        <n v="26.447800000000001" u="1"/>
        <n v="27.419343333333323" u="1"/>
        <n v="29.013974999999999" u="1"/>
        <n v="78.602139999999991" u="1"/>
        <n v="18.163816666666666" u="1"/>
        <n v="22.596175000000002" u="1"/>
        <n v="38.353181666666657" u="1"/>
        <n v="39.290999999999997" u="1"/>
        <n v="43.265256776666668" u="1"/>
        <n v="80.541773333333325" u="1"/>
        <n v="3.7095500000000001" u="1"/>
        <n v="7.0391999999999957" u="1"/>
        <n v="9.423" u="1"/>
        <n v="25.00967" u="1"/>
        <n v="46.536907499999991" u="1"/>
        <n v="61.204145833333328" u="1"/>
        <n v="67.351125833333327" u="1"/>
        <n v="151.79425000000001" u="1"/>
        <n v="8.4206666666666674" u="1"/>
        <n v="8.9784199999999998" u="1"/>
        <n v="8.9956833300000003" u="1"/>
        <n v="10.902279999999999" u="1"/>
        <n v="10.9207175" u="1"/>
        <n v="17.504304999999999" u="1"/>
        <n v="18.8035" u="1"/>
        <n v="19.905058638948312" u="1"/>
        <n v="27.883299999999998" u="1"/>
        <n v="38.4015475" u="1"/>
        <n v="40.567064999999999" u="1"/>
        <n v="119.059071" u="1"/>
        <n v="13.1684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8.999556666666663" u="1"/>
        <n v="15.647574999999994" u="1"/>
        <n v="16.166056666666659" u="1"/>
        <n v="16.181904166666666" u="1"/>
        <n v="17.10523333333332" u="1"/>
        <n v="27.24474" u="1"/>
        <n v="34.344000000000001" u="1"/>
        <n v="74.063819999999993" u="1"/>
        <n v="81.42222000000001" u="1"/>
        <n v="6.9979333333333331" u="1"/>
        <n v="15.236374999999999" u="1"/>
        <n v="35.589424999999999" u="1"/>
        <n v="54.098383333333331" u="1"/>
        <n v="61.497631666666663" u="1"/>
        <n v="62.824616666666671" u="1"/>
        <n v="64.524271666666664" u="1"/>
        <n v="2.7009374999999998" u="1"/>
        <n v="10.484198636363637" u="1"/>
        <n v="21.133943333333324" u="1"/>
        <n v="22.58851666666666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4.318301666666663" u="1"/>
        <n v="15.912145833333332" u="1"/>
        <n v="18.322800000000001" u="1"/>
        <n v="33.802227299208432" u="1"/>
        <n v="60.253716666666669" u="1"/>
        <n v="10.734063333333326" u="1"/>
        <n v="13.603745000000002" u="1"/>
        <n v="15.832126666666667" u="1"/>
        <n v="18.347204999999999" u="1"/>
        <n v="27.729799999999997" u="1"/>
        <n v="37.157173333333326" u="1"/>
        <n v="39.365508333333331" u="1"/>
        <n v="39.47199333333333" u="1"/>
        <n v="45.880256666666654" u="1"/>
        <n v="54.860778333333329" u="1"/>
        <n v="56.594123062499996" u="1"/>
        <n v="59.590299999999999" u="1"/>
        <n v="89.689329999999998" u="1"/>
        <n v="0.79298840579710173" u="1"/>
        <n v="9.736800000000000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129.36844782608696" u="1"/>
        <n v="8.6230199999999986" u="1"/>
        <n v="11.71195" u="1"/>
        <n v="14.414277777777777" u="1"/>
        <n v="17.342320138888887" u="1"/>
        <n v="19.407818333333335" u="1"/>
        <n v="22.844899999999999" u="1"/>
        <n v="30.634951333333333" u="1"/>
        <n v="60.379881666666662" u="1"/>
        <n v="83.403930000000003" u="1"/>
        <n v="8.37242" u="1"/>
        <n v="21.782471014492756" u="1"/>
        <n v="28.689482608695656" u="1"/>
        <n v="33.270400000000002" u="1"/>
        <n v="36.543773333333327" u="1"/>
        <n v="42.900892361111111" u="1"/>
        <n v="45.266856666666655" u="1"/>
        <n v="64.708133333333322" u="1"/>
        <n v="10.406637499999997" u="1"/>
        <n v="12.631339999999996" u="1"/>
        <n v="17.302818333333327" u="1"/>
        <n v="24.024016666666668" u="1"/>
        <n v="51.276800000000009" u="1"/>
        <n v="53.98993999999999" u="1"/>
        <n v="2.8158749999999997" u="1"/>
        <n v="16.042224999999995" u="1"/>
        <n v="21.022346666666667" u="1"/>
        <n v="22.09110512121212" u="1"/>
        <n v="29.270813333333329" u="1"/>
        <n v="30.335700000000003" u="1"/>
        <n v="32.002600000000001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34.485336666666669" u="1"/>
        <n v="44.454900000000002" u="1"/>
        <n v="44.490200000000002" u="1"/>
        <n v="45.324835" u="1"/>
        <n v="51.235199999999992" u="1"/>
        <n v="60.311387499999995" u="1"/>
        <n v="66.858626666666666" u="1"/>
        <n v="4.8079757513333332" u="1"/>
        <n v="7.5896499999999998" u="1"/>
        <n v="15.124066666666657" u="1"/>
        <n v="33.765299999999996" u="1"/>
        <n v="36.33305" u="1"/>
        <n v="48.646866666666668" u="1"/>
        <n v="51.879543333333331" u="1"/>
        <n v="58.460543518000001" u="1"/>
        <n v="120.25614704006173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52.691500000000005" u="1"/>
        <n v="2.1794666666666673" u="1"/>
        <n v="11.209133333333329" u="1"/>
        <n v="20.501038909090912" u="1"/>
        <n v="29.878965217391308" u="1"/>
        <n v="32.194704999999992" u="1"/>
        <n v="88.038973333333331" u="1"/>
        <n v="102.53620000000001" u="1"/>
        <n v="0.89040211396011415" u="1"/>
        <n v="0.96655833333332997" u="1"/>
        <n v="14.2972" u="1"/>
        <n v="25.724833333333336" u="1"/>
        <n v="25.934133333333335" u="1"/>
        <n v="39.394826086956527" u="1"/>
        <n v="88.193380000000005" u="1"/>
        <n v="9.5679799999999986" u="1"/>
        <n v="10.628400000000001" u="1"/>
        <n v="17.93311666666666" u="1"/>
        <n v="21.020319999999998" u="1"/>
        <n v="30.932659999999998" u="1"/>
        <n v="31.627839999999999" u="1"/>
        <n v="33.409489999999998" u="1"/>
        <n v="40.433399999999999" u="1"/>
        <n v="49.093259999999987" u="1"/>
        <n v="54.718032000000001" u="1"/>
        <n v="13.765619999999998" u="1"/>
        <n v="15.17596" u="1"/>
        <n v="21.467230000000001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2.376974992999999" u="1"/>
        <n v="15.800625" u="1"/>
        <n v="17.036616263999999" u="1"/>
        <n v="20.181704166666666" u="1"/>
        <n v="34.56669492753624" u="1"/>
        <n v="36.549191666666665" u="1"/>
        <n v="54.495199999999997" u="1"/>
        <n v="74.671554999999984" u="1"/>
        <n v="10.4544" u="1"/>
        <n v="12.417423333333328" u="1"/>
        <n v="17.284500000000001" u="1"/>
        <n v="32.588516666666663" u="1"/>
        <n v="33.405133333333332" u="1"/>
        <n v="36.076066666666669" u="1"/>
        <n v="165.74968030000002" u="1"/>
        <n v="13.171746666666657" u="1"/>
        <n v="22.322600000000001" u="1"/>
        <n v="25.133743333333324" u="1"/>
        <n v="28.013373333333327" u="1"/>
        <n v="30.328193333333331" u="1"/>
        <n v="55.485599999999998" u="1"/>
        <n v="2.3064016666666589" u="1"/>
        <n v="4.1622149999999998" u="1"/>
        <n v="5.7486800000000002" u="1"/>
        <n v="12.364666666666666" u="1"/>
        <n v="33.263500000000001" u="1"/>
        <n v="33.904389999999999" u="1"/>
        <n v="45.156773333333319" u="1"/>
        <n v="7.7261599999999966" u="1"/>
        <n v="8.2802000000000007" u="1"/>
        <n v="8.7208749999999959" u="1"/>
        <n v="24.141399999999997" u="1"/>
        <n v="30.860727487333335" u="1"/>
        <n v="80.561943333333318" u="1"/>
        <n v="18.335603170940171" u="1"/>
        <n v="24.524096666666669" u="1"/>
        <n v="37.683774999999997" u="1"/>
        <n v="47.399050000000003" u="1"/>
        <n v="53.270813333333329" u="1"/>
        <n v="66.369924999999995" u="1"/>
        <n v="0.18772499999999998" u="1"/>
        <n v="2.636119999999992" u="1"/>
        <n v="4.5053383333333334" u="1"/>
        <n v="19.960764999999995" u="1"/>
        <n v="21.379066666666663" u="1"/>
        <n v="24.008699999999997" u="1"/>
        <n v="31.968333333333334" u="1"/>
        <n v="37.856200000000001" u="1"/>
        <n v="77.782999999999987" u="1"/>
        <n v="79.580906333333346" u="1"/>
        <n v="92.40037333333332" u="1"/>
        <n v="2.8195649999999999" u="1"/>
        <n v="10.411483333333329" u="1"/>
        <n v="15.668014650000003" u="1"/>
        <n v="15.918416666666667" u="1"/>
        <n v="33.167375" u="1"/>
        <n v="33.891779166666666" u="1"/>
        <n v="37.691888333333331" u="1"/>
        <n v="42.007469999999998" u="1"/>
        <n v="44.543373333333328" u="1"/>
        <n v="49.870285507246386" u="1"/>
        <n v="57.659089999999999" u="1"/>
        <n v="0.62104666666666397" u="1"/>
        <n v="2.5621199999999997" u="1"/>
        <n v="7.4037083333333253" u="1"/>
        <n v="7.48855" u="1"/>
        <n v="25.750900000000001" u="1"/>
        <n v="34.499323333333322" u="1"/>
        <n v="36.434437500000001" u="1"/>
        <n v="38.848750125000002" u="1"/>
        <n v="49.624499999999998" u="1"/>
        <n v="54.205633333333324" u="1"/>
        <n v="68.110986666666662" u="1"/>
        <n v="6.3358333333333299" u="1"/>
        <n v="7.5491175000000004" u="1"/>
        <n v="8.9492499999999957" u="1"/>
        <n v="11.351933333333335" u="1"/>
        <n v="15.344933333333328" u="1"/>
        <n v="16.808979999999998" u="1"/>
        <n v="30.009258333333335" u="1"/>
        <n v="30.094188333333335" u="1"/>
        <n v="47.536629999999995" u="1"/>
        <n v="60.55261666666665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105.17426" u="1"/>
        <n v="9.5367800000000003" u="1"/>
        <n v="9.5912633333333268" u="1"/>
        <n v="14.044875000000001" u="1"/>
        <n v="14.33528457834225" u="1"/>
        <n v="14.953109999999995" u="1"/>
        <n v="21.43231458333333" u="1"/>
        <n v="27.1098" u="1"/>
        <n v="33.215599999999995" u="1"/>
        <n v="44.332650000000001" u="1"/>
        <n v="58.550799999999995" u="1"/>
        <n v="84.291600000000003" u="1"/>
        <n v="8.5940000000000012" u="1"/>
        <n v="12.091799999999999" u="1"/>
        <n v="15.135633333333335" u="1"/>
        <n v="18.978851650000003" u="1"/>
        <n v="75.589422950819682" u="1"/>
        <n v="106.07062999999999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8.173663333333323" u="1"/>
        <n v="18.911349999999999" u="1"/>
        <n v="19.293074999999998" u="1"/>
        <n v="20.754403333333329" u="1"/>
        <n v="32.832300000000004" u="1"/>
        <n v="36.16214166666667" u="1"/>
        <n v="66.175565000000006" u="1"/>
        <n v="74.030223333333311" u="1"/>
        <n v="99.785229999999984" u="1"/>
        <n v="11.488539999999995" u="1"/>
        <n v="16.8035" u="1"/>
        <n v="24.113913333333329" u="1"/>
        <n v="30.558900000000001" u="1"/>
        <n v="52.129801561851856" u="1"/>
        <n v="66.374743333333328" u="1"/>
        <n v="1.42675" u="1"/>
        <n v="12.120487499999999" u="1"/>
        <n v="18.595037499999993" u="1"/>
        <n v="19.046900000000001" u="1"/>
        <n v="25.054759545454548" u="1"/>
        <n v="30.042899999999996" u="1"/>
        <n v="51.636687500000001" u="1"/>
        <n v="58.141823333333321" u="1"/>
        <n v="65.286123333333322" u="1"/>
        <n v="86.318060000000003" u="1"/>
        <n v="109.25808666666666" u="1"/>
        <n v="5.983043333333331" u="1"/>
        <n v="7.1683533333333234" u="1"/>
        <n v="11.515986666666667" u="1"/>
        <n v="11.995263333333327" u="1"/>
        <n v="15.55261666666666" u="1"/>
        <n v="17.757393333333333" u="1"/>
        <n v="51.764200000000002" u="1"/>
        <n v="73.733614633333346" u="1"/>
        <n v="11.99207" u="1"/>
        <n v="19.476914999999998" u="1"/>
        <n v="24.181504166666667" u="1"/>
        <n v="57.28796333333333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18.21543890909091" u="1"/>
        <n v="23.43923333333333" u="1"/>
        <n v="26.322400000000002" u="1"/>
        <n v="36.053254166666662" u="1"/>
        <n v="54.09404" u="1"/>
        <n v="64.250128000000004" u="1"/>
        <n v="6.7776733333333334" u="1"/>
        <n v="19.397533333333335" u="1"/>
        <n v="24.273499999999999" u="1"/>
        <n v="32.417759999999987" u="1"/>
        <n v="32.713799999999999" u="1"/>
        <n v="37.243196999999995" u="1"/>
        <n v="46.41677" u="1"/>
        <n v="14.907023636363638" u="1"/>
        <n v="23.702677083333334" u="1"/>
        <n v="32.295200000000001" u="1"/>
        <n v="32.517490000000002" u="1"/>
        <n v="71.012200000000007" u="1"/>
        <n v="78.538516666666666" u="1"/>
        <n v="9.4856000000000016" u="1"/>
        <n v="18.008296666666663" u="1"/>
        <n v="43.326500000000003" u="1"/>
        <n v="69.446850000000012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33.123383333333329" u="1"/>
        <n v="34.042332231927716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4.3214999999999995" u="1"/>
        <n v="11.613204166666662" u="1"/>
        <n v="12.138264818181819" u="1"/>
        <n v="15.854699999999999" u="1"/>
        <n v="42.963926388888886" u="1"/>
        <n v="56.551099999999998" u="1"/>
        <n v="57.911041650000008" u="1"/>
        <n v="58.78597681159421" u="1"/>
        <n v="3.6296666666666599" u="1"/>
        <n v="4.2462708333333286" u="1"/>
        <n v="6.6723866666666671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2.628289999999993" u="1"/>
        <n v="65.491290000000006" u="1"/>
        <n v="5.1772799999999997" u="1"/>
        <n v="40.511520000000004" u="1"/>
        <n v="60.990600000000001" u="1"/>
        <n v="69.670049999999989" u="1"/>
        <n v="75.170513333333332" u="1"/>
        <n v="132.38245000000001" u="1"/>
        <n v="0.98326999999999998" u="1"/>
        <n v="3.7883300000000002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60.955300000000008" u="1"/>
        <n v="78.516900000000007" u="1"/>
        <n v="87.651954166666656" u="1"/>
        <n v="10.98714833333333" u="1"/>
        <n v="11.153379999999995" u="1"/>
        <n v="14.039245000000001" u="1"/>
        <n v="18.700478333333322" u="1"/>
        <n v="22.238496666666666" u="1"/>
        <n v="39.701365833333334" u="1"/>
        <n v="47.807000000000002" u="1"/>
        <n v="71.419543333333323" u="1"/>
        <n v="100.2908" u="1"/>
        <n v="101.28689999999997" u="1"/>
        <n v="111.232275" u="1"/>
        <n v="10.209133333333329" u="1"/>
        <n v="19.268070000000002" u="1"/>
        <n v="54.199566664000002" u="1"/>
        <n v="78.082972500000011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19.348123333333326" u="1"/>
        <n v="27.226005284900285" u="1"/>
        <n v="29.230795000000001" u="1"/>
        <n v="43.242093333333329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35.90621999999999" u="1"/>
        <n v="36.614993333333331" u="1"/>
        <n v="39.97217333333333" u="1"/>
        <n v="46.046849999999999" u="1"/>
        <n v="98.680700000000002" u="1"/>
        <n v="110.2428" u="1"/>
        <n v="6.5300866969696951" u="1"/>
        <n v="16.169" u="1"/>
        <n v="38.190400000000004" u="1"/>
        <n v="107.19200846385543" u="1"/>
        <n v="4.2294100413105422" u="1"/>
        <n v="14.800625" u="1"/>
        <n v="15.518308132" u="1"/>
        <n v="22.796100000000003" u="1"/>
        <n v="28.621299999999998" u="1"/>
        <n v="28.830599999999997" u="1"/>
        <n v="33.045731666666669" u="1"/>
        <n v="49.347713333333324" u="1"/>
        <n v="3.1770333333333198" u="1"/>
        <n v="8.8402866666666622" u="1"/>
        <n v="28.580000000000002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48.419800000000009" u="1"/>
        <n v="53.286749999999991" u="1"/>
        <n v="56.260659000000004" u="1"/>
        <n v="89.746459999999999" u="1"/>
        <n v="115.98810166666667" u="1"/>
        <n v="8.3199699999999996" u="1"/>
        <n v="9.158100000000001" u="1"/>
        <n v="9.4263499999999993" u="1"/>
        <n v="10.642500090909092" u="1"/>
        <n v="28.469006666666662" u="1"/>
        <n v="34.4696" u="1"/>
        <n v="41.597900000000003" u="1"/>
        <n v="49.236719999999998" u="1"/>
        <n v="56.955811825679014" u="1"/>
        <n v="78.123383333333322" u="1"/>
        <n v="13.969065833333334" u="1"/>
        <n v="15.208221666666663" u="1"/>
        <n v="27.648333333333333" u="1"/>
        <n v="29.965634999999992" u="1"/>
        <n v="31.093980000000002" u="1"/>
        <n v="44.122540000000001" u="1"/>
        <n v="47.241062499999998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49.270813333333329" u="1"/>
        <n v="52.522953387530869" u="1"/>
        <n v="68.551100000000005" u="1"/>
        <n v="129.02951666666667" u="1"/>
        <n v="10.9776875" u="1"/>
        <n v="11.024410842666667" u="1"/>
        <n v="13.75928" u="1"/>
        <n v="15.691663333333331" u="1"/>
        <n v="15.812420833333334" u="1"/>
        <n v="25.764500000000002" u="1"/>
        <n v="30.817446974866318" u="1"/>
        <n v="32.581937500000002" u="1"/>
        <n v="60.621719999999996" u="1"/>
        <n v="63.707800000000006" u="1"/>
        <n v="76.522300000000001" u="1"/>
        <n v="80.725999999999999" u="1"/>
        <n v="90.002091666666672" u="1"/>
        <n v="10.20279" u="1"/>
        <n v="17.881466666666668" u="1"/>
        <n v="28.533739999999995" u="1"/>
        <n v="34.479959999999998" u="1"/>
        <n v="52.516999999999996" u="1"/>
        <n v="58.572300000000006" u="1"/>
        <n v="59.074194782098765" u="1"/>
        <n v="65.07285499999999" u="1"/>
        <n v="70.697403333333327" u="1"/>
        <n v="93.024933333333323" u="1"/>
        <n v="13.59466666666666" u="1"/>
        <n v="16.39001833333333" u="1"/>
        <n v="16.569094842666665" u="1"/>
        <n v="17.849620000000002" u="1"/>
        <n v="22.0853" u="1"/>
        <n v="26.050400000000003" u="1"/>
        <n v="32.252400000000002" u="1"/>
        <n v="44.085599999999999" u="1"/>
        <n v="51.1689875" u="1"/>
        <n v="55.530513553333336" u="1"/>
        <n v="1.3737266666666661" u="1"/>
        <n v="6.9973749999999999" u="1"/>
        <n v="7.1717999959999998" u="1"/>
        <n v="26.64818" u="1"/>
        <n v="39.66111999999999" u="1"/>
        <n v="1.1823299999999999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30.007690000000004" u="1"/>
        <n v="42.409256666666664" u="1"/>
        <n v="42.531816666666657" u="1"/>
        <n v="46.890508333333329" u="1"/>
        <n v="62.240691666666663" u="1"/>
        <n v="85.13073723005698" u="1"/>
        <n v="3.9800183333333337" u="1"/>
        <n v="8.490216666666667" u="1"/>
        <n v="8.9601066666666647" u="1"/>
        <n v="19.275431666666666" u="1"/>
        <n v="29.642625049829505" u="1"/>
        <n v="33.219066666666663" u="1"/>
        <n v="34.351100000000002" u="1"/>
        <n v="53.477800000000002" u="1"/>
        <n v="60.046130846930957" u="1"/>
        <n v="60.418817499999989" u="1"/>
        <n v="77.267283333333324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68.919690000000003" u="1"/>
        <n v="2.3905999919999998" u="1"/>
        <n v="10.819083333333333" u="1"/>
        <n v="13.980116000000001" u="1"/>
        <n v="17.562900000000003" u="1"/>
        <n v="21.00967" u="1"/>
        <n v="25.92754" u="1"/>
        <n v="28.408549999999998" u="1"/>
        <n v="32.16214166666667" u="1"/>
        <n v="48.441427777777776" u="1"/>
        <n v="152.73887333333332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6.0650716666666575" u="1"/>
        <n v="6.9584175000000004" u="1"/>
        <n v="7.1630033333333332" u="1"/>
        <n v="13.063949999999998" u="1"/>
        <n v="17.306819999999995" u="1"/>
        <n v="30.091799999999999" u="1"/>
        <n v="30.687853333333329" u="1"/>
        <n v="33.547125062500001" u="1"/>
        <n v="41.903700000000008" u="1"/>
        <n v="47.636687500000001" u="1"/>
        <n v="101.25808666666666" u="1"/>
        <n v="102.33438833333332" u="1"/>
        <n v="103.7192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3.472300000000004" u="1"/>
        <n v="44.582036994302001" u="1"/>
        <n v="49.343059999999994" u="1"/>
        <n v="60.098600000000005" u="1"/>
        <n v="73.148300000000006" u="1"/>
        <n v="1.3426499999999999" u="1"/>
        <n v="5.6678966666666657" u="1"/>
        <n v="14.423260000000001" u="1"/>
        <n v="15.869461666666659" u="1"/>
        <n v="17.476914999999998" u="1"/>
        <n v="18.021808329000002" u="1"/>
        <n v="19.777630090909092" u="1"/>
        <n v="23.187516666666667" u="1"/>
        <n v="23.442173333333329" u="1"/>
        <n v="24.241140000000001" u="1"/>
        <n v="25.756993333333334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31.996812499999997" u="1"/>
        <n v="43.318399999999997" u="1"/>
        <n v="105.74566" u="1"/>
        <n v="3.5805083289999997" u="1"/>
        <n v="16.982469999999999" u="1"/>
        <n v="17.444700000000001" u="1"/>
        <n v="18.698444393162397" u="1"/>
        <n v="18.735933333333332" u="1"/>
        <n v="20.236466666666665" u="1"/>
        <n v="22.908306666666647" u="1"/>
        <n v="35.130165833333336" u="1"/>
        <n v="101.1773" u="1"/>
        <n v="12.765773333333328" u="1"/>
        <n v="17.617125000000001" u="1"/>
        <n v="25.12715" u="1"/>
        <n v="40.03950379379085" u="1"/>
        <n v="44.679629999999996" u="1"/>
        <n v="51.28629833333332" u="1"/>
        <n v="94.891899999999993" u="1"/>
        <n v="2.8939333333333201" u="1"/>
        <n v="7.1593999999999998" u="1"/>
        <n v="11.661119999999993" u="1"/>
        <n v="19.191324999999999" u="1"/>
        <n v="25.170780000000001" u="1"/>
        <n v="28.713374999999999" u="1"/>
        <n v="41.721825000000003" u="1"/>
        <n v="1.3077108333333338" u="1"/>
        <n v="13.4854" u="1"/>
        <n v="20.50817" u="1"/>
        <n v="22.837863106666667" u="1"/>
        <n v="29.591875000000002" u="1"/>
        <n v="32.281122950819672" u="1"/>
        <n v="16.73141833333333" u="1"/>
        <n v="17.156773333333327" u="1"/>
        <n v="19.8" u="1"/>
        <n v="20.309237499999995" u="1"/>
        <n v="20.324029999999986" u="1"/>
        <n v="24.898625000000003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45.525983333333329" u="1"/>
        <n v="77.16937333333334" u="1"/>
        <n v="106.201594125" u="1"/>
        <n v="136.96467666666666" u="1"/>
        <n v="1.5377366666666619" u="1"/>
        <n v="2.5262816666666588" u="1"/>
        <n v="9.7026770833333327" u="1"/>
        <n v="9.7699283333333291" u="1"/>
        <n v="20.544593333333331" u="1"/>
        <n v="27.022550000000003" u="1"/>
        <n v="30.17681666666666" u="1"/>
        <n v="35.933116666666663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23.526962500000003" u="1"/>
        <n v="30.6633" u="1"/>
        <n v="34.457743333333319" u="1"/>
        <n v="35.810708333333331" u="1"/>
        <n v="62.448345129567905" u="1"/>
        <n v="91.680716666666669" u="1"/>
        <n v="8.28355" u="1"/>
        <n v="10.4297" u="1"/>
        <n v="26.6982" u="1"/>
        <n v="31.496359999999999" u="1"/>
        <n v="35.558203699430202" u="1"/>
        <n v="37.026700000000005" u="1"/>
        <n v="42.9345" u="1"/>
        <n v="52.298029166666666" u="1"/>
        <n v="57.579060000000005" u="1"/>
        <n v="69.689019999999999" u="1"/>
        <n v="1.8530648181818183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25.362733333333335" u="1"/>
        <n v="40.1470482382353" u="1"/>
        <n v="41.218666666666664" u="1"/>
        <n v="45.76329333333333" u="1"/>
        <n v="85.395316666666673" u="1"/>
        <n v="159.738" u="1"/>
        <n v="8.7361675000000005" u="1"/>
        <n v="9.2029399999999963" u="1"/>
        <n v="9.2091333333333285" u="1"/>
        <n v="12.616479999999999" u="1"/>
        <n v="16.851800000000001" u="1"/>
        <n v="20.609930000000002" u="1"/>
        <n v="54.349100000000007" u="1"/>
        <n v="60.800624999999997" u="1"/>
        <n v="108.31010000000001" u="1"/>
        <n v="0.30769666666666678" u="1"/>
        <n v="8.1378599999999999" u="1"/>
        <n v="8.9771549999999998" u="1"/>
        <n v="9.8348875000000007" u="1"/>
        <n v="10.249205" u="1"/>
        <n v="16.827283040061729" u="1"/>
        <n v="28.726300000000002" u="1"/>
        <n v="36.668325000000003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41.989023333333328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42.35915333333332" u="1"/>
        <n v="11.263816666666662" u="1"/>
        <n v="21.706363333333325" u="1"/>
        <n v="26.217500000000001" u="1"/>
        <n v="32.852000000000004" u="1"/>
        <n v="57.120218333333334" u="1"/>
        <n v="62.866271666666655" u="1"/>
        <n v="90.097939999999994" u="1"/>
        <n v="91.778943333333331" u="1"/>
        <n v="6.4259750000000002" u="1"/>
        <n v="13.800625" u="1"/>
        <n v="24.3779" u="1"/>
        <n v="31.063949999999998" u="1"/>
        <n v="34.727051666666661" u="1"/>
        <n v="46.495199999999997" u="1"/>
        <n v="79.52414499999999" u="1"/>
        <n v="0.29498099999999999" u="1"/>
        <n v="5.9351333333333338" u="1"/>
        <n v="18.31794" u="1"/>
        <n v="22.260437499999998" u="1"/>
        <n v="23.382774999999988" u="1"/>
        <n v="23.994599999999998" u="1"/>
        <n v="26.780804227920228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4.627491666666666" u="1"/>
        <n v="37.617125000000001" u="1"/>
        <n v="55.569000000000003" u="1"/>
        <n v="57.357679999999981" u="1"/>
        <n v="121.16840000000001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0.68377499999999991" u="1"/>
        <n v="7.07362" u="1"/>
        <n v="14.208221666666663" u="1"/>
        <n v="20.982270000000003" u="1"/>
        <n v="45.763900000000007" u="1"/>
        <n v="77.036259300000012" u="1"/>
        <n v="8.2423599999999997" u="1"/>
        <n v="13.865470909090909" u="1"/>
        <n v="16.551034999999999" u="1"/>
        <n v="38.141306666666658" u="1"/>
        <n v="45.270813333333329" u="1"/>
        <n v="46.702896000000003" u="1"/>
        <n v="69.679106666666655" u="1"/>
        <n v="100.312175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44.549418333333335" u="1"/>
        <n v="59.72431916666666" u="1"/>
        <n v="124.63884166666666" u="1"/>
        <n v="7.8400699999999999" u="1"/>
        <n v="10.619776666666656" u="1"/>
        <n v="13.882145" u="1"/>
        <n v="14.008609999999999" u="1"/>
        <n v="18.820650000000001" u="1"/>
        <n v="21.924900000000001" u="1"/>
        <n v="34.643700000000003" u="1"/>
        <n v="48.516999999999996" u="1"/>
        <n v="50.055900000000001" u="1"/>
        <n v="51.342566664000003" u="1"/>
        <n v="65.296999999999997" u="1"/>
        <n v="100.7084" u="1"/>
        <n v="7.2166999999999994" u="1"/>
        <n v="25.805589999999999" u="1"/>
        <n v="30.065071666666658" u="1"/>
        <n v="31.924500000000002" u="1"/>
        <n v="32.59066" u="1"/>
        <n v="41.41813333333333" u="1"/>
        <n v="50.230890000000002" u="1"/>
        <n v="112.22303333333332" u="1"/>
        <n v="1.4450699999999999" u="1"/>
        <n v="3.4156199999999997" u="1"/>
        <n v="6.0119599999999966" u="1"/>
        <n v="7.2862983333333222" u="1"/>
        <n v="17.063433333333322" u="1"/>
        <n v="17.613375000000001" u="1"/>
        <n v="35.575066666666665" u="1"/>
        <n v="38.822572983333338" u="1"/>
        <n v="47.259355825679016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16.659029999999998" u="1"/>
        <n v="17.908359999999995" u="1"/>
        <n v="23.350108333333331" u="1"/>
        <n v="30.935609999999997" u="1"/>
        <n v="34.703924999999998" u="1"/>
        <n v="37.394234999999995" u="1"/>
        <n v="40.120137499999998" u="1"/>
        <n v="89.329554999999999" u="1"/>
        <n v="7.1621416666666669" u="1"/>
        <n v="10.160739999999993" u="1"/>
        <n v="14.345800000000001" u="1"/>
        <n v="23.013974999999999" u="1"/>
        <n v="32.335093000000001" u="1"/>
        <n v="32.416443333333326" u="1"/>
        <n v="33.309056666666656" u="1"/>
        <n v="34.656648238235299" u="1"/>
        <n v="41.429699999999997" u="1"/>
        <n v="45.562800000000003" u="1"/>
        <n v="47.550939999999997" u="1"/>
        <n v="83.044154999999989" u="1"/>
        <n v="84.277276666666666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80.012073000000015" u="1"/>
        <n v="12.945449999999999" u="1"/>
        <n v="23.409813333333329" u="1"/>
        <n v="23.92754" u="1"/>
        <n v="30.425241666666668" u="1"/>
        <n v="57.213200000000001" u="1"/>
        <n v="81.324257500000002" u="1"/>
        <n v="13.97421666666666" u="1"/>
        <n v="15.50047" u="1"/>
        <n v="18.248333333333324" u="1"/>
        <n v="34.267609999999998" u="1"/>
        <n v="34.873200000000004" u="1"/>
        <n v="102.6943" u="1"/>
        <n v="148.20962333333333" u="1"/>
        <n v="2.3289249999999897" u="1"/>
        <n v="10.1684" u="1"/>
        <n v="26.739362499999999" u="1"/>
        <n v="26.903749999999999" u="1"/>
        <n v="39.863916666666661" u="1"/>
        <n v="63.929884057971016" u="1"/>
        <n v="75.853974999999991" u="1"/>
        <n v="2.6280299999999999" u="1"/>
        <n v="8.3912449999999925" u="1"/>
        <n v="13.410269999999999" u="1"/>
        <n v="13.55261666666666" u="1"/>
        <n v="19.375103333333335" u="1"/>
        <n v="24.619569999999996" u="1"/>
        <n v="29.051324999999999" u="1"/>
        <n v="60.515384776666671" u="1"/>
        <n v="63.846000000000004" u="1"/>
        <n v="104.37649500000001" u="1"/>
        <n v="12.838059999999999" u="1"/>
        <n v="18.118935" u="1"/>
        <n v="34.35172" u="1"/>
        <n v="41.677381884057979" u="1"/>
        <n v="42.098383333333331" u="1"/>
        <n v="42.566779710144935" u="1"/>
        <n v="48.168399999999998" u="1"/>
        <n v="59.546493333333331" u="1"/>
        <n v="69.568574999999996" u="1"/>
        <n v="79.301283333333316" u="1"/>
        <n v="104.83128333333335" u="1"/>
        <n v="25.775404999999999" u="1"/>
        <n v="31.669091666666667" u="1"/>
        <n v="52.426306666666655" u="1"/>
        <n v="2.17044999999999" u="1"/>
        <n v="16.75643333333332" u="1"/>
        <n v="23.077133333333336" u="1"/>
        <n v="24.139841666666666" u="1"/>
        <n v="33.295526214705887" u="1"/>
        <n v="46.09404" u="1"/>
        <n v="47.5079925" u="1"/>
        <n v="61.00085" u="1"/>
        <n v="62.855166666666662" u="1"/>
        <n v="108.41135999999999" u="1"/>
        <n v="130.79470999999998" u="1"/>
        <n v="0.1807" u="1"/>
        <n v="14.342649999999999" u="1"/>
        <n v="20.273499999999999" u="1"/>
        <n v="21.597627500000002" u="1"/>
        <n v="58.772083333333327" u="1"/>
        <n v="71.746139999999983" u="1"/>
        <n v="157.902985" u="1"/>
        <n v="7.7427999999999999" u="1"/>
        <n v="12.173369999999988" u="1"/>
        <n v="17.191324999999999" u="1"/>
        <n v="18.610230000000001" u="1"/>
        <n v="23.592833333333328" u="1"/>
        <n v="25.554841666666668" u="1"/>
        <n v="30.036613333333328" u="1"/>
        <n v="60.207244000000003" u="1"/>
        <n v="0.72593333333333199" u="1"/>
        <n v="6.0184016666666578" u="1"/>
        <n v="17.30885666666666" u="1"/>
        <n v="20.650716666666661" u="1"/>
        <n v="39.468449999999997" u="1"/>
        <n v="40.615200000000002" u="1"/>
        <n v="97.357392500000003" u="1"/>
        <n v="14.305063333333322" u="1"/>
        <n v="15.078309999999988" u="1"/>
        <n v="20.932559999999999" u="1"/>
        <n v="40.578844999999994" u="1"/>
        <n v="46.814531666666667" u="1"/>
        <n v="48.515123216728398" u="1"/>
        <n v="54.024410842666668" u="1"/>
        <n v="69.442235999999994" u="1"/>
        <n v="132.9083" u="1"/>
        <n v="0.58282" u="1"/>
        <n v="9.766299995999999" u="1"/>
        <n v="13.531816666666659" u="1"/>
        <n v="14.70049" u="1"/>
        <n v="20.252700000000001" u="1"/>
        <n v="22.89472" u="1"/>
        <n v="22.925359999999998" u="1"/>
        <n v="25.156373333333327" u="1"/>
        <n v="27.471193333333332" u="1"/>
        <n v="30.701304999999998" u="1"/>
        <n v="43.281625000000005" u="1"/>
        <n v="47.479609999999987" u="1"/>
        <n v="51.051474325191826" u="1"/>
        <n v="55.676249999999982" u="1"/>
        <n v="59.342166664000004" u="1"/>
        <n v="78.980173333333326" u="1"/>
        <n v="120.46159" u="1"/>
        <n v="8.7699283333333291" u="1"/>
        <n v="9.7338921515151515" u="1"/>
        <n v="16.791733333333333" u="1"/>
        <n v="23.270813333333329" u="1"/>
        <n v="43.415741738518527" u="1"/>
        <n v="49.417733333333331" u="1"/>
        <n v="52.364274999999999" u="1"/>
        <n v="68.793868333333336" u="1"/>
        <n v="10.36121666666666" u="1"/>
        <n v="10.476266666666668" u="1"/>
        <n v="18.083050431111115" u="1"/>
        <n v="29.869" u="1"/>
        <n v="93.327789999999993" u="1"/>
        <n v="139.80646999999999" u="1"/>
        <n v="6.2783333333333342" u="1"/>
        <n v="9.4297000000000004" u="1"/>
        <n v="23.336149999999996" u="1"/>
        <n v="23.9877" u="1"/>
        <n v="34.483000000000004" u="1"/>
        <n v="48.552610000000001" u="1"/>
        <n v="58.232192441133854" u="1"/>
        <n v="62.321519999999992" u="1"/>
        <n v="12.031283333333333" u="1"/>
        <n v="48.928100000000001" u="1"/>
        <n v="50.3491" u="1"/>
        <n v="53.527100000000004" u="1"/>
        <n v="62.030139999999989" u="1"/>
        <n v="87.042389999999997" u="1"/>
        <n v="101.41494666666665" u="1"/>
        <n v="17.944967333333334" u="1"/>
        <n v="18.857983333333323" u="1"/>
        <n v="36.048821685333337" u="1"/>
        <n v="40.461399999999998" u="1"/>
        <n v="72.679012499999999" u="1"/>
        <n v="80.288994999999986" u="1"/>
        <n v="0.99637999999999993" u="1"/>
        <n v="7.8989666666666674" u="1"/>
        <n v="11.086928333333328" u="1"/>
        <n v="13.834687499999999" u="1"/>
        <n v="17.208674999999999" u="1"/>
        <n v="22.435123333333326" u="1"/>
        <n v="26.780590000000004" u="1"/>
        <n v="29.040335999999996" u="1"/>
        <n v="35.242093333333329" u="1"/>
        <n v="39.177525000000003" u="1"/>
        <n v="41.822629999999997" u="1"/>
        <n v="42.826236666666667" u="1"/>
        <n v="60.623412500000001" u="1"/>
        <n v="133.98653249999998" u="1"/>
        <n v="7.2686700000000002" u="1"/>
        <n v="24.634291825679014" u="1"/>
        <n v="40.729198333333329" u="1"/>
        <n v="70.431616666666656" u="1"/>
        <n v="2.1855166666666581" u="1"/>
        <n v="2.936608333333333" u="1"/>
        <n v="3.4211874999999998" u="1"/>
        <n v="3.8124399999999841" u="1"/>
        <n v="5.4405599999999961" u="1"/>
        <n v="18.159869999999994" u="1"/>
        <n v="20.96322295081967" u="1"/>
        <n v="23.77525" u="1"/>
        <n v="24.003404756410255" u="1"/>
        <n v="36.581533333333326" u="1"/>
        <n v="49.492090000000005" u="1"/>
        <n v="69.507308333333327" u="1"/>
        <n v="2.5305135533333334" u="1"/>
        <n v="12.800625" u="1"/>
        <n v="14.600347181818183" u="1"/>
        <n v="26.036299999999997" u="1"/>
        <n v="30.220756666666666" u="1"/>
        <n v="31.692979999999999" u="1"/>
        <n v="37.816749999999999" u="1"/>
        <n v="47.652507651358029" u="1"/>
        <n v="0.42802499999999999" u="1"/>
        <n v="10.480173333333328" u="1"/>
        <n v="16.218275619333333" u="1"/>
        <n v="28.485365999999999" u="1"/>
        <n v="54.729869999999991" u="1"/>
        <n v="7.7272000000000007" u="1"/>
        <n v="9.0179399999999941" u="1"/>
        <n v="13.47125" u="1"/>
        <n v="14.618713333333316" u="1"/>
        <n v="17.89740333333333" u="1"/>
        <n v="18.30396666" u="1"/>
        <n v="19.07721231884058" u="1"/>
        <n v="26.422449999999998" u="1"/>
        <n v="30.702363333333331" u="1"/>
        <n v="39.028233333333333" u="1"/>
        <n v="60.035700000000006" u="1"/>
        <n v="0.44120590909090918" u="1"/>
        <n v="10.710425000000001" u="1"/>
        <n v="11.347216666666668" u="1"/>
        <n v="14.035800000000002" u="1"/>
        <n v="15.50381666666666" u="1"/>
        <n v="24.930633333333326" u="1"/>
        <n v="26.460543518000001" u="1"/>
        <n v="29.964073333333324" u="1"/>
        <n v="32.106300000000005" u="1"/>
        <n v="41.236719999999998" u="1"/>
        <n v="47.244250000000001" u="1"/>
        <n v="62.529700000000005" u="1"/>
        <n v="68.073112499999993" u="1"/>
        <n v="104.57020072463769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41.270813333333329" u="1"/>
        <n v="41.987699999999997" u="1"/>
        <n v="42.509483333333328" u="1"/>
        <n v="45.417423333333325" u="1"/>
        <n v="17.278220000000001" u="1"/>
        <n v="18.008699999999997" u="1"/>
        <n v="24.367550000000001" u="1"/>
        <n v="28.730818333333328" u="1"/>
        <n v="28.928100000000001" u="1"/>
        <n v="29.849626666666662" u="1"/>
        <n v="30.966618" u="1"/>
        <n v="48.231499999999997" u="1"/>
        <n v="51.664524999999998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8.468200000000003" u="1"/>
        <n v="49.932919999999989" u="1"/>
        <n v="60.231903005333336" u="1"/>
        <n v="19.352659751333334" u="1"/>
        <n v="20.032139999999998" u="1"/>
        <n v="20.791533333333334" u="1"/>
        <n v="23.805589999999999" u="1"/>
        <n v="25.675226666666667" u="1"/>
        <n v="26.141437499999999" u="1"/>
        <n v="27.856374999999993" u="1"/>
        <n v="43.144326000000007" u="1"/>
        <n v="73.057973333333337" u="1"/>
        <n v="156.57918999999995" u="1"/>
        <n v="6.612276666666661" u="1"/>
        <n v="8.8516000000000012" u="1"/>
        <n v="10.643061666666663" u="1"/>
        <n v="11.201979999999995" u="1"/>
        <n v="16.540533333333336" u="1"/>
        <n v="30.258086666666664" u="1"/>
        <n v="34.822572983333338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89.261113333333327" u="1"/>
        <n v="90.940936994302007" u="1"/>
        <n v="92.554599999999994" u="1"/>
        <n v="0.18017847222222222" u="1"/>
        <n v="11.953109999999995" u="1"/>
        <n v="19.1936" u="1"/>
        <n v="19.557675" u="1"/>
        <n v="28.621400000000005" u="1"/>
        <n v="33.961374999999997" u="1"/>
        <n v="35.727224999999997" u="1"/>
        <n v="36.949971666666656" u="1"/>
        <n v="51.302999999999997" u="1"/>
        <n v="61.526700000000005" u="1"/>
        <n v="75.240757500000001" u="1"/>
        <n v="0.5023069564197532" u="1"/>
        <n v="2.4164433333333259" u="1"/>
        <n v="9.0917999999999992" u="1"/>
        <n v="10.739750000000001" u="1"/>
        <n v="14.160539999999994" u="1"/>
        <n v="33.213999999999999" u="1"/>
        <n v="42.415756666666653" u="1"/>
        <n v="46.823106666666661" u="1"/>
        <n v="72.649592500000011" u="1"/>
        <n v="4.5168549999999996" u="1"/>
        <n v="14.086831666666662" u="1"/>
        <n v="17.00967" u="1"/>
        <n v="21.855233327999997" u="1"/>
        <n v="30.008610000000001" u="1"/>
        <n v="42.970200724637685" u="1"/>
        <n v="47.056660000000008" u="1"/>
        <n v="48.39070333333332" u="1"/>
        <n v="55.341030000000003" u="1"/>
        <n v="61.348560000000006" u="1"/>
        <n v="67.095200000000006" u="1"/>
        <n v="127.47391147469136" u="1"/>
        <n v="11.923333333333334" u="1"/>
        <n v="19.389826666666664" u="1"/>
        <n v="28.044875000000001" u="1"/>
        <n v="62.518139999999995" u="1"/>
        <n v="9.1684000000000001" u="1"/>
        <n v="26.091799999999999" u="1"/>
        <n v="30.081908333333335" u="1"/>
        <n v="37.270200000000003" u="1"/>
        <n v="7.9495666666666605" u="1"/>
        <n v="9.2184166666666592" u="1"/>
        <n v="10.335823636363637" u="1"/>
        <n v="12.55261666666666" u="1"/>
        <n v="18.085000000000001" u="1"/>
        <n v="19.381496666666667" u="1"/>
        <n v="25.677859999999999" u="1"/>
        <n v="32.293296666666663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1.692418333333336" u="1"/>
        <n v="42.903750000000002" u="1"/>
        <n v="57.199283999999999" u="1"/>
        <n v="68.287624000000008" u="1"/>
        <n v="136.39259499999997" u="1"/>
        <n v="6.7527583636363637" u="1"/>
        <n v="40.907800000000002" u="1"/>
        <n v="95.712341666666674" u="1"/>
        <n v="140.56114666666667" u="1"/>
        <n v="9.1764375000000005" u="1"/>
        <n v="11.579870909090911" u="1"/>
        <n v="26.420878333333327" u="1"/>
        <n v="38.349051666666654" u="1"/>
        <n v="40.799825062500005" u="1"/>
        <n v="47.527590198000006" u="1"/>
        <n v="56.97099484266667" u="1"/>
        <n v="104.29934" u="1"/>
        <n v="12.934039999999996" u="1"/>
        <n v="13.342649999999999" u="1"/>
        <n v="13.549620000000001" u="1"/>
        <n v="18.314951666666655" u="1"/>
        <n v="19.879546666666666" u="1"/>
        <n v="27.126349999999999" u="1"/>
        <n v="29.597227500000002" u="1"/>
        <n v="43.28629833333332" u="1"/>
        <n v="43.590299999999999" u="1"/>
        <n v="45.474049999999991" u="1"/>
        <n v="55.854100000000003" u="1"/>
        <n v="60.361483333333325" u="1"/>
        <n v="87.252700000000004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4.713374999999999" u="1"/>
        <n v="43.489363333333323" u="1"/>
        <n v="50.893806870370369" u="1"/>
        <n v="13.158374996999999" u="1"/>
        <n v="23.889400000000002" u="1"/>
        <n v="44.693939999999998" u="1"/>
        <n v="58.751231666666641" u="1"/>
        <n v="82.110900000000001" u="1"/>
        <n v="94.324834999999993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51.024999999999999" u="1"/>
        <n v="12.854699999999999" u="1"/>
        <n v="16.318850000000001" u="1"/>
        <n v="19.28026982647059" u="1"/>
        <n v="30.159089040666668" u="1"/>
        <n v="31.362333333333321" u="1"/>
        <n v="51.389670833333327" u="1"/>
        <n v="119.26533083333332" u="1"/>
        <n v="7.1596299999999999" u="1"/>
        <n v="18.788596666666663" u="1"/>
        <n v="32.955820833333334" u="1"/>
        <n v="49.356031709401712" u="1"/>
        <n v="4.8538399999999999" u="1"/>
        <n v="9.3571600000000004" u="1"/>
        <n v="9.5967983333333304" u="1"/>
        <n v="13.468447826086958" u="1"/>
        <n v="15.469726666666656" u="1"/>
        <n v="26.696269999999998" u="1"/>
        <n v="26.972850000000001" u="1"/>
        <n v="35.208724851069519" u="1"/>
        <n v="43.139119252728051" u="1"/>
        <n v="47.243212499999998" u="1"/>
        <n v="49.730013333333332" u="1"/>
        <n v="50.717848333333329" u="1"/>
        <n v="113.86623333333333" u="1"/>
        <n v="13.237849999999996" u="1"/>
        <n v="15.325049999999999" u="1"/>
        <n v="34.816600000000001" u="1"/>
        <n v="37.6113" u="1"/>
        <n v="40.907200000000003" u="1"/>
        <n v="68.90025" u="1"/>
        <n v="17.603999999999999" u="1"/>
        <n v="17.991959999999999" u="1"/>
        <n v="32.249838579772081" u="1"/>
        <n v="34.049999999999997" u="1"/>
        <n v="36.691500000000005" u="1"/>
        <n v="39.048375" u="1"/>
        <n v="48.082214999999998" u="1"/>
        <n v="62.608112500000004" u="1"/>
        <n v="3.0588125000000002" u="1"/>
        <n v="15.286298333333322" u="1"/>
        <n v="16.857983333333323" u="1"/>
        <n v="20.398700000000002" u="1"/>
        <n v="37.572850000000003" u="1"/>
        <n v="39.307767499999997" u="1"/>
        <n v="2.0295471818181823" u="1"/>
        <n v="2.071988333333322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55.895548294666668" u="1"/>
        <n v="60.72045" u="1"/>
        <n v="9.2214600000000004" u="1"/>
        <n v="10.770996666666646" u="1"/>
        <n v="14.8371" u="1"/>
        <n v="34.940670000000004" u="1"/>
        <n v="47.943522000000002" u="1"/>
        <n v="63.240900000000003" u="1"/>
        <n v="64.696571666666657" u="1"/>
        <n v="6.0408766666666605" u="1"/>
        <n v="9.2815750000000001" u="1"/>
        <n v="18.296633333333332" u="1"/>
        <n v="18.674633999999998" u="1"/>
        <n v="23.211873333333308" u="1"/>
        <n v="23.423200000000001" u="1"/>
        <n v="26.416305000000001" u="1"/>
        <n v="119.31806" u="1"/>
        <n v="10.360064848484848" u="1"/>
        <n v="11.800625" u="1"/>
        <n v="15.955196666666662" u="1"/>
        <n v="16.418431666666667" u="1"/>
        <n v="30.837400000000002" u="1"/>
        <n v="38.495199999999997" u="1"/>
        <n v="68.012" u="1"/>
        <n v="78.972700000000003" u="1"/>
        <n v="5.9231608333333341" u="1"/>
        <n v="11.12046333333333" u="1"/>
        <n v="33.743000000000002" u="1"/>
        <n v="35.837668694938273" u="1"/>
        <n v="36.847250000000003" u="1"/>
        <n v="42.791556666666665" u="1"/>
        <n v="48.195617499999997" u="1"/>
        <n v="49.692018333333337" u="1"/>
        <n v="56.955500000000001" u="1"/>
        <n v="6.4462183333333289" u="1"/>
        <n v="8.4044333333333299" u="1"/>
        <n v="15.587216666666659" u="1"/>
        <n v="25.254989999999999" u="1"/>
        <n v="29.342649999999999" u="1"/>
        <n v="39.485599999999998" u="1"/>
        <n v="56.812659999999987" u="1"/>
        <n v="0.54459333333333204" u="1"/>
        <n v="2.3846491666666676" u="1"/>
        <n v="14.952000000000002" u="1"/>
        <n v="20.531100000000002" u="1"/>
        <n v="21.747460000000004" u="1"/>
        <n v="24.018198333333327" u="1"/>
        <n v="27.83085333333333" u="1"/>
        <n v="29.789482608695653" u="1"/>
        <n v="42.014899999999997" u="1"/>
        <n v="46.560733333333332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63.814043333333323" u="1"/>
        <n v="81.54377333333332" u="1"/>
        <n v="1.8643433333333326" u="1"/>
        <n v="2.6251133333333261" u="1"/>
        <n v="6.4304666666666668" u="1"/>
        <n v="14.095366664" u="1"/>
        <n v="14.261249305555555" u="1"/>
        <n v="14.777999999999999" u="1"/>
        <n v="14.9806875" u="1"/>
        <n v="20.58517333333333" u="1"/>
        <n v="22.899993333333335" u="1"/>
        <n v="25.507392500000002" u="1"/>
        <n v="29.308256666666658" u="1"/>
        <n v="29.436296666666664" u="1"/>
        <n v="53.260015333333335" u="1"/>
        <n v="68.879543333333316" u="1"/>
        <n v="125.02610333333332" u="1"/>
        <n v="6.8715733333333286" u="1"/>
        <n v="20.494979999999998" u="1"/>
        <n v="22.367550000000001" u="1"/>
        <n v="24.620562499999998" u="1"/>
        <n v="30.949971666666656" u="1"/>
        <n v="32.856670173148146" u="1"/>
        <n v="33.444941818181817" u="1"/>
        <n v="39.69692999999999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33.624499999999998" u="1"/>
        <n v="43.530513553333336" u="1"/>
        <n v="46.408139999999996" u="1"/>
        <n v="13.424733333333327" u="1"/>
        <n v="22.009258333333335" u="1"/>
        <n v="24.07195362318841" u="1"/>
        <n v="32.338530000000006" u="1"/>
        <n v="50.018401666666655" u="1"/>
        <n v="53.179119999999998" u="1"/>
        <n v="63.070273333333333" u="1"/>
        <n v="7.8534651818181826" u="1"/>
        <n v="11.226005284900285" u="1"/>
        <n v="13.230795000000001" u="1"/>
        <n v="17.452237499999992" u="1"/>
        <n v="24.540133333333337" u="1"/>
        <n v="70.8994" u="1"/>
        <n v="3.1314799999999998" u="1"/>
        <n v="9.7756116666666575" u="1"/>
        <n v="29.431939999999997" u="1"/>
        <n v="34.898753636363637" u="1"/>
        <n v="36.882855555555558" u="1"/>
        <n v="37.194216666666655" u="1"/>
        <n v="40.122739999999993" u="1"/>
        <n v="48.353473333333312" u="1"/>
        <n v="62.714931709401718" u="1"/>
        <n v="0.43935333333333199" u="1"/>
        <n v="5.4680300000000006" u="1"/>
        <n v="6.1258699999999999" u="1"/>
        <n v="12.081908333333333" u="1"/>
        <n v="16.614593333333335" u="1"/>
        <n v="30.126825129567905" u="1"/>
        <n v="81.680168333333327" u="1"/>
        <n v="121.31846223005698" u="1"/>
        <n v="124.85939999999999" u="1"/>
        <n v="4.2977599999999967" u="1"/>
        <n v="12.015574997" u="1"/>
        <n v="26.081070833333335" u="1"/>
        <n v="70.055900000000008" u="1"/>
        <n v="75.427199999999999" u="1"/>
        <n v="97.133216666666655" u="1"/>
        <n v="119.43131333333332" u="1"/>
        <n v="12.252003333333334" u="1"/>
        <n v="15.923133333333334" u="1"/>
        <n v="23.478700000000003" u="1"/>
        <n v="30.870373333333326" u="1"/>
        <n v="34.538000000000004" u="1"/>
        <n v="113.14591333333331" u="1"/>
        <n v="4.7719160859876553" u="1"/>
        <n v="12.703833333333328" u="1"/>
        <n v="14.230799999999984" u="1"/>
        <n v="24.091799999999999" u="1"/>
        <n v="33.494736666666654" u="1"/>
        <n v="43.311099999999996" u="1"/>
        <n v="51.397801666666666" u="1"/>
        <n v="72.780641553333339" u="1"/>
        <n v="185.65320426400001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14.335623636363637" u="1"/>
        <n v="44.705064999999991" u="1"/>
        <n v="6.9153000000000002" u="1"/>
        <n v="12.095049999999995" u="1"/>
        <n v="12.590892151515153" u="1"/>
        <n v="13.140149999999998" u="1"/>
        <n v="14.278074999999999" u="1"/>
        <n v="19.647574999999996" u="1"/>
        <n v="26.954535" u="1"/>
        <n v="34.098383333333331" u="1"/>
        <n v="45.978883333333329" u="1"/>
        <n v="36.990400000000001" u="1"/>
        <n v="55.951900000000002" u="1"/>
        <n v="61.205300000000001" u="1"/>
        <n v="93.786266666666634" u="1"/>
        <n v="103.75777333333332" u="1"/>
        <n v="130.70353999999998" u="1"/>
        <n v="14.888283333333332" u="1"/>
        <n v="31.694499999999998" u="1"/>
        <n v="38.09404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26.314551666666652" u="1"/>
        <n v="36.850124999999998" u="1"/>
        <n v="39.28629833333332" u="1"/>
        <n v="47.641520999999997" u="1"/>
        <n v="107.85932999999999" u="1"/>
        <n v="1.1030616666666631" u="1"/>
        <n v="20.316926666666664" u="1"/>
        <n v="34.112437564197535" u="1"/>
        <n v="35.718091666666666" u="1"/>
        <n v="44.550489650000003" u="1"/>
        <n v="46.409050000000008" u="1"/>
        <n v="46.859329999999986" u="1"/>
        <n v="71.094965000000002" u="1"/>
        <n v="8.2788333333333348" u="1"/>
        <n v="15.129949999999999" u="1"/>
        <n v="24.447794000000002" u="1"/>
        <n v="26.295175" u="1"/>
        <n v="27.213399999999993" u="1"/>
        <n v="35.336149999999996" u="1"/>
        <n v="47.696529999999996" u="1"/>
        <n v="80.426036666666647" u="1"/>
        <n v="93.119699999999995" u="1"/>
        <n v="4.5549243960000005" u="1"/>
        <n v="5.2679333333333229" u="1"/>
        <n v="13.999684999999999" u="1"/>
        <n v="22.353960000000001" u="1"/>
        <n v="24.812291666666667" u="1"/>
        <n v="26.355483333333328" u="1"/>
        <n v="29.277619999999999" u="1"/>
        <n v="31.666710000000002" u="1"/>
        <n v="31.889000000000003" u="1"/>
        <n v="32.850999999999999" u="1"/>
        <n v="67.983793333333338" u="1"/>
        <n v="7.3591683333333311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8.200980000000001" u="1"/>
        <n v="39.48742" u="1"/>
        <n v="54.271522950819673" u="1"/>
        <n v="74.265609999999995" u="1"/>
        <n v="118.45986333333333" u="1"/>
        <n v="13.337173333333329" u="1"/>
        <n v="18.536428333333326" u="1"/>
        <n v="27.966558333333332" u="1"/>
        <n v="28.484707666666669" u="1"/>
        <n v="37.6738" u="1"/>
        <n v="60.585599999999999" u="1"/>
        <n v="5.8748183333333293" u="1"/>
        <n v="13.713374999999999" u="1"/>
        <n v="14.44441666666666" u="1"/>
        <n v="14.78262" u="1"/>
        <n v="34.784542999999999" u="1"/>
        <n v="37.036616264000003" u="1"/>
        <n v="39.139119252728051" u="1"/>
        <n v="46.06029833333332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102.80884999999998" u="1"/>
        <n v="2.2332899999999998" u="1"/>
        <n v="9.7187999999999999" u="1"/>
        <n v="15.059544999999986" u="1"/>
        <n v="18.299573333333328" u="1"/>
        <n v="19.109200000000001" u="1"/>
        <n v="31.024999999999999" u="1"/>
        <n v="36.367550000000001" u="1"/>
        <n v="53.375739999999993" u="1"/>
        <n v="53.462999999999994" u="1"/>
        <n v="67.134296666666643" u="1"/>
        <n v="77.727316666666667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28.516199999999998" u="1"/>
        <n v="30.024410842666668" u="1"/>
        <n v="35.369340000000001" u="1"/>
        <n v="130.01542799999999" u="1"/>
        <n v="5.6070000000000002" u="1"/>
        <n v="5.7511239999999999" u="1"/>
        <n v="14.392825" u="1"/>
        <n v="15.845823333333328" u="1"/>
        <n v="17.891758327000002" u="1"/>
        <n v="18.850714166666666" u="1"/>
        <n v="20.070083333333329" u="1"/>
        <n v="32.195999999999998" u="1"/>
        <n v="40.953024999999997" u="1"/>
        <n v="3.1772999999999998" u="1"/>
        <n v="5.6070000000000011" u="1"/>
        <n v="9.1534624999999998" u="1"/>
        <n v="21.883099999999999" u="1"/>
        <n v="25.953109999999995" u="1"/>
        <n v="29.264209564197532" u="1"/>
        <n v="30.578844999999998" u="1"/>
        <n v="35.074658333333332" u="1"/>
        <n v="57.173791304347837" u="1"/>
        <n v="64.805063333333322" u="1"/>
        <n v="87.531816666666657" u="1"/>
        <n v="92.628866666666653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48.637563487333338" u="1"/>
        <n v="153.5574033333333" u="1"/>
        <n v="8.8549500000000005" u="1"/>
        <n v="10.800625" u="1"/>
        <n v="13.281375000000001" u="1"/>
        <n v="14.821719454545455" u="1"/>
        <n v="17.375778" u="1"/>
        <n v="22.254533333333335" u="1"/>
        <n v="26.058019999999999" u="1"/>
        <n v="26.552616666666658" u="1"/>
        <n v="26.919917500000004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8.914000000000001" u="1"/>
        <n v="33.347713333333331" u="1"/>
        <n v="34.481841666666668" u="1"/>
        <n v="42.225413551927716" u="1"/>
        <n v="87.47084000000001" u="1"/>
        <n v="98.325206666666659" u="1"/>
        <n v="118.2526" u="1"/>
        <n v="9.8017866666666666" u="1"/>
        <n v="20.238" u="1"/>
        <n v="22.422449999999998" u="1"/>
        <n v="52.725399999999993" u="1"/>
        <n v="59.470399999999984" u="1"/>
        <n v="74.738282499999997" u="1"/>
        <n v="85.537752000000012" u="1"/>
        <n v="9.9356099999999987" u="1"/>
        <n v="20.937840000000001" u="1"/>
        <n v="23.539501553333334" u="1"/>
        <n v="35.948349999999998" u="1"/>
        <n v="39.244250000000001" u="1"/>
        <n v="49.358900000000006" u="1"/>
        <n v="120.83657666666667" u="1"/>
        <n v="3.0481370000000001" u="1"/>
        <n v="9.6050666666666604" u="1"/>
        <n v="19.854700000000001" u="1"/>
        <n v="20.513310690257818" u="1"/>
        <n v="20.779159999999997" u="1"/>
        <n v="24.37162" u="1"/>
        <n v="27.340471666666659" u="1"/>
        <n v="30.098145000000002" u="1"/>
        <n v="68.362916666666649" u="1"/>
        <n v="106.97708999999999" u="1"/>
        <n v="8.9453242424242407E-2" u="1"/>
        <n v="14.780333333333335" u="1"/>
        <n v="16.922875000000001" u="1"/>
        <n v="18.709483329999998" u="1"/>
        <n v="19.430099999999996" u="1"/>
        <n v="21.769928333333329" u="1"/>
        <n v="30.596798333333329" u="1"/>
        <n v="40.544200000000004" u="1"/>
        <n v="86.782049999999998" u="1"/>
        <n v="5.0221333279999998" u="1"/>
        <n v="8.159016666666659" u="1"/>
        <n v="11.480499995999999" u="1"/>
        <n v="11.943729999999999" u="1"/>
        <n v="13.807975751333334" u="1"/>
        <n v="19.398856666666667" u="1"/>
        <n v="29.4297" u="1"/>
        <n v="47.707800000000006" u="1"/>
        <n v="57.431491666666645" u="1"/>
        <n v="71.274538842666672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33.69856666666665" u="1"/>
        <n v="36.519095" u="1"/>
        <n v="47.260069999999999" u="1"/>
        <n v="62.182333333333332" u="1"/>
        <n v="68.672921666666653" u="1"/>
        <n v="76.855900000000005" u="1"/>
        <n v="152.89714999999998" u="1"/>
        <n v="9.6099560000000004" u="1"/>
        <n v="19.705256666666656" u="1"/>
        <n v="35.086831666666662" u="1"/>
        <n v="43.188249999999996" u="1"/>
        <n v="46.200580000000002" u="1"/>
        <n v="51.964500000000001" u="1"/>
        <n v="54.338504999999998" u="1"/>
        <n v="58.055100000000003" u="1"/>
        <n v="62.306100000000001" u="1"/>
        <n v="1.36148333333333" u="1"/>
        <n v="4.2986999999999993" u="1"/>
        <n v="10.344933333333328" u="1"/>
        <n v="14.494736666666652" u="1"/>
        <n v="34.830599999999997" u="1"/>
        <n v="58.439909999999998" u="1"/>
        <n v="76.082999999999998" u="1"/>
        <n v="81.81265999999998" u="1"/>
        <n v="86.112788333333313" u="1"/>
        <n v="2.2812033333333268" u="1"/>
        <n v="4.2987000000000002" u="1"/>
        <n v="12.162115" u="1"/>
        <n v="22.633779999999994" u="1"/>
        <n v="37.696455999999998" u="1"/>
        <n v="73.261113333333327" u="1"/>
        <n v="15.791039999999995" u="1"/>
        <n v="30.20899" u="1"/>
        <n v="31.150496666666662" u="1"/>
        <n v="43.853479999999983" u="1"/>
        <n v="53.585976811594207" u="1"/>
        <n v="85.893799999999999" u="1"/>
        <n v="3.0083499999999899" u="1"/>
        <n v="13.85186" u="1"/>
        <n v="22.202190000000002" u="1"/>
        <n v="37.485620833333321" u="1"/>
        <n v="40.390400000000007" u="1"/>
        <n v="42.745179999999998" u="1"/>
        <n v="43.703733333333325" u="1"/>
        <n v="63.789652173913055" u="1"/>
        <n v="79.608399999999989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77.727048333333329" u="1"/>
        <n v="80.397829999999999" u="1"/>
        <n v="131.78262000000001" u="1"/>
        <n v="8.0744648484848476" u="1"/>
        <n v="13.711499999999999" u="1"/>
        <n v="20.679733333333331" u="1"/>
        <n v="44.293400000000005" u="1"/>
        <n v="47.894826086956527" u="1"/>
        <n v="62.999556666666663" u="1"/>
        <n v="67.824395749927717" u="1"/>
        <n v="79.853520000000003" u="1"/>
        <n v="12.194373333333328" u="1"/>
        <n v="32.47763333333333" u="1"/>
        <n v="36.650223333333329" u="1"/>
        <n v="47.397801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60.797240000000002" u="1"/>
        <n v="1.21881666666666" u="1"/>
        <n v="12.738533333333326" u="1"/>
        <n v="15.75" u="1"/>
        <n v="19.304090000000002" u="1"/>
        <n v="24.388149999999996" u="1"/>
        <n v="25.331600000000002" u="1"/>
        <n v="30.919717500000004" u="1"/>
        <n v="33.28772971014493" u="1"/>
        <n v="34.122433333333333" u="1"/>
        <n v="36.168399999999998" u="1"/>
        <n v="58.06382" u="1"/>
        <n v="128.76211942729026" u="1"/>
        <n v="8.4949333333333339" u="1"/>
        <n v="24.865096666666663" u="1"/>
        <n v="32.872500000000002" u="1"/>
        <n v="69.10098499999998" u="1"/>
        <n v="9.4709433333333273" u="1"/>
        <n v="22.862759999999994" u="1"/>
        <n v="29.683604999999996" u="1"/>
        <n v="34.09404" u="1"/>
        <n v="36.681166666666662" u="1"/>
        <n v="37.325358333333334" u="1"/>
        <n v="45.669649999999997" u="1"/>
        <n v="54.921271666666655" u="1"/>
        <n v="64.590299999999999" u="1"/>
        <n v="82.448311666666655" u="1"/>
        <n v="107.57820000000001" u="1"/>
        <n v="121.59974749999999" u="1"/>
        <n v="5.2876666666666674" u="1"/>
        <n v="19.220727500000002" u="1"/>
        <n v="26.911486" u="1"/>
        <n v="29.208385" u="1"/>
        <n v="42.3" u="1"/>
        <n v="60.213273333333333" u="1"/>
        <n v="0.95458666666666403" u="1"/>
        <n v="5.1797240000000002" u="1"/>
        <n v="11.882471014492754" u="1"/>
        <n v="13.62176" u="1"/>
        <n v="14.420878333333325" u="1"/>
        <n v="32.465466666666671" u="1"/>
        <n v="33.903899999999993" u="1"/>
        <n v="70.998866666666657" u="1"/>
        <n v="71.633889999999994" u="1"/>
        <n v="131.501195" u="1"/>
        <n v="11.340471666666657" u="1"/>
        <n v="12.278633333333334" u="1"/>
        <n v="18.3918" u="1"/>
        <n v="22.597256627927717" u="1"/>
        <n v="27.363756666666667" u="1"/>
        <n v="29.8477" u="1"/>
        <n v="36.188079999999999" u="1"/>
        <n v="38.578896666666665" u="1"/>
        <n v="11.76886833333333" u="1"/>
        <n v="11.89533333333333" u="1"/>
        <n v="13.554136666666661" u="1"/>
        <n v="21.590299999999999" u="1"/>
        <n v="21.708803333333329" u="1"/>
        <n v="28.049399999999999" u="1"/>
        <n v="41.489455473529418" u="1"/>
        <n v="42.878706666666659" u="1"/>
        <n v="46.266375000000004" u="1"/>
        <n v="50.064833333333333" u="1"/>
        <n v="65.286180833333319" u="1"/>
        <n v="0.144696666666666" u="1"/>
        <n v="13.678919454545456" u="1"/>
        <n v="15.12635" u="1"/>
        <n v="17.147649999999999" u="1"/>
        <n v="21.20234" u="1"/>
        <n v="24.300245901639343" u="1"/>
        <n v="24.701304999999998" u="1"/>
        <n v="27.20913333333333" u="1"/>
        <n v="27.513051666666659" u="1"/>
        <n v="38.785566666666654" u="1"/>
        <n v="39.051474325191826" u="1"/>
        <n v="42.878706666666666" u="1"/>
        <n v="43.244139999999994" u="1"/>
        <n v="43.448338096666667" u="1"/>
        <n v="98.807050000000004" u="1"/>
        <n v="130.7502769112532" u="1"/>
        <n v="7.0363616666666671" u="1"/>
        <n v="13.217064848484849" u="1"/>
        <n v="15.99512" u="1"/>
        <n v="25.966558333333332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6.094749999999998" u="1"/>
        <n v="33.036616264000003" u="1"/>
        <n v="54.089186666666663" u="1"/>
        <n v="72.723420000000004" u="1"/>
        <n v="82.897406666666654" u="1"/>
        <n v="97.866233333333327" u="1"/>
        <n v="4.3140966666666607" u="1"/>
        <n v="6.7365333333333339" u="1"/>
        <n v="9.4751516666666546" u="1"/>
        <n v="12.47721231884058" u="1"/>
        <n v="19.025399999999998" u="1"/>
        <n v="30.613999999999997" u="1"/>
        <n v="33.095699999999994" u="1"/>
        <n v="42.682699999999997" u="1"/>
        <n v="63.430412230056987" u="1"/>
        <n v="77.415386062500005" u="1"/>
        <n v="91.296374999999998" u="1"/>
        <n v="11.442079999999992" u="1"/>
        <n v="22.019863333333326" u="1"/>
        <n v="27.261249305555555" u="1"/>
        <n v="27.834620000000001" u="1"/>
        <n v="31.532964515151516" u="1"/>
        <n v="42.866095833333326" u="1"/>
        <n v="77.414946666666651" u="1"/>
        <n v="120.64106" u="1"/>
        <n v="0.37380000000000002" u="1"/>
        <n v="7.4786333333333301" u="1"/>
        <n v="14.3421" u="1"/>
        <n v="29.484900000000003" u="1"/>
        <n v="30.722966666666661" u="1"/>
        <n v="33.381516666666656" u="1"/>
        <n v="34.168700000000001" u="1"/>
        <n v="37.045999999999999" u="1"/>
        <n v="46.450669999999995" u="1"/>
        <n v="46.969000000000001" u="1"/>
        <n v="95.370200724637684" u="1"/>
        <n v="4.7655499999999797" u="1"/>
        <n v="7.1351541666666609" u="1"/>
        <n v="10.2974" u="1"/>
        <n v="12.36233333333332" u="1"/>
        <n v="26.516200000000001" u="1"/>
        <n v="43.31383666666666" u="1"/>
        <n v="80.806690000000003" u="1"/>
        <n v="89.667635000000004" u="1"/>
        <n v="1.3458775000000001" u="1"/>
        <n v="1.8492833333333261" u="1"/>
        <n v="9.3362583333333244" u="1"/>
        <n v="12.756033333333335" u="1"/>
        <n v="16.314078462000001" u="1"/>
        <n v="19.086831666666662" u="1"/>
        <n v="23.953109999999995" u="1"/>
        <n v="28.578844999999998" u="1"/>
        <n v="30.436095000000002" u="1"/>
        <n v="32.498374999999989" u="1"/>
        <n v="35.585343333333327" u="1"/>
        <n v="45.439119252728055" u="1"/>
        <n v="87.264499999999998" u="1"/>
        <n v="147.19036" u="1"/>
        <n v="9.8094499999999965" u="1"/>
        <n v="13.1532625" u="1"/>
        <n v="21.7690780813072" u="1"/>
        <n v="30.634500000000003" u="1"/>
        <n v="35.896100000000004" u="1"/>
        <n v="37.16075" u="1"/>
        <n v="57.109933333333338" u="1"/>
        <n v="10.755423333333329" u="1"/>
        <n v="11.019314999999999" u="1"/>
        <n v="27.208833333333331" u="1"/>
        <n v="29.262837499999996" u="1"/>
        <n v="49.975030000000004" u="1"/>
        <n v="79.748250833333316" u="1"/>
        <n v="12.790989999999994" u="1"/>
        <n v="21.176060000000003" u="1"/>
        <n v="110.2526" u="1"/>
        <n v="124.7979" u="1"/>
        <n v="10.536916661999999" u="1"/>
        <n v="10.627491666666666" u="1"/>
        <n v="16.781700000000001" u="1"/>
        <n v="21.743351666666655" u="1"/>
        <n v="28.864896666666663" u="1"/>
        <n v="30.018401666666659" u="1"/>
        <n v="39.569000000000003" u="1"/>
        <n v="50.145193333333324" u="1"/>
        <n v="63.207138888888892" u="1"/>
        <n v="66.745633333333316" u="1"/>
        <n v="1.255767391049383" u="1"/>
        <n v="10.641236666666657" u="1"/>
        <n v="18.76886833333333" u="1"/>
        <n v="21.484186666666655" u="1"/>
        <n v="21.628149999999998" u="1"/>
        <n v="25.861499999999999" u="1"/>
        <n v="35.363356666666668" u="1"/>
        <n v="62.946700000000007" u="1"/>
        <n v="68.753149999999991" u="1"/>
        <n v="74.058979999999991" u="1"/>
        <n v="4.3266766666666605" u="1"/>
        <n v="17.194216666666655" u="1"/>
        <n v="20.900000000000002" u="1"/>
        <n v="24.531816666666657" u="1"/>
        <n v="32.766325000000002" u="1"/>
        <n v="34.5867" u="1"/>
        <n v="69.529884057971032" u="1"/>
        <n v="101.06106250000001" u="1"/>
        <n v="8.1301483333333309" u="1"/>
        <n v="12.261249305555555" u="1"/>
        <n v="14.530449999999986" u="1"/>
        <n v="27.645322950819672" u="1"/>
        <n v="33.441308333333332" u="1"/>
        <n v="57.219697584000002" u="1"/>
        <n v="66.730013333333332" u="1"/>
        <n v="109.02610333333332" u="1"/>
        <n v="1.9934333333333341" u="1"/>
        <n v="3.2223600000000001" u="1"/>
        <n v="5.8874000000000004" u="1"/>
        <n v="14.607199999999999" u="1"/>
        <n v="15.480299995999999" u="1"/>
        <n v="15.652394545454545" u="1"/>
        <n v="21.707080000000001" u="1"/>
        <n v="24.72207090909091" u="1"/>
        <n v="26.709083329999999" u="1"/>
        <n v="27.4297" u="1"/>
        <n v="44.539133333333339" u="1"/>
        <n v="8.0810708333333334" u="1"/>
        <n v="11.918616666666667" u="1"/>
        <n v="13.666694927536234" u="1"/>
        <n v="17.079769999999996" u="1"/>
        <n v="20.14322593939394" u="1"/>
        <n v="23.045999999999999" u="1"/>
        <n v="41.484900000000003" u="1"/>
        <n v="44.954583333333332" u="1"/>
        <n v="52.516199999999998" u="1"/>
        <n v="58.536200000000008" u="1"/>
        <n v="1.0557458333333309" u="1"/>
        <n v="7.6386299999999991" u="1"/>
        <n v="7.8647499999999999" u="1"/>
        <n v="15.447892151515152" u="1"/>
        <n v="22.065071666666658" u="1"/>
        <n v="74.591578333333331" u="1"/>
        <n v="6.9258000000000006" u="1"/>
        <n v="10.879709999999999" u="1"/>
        <n v="12.201884999999999" u="1"/>
        <n v="13.02586" u="1"/>
        <n v="14.772526666666664" u="1"/>
        <n v="17.217649999999995" u="1"/>
        <n v="36.552616666666658" u="1"/>
        <n v="45.544553333333326" u="1"/>
        <n v="89.031130000000005" u="1"/>
        <n v="111.06607333333332" u="1"/>
        <n v="15.78252" u="1"/>
        <n v="20.097883333333336" u="1"/>
        <n v="37.166319999999999" u="1"/>
        <n v="40.119616666666658" u="1"/>
        <n v="83.008384083188773" u="1"/>
        <n v="98.896606666666656" u="1"/>
        <n v="12.796773333333334" u="1"/>
        <n v="15.075473333333324" u="1"/>
        <n v="21.032400000000003" u="1"/>
        <n v="21.530449999999988" u="1"/>
        <n v="28.195999999999998" u="1"/>
        <n v="61.70849583333333" u="1"/>
        <n v="82.745730000000009" u="1"/>
        <n v="131.79470999999998" u="1"/>
        <n v="14.26143623188406" u="1"/>
        <n v="33.932706426827096" u="1"/>
        <n v="51.358489999999996" u="1"/>
        <n v="63.412773333333327" u="1"/>
        <n v="10.343059999999996" u="1"/>
        <n v="14.079374999999999" u="1"/>
        <n v="41.213200000000001" u="1"/>
        <n v="45.891649999999998" u="1"/>
        <n v="88.221112500000004" u="1"/>
        <n v="17.181529999999999" u="1"/>
        <n v="28.098600000000001" u="1"/>
        <n v="33.063569826470591" u="1"/>
        <n v="49.34075" u="1"/>
        <n v="55.93721" u="1"/>
        <n v="56.766694927536236" u="1"/>
        <n v="12.074264848484848" u="1"/>
        <n v="13.137458333333333" u="1"/>
        <n v="28.667466666666659" u="1"/>
        <n v="40.12803333333332" u="1"/>
        <n v="48.844209999999997" u="1"/>
        <n v="50.572845785261052" u="1"/>
        <n v="51.299608333333332" u="1"/>
        <n v="52.014399999999995" u="1"/>
        <n v="131.54419999999999" u="1"/>
        <n v="8.6475749999999945" u="1"/>
        <n v="14.497631666666663" u="1"/>
        <n v="16.377300000000002" u="1"/>
        <n v="20.168399999999998" u="1"/>
        <n v="20.419" u="1"/>
        <n v="31.208633333333331" u="1"/>
        <n v="32.959917320000002" u="1"/>
        <n v="47.846000000000004" u="1"/>
        <n v="5.8194749999999988" u="1"/>
        <n v="5.8485294545454547" u="1"/>
        <n v="16.6219" u="1"/>
        <n v="21.701299999999996" u="1"/>
        <n v="28.0425" u="1"/>
        <n v="32.168399999999998" u="1"/>
        <n v="41.461924999999994" u="1"/>
        <n v="43.546493333333331" u="1"/>
        <n v="64.039413333333314" u="1"/>
        <n v="74.557946666666652" u="1"/>
        <n v="83.179789999999997" u="1"/>
        <n v="132.51324999999997" u="1"/>
        <n v="2.1967666666666599" u="1"/>
        <n v="3.088095" u="1"/>
        <n v="10.015709999999993" u="1"/>
        <n v="14.568599999999993" u="1"/>
        <n v="27.955759999999998" u="1"/>
        <n v="32.70174999999999" u="1"/>
        <n v="36.200563333333328" u="1"/>
        <n v="87.757773333333319" u="1"/>
        <n v="1.0819083333333332" u="1"/>
        <n v="19.778865" u="1"/>
        <n v="25.549020000000002" u="1"/>
        <n v="34.3241843030303" u="1"/>
        <n v="36.183433333333333" u="1"/>
        <n v="43.343580000000003" u="1"/>
        <n v="55.316000000000003" u="1"/>
        <n v="6.5637541666666603" u="1"/>
        <n v="6.9072333333333304" u="1"/>
        <n v="9.1948999960000002" u="1"/>
        <n v="9.9620899999999999" u="1"/>
        <n v="10.342649999999999" u="1"/>
        <n v="20.532626666666665" u="1"/>
        <n v="22.090896333333337" u="1"/>
        <n v="31.317599999999999" u="1"/>
        <n v="42.147116666666662" u="1"/>
        <n v="72.553979300000009" u="1"/>
        <n v="1.494124995" u="1"/>
        <n v="4.0844499999999906" u="1"/>
        <n v="5.2675799999999997" u="1"/>
        <n v="12.700056" u="1"/>
        <n v="15.986599999999999" u="1"/>
        <n v="38.859329999999986" u="1"/>
        <n v="51.835698238235302" u="1"/>
        <n v="135.63884166666668" u="1"/>
        <n v="11.450195000000001" u="1"/>
        <n v="13.129949999999999" u="1"/>
        <n v="13.737266666666667" u="1"/>
        <n v="14.405000000000001" u="1"/>
        <n v="23.579050000000002" u="1"/>
        <n v="34.176220000000001" u="1"/>
        <n v="49.0306" u="1"/>
        <n v="52.730383333333336" u="1"/>
        <n v="56.735359999999986" u="1"/>
        <n v="0.2307725000000001" u="1"/>
        <n v="7.1481666666666595" u="1"/>
        <n v="8.8828555555555546" u="1"/>
        <n v="22.608413333333328" u="1"/>
        <n v="24.923233333333329" u="1"/>
        <n v="25.513051666666655" u="1"/>
        <n v="28.742625049829503" u="1"/>
        <n v="50.725800294666669" u="1"/>
        <n v="53.163700000000006" u="1"/>
        <n v="128.80884999999998" u="1"/>
        <n v="8.1384648181818182" u="1"/>
        <n v="9.8546999999999993" u="1"/>
        <n v="14.645199999999999" u="1"/>
        <n v="17.633923333333328" u="1"/>
        <n v="18.890460000000001" u="1"/>
        <n v="25.20913333333333" u="1"/>
        <n v="25.362333333333321" u="1"/>
        <n v="25.513051666666659" u="1"/>
        <n v="34.330778333333335" u="1"/>
        <n v="38.878706666666666" u="1"/>
        <n v="78.618137230056988" u="1"/>
        <n v="132.8778125" u="1"/>
        <n v="1.1774799999999996" u="1"/>
        <n v="5.4258499999999996" u="1"/>
        <n v="7.7276591666666672" u="1"/>
        <n v="9.8765150000000013" u="1"/>
        <n v="19.708200000000001" u="1"/>
        <n v="26.755023333333327" u="1"/>
        <n v="32.454227500000002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47.046216666666659" u="1"/>
        <n v="55.586818333333326" u="1"/>
        <n v="12.325049999999999" u="1"/>
        <n v="17.590994000000002" u="1"/>
        <n v="27.671206341880342" u="1"/>
        <n v="68.221800000000002" u="1"/>
        <n v="73.139200000000002" u="1"/>
        <n v="87.745779999999996" u="1"/>
        <n v="1.1414" u="1"/>
        <n v="13.31912" u="1"/>
        <n v="13.859114999999994" u="1"/>
        <n v="18.750918840579715" u="1"/>
        <n v="18.807975751333334" u="1"/>
        <n v="25.359400000000001" u="1"/>
        <n v="26.697800000000001" u="1"/>
        <n v="27.024999999999999" u="1"/>
        <n v="27.903500000000001" u="1"/>
        <n v="54.03875" u="1"/>
        <n v="64.707800000000006" u="1"/>
        <n v="68.441452999999996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21.307040000000001" u="1"/>
        <n v="66.853800000000007" u="1"/>
        <n v="67.071899999999999" u="1"/>
        <n v="152.37639999999999" u="1"/>
        <n v="11.513051666666659" u="1"/>
        <n v="17.857625939393937" u="1"/>
        <n v="18.292380000000001" u="1"/>
        <n v="25.17474" u="1"/>
        <n v="25.621046666666665" u="1"/>
        <n v="35.449438333333333" u="1"/>
        <n v="39.861599999999996" u="1"/>
        <n v="46.672539999999984" u="1"/>
        <n v="56.501054999999994" u="1"/>
        <n v="57.356273333333327" u="1"/>
        <n v="9.5143183333333283" u="1"/>
        <n v="11.01601666666666" u="1"/>
        <n v="12.631600000000001" u="1"/>
        <n v="17.600273727272729" u="1"/>
        <n v="22.216699999999999" u="1"/>
        <n v="24.423483330000003" u="1"/>
        <n v="27.254799999999996" u="1"/>
        <n v="35.370043316666674" u="1"/>
        <n v="45.913749999999993" u="1"/>
        <n v="56.612200000000001" u="1"/>
        <n v="57.488085650000002" u="1"/>
        <n v="62.855999999999995" u="1"/>
        <n v="75.374743333333328" u="1"/>
        <n v="93.54032500000001" u="1"/>
        <n v="100.30531250000001" u="1"/>
        <n v="13.809249999999995" u="1"/>
        <n v="14.305092151515153" u="1"/>
        <n v="17.395771333333336" u="1"/>
        <n v="17.504752500000002" u="1"/>
        <n v="22.521570624666669" u="1"/>
        <n v="75.72378333333333" u="1"/>
        <n v="151.75593750000002" u="1"/>
        <n v="22.0014" u="1"/>
        <n v="23.498999999999999" u="1"/>
        <n v="24.513049999999993" u="1"/>
        <n v="25.35858" u="1"/>
        <n v="26.996841666666668" u="1"/>
        <n v="34.589863333333334" u="1"/>
        <n v="68.425775000000002" u="1"/>
        <n v="87.197611333333342" u="1"/>
        <n v="127.554924396" u="1"/>
        <n v="141.92035999999999" u="1"/>
        <n v="180.67568042057735" u="1"/>
        <n v="0.77324666666666397" u="1"/>
        <n v="4.5015624999999995" u="1"/>
        <n v="6.8870699999999978" u="1"/>
        <n v="8.8017900000000004" u="1"/>
        <n v="9.2630066666666551" u="1"/>
        <n v="13.431279999999996" u="1"/>
        <n v="15.019114999999999" u="1"/>
        <n v="16.13542" u="1"/>
        <n v="18.7468" u="1"/>
        <n v="4.036924" u="1"/>
        <n v="9.2580866666666655" u="1"/>
        <n v="9.8005199999999988" u="1"/>
        <n v="10.393379999999999" u="1"/>
        <n v="32.739000000000004" u="1"/>
        <n v="39.774634722222224" u="1"/>
        <n v="49.12809" u="1"/>
        <n v="61.205051666666655" u="1"/>
        <n v="62.788712500000003" u="1"/>
        <n v="9.9930333333333348" u="1"/>
        <n v="12.461053333333329" u="1"/>
        <n v="13.408300000000001" u="1"/>
        <n v="13.671206341880342" u="1"/>
        <n v="15.4085" u="1"/>
        <n v="18.858699999999999" u="1"/>
        <n v="27.159126666666666" u="1"/>
        <n v="29.601166666666657" u="1"/>
        <n v="29.742800000000003" u="1"/>
        <n v="34.430363333333325" u="1"/>
        <n v="41.358900000000006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4.078309999999988" u="1"/>
        <n v="26.71469833333332" u="1"/>
        <n v="26.774100000000001" u="1"/>
        <n v="28.240691666666667" u="1"/>
        <n v="69.818100000000001" u="1"/>
        <n v="100.70047833333332" u="1"/>
        <n v="145.948925" u="1"/>
        <n v="14.614000000000001" u="1"/>
        <n v="17.01226166666666" u="1"/>
        <n v="22.3491" u="1"/>
        <n v="22.637329999999992" u="1"/>
        <n v="34.955599999999997" u="1"/>
        <n v="54.397716666666668" u="1"/>
        <n v="109.98234590163935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75.287019999999998" u="1"/>
        <n v="2.7147749999999937" u="1"/>
        <n v="9.2309000000000001" u="1"/>
        <n v="17.1723" u="1"/>
        <n v="21.045999999999999" u="1"/>
        <n v="26.608213333333328" u="1"/>
        <n v="32.732700000000001" u="1"/>
        <n v="39.260069999999999" u="1"/>
        <n v="44.231903005333336" u="1"/>
        <n v="56.509774999999998" u="1"/>
        <n v="147.55246499999998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69.001620000000003" u="1"/>
        <n v="75.718837500000006" u="1"/>
        <n v="12.494736666666652" u="1"/>
        <n v="20.873726666666663" u="1"/>
        <n v="21.306967499999999" u="1"/>
        <n v="40.985374999999998" u="1"/>
        <n v="52.967700000000008" u="1"/>
        <n v="62.273846666666664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20.789316666666661" u="1"/>
        <n v="21.320158327000001" u="1"/>
        <n v="23.451919999999991" u="1"/>
        <n v="28.148471666666666" u="1"/>
        <n v="31.275399999999998" u="1"/>
        <n v="34.137283330000002" u="1"/>
        <n v="41.145691570522096" u="1"/>
        <n v="55.011874999999996" u="1"/>
        <n v="57.70849583333333" u="1"/>
        <n v="70.320043333333331" u="1"/>
        <n v="87.446300000000008" u="1"/>
        <n v="8.6470166666666604" u="1"/>
        <n v="29.032000000000004" u="1"/>
        <n v="40.270886666666662" u="1"/>
        <n v="68.594093817333331" u="1"/>
        <n v="83.071100000000001" u="1"/>
        <n v="95.653300000000002" u="1"/>
        <n v="1.8547750000000001" u="1"/>
        <n v="9.0441699999999994" u="1"/>
        <n v="9.1095066666666558" u="1"/>
        <n v="10.086831666666662" u="1"/>
        <n v="87.628029999999995" u="1"/>
        <n v="11.076434999999993" u="1"/>
        <n v="14.882100000000001" u="1"/>
        <n v="15.244599999999991" u="1"/>
        <n v="17.109069166666664" u="1"/>
        <n v="18.504461805555557" u="1"/>
        <n v="50.282505" u="1"/>
        <n v="50.325004166666659" u="1"/>
        <n v="51.218379999999996" u="1"/>
        <n v="72.160249999999991" u="1"/>
        <n v="81.070793333333327" u="1"/>
        <n v="8.7337150000000001" u="1"/>
        <n v="17.422599999999999" u="1"/>
        <n v="18.091799999999999" u="1"/>
        <n v="32.403324999999995" u="1"/>
        <n v="35.689612499999996" u="1"/>
        <n v="37.100999999999999" u="1"/>
        <n v="42.10613" u="1"/>
        <n v="42.639479999999978" u="1"/>
        <n v="45.323577" u="1"/>
        <n v="0.68828899999999993" u="1"/>
        <n v="2.4197799999999998" u="1"/>
        <n v="16.978020000000001" u="1"/>
        <n v="27.084223913043481" u="1"/>
        <n v="34.897325000000002" u="1"/>
        <n v="64.423201388888884" u="1"/>
        <n v="75.150356666666653" u="1"/>
        <n v="118.17896521739132" u="1"/>
        <n v="18.212543" u="1"/>
        <n v="28.710822950819672" u="1"/>
        <n v="28.949468333333328" u="1"/>
        <n v="39.546493333333331" u="1"/>
        <n v="41.68213333333334" u="1"/>
        <n v="47.964942028985512" u="1"/>
        <n v="58.215254999999992" u="1"/>
        <n v="77.956320000000005" u="1"/>
        <n v="10.4541" u="1"/>
        <n v="26.847249999999999" u="1"/>
        <n v="29.196766666666662" u="1"/>
        <n v="29.46096" u="1"/>
        <n v="33.756593333333335" u="1"/>
        <n v="52" u="1"/>
        <n v="71.670919999999995" u="1"/>
        <n v="105.01622561466667" u="1"/>
        <n v="1.3594666666666639" u="1"/>
        <n v="10.283099999999999" u="1"/>
        <n v="12.006786666666665" u="1"/>
        <n v="12.243533333333334" u="1"/>
        <n v="15.852780000000001" u="1"/>
        <n v="25.694499999999998" u="1"/>
        <n v="28.781099999999999" u="1"/>
        <n v="29.95383" u="1"/>
        <n v="30.289667619333333" u="1"/>
        <n v="30.997633327999999" u="1"/>
        <n v="35.208385" u="1"/>
        <n v="68.411359999999988" u="1"/>
        <n v="86.993028333333342" u="1"/>
        <n v="101.36331250000001" u="1"/>
        <n v="8.9904000000000011" u="1"/>
        <n v="9.9227041666666675" u="1"/>
        <n v="12.823403333333335" u="1"/>
        <n v="13.882098333333314" u="1"/>
        <n v="65.840308333333326" u="1"/>
        <n v="69.235050000000001" u="1"/>
        <n v="95.077912499999996" u="1"/>
        <n v="124.71745666666666" u="1"/>
        <n v="0.39649420289855086" u="1"/>
        <n v="6.4208509999999999" u="1"/>
        <n v="32.325369999999999" u="1"/>
        <n v="32.377800000000001" u="1"/>
        <n v="32.550489650000003" u="1"/>
        <n v="53.424312499999999" u="1"/>
        <n v="86.849133333333327" u="1"/>
        <n v="86.95546666666668" u="1"/>
        <n v="126.3642" u="1"/>
        <n v="11.42245" u="1"/>
        <n v="11.75705" u="1"/>
        <n v="15.901933333333332" u="1"/>
        <n v="20.565911881372553" u="1"/>
        <n v="20.630939999999999" u="1"/>
        <n v="33.362333333333332" u="1"/>
        <n v="47.39664333333333" u="1"/>
        <n v="62.054962230056987" u="1"/>
        <n v="70.276506666666663" u="1"/>
        <n v="98.069244247593588" u="1"/>
        <n v="3.6174166666666498" u="1"/>
        <n v="9.7688683333333302" u="1"/>
        <n v="17.590299999999999" u="1"/>
        <n v="23.536333333333321" u="1"/>
        <n v="26.535673333333328" u="1"/>
        <n v="29.721400000000003" u="1"/>
        <n v="31.874273996481485" u="1"/>
        <n v="36.009533333333323" u="1"/>
        <n v="39.726279999999981" u="1"/>
        <n v="8.8546999999999993" u="1"/>
        <n v="23.362333333333321" u="1"/>
        <n v="29.739804999999993" u="1"/>
        <n v="34.878706666666666" u="1"/>
        <n v="59.147076666666649" u="1"/>
        <n v="143.39114999999998" u="1"/>
        <n v="12.46481" u="1"/>
        <n v="16.461200000000002" u="1"/>
        <n v="24.854150000000001" u="1"/>
        <n v="27.497709" u="1"/>
        <n v="34.567950000000003" u="1"/>
        <n v="34.577269999999999" u="1"/>
        <n v="40.859520000000003" u="1"/>
        <n v="42.438379999999995" u="1"/>
        <n v="56.997774999999997" u="1"/>
        <n v="58.18638416300000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56.347131666666648" u="1"/>
        <n v="75.918473333333338" u="1"/>
        <n v="7.4036333333333335" u="1"/>
        <n v="9.5458666666666598" u="1"/>
        <n v="15.709571666666662" u="1"/>
        <n v="53.746025000000003" u="1"/>
        <n v="53.885866666666651" u="1"/>
        <n v="68.997561662999999" u="1"/>
        <n v="69.574021662999996" u="1"/>
        <n v="69.9363125" u="1"/>
        <n v="69.987243333333325" u="1"/>
        <n v="104.37730000000002" u="1"/>
        <n v="119.14519333333332" u="1"/>
        <n v="7.4672974999999999" u="1"/>
        <n v="11.485976811594204" u="1"/>
        <n v="19.812220833333335" u="1"/>
        <n v="24.877764000000003" u="1"/>
        <n v="25.903500000000001" u="1"/>
        <n v="26.1541" u="1"/>
        <n v="26.614000000000001" u="1"/>
        <n v="34.619325000000003" u="1"/>
        <n v="35.056321515151517" u="1"/>
        <n v="50.712374999999994" u="1"/>
        <n v="55.867251666666661" u="1"/>
        <n v="113.52394666666666" u="1"/>
        <n v="1.0897333333333337" u="1"/>
        <n v="2.7683949999999999" u="1"/>
        <n v="10.250519454545456" u="1"/>
        <n v="11.286298333333322" u="1"/>
        <n v="13.326373333333327" u="1"/>
        <n v="17.454449999999998" u="1"/>
        <n v="24.024410842666668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3.480242626470591" u="1"/>
        <n v="18.433199999999999" u="1"/>
        <n v="18.91075" u="1"/>
        <n v="22.710180000000001" u="1"/>
        <n v="30.162302500000003" u="1"/>
        <n v="40.486580000000004" u="1"/>
        <n v="50.980173333333326" u="1"/>
        <n v="56.385976811594205" u="1"/>
        <n v="80.810429646677562" u="1"/>
        <n v="8.9665583333333299" u="1"/>
        <n v="11.755023333333325" u="1"/>
        <n v="15.015816666666659" u="1"/>
        <n v="20.216699999999999" u="1"/>
        <n v="33.333725421333334" u="1"/>
        <n v="43.025199999999998" u="1"/>
        <n v="49.617000000000004" u="1"/>
        <n v="7.9814000000000007" u="1"/>
        <n v="13.039199999999996" u="1"/>
        <n v="25.857225939393942" u="1"/>
        <n v="33.17837733333333" u="1"/>
        <n v="38.362867999999999" u="1"/>
        <n v="45.1006" u="1"/>
        <n v="57.833016666666666" u="1"/>
        <n v="86.499499999999998" u="1"/>
        <n v="96.68258933333334" u="1"/>
        <n v="1.4950750000000006" u="1"/>
        <n v="8.5183081319999996" u="1"/>
        <n v="9.9037066666666647" u="1"/>
        <n v="15.869266666666663" u="1"/>
        <n v="17.398350000000001" u="1"/>
        <n v="20.977820000000001" u="1"/>
        <n v="21.422400000000003" u="1"/>
        <n v="10.9137" u="1"/>
        <n v="13.320741666666667" u="1"/>
        <n v="14.444469999999995" u="1"/>
        <n v="18.453700000000001" u="1"/>
        <n v="18.469623333333335" u="1"/>
        <n v="19.236374999999999" u="1"/>
        <n v="19.305194" u="1"/>
        <n v="21.152574999999999" u="1"/>
        <n v="23.553683333333328" u="1"/>
        <n v="35.7566482382353" u="1"/>
        <n v="36.928885000000001" u="1"/>
        <n v="49.681733333333341" u="1"/>
        <n v="56.887539999999987" u="1"/>
        <n v="8.4933666666666667" u="1"/>
        <n v="12.972849999999999" u="1"/>
        <n v="15.33596" u="1"/>
        <n v="26.746400000000001" u="1"/>
        <n v="44.158576692592597" u="1"/>
        <n v="7.6509706363636365" u="1"/>
        <n v="14.4085" u="1"/>
        <n v="17.484186666666655" u="1"/>
        <n v="21.135680000000001" u="1"/>
        <n v="31.139119252728051" u="1"/>
        <n v="35.171953623188408" u="1"/>
        <n v="14.927350000000001" u="1"/>
        <n v="31.905242999999999" u="1"/>
        <n v="50.602139999999984" u="1"/>
        <n v="59.92945499999999" u="1"/>
        <n v="2.0869283333333271" u="1"/>
        <n v="10.664525000000001" u="1"/>
        <n v="15.393119454545456" u="1"/>
        <n v="19.285939999999989" u="1"/>
        <n v="30.599299999999999" u="1"/>
        <n v="31.477799999999998" u="1"/>
        <n v="33.044784163000003" u="1"/>
        <n v="37.267283333333332" u="1"/>
        <n v="50.397716666666668" u="1"/>
        <n v="67.425200000000004" u="1"/>
        <n v="71.928393333333332" u="1"/>
        <n v="96.373075" u="1"/>
        <n v="1.318059999999996" u="1"/>
        <n v="19.109971333333334" u="1"/>
        <n v="28.009023333333321" u="1"/>
        <n v="38.620400000000004" u="1"/>
        <n v="38.807975751333331" u="1"/>
        <n v="49.958432960457515" u="1"/>
        <n v="68.478975000000005" u="1"/>
        <n v="3.0164166666666596" u="1"/>
        <n v="12.675459420289856" u="1"/>
        <n v="13.722966666666661" u="1"/>
        <n v="33.549633333333325" u="1"/>
        <n v="35.179564999999997" u="1"/>
        <n v="47.638468333333329" u="1"/>
        <n v="0.31052333333333199" u="1"/>
        <n v="1.2810599999999999" u="1"/>
        <n v="3.058799999999994" u="1"/>
        <n v="12.896100000000001" u="1"/>
        <n v="66.130516666666665" u="1"/>
        <n v="198.960995" u="1"/>
        <n v="25.130516666666658" u="1"/>
        <n v="26.800625" u="1"/>
        <n v="27.148173333333329" u="1"/>
        <n v="27.168153333333322" u="1"/>
        <n v="48.501800000000003" u="1"/>
        <n v="3.2604949999999859" u="1"/>
        <n v="16.633779999999994" u="1"/>
        <n v="32.119616666666658" u="1"/>
        <n v="32.565403333333329" u="1"/>
        <n v="32.970174999999998" u="1"/>
        <n v="37.264285000000001" u="1"/>
        <n v="42.142498333333322" u="1"/>
        <n v="49.984080000000006" u="1"/>
        <n v="12.23922" u="1"/>
        <n v="17.86527090909091" u="1"/>
        <n v="26.441427777777779" u="1"/>
        <n v="31.263020000000004" u="1"/>
        <n v="35.854700000000001" u="1"/>
        <n v="50.243916666666664" u="1"/>
        <n v="61.092583333333337" u="1"/>
        <n v="142.12234333333333" u="1"/>
        <n v="5.8494510000000002" u="1"/>
        <n v="10.142483333333324" u="1"/>
        <n v="10.509599999999999" u="1"/>
        <n v="10.61425" u="1"/>
        <n v="14.551299999999999" u="1"/>
        <n v="14.698566666666652" u="1"/>
        <n v="18.345339999999997" u="1"/>
        <n v="18.848869999999998" u="1"/>
        <n v="19.852283330000002" u="1"/>
        <n v="35.628345833333327" u="1"/>
        <n v="52.789139999999996" u="1"/>
        <n v="68.8626" u="1"/>
        <n v="0.43711500000000003" u="1"/>
        <n v="4.8021266666666662" u="1"/>
        <n v="8.1199066666666635" u="1"/>
        <n v="10.506558333333325" u="1"/>
        <n v="17.854800000000001" u="1"/>
        <n v="18.081070833333335" u="1"/>
        <n v="26.24775" u="1"/>
        <n v="35.705256666666656" u="1"/>
        <n v="40.272409999999994" u="1"/>
        <n v="45.611126666666649" u="1"/>
        <n v="54.946584000000001" u="1"/>
        <n v="87.046821666666673" u="1"/>
        <n v="87.343316666666652" u="1"/>
        <n v="87.379050000000007" u="1"/>
        <n v="104.99590800000001" u="1"/>
        <n v="8.1590699999999945" u="1"/>
        <n v="9.1219383333333326" u="1"/>
        <n v="12.577575" u="1"/>
        <n v="13.04397" u="1"/>
        <n v="46.448175000000006" u="1"/>
        <n v="0.71337499999999998" u="1"/>
        <n v="15.696843333333332" u="1"/>
        <n v="16.48981666666667" u="1"/>
        <n v="20.844000000000001" u="1"/>
        <n v="25.212899999999998" u="1"/>
        <n v="5.7579933333333333" u="1"/>
        <n v="7.2714083289999998" u="1"/>
        <n v="7.8815416666666493" u="1"/>
        <n v="10.8893725" u="1"/>
        <n v="15.919435000000002" u="1"/>
        <n v="16.168399999999998" u="1"/>
        <n v="25.882100000000001" u="1"/>
        <n v="29.340812499999998" u="1"/>
        <n v="29.59967372727273" u="1"/>
        <n v="30.383700000000001" u="1"/>
        <n v="32.079374999999999" u="1"/>
        <n v="32.599951666666655" u="1"/>
        <n v="39.985689999999998" u="1"/>
        <n v="68.143915277777779" u="1"/>
        <n v="84.147450000000006" u="1"/>
        <n v="9.0505600000000008" u="1"/>
        <n v="10.175453333333328" u="1"/>
        <n v="33.590389090909092" u="1"/>
        <n v="35.546493333333331" u="1"/>
        <n v="42.711300000000001" u="1"/>
        <n v="52.726219999999998" u="1"/>
        <n v="92.431350000000009" u="1"/>
        <n v="5.4211599999999995" u="1"/>
        <n v="12.251116662000001" u="1"/>
        <n v="17.405863333333329" u="1"/>
        <n v="26.495200000000001" u="1"/>
        <n v="28.256625" u="1"/>
        <n v="45.205300000000001" u="1"/>
        <n v="45.669256666666662" u="1"/>
        <n v="1.82822499999999" u="1"/>
        <n v="8.2267060000000001" u="1"/>
        <n v="23.694499999999998" u="1"/>
        <n v="28.289667619333333" u="1"/>
        <n v="46.866204000000003" u="1"/>
        <n v="50.110700000000001" u="1"/>
        <n v="101.28629833333332" u="1"/>
        <n v="119.86313999999999" u="1"/>
        <n v="13.066799999999995" u="1"/>
        <n v="23.208385" u="1"/>
        <n v="30.17703333333332" u="1"/>
        <n v="31.029166666666669" u="1"/>
        <n v="95.496549999999985" u="1"/>
        <n v="105.99915999999999" u="1"/>
        <n v="6.4522566666666581" u="1"/>
        <n v="8.897361666666658" u="1"/>
        <n v="10.279500000000001" u="1"/>
        <n v="11.079783333333324" u="1"/>
        <n v="11.824266666666668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76.577574999999996" u="1"/>
        <n v="12.309175" u="1"/>
        <n v="24.021700000000003" u="1"/>
        <n v="29.011661666666658" u="1"/>
        <n v="34.361436231884056" u="1"/>
        <n v="51.731766666666658" u="1"/>
        <n v="59.651910000000001" u="1"/>
        <n v="61.035758363636361" u="1"/>
        <n v="74.92240000000001" u="1"/>
        <n v="76.735283333333342" u="1"/>
        <n v="88.891543333333317" u="1"/>
        <n v="8.4245800000000006" u="1"/>
        <n v="11.62815" u="1"/>
        <n v="13.669649999999999" u="1"/>
        <n v="33.853641666666668" u="1"/>
        <n v="52.993114999999989" u="1"/>
        <n v="68.637" u="1"/>
        <n v="73.153400000000005" u="1"/>
        <n v="80.653000000000006" u="1"/>
        <n v="112.46900666666666" u="1"/>
        <n v="2.1607499999999997" u="1"/>
        <n v="7.9273499999999997" u="1"/>
        <n v="10.728999999999999" u="1"/>
        <n v="15.544689" u="1"/>
        <n v="16.735767500000001" u="1"/>
        <n v="16.739145000000001" u="1"/>
        <n v="21.20913333333333" u="1"/>
        <n v="21.362333333333321" u="1"/>
        <n v="21.513051666666659" u="1"/>
        <n v="22.893806870370369" u="1"/>
        <n v="32.436095000000002" u="1"/>
        <n v="38.271522950819673" u="1"/>
        <n v="53.228026666666665" u="1"/>
        <n v="60.665725000000009" u="1"/>
        <n v="60.996485213209887" u="1"/>
        <n v="62.365049999999997" u="1"/>
        <n v="66.07285499999999" u="1"/>
        <n v="1.81483333333333" u="1"/>
        <n v="16.168100000000003" u="1"/>
        <n v="19.966558333333332" u="1"/>
        <n v="33.098456666666664" u="1"/>
        <n v="33.738005716000004" u="1"/>
        <n v="46.934805833333336" u="1"/>
        <n v="56.421187500000002" u="1"/>
        <n v="82.951881666666665" u="1"/>
        <n v="86.6114125" u="1"/>
        <n v="2.4902083249999998" u="1"/>
        <n v="3.7957703299999999" u="1"/>
        <n v="17.869" u="1"/>
        <n v="18.850079999999998" u="1"/>
        <n v="20.9556" u="1"/>
        <n v="26.518308132000001" u="1"/>
        <n v="29.621606249999999" u="1"/>
        <n v="30.203164999999998" u="1"/>
        <n v="30.4953" u="1"/>
        <n v="37.211124999999996" u="1"/>
        <n v="39.249130000000001" u="1"/>
        <n v="94.314521666666664" u="1"/>
        <n v="0.49163499999999999" u="1"/>
        <n v="1.8941650000000001" u="1"/>
        <n v="5.4339666666666595" u="1"/>
        <n v="18.027831666666664" u="1"/>
        <n v="20.319369999999999" u="1"/>
        <n v="23.671206341880342" u="1"/>
        <n v="34.574133333333336" u="1"/>
        <n v="39.258450000000003" u="1"/>
        <n v="58.803750000000001" u="1"/>
        <n v="64.568200000000004" u="1"/>
        <n v="98.986519999999985" u="1"/>
        <n v="3.1086283333333231" u="1"/>
        <n v="10.489808325" u="1"/>
        <n v="16.768447826086959" u="1"/>
        <n v="21.777999999999999" u="1"/>
        <n v="111.8481" u="1"/>
        <n v="120.51792599882717" u="1"/>
        <n v="2.7947099999999878" u="1"/>
        <n v="10.286298333333322" u="1"/>
        <n v="18.387398333333326" u="1"/>
        <n v="23.675459420289858" u="1"/>
        <n v="24.448605813390316" u="1"/>
        <n v="24.722966666666661" u="1"/>
        <n v="27.811820833333336" u="1"/>
        <n v="29.47344" u="1"/>
        <n v="47.091166666666666" u="1"/>
        <n v="56.672921666666653" u="1"/>
        <n v="60.949750000000002" u="1"/>
        <n v="9.3623333333333196" u="1"/>
        <n v="9.5130516666666587" u="1"/>
        <n v="11.027178333333328" u="1"/>
        <n v="39.8860615942029" u="1"/>
        <n v="42.160382499999997" u="1"/>
        <n v="54.801784722222223" u="1"/>
        <n v="56.031880000000008" u="1"/>
        <n v="61.932632499999997" u="1"/>
        <n v="95.649312500000008" u="1"/>
        <n v="8.2813716666666615" u="1"/>
        <n v="17.953109999999995" u="1"/>
        <n v="26.550699999999999" u="1"/>
        <n v="30.055900000000001" u="1"/>
        <n v="49.07285499999999" u="1"/>
        <n v="58.366531666666639" u="1"/>
        <n v="83.66413" u="1"/>
        <n v="2.681396666666652" u="1"/>
        <n v="3.5796999999999901" u="1"/>
        <n v="8.7438616666666569" u="1"/>
        <n v="10.301374997" u="1"/>
        <n v="11.0428" u="1"/>
        <n v="19.841000000000001" u="1"/>
        <n v="26.652308333333327" u="1"/>
        <n v="29.212699999999998" u="1"/>
        <n v="36.799886666666652" u="1"/>
        <n v="60.426175000000001" u="1"/>
        <n v="63.440600000000003" u="1"/>
        <n v="96.478243333333324" u="1"/>
        <n v="128.72731666666667" u="1"/>
        <n v="165.2431603974359" u="1"/>
        <n v="3.5556299999999998" u="1"/>
        <n v="10.537803333333335" u="1"/>
        <n v="14.869266666666663" u="1"/>
        <n v="19.177250999999998" u="1"/>
        <n v="20.029536" u="1"/>
        <n v="35.084308695652176" u="1"/>
        <n v="41.535613455626603" u="1"/>
        <n v="80.113952500000011" u="1"/>
        <n v="1.5885166666666599" u="1"/>
        <n v="8.9556000000000004" u="1"/>
        <n v="14.290000000000001" u="1"/>
        <n v="14.913499999999999" u="1"/>
        <n v="17.236374999999999" u="1"/>
        <n v="23.228216666666668" u="1"/>
        <n v="30.211943000000002" u="1"/>
        <n v="37.201211062500001" u="1"/>
        <n v="41.986609999999999" u="1"/>
        <n v="54.140774999999991" u="1"/>
        <n v="92.173339999999996" u="1"/>
        <n v="1.1011725000000001" u="1"/>
        <n v="9.2032000000000007" u="1"/>
        <n v="9.471449999999999" u="1"/>
        <n v="12.169389333333335" u="1"/>
        <n v="19.342649999999999" u="1"/>
        <n v="68.284953333333334" u="1"/>
        <n v="175.37445112500001" u="1"/>
        <n v="10.380849999999995" u="1"/>
        <n v="16.103445833333325" u="1"/>
        <n v="17.394603333333333" u="1"/>
        <n v="20.938495333333336" u="1"/>
        <n v="29.250849999999996" u="1"/>
        <n v="31.522040000000001" u="1"/>
        <n v="31.585976811594204" u="1"/>
        <n v="40.260914666666665" u="1"/>
        <n v="58.904389999999992" u="1"/>
        <n v="59.629389999999979" u="1"/>
        <n v="67.68868333333333" u="1"/>
        <n v="75.707350000000005" u="1"/>
        <n v="7.1607500000000002" u="1"/>
        <n v="8.4575516666666601" u="1"/>
        <n v="19.554799999999993" u="1"/>
        <n v="19.700489999999999" u="1"/>
        <n v="105.78379" u="1"/>
        <n v="0.902504999999997" u="1"/>
        <n v="4.4182666666666579" u="1"/>
        <n v="10.205383333333325" u="1"/>
        <n v="16.892800000000001" u="1"/>
        <n v="20.2653" u="1"/>
        <n v="20.411065833333332" u="1"/>
        <n v="24.145989999999994" u="1"/>
        <n v="24.472670000000001" u="1"/>
        <n v="26.19256" u="1"/>
        <n v="28.006180000000001" u="1"/>
        <n v="29.477799999999998" u="1"/>
        <n v="32.714860000000002" u="1"/>
        <n v="48.846360000000004" u="1"/>
        <n v="64.222312500000001" u="1"/>
        <n v="69.42195000000001" u="1"/>
        <n v="142.24374333333333" u="1"/>
        <n v="3.3180583333333256" u="1"/>
        <n v="10.002879999999996" u="1"/>
        <n v="18.098500000000001" u="1"/>
        <n v="20.28295" u="1"/>
        <n v="21.4297" u="1"/>
        <n v="30.264900000000001" u="1"/>
        <n v="33.811745000000002" u="1"/>
        <n v="39.818538333333336" u="1"/>
        <n v="40.445599999999999" u="1"/>
        <n v="93.285700000000006" u="1"/>
        <n v="10.491391666666667" u="1"/>
        <n v="17.715199999999999" u="1"/>
        <n v="22.886151666666656" u="1"/>
        <n v="22.927300000000002" u="1"/>
        <n v="28.098100000000002" u="1"/>
        <n v="30.474200000000003" u="1"/>
        <n v="43.604375000000005" u="1"/>
        <n v="66.394000000000005" u="1"/>
        <n v="70.527100000000004" u="1"/>
        <n v="71.034151666666645" u="1"/>
        <n v="75.279300000000006" u="1"/>
        <n v="77.18950000000001" u="1"/>
        <n v="82.486313333333328" u="1"/>
        <n v="15.017999999999997" u="1"/>
        <n v="17.881541666666649" u="1"/>
        <n v="20.280771666666663" u="1"/>
        <n v="20.738945000000001" u="1"/>
        <n v="22.0428" u="1"/>
        <n v="23.039199999999994" u="1"/>
        <n v="28.460599999999999" u="1"/>
        <n v="45.754521999999994" u="1"/>
        <n v="115.90370666666666" u="1"/>
        <n v="0.68686333333333305" u="1"/>
        <n v="17.137920000000001" u="1"/>
        <n v="22.880519999999994" u="1"/>
        <n v="29.914570000000001" u="1"/>
        <n v="32.180534666666667" u="1"/>
        <n v="45.003" u="1"/>
        <n v="58.838102561927712" u="1"/>
        <n v="75.466604166666656" u="1"/>
        <n v="86.739560000000012" u="1"/>
        <n v="12.5166" u="1"/>
        <n v="13.6" u="1"/>
        <n v="14.863786666666664" u="1"/>
        <n v="51.665400000000005" u="1"/>
        <n v="81.63291456192772" u="1"/>
        <n v="5.8808566666666575" u="1"/>
        <n v="13.1401" u="1"/>
        <n v="18.13898" u="1"/>
        <n v="18.710025000000002" u="1"/>
        <n v="19.008311666666664" u="1"/>
        <n v="27.275399999999998" u="1"/>
        <n v="30.7393" u="1"/>
        <n v="33.42754166666667" u="1"/>
        <n v="35.325119999999998" u="1"/>
        <n v="37.472439108262108" u="1"/>
        <n v="47.925878865740742" u="1"/>
        <n v="50.281946666666656" u="1"/>
        <n v="51.2561690625" u="1"/>
        <n v="57.109394999999999" u="1"/>
        <n v="57.738870000000006" u="1"/>
        <n v="91.856441666666655" u="1"/>
        <n v="0.49804166499999997" u="1"/>
        <n v="6.1399249999999999" u="1"/>
        <n v="16.033460000000002" u="1"/>
        <n v="21.720780000000001" u="1"/>
        <n v="25.864870909090911" u="1"/>
        <n v="26.957284999999999" u="1"/>
        <n v="33.464199999999998" u="1"/>
        <n v="42.860391659000001" u="1"/>
        <n v="79.909193939458703" u="1"/>
        <n v="1.1952999959999999" u="1"/>
        <n v="13.216699999999999" u="1"/>
        <n v="22.78079" u="1"/>
        <n v="40.963329999999999" u="1"/>
        <n v="8.7533999999999992" u="1"/>
        <n v="14.667669999999999" u="1"/>
        <n v="31.524221666666662" u="1"/>
        <n v="50.157124999999994" u="1"/>
        <n v="71.075467558333344" u="1"/>
        <n v="14.400283333333334" u="1"/>
        <n v="25.129099999999998" u="1"/>
        <n v="25.343059999999994" u="1"/>
        <n v="28.745445" u="1"/>
        <n v="46.747985" u="1"/>
        <n v="57.072454999999991" u="1"/>
        <n v="64.701003333333318" u="1"/>
        <n v="13.368173333333333" u="1"/>
        <n v="14.039099999999998" u="1"/>
        <n v="15.084199999999999" u="1"/>
        <n v="23.19660833333333" u="1"/>
        <n v="24.279296666666653" u="1"/>
        <n v="27.340812499999998" u="1"/>
        <n v="32.022919999999992" u="1"/>
        <n v="35.846000000000004" u="1"/>
        <n v="47.092986666666654" u="1"/>
        <n v="74.653588333333317" u="1"/>
        <n v="0.67132499999999995" u="1"/>
        <n v="15.017849999999999" u="1"/>
        <n v="15.8755825" u="1"/>
        <n v="16.590692151515153" u="1"/>
        <n v="22.955093333333327" u="1"/>
        <n v="26.084199999999999" u="1"/>
        <n v="31.564550000000001" u="1"/>
        <n v="31.987575" u="1"/>
        <n v="34.677930000000003" u="1"/>
        <n v="42.508400000000002" u="1"/>
        <n v="83.091006666666658" u="1"/>
        <n v="104.59967333333333" u="1"/>
        <n v="10.205629545454546" u="1"/>
        <n v="19.579470909090908" u="1"/>
        <n v="25.196766666666662" u="1"/>
        <n v="62.140374999999992" u="1"/>
        <n v="93.002055167999998" u="1"/>
        <n v="8.2686433333333316" u="1"/>
        <n v="11.454153333333323" u="1"/>
        <n v="21.566483330000001" u="1"/>
        <n v="21.694499999999998" u="1"/>
        <n v="21.7077482382353" u="1"/>
        <n v="24.990400000000001" u="1"/>
        <n v="26.289667619333333" u="1"/>
        <n v="32.705730181818183" u="1"/>
        <n v="50.707391659000002" u="1"/>
        <n v="51.496121738518525" u="1"/>
        <n v="62.124300000000005" u="1"/>
        <n v="120.763475" u="1"/>
        <n v="2.7026770833333331" u="1"/>
        <n v="15.064975" u="1"/>
        <n v="15.423719999999999" u="1"/>
        <n v="20.103245833333325" u="1"/>
        <n v="22.857693333333327" u="1"/>
        <n v="28.822800000000001" u="1"/>
        <n v="55.267099999999999" u="1"/>
        <n v="61.053254166666662" u="1"/>
        <n v="1.4469666666666601" u="1"/>
        <n v="8.5312616666666639" u="1"/>
        <n v="14.279299999999999" u="1"/>
        <n v="22.562256666666656" u="1"/>
        <n v="29.429664999999993" u="1"/>
        <n v="36.361483333333332" u="1"/>
        <n v="39.285498333333322" u="1"/>
        <n v="43.700809999999997" u="1"/>
        <n v="48.556193333333333" u="1"/>
        <n v="55.581310000000002" u="1"/>
        <n v="57.177300000000002" u="1"/>
        <n v="62.408173333333323" u="1"/>
        <n v="66.427247333333327" u="1"/>
        <n v="110.3642" u="1"/>
        <n v="129.72107333333332" u="1"/>
        <n v="21.79577033" u="1"/>
        <n v="24.125796666666652" u="1"/>
        <n v="26.09404" u="1"/>
        <n v="31.731494999999999" u="1"/>
        <n v="56.971973333333324" u="1"/>
        <n v="83.595060000000004" u="1"/>
        <n v="93.903925000000015" u="1"/>
        <n v="121.47960999999999" u="1"/>
        <n v="6.353365090909092" u="1"/>
        <n v="19.513051666666655" u="1"/>
        <n v="21.237449999999999" u="1"/>
        <n v="31.863139999999991" u="1"/>
        <n v="32.938666666666663" u="1"/>
        <n v="37.1061525" u="1"/>
        <n v="43.897423333333322" u="1"/>
        <n v="49.85284166666667" u="1"/>
        <n v="68.458923333333317" u="1"/>
        <n v="69.522300000000001" u="1"/>
        <n v="72.653000000000006" u="1"/>
        <n v="11.933538333333335" u="1"/>
        <n v="14.027143000000001" u="1"/>
        <n v="15.867286666666663" u="1"/>
        <n v="19.392912000000003" u="1"/>
        <n v="26.69182" u="1"/>
        <n v="30.68868333333333" u="1"/>
        <n v="58.365049999999997" u="1"/>
        <n v="66.359168333333329" u="1"/>
        <n v="78.459863333333331" u="1"/>
        <n v="225.08081730000004" u="1"/>
        <n v="0.76886833333333093" u="1"/>
        <n v="13.568483808288773" u="1"/>
        <n v="24.735367500000002" u="1"/>
        <n v="24.976355000000002" u="1"/>
        <n v="29.076033333333328" u="1"/>
        <n v="36.216700000000003" u="1"/>
        <n v="37.169747999999998" u="1"/>
        <n v="46.145248333333328" u="1"/>
        <n v="67.650712499999997" u="1"/>
        <n v="7.4653239999999998" u="1"/>
        <n v="12.265699999999999" u="1"/>
        <n v="15.09404" u="1"/>
        <n v="24.518308132000001" u="1"/>
        <n v="27.671325" u="1"/>
        <n v="60.10492" u="1"/>
        <n v="71.107343999999998" u="1"/>
        <n v="86.314521666666664" u="1"/>
        <n v="7.0668061515151503" u="1"/>
        <n v="10.452683333333333" u="1"/>
        <n v="12.755075" u="1"/>
        <n v="19.664524999999998" u="1"/>
        <n v="28.789530000000003" u="1"/>
        <n v="33.94603" u="1"/>
        <n v="70.469904166666652" u="1"/>
        <n v="8.1164889999999996" u="1"/>
        <n v="19.261249305555555" u="1"/>
        <n v="34.695039636752142" u="1"/>
        <n v="37.24553499999999" u="1"/>
        <n v="55.732887651358027" u="1"/>
        <n v="62.977863333333332" u="1"/>
        <n v="4.6014699999999982" u="1"/>
        <n v="6.3082399999999996" u="1"/>
        <n v="10.000141666666668" u="1"/>
        <n v="20.573706521739133" u="1"/>
        <n v="22.722966666666661" u="1"/>
        <n v="26.523" u="1"/>
        <n v="41.463799999999999" u="1"/>
        <n v="52.672921666666653" u="1"/>
        <n v="54.135824999999997" u="1"/>
        <n v="61.437312500000004" u="1"/>
        <n v="0.15384833333333339" u="1"/>
        <n v="27.938000000000002" u="1"/>
        <n v="53.553162230056984" u="1"/>
        <n v="67.156914" u="1"/>
        <n v="85.835399999999993" u="1"/>
        <n v="99.048433333333335" u="1"/>
        <n v="123.48080289855073" u="1"/>
        <n v="8.73245" u="1"/>
        <n v="10.447915000000002" u="1"/>
        <n v="11.589422950819671" u="1"/>
        <n v="13.673861666666664" u="1"/>
        <n v="14.415756666666653" u="1"/>
        <n v="14.41677" u="1"/>
        <n v="16.216699999999999" u="1"/>
        <n v="20.406420000000001" u="1"/>
        <n v="27.433039751333336" u="1"/>
        <n v="31.4284" u="1"/>
        <n v="50.46058812606838" u="1"/>
        <n v="60.619348333333321" u="1"/>
        <n v="141.98670000000001" u="1"/>
        <n v="19.2973" u="1"/>
        <n v="30.706636666666661" u="1"/>
        <n v="33.574448333333329" u="1"/>
        <n v="36.52685666666666" u="1"/>
        <n v="36.640096666666665" u="1"/>
        <n v="72.455725650000005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649.706978935188" createdVersion="6" refreshedVersion="6" minRefreshableVersion="3" recordCount="3">
  <cacheSource type="worksheet">
    <worksheetSource ref="A1:A1048576" sheet="Gear Sets"/>
  </cacheSource>
  <cacheFields count="1">
    <cacheField name="Gear Set Name" numFmtId="0">
      <sharedItems containsBlank="1" count="151">
        <s v="--- Select Gear Set ---"/>
        <s v="Alliance - Starfire - Phase 1 - Rank 6 - 2% PREBIS (no epics/no suffix)"/>
        <m/>
        <s v="Pupa" u="1"/>
        <s v="Starfire (Naxxramas) - 16% (Optimal 2)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Cipa" u="1"/>
        <s v="Starfire (Naxxramas) - 1.1 - 16% (Optimal)" u="1"/>
        <s v="Starfire (Naxxramas) - 1.2 - 16% (Optimal)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6% (Optimal)" u="1"/>
        <s v="Alliance - Starfire - Phase 1 - Rank 6 - 8% (Optimal)" u="1"/>
        <s v="Dupa Blada!" u="1"/>
        <s v="Alliance - Starfire - Phase 1 - 6% (Optimal)" u="1"/>
        <s v="Alliance - Starfire - Phase 1 - 8% (Optimal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1 - 8%" u="1"/>
        <s v="Starfire (Naxxramas) - 1.11 - 16% (Optimal)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Dupa!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649.706979166665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649.706979282404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649.70697939815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0"/>
        <n v="1"/>
        <n v="2" u="1"/>
      </sharedItems>
    </cacheField>
    <cacheField name="Score 2" numFmtId="0">
      <sharedItems containsBlank="1" containsMixedTypes="1" containsNumber="1" minValue="0" maxValue="1000" count="8000">
        <m/>
        <s v="Score 2"/>
        <n v="54.84225"/>
        <n v="45"/>
        <n v="43.473799999999997"/>
        <n v="42.921125000000004"/>
        <n v="42"/>
        <n v="37"/>
        <n v="34"/>
        <n v="28"/>
        <n v="18.605625"/>
        <n v="0"/>
        <n v="1000"/>
        <n v="23"/>
        <n v="21"/>
        <n v="20"/>
        <n v="11"/>
        <n v="41"/>
        <n v="40"/>
        <n v="36"/>
        <n v="31"/>
        <n v="27"/>
        <n v="25.791499999999999"/>
        <n v="17.158300000000001"/>
        <n v="5.7109750000000004"/>
        <n v="1.4738"/>
        <n v="18.877996312500002"/>
        <n v="19.84225"/>
        <n v="30"/>
        <n v="29"/>
        <n v="26"/>
        <n v="24"/>
        <n v="14.6845"/>
        <n v="11.131824999999999"/>
        <n v="10.84225"/>
        <n v="3.6844999999999999"/>
        <n v="23.6845"/>
        <n v="20.210699999999999"/>
        <n v="18.6845"/>
        <n v="10.210699999999999"/>
        <n v="4.4214000000000002"/>
        <n v="0.7369"/>
        <n v="0.55267500000000003"/>
        <n v="0.36845"/>
        <n v="0.184225"/>
        <n v="19"/>
        <n v="17.131824999999999"/>
        <n v="17"/>
        <n v="14.7369"/>
        <n v="8.5791500000000003"/>
        <n v="3.1318250000000001"/>
        <n v="1.2895749999999999"/>
        <n v="0.92112499999999997"/>
        <n v="27.105350000000001"/>
        <n v="3.3160500000000002"/>
        <n v="31.246446312500005"/>
        <n v="20.720246312500002"/>
        <n v="13.052949999999999"/>
        <n v="12.500275"/>
        <n v="12.316050000000001"/>
        <n v="35.473799999999997"/>
        <n v="33"/>
        <n v="25.6845"/>
        <n v="21.6845"/>
        <n v="21.579149999999998"/>
        <n v="14.553775"/>
        <n v="4.7898500000000004"/>
        <n v="23.658024999999999"/>
        <n v="20.947600000000001"/>
        <n v="15.026475"/>
        <n v="13.84225"/>
        <n v="12.84225"/>
        <n v="9.7633749999999999"/>
        <n v="2.3949250000000002"/>
        <n v="19.289574999999999"/>
        <n v="13.264199999999999"/>
        <n v="13"/>
        <n v="22.106999999999999"/>
        <n v="12"/>
        <n v="1.867251666666661" u="1"/>
        <n v="14.707878333333326" u="1"/>
        <n v="55.519095" u="1"/>
        <n v="60.401816666666662" u="1"/>
        <n v="0.25305135533333334" u="1"/>
        <n v="40.340600000000002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1.32381999999998" u="1"/>
        <n v="13.5081875" u="1"/>
        <n v="28.769241666666666" u="1"/>
        <n v="42.338655833333334" u="1"/>
        <n v="44.492910000000002" u="1"/>
        <n v="72.338733333333323" u="1"/>
        <n v="62.813520000000004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10.882125" u="1"/>
        <n v="14.098383333333331" u="1"/>
        <n v="19.327999999999999" u="1"/>
        <n v="25" u="1"/>
        <n v="31.494399999999999" u="1"/>
        <n v="32.735683330000001" u="1"/>
        <n v="39.181986666666667" u="1"/>
        <n v="40.340000000000003" u="1"/>
        <n v="40.723451666666662" u="1"/>
        <n v="43.252600000000001" u="1"/>
        <n v="94.770345833333337" u="1"/>
        <n v="102.38634666666667" u="1"/>
        <n v="6.2656183333333342" u="1"/>
        <n v="11.409800000000001" u="1"/>
        <n v="12.170200724637683" u="1"/>
        <n v="29.321365" u="1"/>
        <n v="64.276508333333325" u="1"/>
        <n v="9.5319000000000003" u="1"/>
        <n v="20.700937499999998" u="1"/>
        <n v="54.590299999999999" u="1"/>
        <n v="65.865576666666655" u="1"/>
        <n v="13.7372" u="1"/>
        <n v="21.621416666666665" u="1"/>
        <n v="53.772476666666662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23.924370000000003" u="1"/>
        <n v="39.148499999999999" u="1"/>
        <n v="12.160218333333329" u="1"/>
        <n v="17.644449999999999" u="1"/>
        <n v="34.095600000000005" u="1"/>
        <n v="60.998866666666657" u="1"/>
        <n v="77.940605833333322" u="1"/>
        <n v="12.70813333333332" u="1"/>
        <n v="19.31005" u="1"/>
        <n v="20.124858331000002" u="1"/>
        <n v="52.600049999999996" u="1"/>
        <n v="54.012200000000007" u="1"/>
        <n v="62.735283333333335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21.456050000000001" u="1"/>
        <n v="43.527911666666668" u="1"/>
        <n v="46.506300000000003" u="1"/>
        <n v="52.492510000000003" u="1"/>
        <n v="62.154325833333331" u="1"/>
        <n v="78.038973333333331" u="1"/>
        <n v="85.45205" u="1"/>
        <n v="13.897211626780628" u="1"/>
        <n v="13.94516666" u="1"/>
        <n v="23.128036666666659" u="1"/>
        <n v="42.408500000000004" u="1"/>
        <n v="28.428000000000001" u="1"/>
        <n v="30.944068000000001" u="1"/>
        <n v="57.874639999999985" u="1"/>
        <n v="6.3491666666666635" u="1"/>
        <n v="14.6258" u="1"/>
        <n v="9.0422249999999948" u="1"/>
        <n v="18.51762166666667" u="1"/>
        <n v="29.206166666666665" u="1"/>
        <n v="33.411469999999994" u="1"/>
        <n v="49.495199999999997" u="1"/>
        <n v="67.287963333333323" u="1"/>
        <n v="70.837999999999994" u="1"/>
        <n v="75.835319999999982" u="1"/>
        <n v="2.7044600000000001" u="1"/>
        <n v="8.6898666666666564" u="1"/>
        <n v="38.229610000000001" u="1"/>
        <n v="96.935443333333325" u="1"/>
        <n v="149.78657333333334" u="1"/>
        <n v="13.545853333333328" u="1"/>
        <n v="18.39866666666666" u="1"/>
        <n v="27.332625" u="1"/>
        <n v="46.2346" u="1"/>
        <n v="48.700524999999999" u="1"/>
        <n v="53.072726666666661" u="1"/>
        <n v="13.7826" u="1"/>
        <n v="14.659029999999998" u="1"/>
        <n v="15.898823333333318" u="1"/>
        <n v="35.11289" u="1"/>
        <n v="52.133550000000007" u="1"/>
        <n v="69.971973333333324" u="1"/>
        <n v="1.8682129999999999" u="1"/>
        <n v="9.4526374999999927" u="1"/>
        <n v="11.071899999999999" u="1"/>
        <n v="15.3642" u="1"/>
        <n v="26.820530000000002" u="1"/>
        <n v="115.3642" u="1"/>
        <n v="2.7350999999999996" u="1"/>
        <n v="13.87219" u="1"/>
        <n v="14.184975" u="1"/>
        <n v="16.472439108262112" u="1"/>
        <n v="18.6374" u="1"/>
        <n v="47.613999999999997" u="1"/>
        <n v="54.995229999999999" u="1"/>
        <n v="68.722343333333328" u="1"/>
        <n v="126.47960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134.81265999999999" u="1"/>
        <n v="4.2486749999999995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977089999999993" u="1"/>
        <n v="20.306604999999994" u="1"/>
        <n v="32.242800000000003" u="1"/>
        <n v="41.531816666666657" u="1"/>
        <n v="23.88165" u="1"/>
        <n v="34.718933333333325" u="1"/>
        <n v="105.43926333333332" u="1"/>
        <n v="11.575733333333321" u="1"/>
        <n v="12.4211875" u="1"/>
        <n v="17.583476666666662" u="1"/>
        <n v="23.986559999999997" u="1"/>
        <n v="36.110803333333322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13.098383333333331" u="1"/>
        <n v="17.7879" u="1"/>
        <n v="28.999200000000002" u="1"/>
        <n v="74.514800000000008" u="1"/>
        <n v="75.587800000000001" u="1"/>
        <n v="8.8299266666666618" u="1"/>
        <n v="10.03923" u="1"/>
        <n v="10.2845" u="1"/>
        <n v="17.939373333333332" u="1"/>
        <n v="18.825600000000001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8.700937499999998" u="1"/>
        <n v="47.921310000000005" u="1"/>
        <n v="51.565513333333328" u="1"/>
        <n v="0.7228" u="1"/>
        <n v="3.9754" u="1"/>
        <n v="34.768349999999998" u="1"/>
        <n v="21.008988000000002" u="1"/>
        <n v="22.6372" u="1"/>
        <n v="8.7797599999999996" u="1"/>
        <n v="21.021333328000001" u="1"/>
        <n v="67.527100000000004" u="1"/>
        <n v="77.414800000000014" u="1"/>
        <n v="73.275399999999991" u="1"/>
        <n v="101.57321666666665" u="1"/>
        <n v="6.8504100000000001" u="1"/>
        <n v="17.536999999999999" u="1"/>
        <n v="22.790400000000002" u="1"/>
        <n v="24.229729166666665" u="1"/>
        <n v="8.7189333333333288" u="1"/>
        <n v="29.529399999999995" u="1"/>
        <n v="34.033900000000003" u="1"/>
        <n v="54.342649999999999" u="1"/>
        <n v="58.307515000000002" u="1"/>
        <n v="65.170513333333332" u="1"/>
        <n v="77.580021666666653" u="1"/>
        <n v="16.735099999999999" u="1"/>
        <n v="29.110799999999998" u="1"/>
        <n v="31.445599999999999" u="1"/>
        <n v="62.199100000000001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19.387729710144928" u="1"/>
        <n v="20.784913333333325" u="1"/>
        <n v="21.427898333333328" u="1"/>
        <n v="23.134354166666661" u="1"/>
        <n v="25.814900000000002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9360000000001" u="1"/>
        <n v="14.967200000000002" u="1"/>
        <n v="18.573879999999996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6.964500000000001" u="1"/>
        <n v="31.734349999999999" u="1"/>
        <n v="64.408124999999998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49076" u="1"/>
        <n v="31.672921666666653" u="1"/>
        <n v="69.884419825679018" u="1"/>
        <n v="7.6260416666666666" u="1"/>
        <n v="17.876069999999999" u="1"/>
        <n v="22.315786666666668" u="1"/>
        <n v="25.516616666666661" u="1"/>
        <n v="47.516999999999996" u="1"/>
        <n v="62.427999999999997" u="1"/>
        <n v="2.4167700000000001" u="1"/>
        <n v="23.450669999999995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8.6818000000000008" u="1"/>
        <n v="16.757413333333329" u="1"/>
        <n v="19.892303333333327" u="1"/>
        <n v="37.4818" u="1"/>
        <n v="51.773699999999998" u="1"/>
        <n v="60.132112500000005" u="1"/>
        <n v="9.8034999999999997" u="1"/>
        <n v="14.014733333333334" u="1"/>
        <n v="21.405826666666663" u="1"/>
        <n v="31.359466666666663" u="1"/>
        <n v="44.530953333333329" u="1"/>
        <n v="58.183169999999997" u="1"/>
        <n v="0.72071388888888888" u="1"/>
        <n v="11.281916666666667" u="1"/>
        <n v="36.213999999999999" u="1"/>
        <n v="51.912598695868951" u="1"/>
        <n v="62.839241657000002" u="1"/>
        <n v="15.080375" u="1"/>
        <n v="25.061027106666668" u="1"/>
        <n v="33.955800000000004" u="1"/>
        <n v="43.441427777777776" u="1"/>
        <n v="58.994223333333323" u="1"/>
        <n v="17.866233333333319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40.615049999999997" u="1"/>
        <n v="43.1828" u="1"/>
        <n v="2.0513249999999998" u="1"/>
        <n v="10.311449998000001" u="1"/>
        <n v="11.167611818181818" u="1"/>
        <n v="15.442573333333328" u="1"/>
        <n v="15.572339999999999" u="1"/>
        <n v="27.053725" u="1"/>
        <n v="40.506" u="1"/>
        <n v="9.6658474999999999" u="1"/>
        <n v="12.098383333333331" u="1"/>
        <n v="13.753130000000001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42.413049999999998" u="1"/>
        <n v="4.4096333333333328" u="1"/>
        <n v="5.2034000000000002" u="1"/>
        <n v="8.3988530000000008" u="1"/>
        <n v="11.178965217391305" u="1"/>
        <n v="17.931569999999997" u="1"/>
        <n v="27.588650000000001" u="1"/>
        <n v="0.95187499999999992" u="1"/>
        <n v="1.095691663" u="1"/>
        <n v="5.4716499999999995" u="1"/>
        <n v="10.269486666666648" u="1"/>
        <n v="10.908306666666647" u="1"/>
        <n v="20.177299999999999" u="1"/>
        <n v="23.397354999999994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15.454049998" u="1"/>
        <n v="61.913600000000002" u="1"/>
        <n v="71.175390000000007" u="1"/>
        <n v="2.7354766363636367" u="1"/>
        <n v="10.807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27.474875000000001" u="1"/>
        <n v="37.433300000000003" u="1"/>
        <n v="39.90598" u="1"/>
        <n v="50.54" u="1"/>
        <n v="52.599946666666654" u="1"/>
        <n v="57.210210000000004" u="1"/>
        <n v="69.45205" u="1"/>
        <n v="1.2604374999999999" u="1"/>
        <n v="7.0546416666666669" u="1"/>
        <n v="9.1571733333333274" u="1"/>
        <n v="9.9637999999999991" u="1"/>
        <n v="10.537736666666662" u="1"/>
        <n v="11.540933333333328" u="1"/>
        <n v="45.940999999999995" u="1"/>
        <n v="8.4720916666666675" u="1"/>
        <n v="13.536775" u="1"/>
        <n v="16.179165000000001" u="1"/>
        <n v="24.428000000000001" u="1"/>
        <n v="48.708513333333329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8.077187500000001" u="1"/>
        <n v="48.505600000000001" u="1"/>
        <n v="29.089186666666663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00.84962999999999" u="1"/>
        <n v="36.876975000000002" u="1"/>
        <n v="79.488766666666663" u="1"/>
        <n v="6.28132" u="1"/>
        <n v="17.970175000000001" u="1"/>
        <n v="26.400000000000002" u="1"/>
        <n v="24.883175000000001" u="1"/>
        <n v="27.116283333333332" u="1"/>
        <n v="43.15156666666666" u="1"/>
        <n v="48.966558333333332" u="1"/>
        <n v="78.996416666666676" u="1"/>
        <n v="10.700624999999999" u="1"/>
        <n v="17.474154999999993" u="1"/>
        <n v="54.545583333333333" u="1"/>
        <n v="66.40037333333332" u="1"/>
        <n v="3.9712916666666502" u="1"/>
        <n v="7.5711590000000006" u="1"/>
        <n v="16.427814166666668" u="1"/>
        <n v="34.631699999999995" u="1"/>
        <n v="70.197943333333328" u="1"/>
        <n v="78.165841666666637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12.472300000000001" u="1"/>
        <n v="23.905700000000003" u="1"/>
        <n v="24.884450000000001" u="1"/>
        <n v="27.22209999999999" u="1"/>
        <n v="10.852249999999991" u="1"/>
        <n v="73.668829166666654" u="1"/>
        <n v="5.809649999999996" u="1"/>
        <n v="23.061027106666668" u="1"/>
        <n v="32.795856666666666" u="1"/>
        <n v="38.684750000000001" u="1"/>
        <n v="76.055900000000008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10.09346" u="1"/>
        <n v="15.159869999999996" u="1"/>
        <n v="20.325326666666651" u="1"/>
        <n v="26.529250000000001" u="1"/>
        <n v="70.337640000000007" u="1"/>
        <n v="71.526596666666649" u="1"/>
        <n v="126.99696666666665" u="1"/>
        <n v="3.9998" u="1"/>
        <n v="13.68825" u="1"/>
        <n v="17.336729999999999" u="1"/>
        <n v="24.940249999999999" u="1"/>
        <n v="34.012" u="1"/>
        <n v="58.846000000000004" u="1"/>
        <n v="11.04664166666665" u="1"/>
        <n v="11.098383333333331" u="1"/>
        <n v="14.10523333333332" u="1"/>
        <n v="13.558333333333319" u="1"/>
        <n v="26.281499999999998" u="1"/>
        <n v="54.44015958760684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37.018181666666656" u="1"/>
        <n v="42.590299999999999" u="1"/>
        <n v="97.905500000000004" u="1"/>
        <n v="6.4832416666666672" u="1"/>
        <n v="23.555070000000001" u="1"/>
        <n v="25.974800000000002" u="1"/>
        <n v="30.317644166666668" u="1"/>
        <n v="0.61768827272727278" u="1"/>
        <n v="9.5078083333333296" u="1"/>
        <n v="10.734389090909088" u="1"/>
        <n v="14.698395" u="1"/>
        <n v="18.672499999999999" u="1"/>
        <n v="35.578844999999994" u="1"/>
        <n v="39.863786666666662" u="1"/>
        <n v="11.148400000000001" u="1"/>
        <n v="11.282525" u="1"/>
        <n v="18.219697584000002" u="1"/>
        <n v="21.348613333333329" u="1"/>
        <n v="0.76924166666666693" u="1"/>
        <n v="8.996316666666667" u="1"/>
        <n v="40.325800000000001" u="1"/>
        <n v="50.276875000000004" u="1"/>
        <n v="9.5489999999999959" u="1"/>
        <n v="27.445599999999999" u="1"/>
        <n v="36.729199999999999" u="1"/>
        <n v="54.199100000000001" u="1"/>
        <n v="66.90025" u="1"/>
        <n v="69.392624999999995" u="1"/>
        <n v="9.3842350000000003" u="1"/>
        <n v="17.313299999999998" u="1"/>
        <n v="18.110691666666661" u="1"/>
        <n v="19.689399999999999" u="1"/>
        <n v="25.474875000000001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35.461399999999998" u="1"/>
        <n v="39.137449999999994" u="1"/>
        <n v="40.331499999999998" u="1"/>
        <n v="50.365645000000001" u="1"/>
        <n v="67.340943333333328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63.301430000000003" u="1"/>
        <n v="3.9249000000000001" u="1"/>
        <n v="5.3908666666666658" u="1"/>
        <n v="7.1022000000000007" u="1"/>
        <n v="21.738" u="1"/>
        <n v="3.9249000000000005" u="1"/>
        <n v="11.659029999999998" u="1"/>
        <n v="20.567599999999999" u="1"/>
        <n v="52.358900000000006" u="1"/>
        <n v="61.096699999999998" u="1"/>
        <n v="103.26183" u="1"/>
        <n v="1.6933416609999998" u="1"/>
        <n v="12.3642" u="1"/>
        <n v="29.772289999999991" u="1"/>
        <n v="38.255499999999998" u="1"/>
        <n v="55.163959999999989" u="1"/>
        <n v="57.963612499999996" u="1"/>
        <n v="79.54377333333332" u="1"/>
        <n v="11.751813333333327" u="1"/>
        <n v="21.891200000000001" u="1"/>
        <n v="0.35781296969696963" u="1"/>
        <n v="15.271621666666654" u="1"/>
        <n v="18.091166666666666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7.923734" u="1"/>
        <n v="20.337500000000002" u="1"/>
        <n v="45.851513333333322" u="1"/>
        <n v="4.7758083249999999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26.121400000000001" u="1"/>
        <n v="73.880937500000002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85.608399999999989" u="1"/>
        <n v="10.092600000000001" u="1"/>
        <n v="35.441427777777776" u="1"/>
        <n v="48.331099999999999" u="1"/>
        <n v="153.24374333333333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64.483943333333329" u="1"/>
        <n v="7.9975000000000005" u="1"/>
        <n v="15.86144" u="1"/>
        <n v="22.781570000000002" u="1"/>
        <n v="2.2924483333333341" u="1"/>
        <n v="7.5005004545454552" u="1"/>
        <n v="23.570999999999998" u="1"/>
        <n v="70.590299999999999" u="1"/>
        <n v="72.626805833333322" u="1"/>
        <n v="39.765124999999998" u="1"/>
        <n v="50.854100000000003" u="1"/>
        <n v="4.8238033333333341" u="1"/>
        <n v="21.312800000000003" u="1"/>
        <n v="29.3962" u="1"/>
        <n v="54.440476666666662" u="1"/>
        <n v="2.4014249999999997" u="1"/>
        <n v="29.682099999999998" u="1"/>
        <n v="43.339349999999996" u="1"/>
        <n v="57.369" u="1"/>
        <n v="6.407" u="1"/>
        <n v="9.1248133333333286" u="1"/>
        <n v="10.16905" u="1"/>
        <n v="22.64106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42.932316666666658" u="1"/>
        <n v="53.424400000000006" u="1"/>
        <n v="54.320022499999993" u="1"/>
        <n v="58.129300000000001" u="1"/>
        <n v="12.110409999999987" u="1"/>
        <n v="23.529399999999995" u="1"/>
        <n v="29.887043333333324" u="1"/>
        <n v="80.008804999999981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19.145699999999998" u="1"/>
        <n v="26.156100000000002" u="1"/>
        <n v="31.235500000000002" u="1"/>
        <n v="31.444800000000001" u="1"/>
        <n v="39.928100000000001" u="1"/>
        <n v="107.2916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9.576039999999999" u="1"/>
        <n v="14.7545" u="1"/>
        <n v="43.111800000000002" u="1"/>
        <n v="13.584359999999993" u="1"/>
        <n v="20.541626666666655" u="1"/>
        <n v="35.793208333333332" u="1"/>
        <n v="58.112625000000001" u="1"/>
        <n v="8.0327400000000004" u="1"/>
        <n v="11.508725" u="1"/>
        <n v="36.171999999999997" u="1"/>
        <n v="68.972700000000003" u="1"/>
        <n v="0.98854499999999701" u="1"/>
        <n v="10.755718333333327" u="1"/>
        <n v="14.96406" u="1"/>
        <n v="15.783266666666663" u="1"/>
        <n v="18.603569444444446" u="1"/>
        <n v="21.860046666666669" u="1"/>
        <n v="37.072726666666654" u="1"/>
        <n v="41.004856666666662" u="1"/>
        <n v="58.442909999999998" u="1"/>
        <n v="96.534875" u="1"/>
        <n v="5.8415333333333272" u="1"/>
        <n v="7.8797100000000002" u="1"/>
        <n v="13.420760000000001" u="1"/>
        <n v="19.332625" u="1"/>
        <n v="161.12430000000001" u="1"/>
        <n v="3.2738199999999997" u="1"/>
        <n v="3.4157566666666517" u="1"/>
        <n v="12.0334" u="1"/>
        <n v="14.468449999999999" u="1"/>
        <n v="19.0275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92.859583333333319" u="1"/>
        <n v="1.706343333333324" u="1"/>
        <n v="5.0989266666666619" u="1"/>
        <n v="51.414946666666651" u="1"/>
        <n v="51.4953" u="1"/>
        <n v="13.864812500000001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0.20055666666666599" u="1"/>
        <n v="30.353181666666661" u="1"/>
        <n v="49.508200000000002" u="1"/>
        <n v="50.437319999999993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25.890402113960114" u="1"/>
        <n v="74.908466666666655" u="1"/>
        <n v="75.468699999999998" u="1"/>
        <n v="9.6837333333333344" u="1"/>
        <n v="18.73236666666666" u="1"/>
        <n v="22.255216666666662" u="1"/>
        <n v="24.121400000000001" u="1"/>
        <n v="43.536284132000006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3.2411249999999998" u="1"/>
        <n v="7.8000141666666671" u="1"/>
        <n v="15.479609999999987" u="1"/>
        <n v="70.587943333333328" u="1"/>
        <n v="9.5715749999999939" u="1"/>
        <n v="17.569324999999999" u="1"/>
        <n v="26.816889999999997" u="1"/>
        <n v="29.3127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9.0209200000000003" u="1"/>
        <n v="13.678459999999999" u="1"/>
        <n v="18.7971" u="1"/>
        <n v="18.87835999999999" u="1"/>
        <n v="51.844209999999997" u="1"/>
        <n v="74.963750000000005" u="1"/>
        <n v="88.530953333333329" u="1"/>
        <n v="104.09546499999999" u="1"/>
        <n v="1.7940900000000006" u="1"/>
        <n v="32.608460000000001" u="1"/>
        <n v="36.796973333333334" u="1"/>
        <n v="38.361116666666661" u="1"/>
        <n v="88.110091666666662" u="1"/>
        <n v="19.96262333333333" u="1"/>
        <n v="21.494399999999999" u="1"/>
        <n v="24.269120000000001" u="1"/>
        <n v="33.903750000000002" u="1"/>
        <n v="43.690513333333335" u="1"/>
        <n v="2.6413933333333257" u="1"/>
        <n v="53.637549999999997" u="1"/>
        <n v="10.58851666666666" u="1"/>
        <n v="13.4511" u="1"/>
        <n v="50.327084999999997" u="1"/>
        <n v="67.177300000000002" u="1"/>
        <n v="141.76049" u="1"/>
        <n v="10.882849997999999" u="1"/>
        <n v="17.096134999999993" u="1"/>
        <n v="23.0273" u="1"/>
        <n v="28.91843999999999" u="1"/>
        <n v="34.28629833333332" u="1"/>
        <n v="40.004710000000003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92309000000000041" u="1"/>
        <n v="9.9446266666666645" u="1"/>
        <n v="10.365925000000001" u="1"/>
        <n v="20.881" u="1"/>
        <n v="104.33737121438747" u="1"/>
        <n v="115.3764" u="1"/>
        <n v="20.242440000000002" u="1"/>
        <n v="52.736374999999995" u="1"/>
        <n v="4.8229166619999999" u="1"/>
        <n v="20.440476666666665" u="1"/>
        <n v="12.36755" u="1"/>
        <n v="17.044997222222221" u="1"/>
        <n v="19.118000000000002" u="1"/>
        <n v="23.445599999999999" u="1"/>
        <n v="113.22154583333332" u="1"/>
        <n v="1.6996116060606057" u="1"/>
        <n v="10.23672" u="1"/>
        <n v="23.027000000000001" u="1"/>
        <n v="75.414946666666651" u="1"/>
        <n v="92.808849999999993" u="1"/>
        <n v="31.85620000000000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0.280803333333328" u="1"/>
        <n v="13.575839999999999" u="1"/>
        <n v="14.0434" u="1"/>
        <n v="15.087226666666663" u="1"/>
        <n v="36.16075" u="1"/>
        <n v="50.122224166666655" u="1"/>
        <n v="114.76886250000001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6.3145216666666606" u="1"/>
        <n v="8.0391300000000001" u="1"/>
        <n v="20.447535000000002" u="1"/>
        <n v="25.803750000000001" u="1"/>
        <n v="29.144562499999999" u="1"/>
        <n v="87.168400000000005" u="1"/>
        <n v="2.89967499999999" u="1"/>
        <n v="2.5130516666666578" u="1"/>
        <n v="2.7063633333333241" u="1"/>
        <n v="16.820530000000002" u="1"/>
        <n v="30.87715" u="1"/>
        <n v="35.782413333333331" u="1"/>
        <n v="64.365049999999997" u="1"/>
        <n v="2.3197399999999919" u="1"/>
        <n v="5.2642000000000007" u="1"/>
        <n v="17.891200000000001" u="1"/>
        <n v="29.806999999999999" u="1"/>
        <n v="36.966558333333332" u="1"/>
        <n v="2.126428333333326" u="1"/>
        <n v="9.0139750000000003" u="1"/>
        <n v="11.344094181818182" u="1"/>
        <n v="18.846299999999999" u="1"/>
        <n v="34.137916666666669" u="1"/>
        <n v="34.502143333333322" u="1"/>
        <n v="4.7386833333333325" u="1"/>
        <n v="12.523922950819671" u="1"/>
        <n v="12.944983333333322" u="1"/>
        <n v="15.950516666666658" u="1"/>
        <n v="17.364539999999995" u="1"/>
        <n v="45.177622499999998" u="1"/>
        <n v="2.6045399999999881" u="1"/>
        <n v="11.179732424242424" u="1"/>
        <n v="16.851003623188411" u="1"/>
        <n v="29.899674999999991" u="1"/>
        <n v="56.9017725" u="1"/>
        <n v="60.684014999999988" u="1"/>
        <n v="62.617478333333331" u="1"/>
        <n v="64.868800000000007" u="1"/>
        <n v="12.308299999999999" u="1"/>
        <n v="22.132060000000003" u="1"/>
        <n v="26.699599999999997" u="1"/>
        <n v="116.43049166666665" u="1"/>
        <n v="133.38966249999999" u="1"/>
        <n v="8.7550033333333293" u="1"/>
        <n v="20.801329166666662" u="1"/>
        <n v="39.119616666666658" u="1"/>
        <n v="64.959816666666669" u="1"/>
        <n v="0.19921666599999999" u="1"/>
        <n v="1.9813333333333341" u="1"/>
        <n v="2.8570000000000002" u="1"/>
        <n v="9.7400499979999999" u="1"/>
        <n v="18.362666666666669" u="1"/>
        <n v="20.072500000000002" u="1"/>
        <n v="23.359466666666663" u="1"/>
        <n v="44.444974999999985" u="1"/>
        <n v="50.848275000000001" u="1"/>
        <n v="197.8491333333333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53.474154999999996" u="1"/>
        <n v="84.199945" u="1"/>
        <n v="12.93311666666666" u="1"/>
        <n v="16.2606" u="1"/>
        <n v="18.846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15.026099999999989" u="1"/>
        <n v="20.82581000000000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36.421800000000005" u="1"/>
        <n v="40.835319999999989" u="1"/>
        <n v="76.584410000000005" u="1"/>
        <n v="18.559280000000001" u="1"/>
        <n v="35.081456666666661" u="1"/>
        <n v="48.25500000000001" u="1"/>
        <n v="103.16760000000001" u="1"/>
        <n v="1.6475749999999949" u="1"/>
        <n v="5.4018749999999995" u="1"/>
        <n v="14.2604375" u="1"/>
        <n v="9.7480600000000006" u="1"/>
        <n v="10.859099999999996" u="1"/>
        <n v="9.4613399999999874" u="1"/>
        <n v="39.179560000000002" u="1"/>
        <n v="53.968000000000004" u="1"/>
        <n v="58.637600000000006" u="1"/>
        <n v="91.760513333333307" u="1"/>
        <n v="12.5582036994302" u="1"/>
        <n v="19.741849999999999" u="1"/>
        <n v="31.236719999999998" u="1"/>
        <n v="57.119141661" u="1"/>
        <n v="102.60467166666666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42580000000001" u="1"/>
        <n v="39.565258333333333" u="1"/>
        <n v="51.933599999999998" u="1"/>
        <n v="14.675468333333328" u="1"/>
        <n v="19.928991666666668" u="1"/>
        <n v="20.125301666666669" u="1"/>
        <n v="18.70406666666667" u="1"/>
        <n v="49.089186666666663" u="1"/>
        <n v="11.36755" u="1"/>
        <n v="15.081866664" u="1"/>
        <n v="17.4039" u="1"/>
        <n v="25.72025" u="1"/>
        <n v="26.679774999999996" u="1"/>
        <n v="28.668149999999994" u="1"/>
        <n v="59.208799999999982" u="1"/>
        <n v="8.8130916666666668" u="1"/>
        <n v="9.3516199999999934" u="1"/>
        <n v="18.834588333333336" u="1"/>
        <n v="47.147913333333321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10.27908" u="1"/>
        <n v="21.732019999999999" u="1"/>
        <n v="29.130899999999997" u="1"/>
        <n v="69.899602842666667" u="1"/>
        <n v="3.8647499999999999" u="1"/>
        <n v="32.16075" u="1"/>
        <n v="77.405699999999996" u="1"/>
        <n v="19.611180000000001" u="1"/>
        <n v="56.314521666666664" u="1"/>
        <n v="107.13398833333331" u="1"/>
        <n v="14.176816666666662" u="1"/>
        <n v="24.44464" u="1"/>
        <n v="31.60125" u="1"/>
        <n v="44.421400000000006" u="1"/>
        <n v="93.997855000000015" u="1"/>
        <n v="11.567875000000001" u="1"/>
        <n v="20.35617753623189" u="1"/>
        <n v="68.813817" u="1"/>
        <n v="0.6261726969696968" u="1"/>
        <n v="5.4278983333333288" u="1"/>
        <n v="11.0677225" u="1"/>
        <n v="22.596474999999998" u="1"/>
        <n v="23.58379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25.467926666666653" u="1"/>
        <n v="53.397716666666668" u="1"/>
        <n v="11.452825000000001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7.285399999999999" u="1"/>
        <n v="19.801784722222223" u="1"/>
        <n v="31.978618333333337" u="1"/>
        <n v="68.48646500000001" u="1"/>
        <n v="12.67166666666666" u="1"/>
        <n v="26.388850000000001" u="1"/>
        <n v="32.163310833333334" u="1"/>
        <n v="1.295731666666667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5.7119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801626666666664" u="1"/>
        <n v="20.634166666666665" u="1"/>
        <n v="21.807500000000001" u="1"/>
        <n v="31.5565" u="1"/>
        <n v="40.700000000000003" u="1"/>
        <n v="87.145913333333311" u="1"/>
        <n v="15.799500000000002" u="1"/>
        <n v="21.875166666666662" u="1"/>
        <n v="2.8534999999999999" u="1"/>
        <n v="15.252600000000001" u="1"/>
        <n v="21.335884999999987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51" u="1"/>
        <n v="77.757773333333319" u="1"/>
        <n v="8.9364083333333308" u="1"/>
        <n v="16.524734999999996" u="1"/>
        <n v="16.979003333333331" u="1"/>
        <n v="26.464933333333317" u="1"/>
        <n v="40.445430000000002" u="1"/>
        <n v="86.349598333333333" u="1"/>
        <n v="12.06566666666666" u="1"/>
        <n v="12.235199999999995" u="1"/>
        <n v="13.747859999999999" u="1"/>
        <n v="36.853489999999994" u="1"/>
        <n v="17.974799999999998" u="1"/>
        <n v="20.205813333333328" u="1"/>
        <n v="25.445100000000004" u="1"/>
        <n v="46.135600000000004" u="1"/>
        <n v="0.1223525" u="1"/>
        <n v="0.14233999999999999" u="1"/>
        <n v="7.8262666666666671" u="1"/>
        <n v="20.52174999999999" u="1"/>
        <n v="23.682099999999998" u="1"/>
        <n v="27.57923333333332" u="1"/>
        <n v="29.764889999999991" u="1"/>
        <n v="32.415500000000002" u="1"/>
        <n v="63.525146666666664" u="1"/>
        <n v="0.75915406600000002" u="1"/>
        <n v="8.3526333333333298" u="1"/>
        <n v="11.4407" u="1"/>
        <n v="86.653000000000006" u="1"/>
        <n v="120.78261999999999" u="1"/>
        <n v="5.9399733333333335" u="1"/>
        <n v="7.7172799999999961" u="1"/>
        <n v="23.549400000000002" u="1"/>
        <n v="35.760513333333314" u="1"/>
        <n v="39.850200000000001" u="1"/>
        <n v="117.01631166666665" u="1"/>
        <n v="1.8352875" u="1"/>
        <n v="7.6747183333333338" u="1"/>
        <n v="10.425075" u="1"/>
        <n v="20.273479999999999" u="1"/>
        <n v="38.509856666666664" u="1"/>
        <n v="48.193436666666656" u="1"/>
        <n v="59.622601666666661" u="1"/>
        <n v="1.278251" u="1"/>
        <n v="10.36755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0.69725833100000001" u="1"/>
        <n v="8.3785050000000005" u="1"/>
        <n v="17.863958333333333" u="1"/>
        <n v="31.729900000000001" u="1"/>
        <n v="46.087699999999998" u="1"/>
        <n v="24.11572" u="1"/>
        <n v="98.681894999999997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205.89973999999998" u="1"/>
        <n v="7.749009999999994" u="1"/>
        <n v="12.400980000000001" u="1"/>
        <n v="43.96032499999999" u="1"/>
        <n v="50.325326666666648" u="1"/>
        <n v="13.041979999999985" u="1"/>
        <n v="15.549237499999997" u="1"/>
        <n v="19.309750000000001" u="1"/>
        <n v="33.884124999999997" u="1"/>
        <n v="14.869" u="1"/>
        <n v="18.998363287037037" u="1"/>
        <n v="21.803750000000001" u="1"/>
        <n v="27.242799999999999" u="1"/>
        <n v="44.238179999999986" u="1"/>
        <n v="60.588516666666663" u="1"/>
        <n v="8.5646749999999994" u="1"/>
        <n v="16.021359999999991" u="1"/>
        <n v="18.985399999999998" u="1"/>
        <n v="10.14744" u="1"/>
        <n v="18.348566666666663" u="1"/>
        <n v="18.852699999999999" u="1"/>
        <n v="53.598700000000001" u="1"/>
        <n v="63.639600000000002" u="1"/>
        <n v="1.0030000000000001" u="1"/>
        <n v="12.390429999999988" u="1"/>
        <n v="15.9877" u="1"/>
        <n v="19.59850000000000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107.76695000000001" u="1"/>
        <n v="12.796266664000001" u="1"/>
        <n v="33.13818968533333" u="1"/>
        <n v="35.699240000000003" u="1"/>
        <n v="44.953275000000005" u="1"/>
        <n v="56.445966666666656" u="1"/>
        <n v="60.645299166666661" u="1"/>
        <n v="79.0501" u="1"/>
        <n v="104.01986666666667" u="1"/>
        <n v="15.1828" u="1"/>
        <n v="18.121400000000001" u="1"/>
        <n v="19.334609999999984" u="1"/>
        <n v="36.491235000000003" u="1"/>
        <n v="2.3646599999999998" u="1"/>
        <n v="22.53295833333333" u="1"/>
        <n v="25.231154166666666" u="1"/>
        <n v="40.225999999999999" u="1"/>
        <n v="94.638329999999996" u="1"/>
        <n v="12.479609999999987" u="1"/>
        <n v="13.013066666666669" u="1"/>
        <n v="13.252856666666652" u="1"/>
        <n v="17.41996666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157.04164333333333" u="1"/>
        <n v="13.113099999999989" u="1"/>
        <n v="6.8489433333333238" u="1"/>
        <n v="8.3459900000000005" u="1"/>
        <n v="9.2822750000000003" u="1"/>
        <n v="59.682400000000001" u="1"/>
        <n v="132.22550583333333" u="1"/>
        <n v="1.387729710144928" u="1"/>
        <n v="17.584600000000002" u="1"/>
        <n v="26.098383333333331" u="1"/>
        <n v="26.150126666666651" u="1"/>
        <n v="86.99696666666668" u="1"/>
        <n v="93.627379166666657" u="1"/>
        <n v="98.199929166666664" u="1"/>
        <n v="100.77295000000001" u="1"/>
        <n v="2.6852999999999998" u="1"/>
        <n v="8.0366999999999997" u="1"/>
        <n v="26.232810000000001" u="1"/>
        <n v="26.446166666666663" u="1"/>
        <n v="43.330856666666662" u="1"/>
        <n v="47" u="1"/>
        <n v="48.482280000000003" u="1"/>
        <n v="69.77985583333332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69.36545666666666" u="1"/>
        <n v="32.24324" u="1"/>
        <n v="13.13608" u="1"/>
        <n v="14.3188" u="1"/>
        <n v="18.52174999999999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149.90797333333333" u="1"/>
        <n v="0.61539333333333357" u="1"/>
        <n v="9.8834000000000017" u="1"/>
        <n v="10.53754" u="1"/>
        <n v="18.161280000000001" u="1"/>
        <n v="21.385240000000003" u="1"/>
        <n v="31.421187499999998" u="1"/>
        <n v="69.047669999999982" u="1"/>
        <n v="1.8069999999999999" u="1"/>
        <n v="7.3129" u="1"/>
        <n v="13.2942" u="1"/>
        <n v="29.93311666666666" u="1"/>
        <n v="62.520812499999998" u="1"/>
        <n v="71.513276666666656" u="1"/>
        <n v="15.196245000000001" u="1"/>
        <n v="35.418999999999997" u="1"/>
        <n v="48.878359999999986" u="1"/>
        <n v="51.111316666666667" u="1"/>
        <n v="81.748543333333316" u="1"/>
        <n v="12.176816666666662" u="1"/>
        <n v="11.870266666666668" u="1"/>
        <n v="13.869" u="1"/>
        <n v="15.528666666666661" u="1"/>
        <n v="75.263824166666666" u="1"/>
        <n v="35.652856666666665" u="1"/>
        <n v="45.336436666666657" u="1"/>
        <n v="9.4265433333333277" u="1"/>
        <n v="10.13141166666666" u="1"/>
        <n v="15.4476" u="1"/>
        <n v="21.019138333333334" u="1"/>
        <n v="36.881" u="1"/>
        <n v="39.928629999999998" u="1"/>
        <n v="44.825916666666672" u="1"/>
        <n v="71.796868333333322" u="1"/>
        <n v="1.3675499999999998" u="1"/>
        <n v="14.9877" u="1"/>
        <n v="8.3384833333333344" u="1"/>
        <n v="17.672921666666653" u="1"/>
        <n v="18.447483333333331" u="1"/>
        <n v="96.573193333333322" u="1"/>
        <n v="10.429739999999999" u="1"/>
        <n v="16.126428333333326" u="1"/>
        <n v="24.332839999999997" u="1"/>
        <n v="3.264995216728396" u="1"/>
        <n v="22.353181666666661" u="1"/>
        <n v="23.899674999999991" u="1"/>
        <n v="27.764289999999999" u="1"/>
        <n v="74.41146999999998" u="1"/>
        <n v="9.8921583270000006" u="1"/>
        <n v="11.867979999999994" u="1"/>
        <n v="18.611126666666653" u="1"/>
        <n v="25.790866666666666" u="1"/>
        <n v="43.501800000000003" u="1"/>
        <n v="85.066073333333321" u="1"/>
        <n v="94.013097499999986" u="1"/>
        <n v="2.8901399999999997" u="1"/>
        <n v="33.422449999999998" u="1"/>
        <n v="69.327341657000005" u="1"/>
        <n v="81.248390000000001" u="1"/>
        <n v="5.7058400000000002" u="1"/>
        <n v="12.353765454545456" u="1"/>
        <n v="15.7644" u="1"/>
        <n v="26.452010569800571" u="1"/>
        <n v="34.484186666666659" u="1"/>
        <n v="42.121799999999979" u="1"/>
        <n v="11.48742" u="1"/>
        <n v="11.993279999999999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69.531016666666659" u="1"/>
        <n v="4.6578499999999794" u="1"/>
        <n v="8.8556500000000007" u="1"/>
        <n v="9.7043316666666612" u="1"/>
        <n v="10.221756666666666" u="1"/>
        <n v="11.298359999999999" u="1"/>
        <n v="12.026099999999989" u="1"/>
        <n v="48.963380000000001" u="1"/>
        <n v="68.87149749999999" u="1"/>
        <n v="11.3474375" u="1"/>
        <n v="14.469823333333334" u="1"/>
        <n v="17.040900000000001" u="1"/>
        <n v="72.289513333333332" u="1"/>
        <n v="11.924189999999999" u="1"/>
        <n v="22.2883" u="1"/>
        <n v="43" u="1"/>
        <n v="59.944052499999998" u="1"/>
        <n v="70.833516666666654" u="1"/>
        <n v="100.61212916666666" u="1"/>
        <n v="16.238179999999982" u="1"/>
        <n v="22.406200000000002" u="1"/>
        <n v="18.875019999999999" u="1"/>
        <n v="120.79470999999998" u="1"/>
        <n v="0.3614" u="1"/>
        <n v="6.6810833333333335" u="1"/>
        <n v="7.0367649999999999" u="1"/>
        <n v="31.617125000000001" u="1"/>
        <n v="36.863139999999994" u="1"/>
        <n v="42.274399999999986" u="1"/>
        <n v="86.343069999999997" u="1"/>
        <n v="10.023159999999992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.2612493055555556" u="1"/>
        <n v="9.4997000909090907" u="1"/>
        <n v="39.821399999999997" u="1"/>
        <n v="10.823669166666667" u="1"/>
        <n v="36.142199999999995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53.776866666666649" u="1"/>
        <n v="60.337371214387467" u="1"/>
        <n v="66.908300000000011" u="1"/>
        <n v="2.359283333333329" u="1"/>
        <n v="18.827336666666653" u="1"/>
        <n v="25.36814833333333" u="1"/>
        <n v="60.3635625" u="1"/>
        <n v="1.9927599999999999" u="1"/>
        <n v="13.712199999999999" u="1"/>
        <n v="59.619348333333321" u="1"/>
        <n v="10.252700000000001" u="1"/>
        <n v="14.536628333333324" u="1"/>
        <n v="14.53734" u="1"/>
        <n v="26.080375" u="1"/>
        <n v="60.734100000000005" u="1"/>
        <n v="4.3710333333333162" u="1"/>
        <n v="11.285069999999999" u="1"/>
        <n v="36.319739999999989" u="1"/>
        <n v="48.00680951282051" u="1"/>
        <n v="152.86750000000001" u="1"/>
        <n v="5.0610271066666668" u="1"/>
        <n v="12.806706666666656" u="1"/>
        <n v="14.095349999999996" u="1"/>
        <n v="15.317945000000002" u="1"/>
        <n v="19.739175000000003" u="1"/>
        <n v="25.60125" u="1"/>
        <n v="12.869" u="1"/>
        <n v="22.178965217391305" u="1"/>
        <n v="23.242799999999999" u="1"/>
        <n v="27.284500000000001" u="1"/>
        <n v="51.478273333333327" u="1"/>
        <n v="51.301339999999996" u="1"/>
        <n v="9.7213799999999999" u="1"/>
        <n v="12.42675" u="1"/>
        <n v="22.542718974666666" u="1"/>
        <n v="35.237874999999995" u="1"/>
        <n v="5.5303199999999997" u="1"/>
        <n v="12.255749999999999" u="1"/>
        <n v="14.261279999999999" u="1"/>
        <n v="27.452416666666664" u="1"/>
        <n v="31.053441666666668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6.017399999999995" u="1"/>
        <n v="54.539716666666664" u="1"/>
        <n v="74.471000000000004" u="1"/>
        <n v="16.097153333333328" u="1"/>
        <n v="28.700775" u="1"/>
        <n v="0.15459000000000001" u="1"/>
        <n v="0.39410999999999996" u="1"/>
        <n v="0.91958999999999991" u="1"/>
        <n v="10.35994166666665" u="1"/>
        <n v="17.348813333333329" u="1"/>
        <n v="29.350749999999998" u="1"/>
        <n v="64.264884999999992" u="1"/>
        <n v="115.26016250000001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40.544160000000005" u="1"/>
        <n v="48.254316666666668" u="1"/>
        <n v="79.836000000000013" u="1"/>
        <n v="0.36035694444444444" u="1"/>
        <n v="6.4653650000000003" u="1"/>
        <n v="8.2519399999999994" u="1"/>
        <n v="15.993079999999999" u="1"/>
        <n v="27.456625000000003" u="1"/>
        <n v="40.314059999999998" u="1"/>
        <n v="1.0046139128395064" u="1"/>
        <n v="16.816889999999997" u="1"/>
        <n v="17.760574999999999" u="1"/>
        <n v="4.792558333333325" u="1"/>
        <n v="5.6446389090909088" u="1"/>
        <n v="11.340945833333331" u="1"/>
        <n v="17.529720000000001" u="1"/>
        <n v="48.772950000000002" u="1"/>
        <n v="1.3236177272727274" u="1"/>
        <n v="8.1598699999999962" u="1"/>
        <n v="14.003404756410257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9.4211425000000002" u="1"/>
        <n v="11.86164" u="1"/>
        <n v="18.482641666666666" u="1"/>
        <n v="20.13795" u="1"/>
        <n v="39" u="1"/>
        <n v="60.880854999999997" u="1"/>
        <n v="3.04704166666665" u="1"/>
        <n v="10.324835" u="1"/>
        <n v="13.087839999999984" u="1"/>
        <n v="27.988399999999999" u="1"/>
        <n v="87.776566666666668" u="1"/>
        <n v="14.010379999999996" u="1"/>
        <n v="22.062866666666661" u="1"/>
        <n v="26.694233333333333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12.911660000000001" u="1"/>
        <n v="13.394540000000001" u="1"/>
        <n v="15.3184" u="1"/>
        <n v="114.77970000000001" u="1"/>
        <n v="3.5667749999999994" u="1"/>
        <n v="10.562856666666658" u="1"/>
        <n v="14.234099305555555" u="1"/>
        <n v="44.910820000000001" u="1"/>
        <n v="114.14137500000001" u="1"/>
        <n v="18.417759999999994" u="1"/>
        <n v="42.369050000000001" u="1"/>
        <n v="62.724666666666643" u="1"/>
        <n v="93.489739999999998" u="1"/>
        <n v="3.6990233333333231" u="1"/>
        <n v="9.7076799999999999" u="1"/>
        <n v="10.308200000000001" u="1"/>
        <n v="52.126863999999998" u="1"/>
        <n v="1.5905825" u="1"/>
        <n v="11.551034999999999" u="1"/>
        <n v="12.961375" u="1"/>
        <n v="18.703659999999999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3.202739999999995" u="1"/>
        <n v="27.900312499999998" u="1"/>
        <n v="33.034508329000005" u="1"/>
        <n v="66.662925000000001" u="1"/>
        <n v="94.744166666666672" u="1"/>
        <n v="26.166150000000002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3.60125" u="1"/>
        <n v="42.99123550724638" u="1"/>
        <n v="80.579189999999983" u="1"/>
        <n v="98.907609999999991" u="1"/>
        <n v="136.97113833333333" u="1"/>
        <n v="10.698599999999999" u="1"/>
        <n v="12.3672" u="1"/>
        <n v="16.80886666666666" u="1"/>
        <n v="31.952296666666669" u="1"/>
        <n v="37.617760000000004" u="1"/>
        <n v="39.787937499999998" u="1"/>
        <n v="1.0891866666666641" u="1"/>
        <n v="7.5788449999999967" u="1"/>
        <n v="13.200000000000001" u="1"/>
        <n v="15.450800000000001" u="1"/>
        <n v="29.721066666666658" u="1"/>
        <n v="85.96671666666667" u="1"/>
        <n v="114.8593299999999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53.319700000000005" u="1"/>
        <n v="2.4506699999999944" u="1"/>
        <n v="10.700478333333322" u="1"/>
        <n v="20.162141666666667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22.452010569800571" u="1"/>
        <n v="24.550418333333333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75599999999999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48.444339999999997" u="1"/>
        <n v="81.46805999999998" u="1"/>
        <n v="10.521106666666656" u="1"/>
        <n v="29.765000000000001" u="1"/>
        <n v="34.474763333333321" u="1"/>
        <n v="57.968116666666667" u="1"/>
        <n v="62.838216666666668" u="1"/>
        <n v="119.60072833333332" u="1"/>
        <n v="13.176460000000001" u="1"/>
        <n v="18.770200724637686" u="1"/>
        <n v="25.407666666666657" u="1"/>
        <n v="43.151283333333325" u="1"/>
        <n v="11.780275" u="1"/>
        <n v="13.883356666666664" u="1"/>
        <n v="19.925958333333334" u="1"/>
        <n v="21.834800000000001" u="1"/>
        <n v="23.10523333333332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23.771676260308645" u="1"/>
        <n v="24.19009999999999" u="1"/>
        <n v="32.2125482382353" u="1"/>
        <n v="32.949524999999987" u="1"/>
        <n v="35" u="1"/>
        <n v="45.944776666666669" u="1"/>
        <n v="51.682716666666664" u="1"/>
        <n v="84.058943333333332" u="1"/>
        <n v="9.3248350000000002" u="1"/>
        <n v="26.482241666666667" u="1"/>
        <n v="7.6629000000000005" u="1"/>
        <n v="11.6564" u="1"/>
        <n v="21.461339999999989" u="1"/>
        <n v="15.3635" u="1"/>
        <n v="24.685299999999998" u="1"/>
        <n v="41.68868333333333" u="1"/>
        <n v="62.836879999999979" u="1"/>
        <n v="80.24067500000001" u="1"/>
        <n v="113.97708999999999" u="1"/>
        <n v="2.2061233333333261" u="1"/>
        <n v="45.397316666666669" u="1"/>
        <n v="67.879543333333316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3.78079083333333" u="1"/>
        <n v="11.170780000000001" u="1"/>
        <n v="0.38462083333333347" u="1"/>
        <n v="19.061062499999998" u="1"/>
        <n v="20.196841666666668" u="1"/>
        <n v="59.504624999999997" u="1"/>
        <n v="68.530208333333334" u="1"/>
        <n v="9.5557999999999996" u="1"/>
        <n v="13.70748" u="1"/>
        <n v="17.808042279202283" u="1"/>
        <n v="0.78498666666666639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20.165749999999999" u="1"/>
        <n v="39.6583325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39.797260000000001" u="1"/>
        <n v="11.214" u="1"/>
        <n v="15.0464" u="1"/>
        <n v="59.242093333333329" u="1"/>
        <n v="77.308256666666651" u="1"/>
        <n v="3.969733333333334" u="1"/>
        <n v="6.3545999999999996" u="1"/>
        <n v="10.503500000000001" u="1"/>
        <n v="17.70524" u="1"/>
        <n v="25.672466666666665" u="1"/>
        <n v="93.600030000000004" u="1"/>
        <n v="2.8557966666666581" u="1"/>
        <n v="6.3546000000000005" u="1"/>
        <n v="15.457599999999999" u="1"/>
        <n v="42.427799999999998" u="1"/>
        <n v="87.314629999999994" u="1"/>
        <n v="3.5510999999999999" u="1"/>
        <n v="5.9764999999999997" u="1"/>
        <n v="17.205766666666666" u="1"/>
        <n v="20.831800000000001" u="1"/>
        <n v="21.60125" u="1"/>
        <n v="48.549191666666665" u="1"/>
        <n v="58.466324999999998" u="1"/>
        <n v="3.5511000000000004" u="1"/>
        <n v="10.869" u="1"/>
        <n v="23.284500000000001" u="1"/>
        <n v="57.692969999999995" u="1"/>
        <n v="57.828000000000003" u="1"/>
        <n v="128.38634666666667" u="1"/>
        <n v="4.7773916666666674" u="1"/>
        <n v="42.315600000000003" u="1"/>
        <n v="11.404712499999995" u="1"/>
        <n v="17.705543333333324" u="1"/>
        <n v="25.05734" u="1"/>
        <n v="25.875683333333331" u="1"/>
        <n v="27.581979999999994" u="1"/>
        <n v="57.597900000000003" u="1"/>
        <n v="63.771100000000004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19.549199999999999" u="1"/>
        <n v="80.430850000000007" u="1"/>
        <n v="1.5229999999999999" u="1"/>
        <n v="3.2463899999999999" u="1"/>
        <n v="6.9722633333333333" u="1"/>
        <n v="10.168750000000001" u="1"/>
        <n v="32.140124999999998" u="1"/>
        <n v="74.013429166666654" u="1"/>
        <n v="74.916543333333323" u="1"/>
        <n v="3.1942166666666538" u="1"/>
        <n v="13.795344999999999" u="1"/>
        <n v="47.111516666666667" u="1"/>
        <n v="81.710520000000002" u="1"/>
        <n v="2.7229666666666601" u="1"/>
        <n v="5.4939249950000004" u="1"/>
        <n v="20.689866666666656" u="1"/>
        <n v="27.995100000000001" u="1"/>
        <n v="39.374324999999999" u="1"/>
        <n v="7.2817800000000004" u="1"/>
        <n v="8.5974000000000004" u="1"/>
        <n v="26.659029999999998" u="1"/>
        <n v="47.84778" u="1"/>
        <n v="5.0462999999999996" u="1"/>
        <n v="19.90621999999999" u="1"/>
        <n v="40.826116666666664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60.751928000000007" u="1"/>
        <n v="13.90375" u="1"/>
        <n v="15.426400000000001" u="1"/>
        <n v="29.00967" u="1"/>
        <n v="35.855080000000001" u="1"/>
        <n v="36.2900475" u="1"/>
        <n v="69.507400000000004" u="1"/>
        <n v="7.5027000000000008" u="1"/>
        <n v="17.131499999999999" u="1"/>
        <n v="26.845199999999998" u="1"/>
        <n v="14.162463333333326" u="1"/>
        <n v="21.70504" u="1"/>
        <n v="23.258891666666663" u="1"/>
        <n v="25.984349999999999" u="1"/>
        <n v="0.36944999999999995" u="1"/>
        <n v="17.669726666666662" u="1"/>
        <n v="21.10523333333332" u="1"/>
        <n v="73.967316666666676" u="1"/>
        <n v="78.599673333333328" u="1"/>
        <n v="140.02473666666666" u="1"/>
        <n v="2.43763333333332" u="1"/>
        <n v="137.81870000000001" u="1"/>
        <n v="3.1453649999999995" u="1"/>
        <n v="9.927386666666667" u="1"/>
        <n v="26.58851666666666" u="1"/>
        <n v="9.5653399999999991" u="1"/>
        <n v="13.969949999999999" u="1"/>
        <n v="22.685299999999998" u="1"/>
        <n v="55.086928333333326" u="1"/>
        <n v="69.938068703703706" u="1"/>
        <n v="11.5275" u="1"/>
        <n v="23.764942028985509" u="1"/>
        <n v="43.971973333333324" u="1"/>
        <n v="62.333966457977212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33.503012499999997" u="1"/>
        <n v="17.061062499999998" u="1"/>
        <n v="20.042224999999995" u="1"/>
        <n v="34.541626666666659" u="1"/>
        <n v="70.151150000000001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.3083" u="1"/>
        <n v="2.2428000000000003" u="1"/>
        <n v="9.572849999999999" u="1"/>
        <n v="53.026700000000005" u="1"/>
        <n v="105.85574333333332" u="1"/>
        <n v="5.5819374999999996" u="1"/>
        <n v="10.746745000000001" u="1"/>
        <n v="13.055145833333331" u="1"/>
        <n v="48.825716666666665" u="1"/>
        <n v="62.974624999999996" u="1"/>
        <n v="73.440750000000008" u="1"/>
        <n v="0.74760000000000004" u="1"/>
        <n v="11.597756666666662" u="1"/>
        <n v="14.95726666666666" u="1"/>
        <n v="33.699333333333328" u="1"/>
        <n v="39.384691666666669" u="1"/>
        <n v="44.883974166666661" u="1"/>
        <n v="134.5599225" u="1"/>
        <n v="4.7880199999999995" u="1"/>
        <n v="6.5318708333333291" u="1"/>
        <n v="33.905700000000003" u="1"/>
        <n v="45.713656666666665" u="1"/>
        <n v="62.293189999999996" u="1"/>
        <n v="2.6917550000000001" u="1"/>
        <n v="3.6985666666666521" u="1"/>
        <n v="9.4946750000000009" u="1"/>
        <n v="10.270813333333328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21.036616263999999" u="1"/>
        <n v="15.724579999999996" u="1"/>
        <n v="17.242799999999999" u="1"/>
        <n v="30.260437499999998" u="1"/>
        <n v="37.131455000000003" u="1"/>
        <n v="37.561608455840457" u="1"/>
        <n v="119.70353999999998" u="1"/>
        <n v="120.599" u="1"/>
        <n v="6.0167000000000002" u="1"/>
        <n v="40.412790000000001" u="1"/>
        <n v="69.179699999999997" u="1"/>
        <n v="83.285498333333322" u="1"/>
        <n v="26.4405" u="1"/>
        <n v="32.142400000000002" u="1"/>
        <n v="33.598700000000001" u="1"/>
        <n v="0.853171666666662" u="1"/>
        <n v="36.782399999999996" u="1"/>
        <n v="52.310874999999989" u="1"/>
        <n v="114.36661083333331" u="1"/>
        <n v="30.039950000000001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21.742373333333333" u="1"/>
        <n v="64.951081666666667" u="1"/>
        <n v="75.298699999999997" u="1"/>
        <n v="93.041643333333326" u="1"/>
        <n v="93.272950000000009" u="1"/>
        <n v="100.63944833333332" u="1"/>
        <n v="8.6718666666666593" u="1"/>
        <n v="11.658174999999989" u="1"/>
        <n v="37.382547106666664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68.78499166666667" u="1"/>
        <n v="1.6205624999999999" u="1"/>
        <n v="11.78205" u="1"/>
        <n v="32.992661666666649" u="1"/>
        <n v="63.633247499999989" u="1"/>
        <n v="96.03219416666667" u="1"/>
        <n v="9.7938683333333305" u="1"/>
        <n v="10.636465000000001" u="1"/>
        <n v="14.091799999999999" u="1"/>
        <n v="23.408125000000002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9.628651666666654" u="1"/>
        <n v="10.619569999999996" u="1"/>
        <n v="19.504304999999999" u="1"/>
        <n v="20.8035" u="1"/>
        <n v="32.138611432679738" u="1"/>
        <n v="45.009550000000004" u="1"/>
        <n v="0.89704500000000031" u="1"/>
        <n v="13.531306666666664" u="1"/>
        <n v="19.883700000000001" u="1"/>
        <n v="47.695200000000007" u="1"/>
        <n v="67.90004333333332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56.130508333333317" u="1"/>
        <n v="2.7459583333333248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3.814466666666661" u="1"/>
        <n v="19.7302" u="1"/>
        <n v="20.685299999999998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5.1539191666666673" u="1"/>
        <n v="10.315351666666654" u="1"/>
        <n v="10.4405" u="1"/>
        <n v="15.922015" u="1"/>
        <n v="21.53773666666666" u="1"/>
        <n v="33.8566" u="1"/>
        <n v="50.700478333333322" u="1"/>
        <n v="74.518300000000011" u="1"/>
        <n v="16.086300000000001" u="1"/>
        <n v="26.82876666666666" u="1"/>
        <n v="137.04975333333334" u="1"/>
        <n v="2.3549599999999993" u="1"/>
        <n v="10.145365" u="1"/>
        <n v="10.851699999999999" u="1"/>
        <n v="12.433299999999999" u="1"/>
        <n v="31.270813333333329" u="1"/>
        <n v="48.838200000000001" u="1"/>
        <n v="2.0000283333333342" u="1"/>
        <n v="8.5224986111111107" u="1"/>
        <n v="21.596762499999997" u="1"/>
        <n v="85.670049999999989" u="1"/>
        <n v="14.261712499999994" u="1"/>
        <n v="15.889800000000001" u="1"/>
        <n v="50.275275000000008" u="1"/>
        <n v="59.639399999999995" u="1"/>
        <n v="13.6205625" u="1"/>
        <n v="17.198217129567901" u="1"/>
        <n v="20.6084" u="1"/>
        <n v="28.672574999999995" u="1"/>
        <n v="32.766925000000001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2.75267333333333" u="1"/>
        <n v="2.7614566666666587" u="1"/>
        <n v="18.080375" u="1"/>
        <n v="19.93311666666666" u="1"/>
        <n v="41.974699999999999" u="1"/>
        <n v="78.714931709401725" u="1"/>
        <n v="1.7398049999999938" u="1"/>
        <n v="8.1689000000000007" u="1"/>
        <n v="9.7658199999999997" u="1"/>
        <n v="16.181825" u="1"/>
        <n v="26.159869999999994" u="1"/>
        <n v="44.839529999999996" u="1"/>
        <n v="120.62427" u="1"/>
        <n v="15.708400000000001" u="1"/>
        <n v="32.087000000000003" u="1"/>
        <n v="32.557560000000002" u="1"/>
        <n v="33.453475000000005" u="1"/>
        <n v="48.837600000000002" u="1"/>
        <n v="1.5464933333333279" u="1"/>
        <n v="8.3771749930000006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52.275739999999985" u="1"/>
        <n v="75.378625" u="1"/>
        <n v="2.996175" u="1"/>
        <n v="14.357764999999995" u="1"/>
        <n v="14.903499999999999" u="1"/>
        <n v="19.316600085987655" u="1"/>
        <n v="27.089509999999997" u="1"/>
        <n v="103.195825" u="1"/>
        <n v="7.4188749999999999" u="1"/>
        <n v="17.598099999999999" u="1"/>
        <n v="17.718933333333329" u="1"/>
        <n v="25.722799999999999" u="1"/>
        <n v="83.71390000000001" u="1"/>
        <n v="103.47881" u="1"/>
        <n v="15.448605813390314" u="1"/>
        <n v="26.008699999999997" u="1"/>
        <n v="31.842464999999997" u="1"/>
        <n v="43.226005284900282" u="1"/>
        <n v="46.071899999999999" u="1"/>
        <n v="9.6044" u="1"/>
        <n v="11.7712" u="1"/>
        <n v="15.440000000000001" u="1"/>
        <n v="25.280550000000002" u="1"/>
        <n v="122.05684333333332" u="1"/>
        <n v="8.4611450000000001" u="1"/>
        <n v="12.784386666666666" u="1"/>
        <n v="27.783266666666663" u="1"/>
        <n v="27.89606249999999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56.437370000000001" u="1"/>
        <n v="60.169000000000011" u="1"/>
        <n v="77.519819999999996" u="1"/>
        <n v="3.908466666666659" u="1"/>
        <n v="11.87716666666666" u="1"/>
        <n v="24.6082" u="1"/>
        <n v="22.596175000000002" u="1"/>
        <n v="39.290999999999997" u="1"/>
        <n v="43.265256776666668" u="1"/>
        <n v="80.541773333333325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38.4015475" u="1"/>
        <n v="40.567064999999999" u="1"/>
        <n v="13.1684" u="1"/>
        <n v="24.12284" u="1"/>
        <n v="27.354158333333334" u="1"/>
        <n v="69.213999999999999" u="1"/>
        <n v="78.999556666666663" u="1"/>
        <n v="15.647574999999994" u="1"/>
        <n v="16.166056666666659" u="1"/>
        <n v="16.181904166666666" u="1"/>
        <n v="34.344000000000001" u="1"/>
        <n v="74.063819999999993" u="1"/>
        <n v="15.236374999999999" u="1"/>
        <n v="35.589424999999999" u="1"/>
        <n v="54.098383333333331" u="1"/>
        <n v="64.524271666666664" u="1"/>
        <n v="2.7009374999999998" u="1"/>
        <n v="32.491930000000004" u="1"/>
        <n v="44.547420000000002" u="1"/>
        <n v="64.085709999999992" u="1"/>
        <n v="4.8740300000000003" u="1"/>
        <n v="10.530135" u="1"/>
        <n v="15.912145833333332" u="1"/>
        <n v="18.322800000000001" u="1"/>
        <n v="60.253716666666669" u="1"/>
        <n v="10.734063333333326" u="1"/>
        <n v="15.832126666666667" u="1"/>
        <n v="37.157173333333326" u="1"/>
        <n v="45.880256666666654" u="1"/>
        <n v="89.689329999999998" u="1"/>
        <n v="0.79298840579710173" u="1"/>
        <n v="9.7368000000000006" u="1"/>
        <n v="19.266033333333333" u="1"/>
        <n v="21.597899999999999" u="1"/>
        <n v="32.476309999999998" u="1"/>
        <n v="39.061062499999998" u="1"/>
        <n v="11.71195" u="1"/>
        <n v="19.407818333333335" u="1"/>
        <n v="22.844899999999999" u="1"/>
        <n v="30.634951333333333" u="1"/>
        <n v="60.379881666666662" u="1"/>
        <n v="83.403930000000003" u="1"/>
        <n v="8.37242" u="1"/>
        <n v="21.782471014492756" u="1"/>
        <n v="36.543773333333327" u="1"/>
        <n v="42.900892361111111" u="1"/>
        <n v="45.266856666666655" u="1"/>
        <n v="51.276800000000009" u="1"/>
        <n v="2.8158749999999997" u="1"/>
        <n v="16.042224999999995" u="1"/>
        <n v="29.270813333333329" u="1"/>
        <n v="32.002600000000001" u="1"/>
        <n v="0.42701999999999996" u="1"/>
        <n v="7.6211533333333286" u="1"/>
        <n v="12.658786666666668" u="1"/>
        <n v="13.01246166666666" u="1"/>
        <n v="20.042993333333335" u="1"/>
        <n v="20.38672" u="1"/>
        <n v="4.8079757513333332" u="1"/>
        <n v="15.124066666666657" u="1"/>
        <n v="36.33305" u="1"/>
        <n v="51.879543333333331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88.038973333333331" u="1"/>
        <n v="102.53620000000001" u="1"/>
        <n v="0.89040211396011415" u="1"/>
        <n v="0.96655833333332997" u="1"/>
        <n v="14.2972" u="1"/>
        <n v="25.724833333333336" u="1"/>
        <n v="9.567979999999998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20.181704166666666" u="1"/>
        <n v="36.549191666666665" u="1"/>
        <n v="54.495199999999997" u="1"/>
        <n v="74.671554999999984" u="1"/>
        <n v="10.4544" u="1"/>
        <n v="17.284500000000001" u="1"/>
        <n v="33.405133333333332" u="1"/>
        <n v="13.171746666666657" u="1"/>
        <n v="22.322600000000001" u="1"/>
        <n v="55.485599999999998" u="1"/>
        <n v="2.3064016666666589" u="1"/>
        <n v="4.1622149999999998" u="1"/>
        <n v="45.156773333333319" u="1"/>
        <n v="7.7261599999999966" u="1"/>
        <n v="8.2802000000000007" u="1"/>
        <n v="18.169227499999998" u="1"/>
        <n v="24.141399999999997" u="1"/>
        <n v="30.860727487333335" u="1"/>
        <n v="80.561943333333318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31.968333333333334" u="1"/>
        <n v="77.782999999999987" u="1"/>
        <n v="92.40037333333332" u="1"/>
        <n v="2.8195649999999999" u="1"/>
        <n v="15.668014650000003" u="1"/>
        <n v="33.167375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34.499323333333322" u="1"/>
        <n v="49.624499999999998" u="1"/>
        <n v="6.3358333333333299" u="1"/>
        <n v="7.5491175000000004" u="1"/>
        <n v="8.9492499999999957" u="1"/>
        <n v="11.351933333333335" u="1"/>
        <n v="15.344933333333328" u="1"/>
        <n v="16.808979999999998" u="1"/>
        <n v="60.552616666666658" u="1"/>
        <n v="14.391300000000001" u="1"/>
        <n v="15.226005284900285" u="1"/>
        <n v="21.908359999999995" u="1"/>
        <n v="23.404988333333321" u="1"/>
        <n v="37.242800000000003" u="1"/>
        <n v="41.982529999999997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15.135633333333335" u="1"/>
        <n v="0.70194833333333095" u="1"/>
        <n v="9.6042533333333324" u="1"/>
        <n v="10.56915" u="1"/>
        <n v="10.90375" u="1"/>
        <n v="13.30283" u="1"/>
        <n v="18.911349999999999" u="1"/>
        <n v="19.293074999999998" u="1"/>
        <n v="20.754403333333329" u="1"/>
        <n v="30.558900000000001" u="1"/>
        <n v="1.42675" u="1"/>
        <n v="12.120487499999999" u="1"/>
        <n v="19.046900000000001" u="1"/>
        <n v="58.141823333333321" u="1"/>
        <n v="65.286123333333322" u="1"/>
        <n v="7.1683533333333234" u="1"/>
        <n v="11.515986666666667" u="1"/>
        <n v="11.995263333333327" u="1"/>
        <n v="17.757393333333333" u="1"/>
        <n v="11.99207" u="1"/>
        <n v="57.28796333333333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26.322400000000002" u="1"/>
        <n v="32.417759999999987" u="1"/>
        <n v="32.713799999999999" u="1"/>
        <n v="37.243196999999995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48.578844999999994" u="1"/>
        <n v="99.867251666666661" u="1"/>
        <n v="123.2801" u="1"/>
        <n v="4.3214999999999995" u="1"/>
        <n v="11.613204166666662" u="1"/>
        <n v="56.551099999999998" u="1"/>
        <n v="3.6296666666666599" u="1"/>
        <n v="11.286339999999988" u="1"/>
        <n v="13.642199999999999" u="1"/>
        <n v="20.036999999999999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4.2294100413105422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28.469006666666662" u="1"/>
        <n v="41.597900000000003" u="1"/>
        <n v="49.236719999999998" u="1"/>
        <n v="56.955811825679014" u="1"/>
        <n v="13.969065833333334" u="1"/>
        <n v="15.208221666666663" u="1"/>
        <n v="27.648333333333333" u="1"/>
        <n v="29.965634999999992" u="1"/>
        <n v="44.122540000000001" u="1"/>
        <n v="1.805009999999994" u="1"/>
        <n v="20.40265333333333" u="1"/>
        <n v="49.270813333333329" u="1"/>
        <n v="13.75928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3.59466666666666" u="1"/>
        <n v="17.849620000000002" u="1"/>
        <n v="32.252400000000002" u="1"/>
        <n v="51.1689875" u="1"/>
        <n v="55.530513553333336" u="1"/>
        <n v="1.3737266666666661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60.418817499999989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5.92754" u="1"/>
        <n v="12.890360000000001" u="1"/>
        <n v="35.257374999999996" u="1"/>
        <n v="46.59928" u="1"/>
        <n v="51.443399999999997" u="1"/>
        <n v="53.225173333333331" u="1"/>
        <n v="6.9584175000000004" u="1"/>
        <n v="7.1630033333333332" u="1"/>
        <n v="13.063949999999998" u="1"/>
        <n v="17.306819999999995" u="1"/>
        <n v="102.33438833333332" u="1"/>
        <n v="7.7536300000000002" u="1"/>
        <n v="10.13182333333333" u="1"/>
        <n v="10.886146666666656" u="1"/>
        <n v="14.55261666666666" u="1"/>
        <n v="25.908466666666659" u="1"/>
        <n v="73.148300000000006" u="1"/>
        <n v="5.6678966666666657" u="1"/>
        <n v="14.423260000000001" u="1"/>
        <n v="15.869461666666659" u="1"/>
        <n v="25.756993333333334" u="1"/>
        <n v="34.999200000000002" u="1"/>
        <n v="39.550581666666659" u="1"/>
        <n v="53.28796333333333" u="1"/>
        <n v="31.996812499999997" u="1"/>
        <n v="3.5805083289999997" u="1"/>
        <n v="18.698444393162397" u="1"/>
        <n v="22.908306666666647" u="1"/>
        <n v="101.1773" u="1"/>
        <n v="17.617125000000001" u="1"/>
        <n v="25.12715" u="1"/>
        <n v="51.28629833333332" u="1"/>
        <n v="2.8939333333333201" u="1"/>
        <n v="7.1593999999999998" u="1"/>
        <n v="11.661119999999993" u="1"/>
        <n v="28.713374999999999" u="1"/>
        <n v="1.3077108333333338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1.5377366666666619" u="1"/>
        <n v="2.5262816666666588" u="1"/>
        <n v="9.7026770833333327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69.689019999999999" u="1"/>
        <n v="1.8530648181818183" u="1"/>
        <n v="11.160741666666663" u="1"/>
        <n v="11.271324999999999" u="1"/>
        <n v="16.700478333333322" u="1"/>
        <n v="18.117053333333327" u="1"/>
        <n v="45.76329333333333" u="1"/>
        <n v="85.395316666666673" u="1"/>
        <n v="159.738" u="1"/>
        <n v="9.2029399999999963" u="1"/>
        <n v="12.616479999999999" u="1"/>
        <n v="16.851800000000001" u="1"/>
        <n v="20.609930000000002" u="1"/>
        <n v="54.349100000000007" u="1"/>
        <n v="60.800624999999997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3.800625" u="1"/>
        <n v="24.3779" u="1"/>
        <n v="79.52414499999999" u="1"/>
        <n v="0.29498099999999999" u="1"/>
        <n v="5.9351333333333338" u="1"/>
        <n v="18.31794" u="1"/>
        <n v="22.260437499999998" u="1"/>
        <n v="26.780804227920228" u="1"/>
        <n v="31.600902782098768" u="1"/>
        <n v="54.325670000000002" u="1"/>
        <n v="56.176836666666652" u="1"/>
        <n v="135.440225" u="1"/>
        <n v="11.50401666666666" u="1"/>
        <n v="37.617125000000001" u="1"/>
        <n v="55.569000000000003" u="1"/>
        <n v="57.357679999999981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14.208221666666663" u="1"/>
        <n v="8.2423599999999997" u="1"/>
        <n v="20.391999999999999" u="1"/>
        <n v="69.679106666666655" u="1"/>
        <n v="100.312175" u="1"/>
        <n v="7.6536200000000001" u="1"/>
        <n v="13.160489999999999" u="1"/>
        <n v="14.726661666666658" u="1"/>
        <n v="28.620562499999998" u="1"/>
        <n v="124.63884166666666" u="1"/>
        <n v="7.8400699999999999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35.575066666666665" u="1"/>
        <n v="105.23531166666666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83.044154999999989" u="1"/>
        <n v="84.277276666666666" u="1"/>
        <n v="2.893806870370371" u="1"/>
        <n v="37.213999999999999" u="1"/>
        <n v="12.945449999999999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26.739362499999999" u="1"/>
        <n v="26.903749999999999" u="1"/>
        <n v="1.3326249999999999" u="1"/>
        <n v="2.6280299999999999" u="1"/>
        <n v="8.3912449999999925" u="1"/>
        <n v="13.55261666666666" u="1"/>
        <n v="24.619569999999996" u="1"/>
        <n v="60.515384776666671" u="1"/>
        <n v="63.846000000000004" u="1"/>
        <n v="42.098383333333331" u="1"/>
        <n v="48.168399999999998" u="1"/>
        <n v="79.301283333333316" u="1"/>
        <n v="52.426306666666655" u="1"/>
        <n v="2.17044999999999" u="1"/>
        <n v="47.5079925" u="1"/>
        <n v="62.855166666666662" u="1"/>
        <n v="108.41135999999999" u="1"/>
        <n v="0.1807" u="1"/>
        <n v="11.95656" u="1"/>
        <n v="21.597627500000002" u="1"/>
        <n v="71.746139999999983" u="1"/>
        <n v="12.173369999999988" u="1"/>
        <n v="17.191324999999999" u="1"/>
        <n v="18.610230000000001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25.156373333333327" u="1"/>
        <n v="43.281625000000005" u="1"/>
        <n v="47.479609999999987" u="1"/>
        <n v="55.676249999999982" u="1"/>
        <n v="8.7699283333333291" u="1"/>
        <n v="16.791733333333333" u="1"/>
        <n v="23.270813333333329" u="1"/>
        <n v="49.417733333333331" u="1"/>
        <n v="52.364274999999999" u="1"/>
        <n v="18.083050431111115" u="1"/>
        <n v="29.869" u="1"/>
        <n v="93.327789999999993" u="1"/>
        <n v="6.2783333333333342" u="1"/>
        <n v="23.9877" u="1"/>
        <n v="34.483000000000004" u="1"/>
        <n v="48.552610000000001" u="1"/>
        <n v="62.321519999999992" u="1"/>
        <n v="12.031283333333333" u="1"/>
        <n v="48.928100000000001" u="1"/>
        <n v="50.3491" u="1"/>
        <n v="53.527100000000004" u="1"/>
        <n v="87.042389999999997" u="1"/>
        <n v="101.41494666666665" u="1"/>
        <n v="17.944967333333334" u="1"/>
        <n v="18.85798333333332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60.623412500000001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18.159869999999994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41.987699999999997" u="1"/>
        <n v="45.417423333333325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6.540533333333336" u="1"/>
        <n v="0.59474130434782624" u="1"/>
        <n v="9.5262816666666588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3.213999999999999" u="1"/>
        <n v="72.649592500000011" u="1"/>
        <n v="4.5168549999999996" u="1"/>
        <n v="17.00967" u="1"/>
        <n v="21.855233327999997" u="1"/>
        <n v="47.056660000000008" u="1"/>
        <n v="48.39070333333332" u="1"/>
        <n v="55.341030000000003" u="1"/>
        <n v="11.923333333333334" u="1"/>
        <n v="28.044875000000001" u="1"/>
        <n v="62.518139999999995" u="1"/>
        <n v="9.1684000000000001" u="1"/>
        <n v="26.091799999999999" u="1"/>
        <n v="37.270200000000003" u="1"/>
        <n v="7.9495666666666605" u="1"/>
        <n v="10.335823636363637" u="1"/>
        <n v="12.55261666666666" u="1"/>
        <n v="18.085000000000001" u="1"/>
        <n v="25.677859999999999" u="1"/>
        <n v="32.293296666666663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9.1764375000000005" u="1"/>
        <n v="26.420878333333327" u="1"/>
        <n v="38.349051666666654" u="1"/>
        <n v="56.97099484266667" u="1"/>
        <n v="12.934039999999996" u="1"/>
        <n v="13.342649999999999" u="1"/>
        <n v="13.549620000000001" u="1"/>
        <n v="27.126349999999999" u="1"/>
        <n v="29.597227500000002" u="1"/>
        <n v="43.28629833333332" u="1"/>
        <n v="45.474049999999991" u="1"/>
        <n v="55.854100000000003" u="1"/>
        <n v="60.361483333333325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44.693939999999998" u="1"/>
        <n v="58.751231666666641" u="1"/>
        <n v="13.76886833333333" u="1"/>
        <n v="17.2563" u="1"/>
        <n v="31.362333333333321" u="1"/>
        <n v="51.389670833333327" u="1"/>
        <n v="4.8538399999999999" u="1"/>
        <n v="13.468447826086958" u="1"/>
        <n v="15.469726666666656" u="1"/>
        <n v="26.696269999999998" u="1"/>
        <n v="49.730013333333332" u="1"/>
        <n v="13.237849999999996" u="1"/>
        <n v="37.6113" u="1"/>
        <n v="40.907200000000003" u="1"/>
        <n v="68.90025" u="1"/>
        <n v="17.603999999999999" u="1"/>
        <n v="17.991959999999999" u="1"/>
        <n v="34.049999999999997" u="1"/>
        <n v="39.048375" u="1"/>
        <n v="62.608112500000004" u="1"/>
        <n v="3.0588125000000002" u="1"/>
        <n v="15.286298333333322" u="1"/>
        <n v="16.857983333333323" u="1"/>
        <n v="20.398700000000002" u="1"/>
        <n v="37.572850000000003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34.940670000000004" u="1"/>
        <n v="64.696571666666657" u="1"/>
        <n v="9.2815750000000001" u="1"/>
        <n v="18.296633333333332" u="1"/>
        <n v="18.674633999999998" u="1"/>
        <n v="23.423200000000001" u="1"/>
        <n v="10.360064848484848" u="1"/>
        <n v="30.837400000000002" u="1"/>
        <n v="78.972700000000003" u="1"/>
        <n v="5.9231608333333341" u="1"/>
        <n v="11.12046333333333" u="1"/>
        <n v="8.4044333333333299" u="1"/>
        <n v="15.587216666666659" u="1"/>
        <n v="25.254989999999999" u="1"/>
        <n v="39.485599999999998" u="1"/>
        <n v="56.812659999999987" u="1"/>
        <n v="0.54459333333333204" u="1"/>
        <n v="2.3846491666666676" u="1"/>
        <n v="14.952000000000002" u="1"/>
        <n v="21.747460000000004" u="1"/>
        <n v="24.018198333333327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68.879543333333316" u="1"/>
        <n v="20.494979999999998" u="1"/>
        <n v="24.620562499999998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33.624499999999998" u="1"/>
        <n v="46.408139999999996" u="1"/>
        <n v="13.424733333333327" u="1"/>
        <n v="32.338530000000006" u="1"/>
        <n v="53.179119999999998" u="1"/>
        <n v="63.070273333333333" u="1"/>
        <n v="11.226005284900285" u="1"/>
        <n v="13.230795000000001" u="1"/>
        <n v="24.540133333333337" u="1"/>
        <n v="70.8994" u="1"/>
        <n v="3.1314799999999998" u="1"/>
        <n v="9.7756116666666575" u="1"/>
        <n v="37.194216666666655" u="1"/>
        <n v="40.122739999999993" u="1"/>
        <n v="0.43935333333333199" u="1"/>
        <n v="6.1258699999999999" u="1"/>
        <n v="16.614593333333335" u="1"/>
        <n v="81.680168333333327" u="1"/>
        <n v="70.055900000000008" u="1"/>
        <n v="75.427199999999999" u="1"/>
        <n v="119.43131333333332" u="1"/>
        <n v="12.252003333333334" u="1"/>
        <n v="113.14591333333331" u="1"/>
        <n v="4.7719160859876553" u="1"/>
        <n v="12.703833333333328" u="1"/>
        <n v="14.230799999999984" u="1"/>
        <n v="51.397801666666666" u="1"/>
        <n v="72.780641553333339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45.978883333333329" u="1"/>
        <n v="36.990400000000001" u="1"/>
        <n v="55.951900000000002" u="1"/>
        <n v="93.786266666666634" u="1"/>
        <n v="103.75777333333332" u="1"/>
        <n v="14.888283333333332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20.316926666666664" u="1"/>
        <n v="34.112437564197535" u="1"/>
        <n v="46.859329999999986" u="1"/>
        <n v="8.2788333333333348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7.3591683333333311" u="1"/>
        <n v="17.680086666666661" u="1"/>
        <n v="29.20913333333333" u="1"/>
        <n v="29.513051666666659" u="1"/>
        <n v="32.477019999999996" u="1"/>
        <n v="37.831134198000001" u="1"/>
        <n v="118.45986333333333" u="1"/>
        <n v="13.337173333333329" u="1"/>
        <n v="18.536428333333326" u="1"/>
        <n v="27.966558333333332" u="1"/>
        <n v="13.713374999999999" u="1"/>
        <n v="14.44441666666666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9.7187999999999999" u="1"/>
        <n v="15.059544999999986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5.6070000000000002" u="1"/>
        <n v="5.7511239999999999" u="1"/>
        <n v="14.392825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92.628866666666653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153.5574033333333" u="1"/>
        <n v="8.8549500000000005" u="1"/>
        <n v="10.800625" u="1"/>
        <n v="13.281375000000001" u="1"/>
        <n v="26.058019999999999" u="1"/>
        <n v="28.513049999999993" u="1"/>
        <n v="13.18788" u="1"/>
        <n v="13.461459999999999" u="1"/>
        <n v="14.359864848484849" u="1"/>
        <n v="28.914000000000001" u="1"/>
        <n v="33.347713333333331" u="1"/>
        <n v="34.481841666666668" u="1"/>
        <n v="87.47084000000001" u="1"/>
        <n v="9.8017866666666666" u="1"/>
        <n v="20.238" u="1"/>
        <n v="22.422449999999998" u="1"/>
        <n v="52.725399999999993" u="1"/>
        <n v="59.470399999999984" u="1"/>
        <n v="74.738282499999997" u="1"/>
        <n v="20.937840000000001" u="1"/>
        <n v="49.358900000000006" u="1"/>
        <n v="120.83657666666667" u="1"/>
        <n v="3.0481370000000001" u="1"/>
        <n v="9.6050666666666604" u="1"/>
        <n v="19.854700000000001" u="1"/>
        <n v="20.779159999999997" u="1"/>
        <n v="30.098145000000002" u="1"/>
        <n v="68.362916666666649" u="1"/>
        <n v="8.9453242424242407E-2" u="1"/>
        <n v="19.430099999999996" u="1"/>
        <n v="40.544200000000004" u="1"/>
        <n v="11.943729999999999" u="1"/>
        <n v="13.807975751333334" u="1"/>
        <n v="29.4297" u="1"/>
        <n v="47.707800000000006" u="1"/>
        <n v="0.76149999999999995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4.494736666666652" u="1"/>
        <n v="34.830599999999997" u="1"/>
        <n v="81.81265999999998" u="1"/>
        <n v="2.2812033333333268" u="1"/>
        <n v="4.2987000000000002" u="1"/>
        <n v="12.162115" u="1"/>
        <n v="22.633779999999994" u="1"/>
        <n v="37.696455999999998" u="1"/>
        <n v="73.261113333333327" u="1"/>
        <n v="30.20899" u="1"/>
        <n v="31.150496666666662" u="1"/>
        <n v="3.0083499999999899" u="1"/>
        <n v="13.85186" u="1"/>
        <n v="24.614193333333333" u="1"/>
        <n v="37.485620833333321" u="1"/>
        <n v="42.745179999999998" u="1"/>
        <n v="43.703733333333325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62.999556666666663" u="1"/>
        <n v="79.853520000000003" u="1"/>
        <n v="12.194373333333328" u="1"/>
        <n v="36.650223333333329" u="1"/>
        <n v="47.397801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60.797240000000002" u="1"/>
        <n v="1.21881666666666" u="1"/>
        <n v="12.738533333333326" u="1"/>
        <n v="15.75" u="1"/>
        <n v="17.647574999999996" u="1"/>
        <n v="25.331600000000002" u="1"/>
        <n v="34.122433333333333" u="1"/>
        <n v="36.168399999999998" u="1"/>
        <n v="58.06382" u="1"/>
        <n v="60" u="1"/>
        <n v="9.4709433333333273" u="1"/>
        <n v="37.325358333333334" u="1"/>
        <n v="54.921271666666655" u="1"/>
        <n v="64.590299999999999" u="1"/>
        <n v="107.57820000000001" u="1"/>
        <n v="5.2876666666666674" u="1"/>
        <n v="0.95458666666666403" u="1"/>
        <n v="11.882471014492754" u="1"/>
        <n v="13.62176" u="1"/>
        <n v="32.465466666666671" u="1"/>
        <n v="33.903899999999993" u="1"/>
        <n v="70.998866666666657" u="1"/>
        <n v="11.340471666666657" u="1"/>
        <n v="12.278633333333334" u="1"/>
        <n v="18.3918" u="1"/>
        <n v="11.76886833333333" u="1"/>
        <n v="11.89533333333333" u="1"/>
        <n v="13.554136666666661" u="1"/>
        <n v="21.590299999999999" u="1"/>
        <n v="46.266375000000004" u="1"/>
        <n v="50.064833333333333" u="1"/>
        <n v="65.286180833333319" u="1"/>
        <n v="0.144696666666666" u="1"/>
        <n v="24.300245901639343" u="1"/>
        <n v="24.701304999999998" u="1"/>
        <n v="27.20913333333333" u="1"/>
        <n v="27.513051666666659" u="1"/>
        <n v="38.785566666666654" u="1"/>
        <n v="42.878706666666666" u="1"/>
        <n v="43.244139999999994" u="1"/>
        <n v="7.0363616666666671" u="1"/>
        <n v="13.217064848484849" u="1"/>
        <n v="15.99512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72.723420000000004" u="1"/>
        <n v="17.9877" u="1"/>
        <n v="19.02539999999999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9.3362583333333244" u="1"/>
        <n v="19.086831666666662" u="1"/>
        <n v="23.953109999999995" u="1"/>
        <n v="32.498374999999989" u="1"/>
        <n v="87.264499999999998" u="1"/>
        <n v="147.19036" u="1"/>
        <n v="9.8094499999999965" u="1"/>
        <n v="37.16075" u="1"/>
        <n v="27.208833333333331" u="1"/>
        <n v="79.748250833333316" u="1"/>
        <n v="21.176060000000003" u="1"/>
        <n v="110.2526" u="1"/>
        <n v="10.627491666666666" u="1"/>
        <n v="21.743351666666655" u="1"/>
        <n v="39.569000000000003" u="1"/>
        <n v="1.255767391049383" u="1"/>
        <n v="18.76886833333333" u="1"/>
        <n v="21.628149999999998" u="1"/>
        <n v="25.861499999999999" u="1"/>
        <n v="17.194216666666655" u="1"/>
        <n v="20.900000000000002" u="1"/>
        <n v="24.531816666666657" u="1"/>
        <n v="32.766325000000002" u="1"/>
        <n v="101.06106250000001" u="1"/>
        <n v="14.530449999999986" u="1"/>
        <n v="66.730013333333332" u="1"/>
        <n v="1.9934333333333341" u="1"/>
        <n v="3.2223600000000001" u="1"/>
        <n v="5.8874000000000004" u="1"/>
        <n v="21.707080000000001" u="1"/>
        <n v="26.709083329999999" u="1"/>
        <n v="27.4297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22.065071666666658" u="1"/>
        <n v="12.201884999999999" u="1"/>
        <n v="13.02586" u="1"/>
        <n v="14.772526666666664" u="1"/>
        <n v="111.06607333333332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14.26143623188406" u="1"/>
        <n v="63.412773333333327" u="1"/>
        <n v="10.343059999999996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20.168399999999998" u="1"/>
        <n v="20.419" u="1"/>
        <n v="47.846000000000004" u="1"/>
        <n v="5.8194749999999988" u="1"/>
        <n v="21.701299999999996" u="1"/>
        <n v="28.0425" u="1"/>
        <n v="32.168399999999998" u="1"/>
        <n v="41.461924999999994" u="1"/>
        <n v="43.546493333333331" u="1"/>
        <n v="47.587824999999995" u="1"/>
        <n v="64.039413333333314" u="1"/>
        <n v="74.557946666666652" u="1"/>
        <n v="2.1967666666666599" u="1"/>
        <n v="3.088095" u="1"/>
        <n v="14.568599999999993" u="1"/>
        <n v="27.955759999999998" u="1"/>
        <n v="87.757773333333319" u="1"/>
        <n v="1.0819083333333332" u="1"/>
        <n v="19.778865" u="1"/>
        <n v="6.5637541666666603" u="1"/>
        <n v="9.1948999960000002" u="1"/>
        <n v="9.9620899999999999" u="1"/>
        <n v="10.342649999999999" u="1"/>
        <n v="1.494124995" u="1"/>
        <n v="4.0844499999999906" u="1"/>
        <n v="5.2675799999999997" u="1"/>
        <n v="13.129949999999999" u="1"/>
        <n v="13.737266666666667" u="1"/>
        <n v="14.405000000000001" u="1"/>
        <n v="56.735359999999986" u="1"/>
        <n v="0.2307725000000001" u="1"/>
        <n v="7.1481666666666595" u="1"/>
        <n v="22.608413333333328" u="1"/>
        <n v="53.163700000000006" u="1"/>
        <n v="128.80884999999998" u="1"/>
        <n v="9.8546999999999993" u="1"/>
        <n v="14.645199999999999" u="1"/>
        <n v="18.890460000000001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9.708200000000001" u="1"/>
        <n v="32.454227500000002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21.307040000000001" u="1"/>
        <n v="66.853800000000007" u="1"/>
        <n v="67.071899999999999" u="1"/>
        <n v="152.37639999999999" u="1"/>
        <n v="11.513051666666659" u="1"/>
        <n v="25.17474" u="1"/>
        <n v="25.621046666666665" u="1"/>
        <n v="57.356273333333327" u="1"/>
        <n v="12.631600000000001" u="1"/>
        <n v="24.423483330000003" u="1"/>
        <n v="27.254799999999996" u="1"/>
        <n v="35.370043316666674" u="1"/>
        <n v="45.913749999999993" u="1"/>
        <n v="62.855999999999995" u="1"/>
        <n v="75.374743333333328" u="1"/>
        <n v="93.54032500000001" u="1"/>
        <n v="13.809249999999995" u="1"/>
        <n v="75.72378333333333" u="1"/>
        <n v="23.498999999999999" u="1"/>
        <n v="25.35858" u="1"/>
        <n v="26.996841666666668" u="1"/>
        <n v="141.92035999999999" u="1"/>
        <n v="0.77324666666666397" u="1"/>
        <n v="6.8870699999999978" u="1"/>
        <n v="8.8017900000000004" u="1"/>
        <n v="9.2630066666666551" u="1"/>
        <n v="15.019114999999999" u="1"/>
        <n v="16.13542" u="1"/>
        <n v="18.7468" u="1"/>
        <n v="10.393379999999999" u="1"/>
        <n v="32.739000000000004" u="1"/>
        <n v="62.788712500000003" u="1"/>
        <n v="9.9930333333333348" u="1"/>
        <n v="13.671206341880342" u="1"/>
        <n v="18.858699999999999" u="1"/>
        <n v="29.601166666666657" u="1"/>
        <n v="34.430363333333325" u="1"/>
        <n v="41.358900000000006" u="1"/>
        <n v="51.465739999999997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7.1723" u="1"/>
        <n v="21.045999999999999" u="1"/>
        <n v="32.732700000000001" u="1"/>
        <n v="39.260069999999999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12.494736666666652" u="1"/>
        <n v="0.49533333333333351" u="1"/>
        <n v="13.0146" u="1"/>
        <n v="20.708660000000002" u="1"/>
        <n v="37.826599999999999" u="1"/>
        <n v="56.307316666666637" u="1"/>
        <n v="6.4406334545454529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83.071100000000001" u="1"/>
        <n v="95.653300000000002" u="1"/>
        <n v="1.8547750000000001" u="1"/>
        <n v="9.0441699999999994" u="1"/>
        <n v="11.076434999999993" u="1"/>
        <n v="15.244599999999991" u="1"/>
        <n v="18.504461805555557" u="1"/>
        <n v="72.160249999999991" u="1"/>
        <n v="81.070793333333327" u="1"/>
        <n v="8.7337150000000001" u="1"/>
        <n v="17.422599999999999" u="1"/>
        <n v="32.403324999999995" u="1"/>
        <n v="35.689612499999996" u="1"/>
        <n v="37.100999999999999" u="1"/>
        <n v="42.10613" u="1"/>
        <n v="0.68828899999999993" u="1"/>
        <n v="2.4197799999999998" u="1"/>
        <n v="34.897325000000002" u="1"/>
        <n v="28.949468333333328" u="1"/>
        <n v="39.546493333333331" u="1"/>
        <n v="10.4541" u="1"/>
        <n v="29.196766666666662" u="1"/>
        <n v="1.3594666666666639" u="1"/>
        <n v="10.283099999999999" u="1"/>
        <n v="12.006786666666665" u="1"/>
        <n v="15.852780000000001" u="1"/>
        <n v="25.694499999999998" u="1"/>
        <n v="68.411359999999988" u="1"/>
        <n v="8.9904000000000011" u="1"/>
        <n v="9.9227041666666675" u="1"/>
        <n v="95.077912499999996" u="1"/>
        <n v="124.71745666666666" u="1"/>
        <n v="0.39649420289855086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47.39664333333333" u="1"/>
        <n v="70.276506666666663" u="1"/>
        <n v="9.7688683333333302" u="1"/>
        <n v="17.590299999999999" u="1"/>
        <n v="23.536333333333321" u="1"/>
        <n v="29.721400000000003" u="1"/>
        <n v="39.726279999999981" u="1"/>
        <n v="23.362333333333321" u="1"/>
        <n v="29.739804999999993" u="1"/>
        <n v="34.878706666666666" u="1"/>
        <n v="12.46481" u="1"/>
        <n v="16.461200000000002" u="1"/>
        <n v="24.85415000000000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9.5458666666666598" u="1"/>
        <n v="53.885866666666651" u="1"/>
        <n v="69.9363125" u="1"/>
        <n v="69.987243333333325" u="1"/>
        <n v="7.4672974999999999" u="1"/>
        <n v="19.812220833333335" u="1"/>
        <n v="26.614000000000001" u="1"/>
        <n v="55.867251666666661" u="1"/>
        <n v="113.52394666666666" u="1"/>
        <n v="1.0897333333333337" u="1"/>
        <n v="2.7683949999999999" u="1"/>
        <n v="11.286298333333322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30.162302500000003" u="1"/>
        <n v="40.486580000000004" u="1"/>
        <n v="11.755023333333325" u="1"/>
        <n v="15.015816666666659" u="1"/>
        <n v="20.216699999999999" u="1"/>
        <n v="7.9814000000000007" u="1"/>
        <n v="13.039199999999996" u="1"/>
        <n v="45.1006" u="1"/>
        <n v="1.4950750000000006" u="1"/>
        <n v="15.869266666666663" u="1"/>
        <n v="17.398350000000001" u="1"/>
        <n v="21.422400000000003" u="1"/>
        <n v="14.444469999999995" u="1"/>
        <n v="18.453700000000001" u="1"/>
        <n v="18.469623333333335" u="1"/>
        <n v="19.236374999999999" u="1"/>
        <n v="8.4933666666666667" u="1"/>
        <n v="12.972849999999999" u="1"/>
        <n v="15.33596" u="1"/>
        <n v="14.4085" u="1"/>
        <n v="17.484186666666655" u="1"/>
        <n v="21.135680000000001" u="1"/>
        <n v="75.68868333333333" u="1"/>
        <n v="2.0869283333333271" u="1"/>
        <n v="15.393119454545456" u="1"/>
        <n v="19.285939999999989" u="1"/>
        <n v="33.044784163000003" u="1"/>
        <n v="50.397716666666668" u="1"/>
        <n v="67.425200000000004" u="1"/>
        <n v="71.928393333333332" u="1"/>
        <n v="1.318059999999996" u="1"/>
        <n v="38.620400000000004" u="1"/>
        <n v="68.478975000000005" u="1"/>
        <n v="3.0164166666666596" u="1"/>
        <n v="13.722966666666661" u="1"/>
        <n v="35.179564999999997" u="1"/>
        <n v="47.638468333333329" u="1"/>
        <n v="0.31052333333333199" u="1"/>
        <n v="1.2810599999999999" u="1"/>
        <n v="3.058799999999994" u="1"/>
        <n v="12.896100000000001" u="1"/>
        <n v="66.130516666666665" u="1"/>
        <n v="25.130516666666658" u="1"/>
        <n v="26.800625" u="1"/>
        <n v="27.148173333333329" u="1"/>
        <n v="27.168153333333322" u="1"/>
        <n v="3.2604949999999859" u="1"/>
        <n v="32.970174999999998" u="1"/>
        <n v="12.23922" u="1"/>
        <n v="142.12234333333333" u="1"/>
        <n v="10.142483333333324" u="1"/>
        <n v="10.509599999999999" u="1"/>
        <n v="18.848869999999998" u="1"/>
        <n v="19.852283330000002" u="1"/>
        <n v="0.43711500000000003" u="1"/>
        <n v="4.8021266666666662" u="1"/>
        <n v="17.854800000000001" u="1"/>
        <n v="35.705256666666656" u="1"/>
        <n v="40.272409999999994" u="1"/>
        <n v="45.611126666666649" u="1"/>
        <n v="54.946584000000001" u="1"/>
        <n v="87.343316666666652" u="1"/>
        <n v="8.1590699999999945" u="1"/>
        <n v="9.1219383333333326" u="1"/>
        <n v="13.04397" u="1"/>
        <n v="46.448175000000006" u="1"/>
        <n v="0.71337499999999998" u="1"/>
        <n v="16.48981666666667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35.546493333333331" u="1"/>
        <n v="42.711300000000001" u="1"/>
        <n v="5.4211599999999995" u="1"/>
        <n v="26.495200000000001" u="1"/>
        <n v="28.256625" u="1"/>
        <n v="45.669256666666662" u="1"/>
        <n v="48" u="1"/>
        <n v="1.82822499999999" u="1"/>
        <n v="23.694499999999998" u="1"/>
        <n v="46.866204000000003" u="1"/>
        <n v="50.110700000000001" u="1"/>
        <n v="13.066799999999995" u="1"/>
        <n v="23.208385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12.309175" u="1"/>
        <n v="24.021700000000003" u="1"/>
        <n v="51.731766666666658" u="1"/>
        <n v="76.735283333333342" u="1"/>
        <n v="88.891543333333317" u="1"/>
        <n v="8.4245800000000006" u="1"/>
        <n v="73.153400000000005" u="1"/>
        <n v="80.653000000000006" u="1"/>
        <n v="2.1607499999999997" u="1"/>
        <n v="10.728999999999999" u="1"/>
        <n v="16.739145000000001" u="1"/>
        <n v="21.362333333333321" u="1"/>
        <n v="21.513051666666659" u="1"/>
        <n v="53.228026666666665" u="1"/>
        <n v="60.665725000000009" u="1"/>
        <n v="62.365049999999997" u="1"/>
        <n v="19.966558333333332" u="1"/>
        <n v="56.421187500000002" u="1"/>
        <n v="2.4902083249999998" u="1"/>
        <n v="3.7957703299999999" u="1"/>
        <n v="17.869" u="1"/>
        <n v="18.850079999999998" u="1"/>
        <n v="20.9556" u="1"/>
        <n v="30.4953" u="1"/>
        <n v="39.249130000000001" u="1"/>
        <n v="0.49163499999999999" u="1"/>
        <n v="1.8941650000000001" u="1"/>
        <n v="5.4339666666666595" u="1"/>
        <n v="20.319369999999999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56.672921666666653" u="1"/>
        <n v="60.949750000000002" u="1"/>
        <n v="9.5130516666666587" u="1"/>
        <n v="11.027178333333328" u="1"/>
        <n v="54.801784722222223" u="1"/>
        <n v="61.932632499999997" u="1"/>
        <n v="8.2813716666666615" u="1"/>
        <n v="17.953109999999995" u="1"/>
        <n v="49.07285499999999" u="1"/>
        <n v="83.66413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4.869266666666663" u="1"/>
        <n v="1.5885166666666599" u="1"/>
        <n v="14.290000000000001" u="1"/>
        <n v="17.236374999999999" u="1"/>
        <n v="41.986609999999999" u="1"/>
        <n v="1.1011725000000001" u="1"/>
        <n v="9.2032000000000007" u="1"/>
        <n v="9.471449999999999" u="1"/>
        <n v="19.342649999999999" u="1"/>
        <n v="10.380849999999995" u="1"/>
        <n v="20.938495333333336" u="1"/>
        <n v="29.250849999999996" u="1"/>
        <n v="75.707350000000005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8.006180000000001" u="1"/>
        <n v="64.222312500000001" u="1"/>
        <n v="69.42195000000001" u="1"/>
        <n v="142.24374333333333" u="1"/>
        <n v="3.3180583333333256" u="1"/>
        <n v="18.098500000000001" u="1"/>
        <n v="30.264900000000001" u="1"/>
        <n v="33.811745000000002" u="1"/>
        <n v="10.491391666666667" u="1"/>
        <n v="17.715199999999999" u="1"/>
        <n v="22.927300000000002" u="1"/>
        <n v="28.098100000000002" u="1"/>
        <n v="30.474200000000003" u="1"/>
        <n v="70.527100000000004" u="1"/>
        <n v="77.18950000000001" u="1"/>
        <n v="17.881541666666649" u="1"/>
        <n v="20.280771666666663" u="1"/>
        <n v="20.738945000000001" u="1"/>
        <n v="22.0428" u="1"/>
        <n v="23.039199999999994" u="1"/>
        <n v="0.68686333333333305" u="1"/>
        <n v="17.137920000000001" u="1"/>
        <n v="32.180534666666667" u="1"/>
        <n v="75.466604166666656" u="1"/>
        <n v="86.739560000000012" u="1"/>
        <n v="13.6" u="1"/>
        <n v="14.863786666666664" u="1"/>
        <n v="13.1401" u="1"/>
        <n v="18.710025000000002" u="1"/>
        <n v="50.281946666666656" u="1"/>
        <n v="57.109394999999999" u="1"/>
        <n v="91.856441666666655" u="1"/>
        <n v="0.49804166499999997" u="1"/>
        <n v="6.1399249999999999" u="1"/>
        <n v="16.033460000000002" u="1"/>
        <n v="21.720780000000001" u="1"/>
        <n v="42.860391659000001" u="1"/>
        <n v="79.909193939458703" u="1"/>
        <n v="1.1952999959999999" u="1"/>
        <n v="22.78079" u="1"/>
        <n v="40.963329999999999" u="1"/>
        <n v="8.7533999999999992" u="1"/>
        <n v="14.667669999999999" u="1"/>
        <n v="46.747985" u="1"/>
        <n v="64.701003333333318" u="1"/>
        <n v="15.084199999999999" u="1"/>
        <n v="24.279296666666653" u="1"/>
        <n v="27.340812499999998" u="1"/>
        <n v="35.846000000000004" u="1"/>
        <n v="74.653588333333317" u="1"/>
        <n v="0.67132499999999995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44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56.971973333333324" u="1"/>
        <n v="93.903925000000015" u="1"/>
        <n v="6.353365090909092" u="1"/>
        <n v="21.237449999999999" u="1"/>
        <n v="31.863139999999991" u="1"/>
        <n v="37.1061525" u="1"/>
        <n v="43.897423333333322" u="1"/>
        <n v="68.458923333333317" u="1"/>
        <n v="11.933538333333335" u="1"/>
        <n v="19.392912000000003" u="1"/>
        <n v="58.365049999999997" u="1"/>
        <n v="78.459863333333331" u="1"/>
        <n v="0.76886833333333093" u="1"/>
        <n v="24.976355000000002" u="1"/>
        <n v="29.076033333333328" u="1"/>
        <n v="37.169747999999998" u="1"/>
        <n v="67.650712499999997" u="1"/>
        <n v="60.10492" u="1"/>
        <n v="7.0668061515151503" u="1"/>
        <n v="12.755075" u="1"/>
        <n v="28.789530000000003" u="1"/>
        <n v="33.94603" u="1"/>
        <n v="70.46990416666665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7.938000000000002" u="1"/>
        <n v="53.553162230056984" u="1"/>
        <n v="85.835399999999993" u="1"/>
        <n v="99.048433333333335" u="1"/>
        <n v="8.73245" u="1"/>
        <n v="10.447915000000002" u="1"/>
        <n v="20.406420000000001" u="1"/>
        <n v="31.4284" u="1"/>
        <n v="141.98670000000001" u="1"/>
        <n v="139.75957999999997" u="1"/>
        <n v="4.6846402777777776" u="1"/>
        <n v="6.5996966666666612" u="1"/>
        <n v="11.065071666666658" u="1"/>
        <n v="37.319739999999989" u="1"/>
        <n v="56.63944833333332" u="1"/>
        <n v="61.468699999999998" u="1"/>
        <n v="9.1383200000000002" u="1"/>
        <n v="11.997299999999999" u="1"/>
        <n v="11.587416666666659" u="1"/>
        <n v="33.54862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17.700489999999999" u="1"/>
        <n v="26.318059999999996" u="1"/>
        <n v="26.437166666666663" u="1"/>
        <n v="50.4664" u="1"/>
        <n v="133.93964249999999" u="1"/>
        <n v="7.3487233333333259" u="1"/>
        <n v="10.196" u="1"/>
        <n v="57.944209999999998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5.523" u="1"/>
        <n v="16.249838579772081" u="1"/>
        <n v="18.0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32.418399999999998" u="1"/>
        <n v="36.661123403133907" u="1"/>
        <n v="57.034769999999995" u="1"/>
        <n v="67.531326666666672" u="1"/>
        <n v="79.900112500000006" u="1"/>
        <n v="83.649912499999999" u="1"/>
        <n v="2.5057899999999931" u="1"/>
        <n v="2.8718549999999996" u="1"/>
        <n v="12.452433333333319" u="1"/>
        <n v="22.148471666666666" u="1"/>
        <n v="34.714298333333318" u="1"/>
        <n v="12.698566666666652" u="1"/>
        <n v="18.606999999999999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80.059174999999996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58019999999999" u="1"/>
        <n v="25.340812499999998" u="1"/>
        <n v="65.874366666666646" u="1"/>
        <n v="13.19676666666666" u="1"/>
        <n v="20.193973333333329" u="1"/>
        <n v="24.084199999999999" u="1"/>
        <n v="76.431350000000009" u="1"/>
        <n v="197.14591333333331" u="1"/>
        <n v="10.58666" u="1"/>
        <n v="11.4390625" u="1"/>
        <n v="20.9311325" u="1"/>
        <n v="23.196766666666662" u="1"/>
        <n v="35.082129999999999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22.38015" u="1"/>
        <n v="26.17703333333332" u="1"/>
        <n v="35.873069999999991" u="1"/>
        <n v="38.313600000000001" u="1"/>
        <n v="108.27650833333333" u="1"/>
        <n v="114.79470999999998" u="1"/>
        <n v="7.783993333333326" u="1"/>
        <n v="18.120819999999998" u="1"/>
        <n v="21.838773333333329" u="1"/>
        <n v="30.436966666666663" u="1"/>
        <n v="0.36296666666666599" u="1"/>
        <n v="63.080312499999998" u="1"/>
        <n v="23.721400000000003" u="1"/>
        <n v="59.426799999999986" u="1"/>
        <n v="103.72107333333332" u="1"/>
        <n v="0.29141" u="1"/>
        <n v="8.0181983333333289" u="1"/>
        <n v="17.20913333333333" u="1"/>
        <n v="17.513051666666659" u="1"/>
        <n v="23.739804999999993" u="1"/>
        <n v="53.543773333333327" u="1"/>
        <n v="55.278983333333329" u="1"/>
        <n v="56.9328" u="1"/>
        <n v="58.755269999999996" u="1"/>
        <n v="10.748836666666655" u="1"/>
        <n v="20.333966457977212" u="1"/>
        <n v="70.6114125" u="1"/>
        <n v="12.213399999999991" u="1"/>
        <n v="14.9345" u="1"/>
        <n v="60.933116666666663" u="1"/>
        <n v="121.94060583333334" u="1"/>
        <n v="24.15156666666666" u="1"/>
        <n v="40.954500000000003" u="1"/>
        <n v="63.590843333333325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7.7471399999999875" u="1"/>
        <n v="25.437319999999993" u="1"/>
        <n v="28.406020000000002" u="1"/>
        <n v="37.617000000000004" u="1"/>
        <n v="40.843809999999998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52.98190000000001" u="1"/>
        <n v="64.427399999999992" u="1"/>
        <n v="81.18386666666666" u="1"/>
        <n v="11.882554999999996" u="1"/>
        <n v="12.301873040666667" u="1"/>
        <n v="15.9971" u="1"/>
        <n v="26.477350000000001" u="1"/>
        <n v="31.18825" u="1"/>
        <n v="58.787875" u="1"/>
        <n v="31.24953" u="1"/>
        <n v="20.618359999999999" u="1"/>
        <n v="23.548006666666655" u="1"/>
        <n v="29.634550000000001" u="1"/>
        <n v="40.673934999999993" u="1"/>
        <n v="61.607500000000002" u="1"/>
        <n v="66.959416666666669" u="1"/>
        <n v="10.218573333333325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31.303000000000001" u="1"/>
        <n v="44.623649999999998" u="1"/>
        <n v="9.3511999960000001" u="1"/>
        <n v="13.928187499999996" u="1"/>
        <n v="14.588562499999998" u="1"/>
        <n v="52.179400000000001" u="1"/>
        <n v="52.317883333333327" u="1"/>
        <n v="2.1177883636363637" u="1"/>
        <n v="13.516199999999998" u="1"/>
        <n v="18.293400000000002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42.794258333333332" u="1"/>
        <n v="53.436239999999998" u="1"/>
        <n v="76.891576666666637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11.388261666666663" u="1"/>
        <n v="21.58615" u="1"/>
        <n v="32.557200000000002" u="1"/>
        <n v="43.400000000000006" u="1"/>
        <n v="1.6048" u="1"/>
        <n v="27.275800000000004" u="1"/>
        <n v="27.16075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45.40316" u="1"/>
        <n v="87.242800000000003" u="1"/>
        <n v="9.0425000000000004" u="1"/>
        <n v="14.1676" u="1"/>
        <n v="14.517821666666668" u="1"/>
        <n v="26.712063418803424" u="1"/>
        <n v="52.436389999999996" u="1"/>
        <n v="120.31806" u="1"/>
        <n v="161.86674999999997" u="1"/>
        <n v="7.8535166666666667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36.27261" u="1"/>
        <n v="83.072019166666664" u="1"/>
        <n v="2.3183750000000001" u="1"/>
        <n v="8.6281499999999998" u="1"/>
        <n v="16.049399999999999" u="1"/>
        <n v="145.96039999999999" u="1"/>
        <n v="8.9936499999999953" u="1"/>
        <n v="9.7410250000000005" u="1"/>
        <n v="17.566979999999997" u="1"/>
        <n v="20.566320000000001" u="1"/>
        <n v="21.424312499999999" u="1"/>
        <n v="25.439353333333333" u="1"/>
        <n v="35.427599999999998" u="1"/>
        <n v="49.543773333333327" u="1"/>
        <n v="67.694508333333332" u="1"/>
        <n v="6.8830499979999997" u="1"/>
        <n v="7.7392118181818184" u="1"/>
        <n v="22.138425000000002" u="1"/>
        <n v="31.619881553333332" u="1"/>
        <n v="33.204699999999995" u="1"/>
        <n v="83.868800000000007" u="1"/>
        <n v="87.827683333333326" u="1"/>
        <n v="7.0481850000000001" u="1"/>
        <n v="23.621606249999999" u="1"/>
        <n v="37.956900000000005" u="1"/>
        <n v="11.3491" u="1"/>
        <n v="34.195099999999996" u="1"/>
        <n v="34.332225000000001" u="1"/>
        <n v="41.455572499999995" u="1"/>
        <n v="46.803750000000001" u="1"/>
        <n v="51.923478333333328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9.6348000000000003" u="1"/>
        <n v="10.199350000000001" u="1"/>
        <n v="12.646719999999997" u="1"/>
        <n v="14.016430000000001" u="1"/>
        <n v="17.280259999999998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69.835399999999993" u="1"/>
        <n v="12.415756666666653" u="1"/>
        <n v="16.578844999999998" u="1"/>
        <n v="24.055900000000001" u="1"/>
        <n v="91.199283333333312" u="1"/>
        <n v="8.8732699999999998" u="1"/>
        <n v="9.0391999999999957" u="1"/>
        <n v="14.0877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0.27229666666666602" u="1"/>
        <n v="7.4760000000000009" u="1"/>
        <n v="8.4509583333333254" u="1"/>
        <n v="10.148471666666664" u="1"/>
        <n v="10.245461666666664" u="1"/>
        <n v="17.4846" u="1"/>
        <n v="35.632933333333327" u="1"/>
        <n v="43.821460000000002" u="1"/>
        <n v="93.091450000000009" u="1"/>
        <n v="22.318059999999996" u="1"/>
        <n v="24.748836666666651" u="1"/>
        <n v="37.142400000000002" u="1"/>
        <n v="41.062060000000002" u="1"/>
        <n v="86.806049999999999" u="1"/>
        <n v="36.375799999999998" u="1"/>
        <n v="49.712600000000002" u="1"/>
        <n v="9.1770800000000001" u="1"/>
        <n v="14.7774" u="1"/>
        <n v="15.4849" u="1"/>
        <n v="38.4039" u="1"/>
        <n v="83.862209999999976" u="1"/>
        <n v="17.583661666666657" u="1"/>
        <n v="0.95728499999999994" u="1"/>
        <n v="7.282116666666667" u="1"/>
        <n v="19.580366666666663" u="1"/>
        <n v="34.776660000000007" u="1"/>
        <n v="36.180999999999997" u="1"/>
        <n v="43.530383333333333" u="1"/>
        <n v="1.6923316666666672" u="1"/>
        <n v="14.01587" u="1"/>
        <n v="34.546559999999999" u="1"/>
        <n v="42.734349999999999" u="1"/>
        <n v="43.269643333333327" u="1"/>
        <n v="7.751332424242424" u="1"/>
        <n v="11.5581" u="1"/>
        <n v="13.0144" u="1"/>
        <n v="18.035600000000002" u="1"/>
        <n v="21.425750000000001" u="1"/>
        <n v="59.409256666666664" u="1"/>
        <n v="74.474069999999998" u="1"/>
        <n v="0.21967666666666599" u="1"/>
        <n v="10.216699999999999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11.878933327999999" u="1"/>
        <n v="32" u="1"/>
        <n v="46.893133333333317" u="1"/>
        <n v="2.9140999999999999" u="1"/>
        <n v="33.136375000000001" u="1"/>
        <n v="34.564599999999999" u="1"/>
        <n v="36.69163488034188" u="1"/>
        <n v="48.352734999999996" u="1"/>
        <n v="49.46088333333332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38.885730000000002" u="1"/>
        <n v="63.720936666666674" u="1"/>
        <n v="1.3417986363636361" u="1"/>
        <n v="2.4530833333333324" u="1"/>
        <n v="13.425450000000001" u="1"/>
        <n v="14.17703333333332" u="1"/>
        <n v="23.471719999999987" u="1"/>
        <n v="43.036999999999999" u="1"/>
        <n v="45.545272499999996" u="1"/>
        <n v="12.064187500000001" u="1"/>
        <n v="15.58925" u="1"/>
        <n v="7.7574133333333277" u="1"/>
        <n v="14.681166666666661" u="1"/>
        <n v="44.681799999999996" u="1"/>
        <n v="118.709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27.14716666666666" u="1"/>
        <n v="44.26005" u="1"/>
        <n v="59.700946666666653" u="1"/>
        <n v="60.879543333333324" u="1"/>
        <n v="74.022899999999993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73.639600000000002" u="1"/>
        <n v="0.134265" u="1"/>
        <n v="4.8594000000000008" u="1"/>
        <n v="16.448605813390316" u="1"/>
        <n v="16.722966666666661" u="1"/>
        <n v="21.906153333333329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9.0459999999999994" u="1"/>
        <n v="10.465164999999999" u="1"/>
        <n v="11.41677" u="1"/>
        <n v="43.731966666666658" u="1"/>
        <n v="6.7107166666666673" u="1"/>
        <n v="20.262863333333332" u="1"/>
        <n v="28.238420000000001" u="1"/>
        <n v="40.710316666666671" u="1"/>
        <n v="49.734100000000005" u="1"/>
        <n v="55.824700000000007" u="1"/>
        <n v="18.167400000000001" u="1"/>
        <n v="41.001999999999995" u="1"/>
        <n v="7.1799324242424243" u="1"/>
        <n v="12.381516666666657" u="1"/>
        <n v="35.940249999999999" u="1"/>
        <n v="39.531134999999992" u="1"/>
        <n v="3.0878583229999998" u="1"/>
        <n v="9.431479999999997" u="1"/>
        <n v="10.1615825" u="1"/>
        <n v="12.291247500000001" u="1"/>
        <n v="16.094849999999997" u="1"/>
        <n v="20.268043333333331" u="1"/>
        <n v="42.680741666666663" u="1"/>
        <n v="43.236466666666665" u="1"/>
        <n v="61.912745833333332" u="1"/>
        <n v="113.09460000000001" u="1"/>
        <n v="10.468920000000001" u="1"/>
        <n v="19.833755" u="1"/>
        <n v="25.39866666666666" u="1"/>
        <n v="67.626805833333322" u="1"/>
        <n v="7.4742000000000006" u="1"/>
        <n v="11.955148333333321" u="1"/>
        <n v="19.025100000000002" u="1"/>
        <n v="17.336973333333329" u="1"/>
        <n v="18.748436666666656" u="1"/>
        <n v="21.580039210457517" u="1"/>
        <n v="49.439873333333324" u="1"/>
        <n v="10.067559999999993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34.402693333333332" u="1"/>
        <n v="51.071899999999999" u="1"/>
        <n v="51.608399999999996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21.441076666666664" u="1"/>
        <n v="68.004856666666655" u="1"/>
        <n v="72.520812500000005" u="1"/>
        <n v="28.4526" u="1"/>
        <n v="36.284500000000001" u="1"/>
        <n v="63.996270000000003" u="1"/>
        <n v="103.31894" u="1"/>
        <n v="53.447096666666667" u="1"/>
        <n v="55.409256666666664" u="1"/>
        <n v="68.796700000000016" u="1"/>
        <n v="1.5041749999999949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4.747368333333327" u="1"/>
        <n v="23.16075" u="1"/>
        <n v="24.383420833333332" u="1"/>
        <n v="28.272516666666657" u="1"/>
        <n v="42.697575000000001" u="1"/>
        <n v="55.2044" u="1"/>
        <n v="130.9025" u="1"/>
        <n v="6.0971866666666639" u="1"/>
        <n v="7.6281333333333343" u="1"/>
        <n v="25.964942028985508" u="1"/>
        <n v="26.866233333333319" u="1"/>
        <n v="103.831425" u="1"/>
        <n v="6.6508083333333294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434179999999998" u="1"/>
        <n v="25.866683333333317" u="1"/>
        <n v="36.641220000000004" u="1"/>
        <n v="64.880499999999998" u="1"/>
        <n v="13.954033333333333" u="1"/>
        <n v="41.324330000000003" u="1"/>
        <n v="10.028096666666661" u="1"/>
        <n v="12.4918" u="1"/>
        <n v="13.455743" u="1"/>
        <n v="14.337183333333327" u="1"/>
        <n v="0.47729333333333201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21.33677333333333" u="1"/>
        <n v="35.42718974666667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2.524974999999998" u="1"/>
        <n v="37.002600000000001" u="1"/>
        <n v="59.997" u="1"/>
        <n v="92.367573333333326" u="1"/>
        <n v="3.8666833333333179" u="1"/>
        <n v="16.708860000000001" u="1"/>
        <n v="17.310545000000001" u="1"/>
        <n v="30.035" u="1"/>
        <n v="50.324835" u="1"/>
        <n v="65.748649999999998" u="1"/>
        <n v="23.735099999999999" u="1"/>
        <n v="27.34641666666667" u="1"/>
        <n v="28.6966" u="1"/>
        <n v="56.879543333333331" u="1"/>
        <n v="57.936912499999998" u="1"/>
        <n v="0.18690000000000001" u="1"/>
        <n v="12.210108333333334" u="1"/>
        <n v="15.36148333333333" u="1"/>
        <n v="21.923343165771531" u="1"/>
        <n v="22.338504999999991" u="1"/>
        <n v="27.567500000000003" u="1"/>
        <n v="29.801966666666658" u="1"/>
        <n v="30.111751666666656" u="1"/>
        <n v="67.440750000000008" u="1"/>
        <n v="2.3827749999999899" u="1"/>
        <n v="15.852325" u="1"/>
        <n v="28.427898333333328" u="1"/>
        <n v="46.603883333333329" u="1"/>
        <n v="56.506300000000003" u="1"/>
        <n v="3.0898216666666678" u="1"/>
        <n v="15.181308000000001" u="1"/>
        <n v="15.849283333333325" u="1"/>
        <n v="20.055900000000001" u="1"/>
        <n v="46.2" u="1"/>
        <n v="99.684687499999995" u="1"/>
        <n v="4.9047249999999982" u="1"/>
        <n v="13.99624" u="1"/>
        <n v="29.720489999999991" u="1"/>
        <n v="69.963750000000005" u="1"/>
        <n v="2.5694025000000003" u="1"/>
        <n v="7.0069433333333322" u="1"/>
        <n v="9.0685733333333278" u="1"/>
        <n v="9.7881999999999998" u="1"/>
        <n v="10.588030000000002" u="1"/>
        <n v="10.981580000000001" u="1"/>
        <n v="28.752400000000002" u="1"/>
        <n v="35.999600000000001" u="1"/>
        <n v="59.495199999999997" u="1"/>
        <n v="59.978533333333324" u="1"/>
        <n v="81.78237" u="1"/>
        <n v="2.9436999999999989" u="1"/>
        <n v="11.139850000000001" u="1"/>
        <n v="23.39866666666666" u="1"/>
        <n v="16.355900000000002" u="1"/>
        <n v="18.024953333333325" u="1"/>
        <n v="25.208750000000002" u="1"/>
        <n v="52.90025" u="1"/>
        <n v="71.266856666666655" u="1"/>
        <n v="0.99671666666666703" u="1"/>
        <n v="25.956879999999998" u="1"/>
        <n v="30.933700000000002" u="1"/>
        <n v="42.683774999999997" u="1"/>
        <n v="11.024800000000001" u="1"/>
        <n v="52.861800000000002" u="1"/>
        <n v="80.977926666666662" u="1"/>
        <n v="1.2065666666666639" u="1"/>
        <n v="25.798200000000001" u="1"/>
        <n v="37.827336666666653" u="1"/>
        <n v="14.307559999999992" u="1"/>
        <n v="27.995640000000002" u="1"/>
        <n v="94.63944833333332" u="1"/>
        <n v="32.284500000000001" u="1"/>
        <n v="71.82800000000000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697663333333331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41.851689999999998" u="1"/>
        <n v="57.707733333333323" u="1"/>
        <n v="2.8815199999999921" u="1"/>
        <n v="92.883373333333338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495200000000001" u="1"/>
        <n v="27.658000000000001" u="1"/>
        <n v="61.435118118233618" u="1"/>
        <n v="15.138483333333333" u="1"/>
        <n v="18.17703333333332" u="1"/>
        <n v="51.861530666666667" u="1"/>
        <n v="68.128375000000005" u="1"/>
        <n v="2.0422249999999953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.726279999999984" u="1"/>
        <n v="12.681166666666661" u="1"/>
        <n v="22.239233333333321" u="1"/>
        <n v="38.123383333333329" u="1"/>
        <n v="3.8792249999999995" u="1"/>
        <n v="39.403915733838062" u="1"/>
        <n v="141.86750000000001" u="1"/>
        <n v="1.8550800000000001" u="1"/>
        <n v="2.0096699999999998" u="1"/>
        <n v="8.214187499999996" u="1"/>
        <n v="10.09404" u="1"/>
        <n v="12.159383333333331" u="1"/>
        <n v="14.452539999999988" u="1"/>
        <n v="21.80885" u="1"/>
        <n v="60.012200000000007" u="1"/>
        <n v="17.204738333333314" u="1"/>
        <n v="17.356587499999996" u="1"/>
        <n v="89.206740833333328" u="1"/>
        <n v="0.57069999999999999" u="1"/>
        <n v="9.3754594202898573" u="1"/>
        <n v="23.017399999999991" u="1"/>
        <n v="32.869260666666669" u="1"/>
        <n v="49.4405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57.949406666666661" u="1"/>
        <n v="14.849283333333325" u="1"/>
        <n v="18.055900000000001" u="1"/>
        <n v="31.427999999999997" u="1"/>
        <n v="42.776308333333333" u="1"/>
        <n v="5.6300941818181816" u="1"/>
        <n v="34.306306666666664" u="1"/>
        <n v="96.431616666666656" u="1"/>
        <n v="11.489363333333323" u="1"/>
        <n v="45.183199999999999" u="1"/>
        <n v="0.38662333333333199" u="1"/>
        <n v="10.206199999999999" u="1"/>
        <n v="41.166056666666655" u="1"/>
        <n v="60.489066666666659" u="1"/>
        <n v="67.557946666666652" u="1"/>
        <n v="73.576003333333318" u="1"/>
        <n v="75.740925000000004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55.079912499999999" u="1"/>
        <n v="4.6154500000000001" u="1"/>
        <n v="8.5861499999999999" u="1"/>
        <n v="10.523" u="1"/>
        <n v="18.550799999999999" u="1"/>
        <n v="36.444800000000001" u="1"/>
        <n v="147.25297333333333" u="1"/>
        <n v="12.549633333333324" u="1"/>
        <n v="37.22641999999999" u="1"/>
        <n v="45.1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42.808009999999996" u="1"/>
        <n v="11.437319999999993" u="1"/>
        <n v="21.757413333333329" u="1"/>
        <n v="43.31732333333332" u="1"/>
        <n v="123.81265999999999" u="1"/>
        <n v="7.3592499999999994" u="1"/>
        <n v="29.700000000000003" u="1"/>
        <n v="35.074120000000001" u="1"/>
        <n v="41.416443333333326" u="1"/>
        <n v="50.429699999999997" u="1"/>
        <n v="12.5511" u="1"/>
        <n v="42.499499999999998" u="1"/>
        <n v="44.960764999999995" u="1"/>
        <n v="18.013999999999999" u="1"/>
        <n v="35.353181666666664" u="1"/>
        <n v="3.7008399999999999" u="1"/>
        <n v="7.857374999999994" u="1"/>
        <n v="10.23593106060606" u="1"/>
        <n v="18.5505" u="1"/>
        <n v="18.855625" u="1"/>
        <n v="21.964942028985508" u="1"/>
        <n v="32.529200000000003" u="1"/>
        <n v="46.908359999999995" u="1"/>
        <n v="14.700141666666667" u="1"/>
        <n v="27.546493333333327" u="1"/>
        <n v="55.686119999999988" u="1"/>
        <n v="57.989525" u="1"/>
        <n v="1.0769383333333338" u="1"/>
        <n v="8.1967666666666599" u="1"/>
        <n v="11.018049999999999" u="1"/>
        <n v="17.497631666666663" u="1"/>
        <n v="40.442573333333321" u="1"/>
        <n v="78.201466666666676" u="1"/>
        <n v="31.999200000000002" u="1"/>
        <n v="44.386118333333329" u="1"/>
        <n v="45.78249666666666" u="1"/>
        <n v="0.67973333333333197" u="1"/>
        <n v="12.847249999999999" u="1"/>
        <n v="30.164259999999999" u="1"/>
        <n v="2.3257843030303027" u="1"/>
        <n v="22.176836666666656" u="1"/>
        <n v="0.19824710144927543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26.58936666666666" u="1"/>
        <n v="38.426343333333321" u="1"/>
        <n v="38.61333333333333" u="1"/>
        <n v="73.012200000000007" u="1"/>
        <n v="11.063034027777778" u="1"/>
        <n v="11.76816666666666" u="1"/>
        <n v="19.863139999999991" u="1"/>
        <n v="22.1164073988604" u="1"/>
        <n v="27.189482608695652" u="1"/>
        <n v="28.299199999999999" u="1"/>
        <n v="38.91628" u="1"/>
        <n v="2.0931050000000009" u="1"/>
        <n v="27.810386666666666" u="1"/>
        <n v="4.4251166666666668" u="1"/>
        <n v="37.203899999999997" u="1"/>
        <n v="53.206388333333322" u="1"/>
        <n v="56.794112499999997" u="1"/>
        <n v="59.965953333333324" u="1"/>
        <n v="9.3275530909090918" u="1"/>
        <n v="9.4207541666666614" u="1"/>
        <n v="23.715519999999998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2.244250000000001" u="1"/>
        <n v="18.488099999999999" u="1"/>
        <n v="22.529800000000002" u="1"/>
        <n v="36.891199999999998" u="1"/>
        <n v="47.9345" u="1"/>
        <n v="171.8491333333333" u="1"/>
        <n v="7.3449450000000001" u="1"/>
        <n v="13.36148333333333" u="1"/>
        <n v="18.232814797720799" u="1"/>
        <n v="27.335469999999987" u="1"/>
        <n v="39.49513833333333" u="1"/>
        <n v="0.22260052849002854" u="1"/>
        <n v="4.8131116666666456" u="1"/>
        <n v="9.2165999999999997" u="1"/>
        <n v="19.940872151278779" u="1"/>
        <n v="22.878706666666663" u="1"/>
        <n v="24.427898333333328" u="1"/>
        <n v="37.5809" u="1"/>
        <n v="50.508712500000001" u="1"/>
        <n v="53.653215000000003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15.458069999999999" u="1"/>
        <n v="36.90621999999999" u="1"/>
        <n v="55.742746666666655" u="1"/>
        <n v="5.5039749999999952" u="1"/>
        <n v="22.166999999999998" u="1"/>
        <n v="29.541626666666655" u="1"/>
        <n v="34.5914" u="1"/>
        <n v="38.77646" u="1"/>
        <n v="104.61434" u="1"/>
        <n v="1.680886666666662" u="1"/>
        <n v="11.770120833333324" u="1"/>
        <n v="27.569175000000001" u="1"/>
        <n v="95.774699999999996" u="1"/>
        <n v="107.11451" u="1"/>
        <n v="3.0911666666666666" u="1"/>
        <n v="7.8498666666666663" u="1"/>
        <n v="10.56784" u="1"/>
        <n v="53.051071346153854" u="1"/>
        <n v="85.721800000000002" u="1"/>
        <n v="20.42398" u="1"/>
        <n v="47.894410000000008" u="1"/>
        <n v="64.017863333333324" u="1"/>
        <n v="79.878263333333337" u="1"/>
        <n v="95.226200000000006" u="1"/>
        <n v="15.14776666666666" u="1"/>
        <n v="16.695039636752142" u="1"/>
        <n v="23.334250000000001" u="1"/>
        <n v="63.133600000000001" u="1"/>
        <n v="12.308875" u="1"/>
        <n v="30.9754" u="1"/>
        <n v="34.82435333333332" u="1"/>
        <n v="42.869" u="1"/>
        <n v="57.497788333333325" u="1"/>
        <n v="74.990600000000001" u="1"/>
        <n v="86.509119999999996" u="1"/>
        <n v="1.5082083333333298" u="1"/>
        <n v="6.6374666666666666" u="1"/>
        <n v="12.152331666666667" u="1"/>
        <n v="14.111751666666656" u="1"/>
        <n v="14.884998333333321" u="1"/>
        <n v="17.589782499999998" u="1"/>
        <n v="25.091166666666666" u="1"/>
        <n v="34.856200000000001" u="1"/>
        <n v="35.414020000000001" u="1"/>
        <n v="39.071899999999999" u="1"/>
        <n v="113.46900666666666" u="1"/>
        <n v="0.15526166666666599" u="1"/>
        <n v="1.529399999999997" u="1"/>
        <n v="11.436459999999993" u="1"/>
        <n v="34.252856666666652" u="1"/>
        <n v="51.666164872507125" u="1"/>
        <n v="53.519095" u="1"/>
        <n v="68.528266666666653" u="1"/>
        <n v="100.36591166666666" u="1"/>
        <n v="5.8403016666666669" u="1"/>
        <n v="29.731401666666656" u="1"/>
        <n v="42.3262" u="1"/>
        <n v="69.0822" u="1"/>
        <n v="7.5750466666666672" u="1"/>
        <n v="13.16075" u="1"/>
        <n v="14.014199999999999" u="1"/>
        <n v="19.757413333333329" u="1"/>
        <n v="13.525386666666664" u="1"/>
        <n v="17.755824994999998" u="1"/>
        <n v="18.272199999999998" u="1"/>
        <n v="28.905700000000003" u="1"/>
        <n v="36.718933333333325" u="1"/>
        <n v="42.961374999999997" u="1"/>
        <n v="15.71044" u="1"/>
        <n v="27.473292000000001" u="1"/>
        <n v="62.979800000000004" u="1"/>
        <n v="105.25839333333332" u="1"/>
        <n v="140.69550000000001" u="1"/>
        <n v="17.16075" u="1"/>
        <n v="30.93882833333333" u="1"/>
        <n v="58.508312500000002" u="1"/>
        <n v="95.62122500000001" u="1"/>
        <n v="12.695779999999999" u="1"/>
        <n v="50.097939999999994" u="1"/>
        <n v="52.024799999999999" u="1"/>
        <n v="8.0841999999999992" u="1"/>
        <n v="29.185516666666658" u="1"/>
        <n v="31.545693333333325" u="1"/>
        <n v="44.863916666666661" u="1"/>
        <n v="47.667466666666655" u="1"/>
        <n v="49.648700000000005" u="1"/>
        <n v="67.225173333333316" u="1"/>
        <n v="5.8280249999999896" u="1"/>
        <n v="10.211124999999996" u="1"/>
        <n v="11.6310775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47.997599999999998" u="1"/>
        <n v="60.24698666666665" u="1"/>
        <n v="87.252600000000001" u="1"/>
        <n v="10.782170000000001" u="1"/>
        <n v="18.561608455840457" u="1"/>
        <n v="28.578200000000002" u="1"/>
        <n v="32.356188333333321" u="1"/>
        <n v="94.94955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41.712200000000003" u="1"/>
        <n v="21.43976" u="1"/>
        <n v="23.177299999999999" u="1"/>
        <n v="10.681166666666661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16.785187499999999" u="1"/>
        <n v="33.203899999999997" u="1"/>
        <n v="36.933116666666663" u="1"/>
        <n v="37.838200000000001" u="1"/>
        <n v="50.582183333333319" u="1"/>
        <n v="74.0501" u="1"/>
        <n v="14.004966666666659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1.3973549999999939" u="1"/>
        <n v="5.7896499999999946" u="1"/>
        <n v="7.7479799999999921" u="1"/>
        <n v="11.3872" u="1"/>
        <n v="12.36148333333333" u="1"/>
        <n v="30.474875000000001" u="1"/>
        <n v="32.954574999999998" u="1"/>
        <n v="51.139704227920234" u="1"/>
        <n v="62.578639999999993" u="1"/>
        <n v="69.749690000000001" u="1"/>
        <n v="3.3986666666666601" u="1"/>
        <n v="17.4284" u="1"/>
        <n v="23.344999999999999" u="1"/>
        <n v="35.105386666666647" u="1"/>
        <n v="1.7898499999999951" u="1"/>
        <n v="16.72353166666667" u="1"/>
        <n v="27.428000000000001" u="1"/>
        <n v="32.510298333333324" u="1"/>
        <n v="1.7778149999999999" u="1"/>
        <n v="27.964500000000001" u="1"/>
        <n v="28.777815" u="1"/>
        <n v="35.308300000000003" u="1"/>
        <n v="0.79425833333332996" u="1"/>
        <n v="11.310449999999999" u="1"/>
        <n v="11.321303333333329" u="1"/>
        <n v="36.162463333333328" u="1"/>
        <n v="6.9930199999999996" u="1"/>
        <n v="16.730069999999994" u="1"/>
        <n v="25.603569444444446" u="1"/>
        <n v="103.2518" u="1"/>
        <n v="2.0799924999999999" u="1"/>
        <n v="5.846236666666667" u="1"/>
        <n v="23.047384999999998" u="1"/>
        <n v="26.738" u="1"/>
        <n v="38.314329999999998" u="1"/>
        <n v="47.810768333333328" u="1"/>
        <n v="51.362900000000003" u="1"/>
        <n v="19.02175999999999" u="1"/>
        <n v="25.747383333333328" u="1"/>
        <n v="2.209133333333329" u="1"/>
        <n v="10.164733328000001" u="1"/>
        <n v="17.0596" u="1"/>
        <n v="25.820530000000002" u="1"/>
        <n v="43.755023333333327" u="1"/>
        <n v="44.529292499999997" u="1"/>
        <n v="53.636119999999991" u="1"/>
        <n v="98.747739999999993" u="1"/>
        <n v="1.6590291666666628" u="1"/>
        <n v="9.0492500000000007" u="1"/>
        <n v="15.111800000000001" u="1"/>
        <n v="32.241900000000001" u="1"/>
        <n v="40.399050000000003" u="1"/>
        <n v="23.091166666666666" u="1"/>
        <n v="34.724192500000001" u="1"/>
        <n v="38.975192499999999" u="1"/>
        <n v="42.204860000000004" u="1"/>
        <n v="42.235500000000002" u="1"/>
        <n v="43.524896869259265" u="1"/>
        <n v="60.707800000000006" u="1"/>
        <n v="60.984766666666665" u="1"/>
        <n v="10.488277500000001" u="1"/>
        <n v="13.503574999999994" u="1"/>
        <n v="49.519095" u="1"/>
        <n v="75.315969999999993" u="1"/>
        <n v="16.090267333333333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7.316858333333325" u="1"/>
        <n v="35.620562499999998" u="1"/>
        <n v="15.653220000000001" u="1"/>
        <n v="21.350599996" u="1"/>
        <n v="23.89104" u="1"/>
        <n v="28.034433328000002" u="1"/>
        <n v="1.3846350000000005" u="1"/>
        <n v="7.7677133333333259" u="1"/>
        <n v="39.2044" u="1"/>
        <n v="53.39070333333332" u="1"/>
        <n v="68.883373333333338" u="1"/>
        <n v="16.139500000000002" u="1"/>
        <n v="18.866233333333319" u="1"/>
        <n v="29.841129999999993" u="1"/>
        <n v="89.41277333333332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" u="1"/>
        <n v="26.098320000000001" u="1"/>
        <n v="32.500399999999999" u="1"/>
        <n v="46.196766666666662" u="1"/>
        <n v="60.833516666666654" u="1"/>
        <n v="109.90760999999999" u="1"/>
        <n v="4.6746110982905993" u="1"/>
        <n v="10.847249999999999" u="1"/>
        <n v="18.732410000000002" u="1"/>
        <n v="20.729869999999995" u="1"/>
        <n v="37.927583333333331" u="1"/>
        <n v="44.019941662999997" u="1"/>
        <n v="63.578200000000002" u="1"/>
        <n v="101.62790000000001" u="1"/>
        <n v="7.0351583269999995" u="1"/>
        <n v="21.520875" u="1"/>
        <n v="95.177300000000002" u="1"/>
        <n v="95.342500000000001" u="1"/>
        <n v="0.72348333333333004" u="1"/>
        <n v="17.433366666666661" u="1"/>
        <n v="36.086928333333326" u="1"/>
        <n v="48.590299999999999" u="1"/>
        <n v="60.854100000000003" u="1"/>
        <n v="89.864866666666671" u="1"/>
        <n v="25.142399999999999" u="1"/>
        <n v="0.96050666666666396" u="1"/>
        <n v="10.618725" u="1"/>
        <n v="21.171953623188408" u="1"/>
        <n v="22.026886666666663" u="1"/>
        <n v="26.598700000000001" u="1"/>
        <n v="46.151420833333333" u="1"/>
        <n v="12.134729999999987" u="1"/>
        <n v="15.318059999999996" u="1"/>
        <n v="24.043119999999984" u="1"/>
        <n v="41.578844999999994" u="1"/>
        <n v="3.6535883333333179" u="1"/>
        <n v="28.988544999999998" u="1"/>
        <n v="134.87520666666666" u="1"/>
        <n v="6.4216199999999999" u="1"/>
        <n v="6.9124859999999995" u="1"/>
        <n v="69.256174999999999" u="1"/>
        <n v="5.0979999999999901" u="1"/>
        <n v="14.394765000000001" u="1"/>
        <n v="28.529399999999995" u="1"/>
        <n v="74.533763333333326" u="1"/>
        <n v="18.529800000000002" u="1"/>
        <n v="29.732166666666661" u="1"/>
        <n v="67.026974999999993" u="1"/>
        <n v="102.53450000000001" u="1"/>
        <n v="7.2982766666666619" u="1"/>
        <n v="11.36148333333333" u="1"/>
        <n v="11.953480000000001" u="1"/>
        <n v="37.249838579772081" u="1"/>
        <n v="7.6924166666666696E-2" u="1"/>
        <n v="6.3180599999999956" u="1"/>
        <n v="11.74884" u="1"/>
        <n v="13.969000000000001" u="1"/>
        <n v="19.280025000000002" u="1"/>
        <n v="20.427898333333328" u="1"/>
        <n v="40.506300000000003" u="1"/>
        <n v="101.0719" u="1"/>
        <n v="109.32006666666665" u="1"/>
        <n v="9.3454774999999994" u="1"/>
        <n v="12.968091666666663" u="1"/>
        <n v="26.974493333333328" u="1"/>
        <n v="27.725245833333332" u="1"/>
        <n v="29.643700000000003" u="1"/>
        <n v="47.038330000000002" u="1"/>
        <n v="3.5002749999999998" u="1"/>
        <n v="16.6341" u="1"/>
        <n v="24.2989" u="1"/>
        <n v="25.428000000000001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6.9788666666666668" u="1"/>
        <n v="43.495199999999997" u="1"/>
        <n v="47.091799999999999" u="1"/>
        <n v="120.0681" u="1"/>
        <n v="21.353633333333324" u="1"/>
        <n v="23.603569444444446" u="1"/>
        <n v="93.128044999999986" u="1"/>
        <n v="19.236650062500001" u="1"/>
        <n v="32.569800000000001" u="1"/>
        <n v="38.279195000000001" u="1"/>
        <n v="66.026373333333339" u="1"/>
        <n v="2.0605899999999995" u="1"/>
        <n v="5.6839333333333339" u="1"/>
        <n v="7.3203183333333293" u="1"/>
        <n v="9.4366099999999999" u="1"/>
        <n v="18.298276666666663" u="1"/>
        <n v="79.226200000000006" u="1"/>
        <n v="86.84264499999999" u="1"/>
        <n v="10.255816666666664" u="1"/>
        <n v="23.789652173913051" u="1"/>
        <n v="49.508900000000004" u="1"/>
        <n v="124.97708999999999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48.983966666666667" u="1"/>
        <n v="65.199100000000001" u="1"/>
        <n v="31.123133333333328" u="1"/>
        <n v="42.69856666666665" u="1"/>
        <n v="1.9705499999999998" u="1"/>
        <n v="11.770958333333326" u="1"/>
        <n v="3.868725" u="1"/>
        <n v="18.745858333333327" u="1"/>
        <n v="19.60670833333333" u="1"/>
        <n v="24.142250000000001" u="1"/>
        <n v="29.817334999999993" u="1"/>
        <n v="111.87731833333332" u="1"/>
        <n v="9.7622350000000004" u="1"/>
        <n v="16.111799999999999" u="1"/>
        <n v="26.715783333333331" u="1"/>
        <n v="41.742730000000002" u="1"/>
        <n v="105.59191833333333" u="1"/>
        <n v="20.303766666666661" u="1"/>
        <n v="85.46190416666667" u="1"/>
        <n v="121.241125" u="1"/>
        <n v="48.505900000000004" u="1"/>
        <n v="7.9145699999999994" u="1"/>
        <n v="23.092986666666654" u="1"/>
        <n v="25.846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56.397801666666666" u="1"/>
        <n v="15.965224264" u="1"/>
        <n v="20.7105" u="1"/>
        <n v="33.945450000000001" u="1"/>
        <n v="72.51155" u="1"/>
        <n v="14.783041664999999" u="1"/>
        <n v="20.490539999999999" u="1"/>
        <n v="1.2033399999999959" u="1"/>
        <n v="4.2394049999999996" u="1"/>
        <n v="11.586818333333326" u="1"/>
        <n v="14.834319999999993" u="1"/>
        <n v="37.786266666666641" u="1"/>
        <n v="2.9891399999999999" u="1"/>
        <n v="17.228733333333327" u="1"/>
        <n v="20.868359999999999" u="1"/>
        <n v="40.569400000000002" u="1"/>
        <n v="43.09404" u="1"/>
        <n v="64.080312499999991" u="1"/>
        <n v="78.949550000000002" u="1"/>
        <n v="0.181483333333333" u="1"/>
        <n v="11.244859999999999" u="1"/>
        <n v="12.2432125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50.278526666666657" u="1"/>
        <n v="132.53285" u="1"/>
        <n v="0.145705" u="1"/>
        <n v="16.715666666666667" u="1"/>
        <n v="35.576139999999988" u="1"/>
        <n v="44.120779999999996" u="1"/>
        <n v="83.237966666666651" u="1"/>
        <n v="97.794200833333335" u="1"/>
        <n v="7.9666691666666676" u="1"/>
        <n v="30.886130000000001" u="1"/>
        <n v="47.78597681159421" u="1"/>
        <n v="4.5207626077777787" u="1"/>
        <n v="7.3220666666666672" u="1"/>
        <n v="10.886869999999998" u="1"/>
        <n v="16.453199999999999" u="1"/>
        <n v="42.738533333333322" u="1"/>
        <n v="117.98940333333331" u="1"/>
        <n v="133.496185" u="1"/>
        <n v="154.74652499999999" u="1"/>
        <n v="11.555466666666664" u="1"/>
        <n v="15.239586666666664" u="1"/>
        <n v="17.543095000000001" u="1"/>
        <n v="21.509365203333335" u="1"/>
        <n v="37.5383" u="1"/>
        <n v="45.321151666666651" u="1"/>
        <n v="55.627300000000005" u="1"/>
        <n v="119.16484999999999" u="1"/>
        <n v="131.32948666666667" u="1"/>
        <n v="2.3536333333333239" u="1"/>
        <n v="12.127374999999999" u="1"/>
        <n v="33.614283333333326" u="1"/>
        <n v="0.89647499699999988" u="1"/>
        <n v="4.43344" u="1"/>
        <n v="14.637600000000001" u="1"/>
        <n v="19.545583333333333" u="1"/>
        <n v="32.219414999999984" u="1"/>
        <n v="36.807000000000002" u="1"/>
        <n v="69.814043333333331" u="1"/>
        <n v="73.526281666666662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36.036043333333325" u="1"/>
        <n v="56.965099999999993" u="1"/>
        <n v="6.0337799999999921" u="1"/>
        <n v="18.498866666666668" u="1"/>
        <n v="50.220100000000002" u="1"/>
        <n v="21.603569444444446" u="1"/>
        <n v="25.562736666666659" u="1"/>
        <n v="35.279499999999999" u="1"/>
        <n v="3.1833266666666522" u="1"/>
        <n v="14.69933333333333" u="1"/>
        <n v="22.332625" u="1"/>
        <n v="40.485599999999998" u="1"/>
        <n v="42.945326000000001" u="1"/>
        <n v="48.569000000000003" u="1"/>
        <n v="58.471719999999976" u="1"/>
        <n v="69.316000000000003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46.735710833333336" u="1"/>
        <n v="54.358900000000006" u="1"/>
        <n v="64.811636666666658" u="1"/>
        <n v="71.935124999999999" u="1"/>
        <n v="1.9606708333333289" u="1"/>
        <n v="6.9467833333333298" u="1"/>
        <n v="13.017399999999991" u="1"/>
        <n v="15.956624999999999" u="1"/>
        <n v="43.934700000000007" u="1"/>
        <n v="0.35296472727272732" u="1"/>
        <n v="6.6379999999999999" u="1"/>
        <n v="13.111800000000001" u="1"/>
        <n v="16.528972500000002" u="1"/>
        <n v="22.891200000000001" u="1"/>
        <n v="40.495959999999997" u="1"/>
        <n v="70.879543333333316" u="1"/>
        <n v="23.849753333333325" u="1"/>
        <n v="30.223923333333325" u="1"/>
        <n v="38.934533333333327" u="1"/>
        <n v="73.531100000000009" u="1"/>
        <n v="8.954186666666665" u="1"/>
        <n v="47.804354166666663" u="1"/>
        <n v="52.260069999999999" u="1"/>
        <n v="9.7407250000000012" u="1"/>
        <n v="77.677125000000004" u="1"/>
        <n v="15.031043333333322" u="1"/>
        <n v="16.282505" u="1"/>
        <n v="18.582759999999997" u="1"/>
        <n v="20.452999999999999" u="1"/>
        <n v="22.410499999999999" u="1"/>
        <n v="35.998199999999997" u="1"/>
        <n v="9.5902666666666612" u="1"/>
        <n v="10.16075" u="1"/>
        <n v="14.878706666666664" u="1"/>
        <n v="27.121400000000001" u="1"/>
        <n v="32.340471666666659" u="1"/>
        <n v="35.260437500000002" u="1"/>
        <n v="79.37840416666667" u="1"/>
        <n v="9.8556249999999999" u="1"/>
        <n v="10.444319999999999" u="1"/>
        <n v="13.897324999999999" u="1"/>
        <n v="15.055900000000001" u="1"/>
        <n v="0.8024" u="1"/>
        <n v="36.039199999999994" u="1"/>
        <n v="104.99237333333333" u="1"/>
        <n v="5.7045316666666608" u="1"/>
        <n v="5.8360666666666665" u="1"/>
        <n v="19.508696777418308" u="1"/>
        <n v="95.771987500000009" u="1"/>
        <n v="4.8558500000000002" u="1"/>
        <n v="16.114288333333334" u="1"/>
        <n v="21.092986666666654" u="1"/>
        <n v="61.87457083333333" u="1"/>
        <n v="71.70849583333333" u="1"/>
        <n v="13.356031709401712" u="1"/>
        <n v="25.128299999999996" u="1"/>
        <n v="26.2987" u="1"/>
        <n v="40.693472499999999" u="1"/>
        <n v="57.53" u="1"/>
        <n v="88.794333333333327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63.0994125" u="1"/>
        <n v="87.508666666666656" u="1"/>
        <n v="18" u="1"/>
        <n v="35.098383333333331" u="1"/>
        <n v="57.799733324000002" u="1"/>
        <n v="60.793912499999998" u="1"/>
        <n v="10.495200000000001" u="1"/>
        <n v="13.4948" u="1"/>
        <n v="30.396803333333327" u="1"/>
        <n v="60.370359999999998" u="1"/>
        <n v="0.67246666666666399" u="1"/>
        <n v="13.26718" u="1"/>
        <n v="14.81048" u="1"/>
        <n v="25.10284" u="1"/>
        <n v="39.09404" u="1"/>
        <n v="106.8533" u="1"/>
        <n v="1.0940399999999999" u="1"/>
        <n v="14.825800000000001" u="1"/>
        <n v="16.141175" u="1"/>
        <n v="17.484000000000002" u="1"/>
        <n v="20.8565" u="1"/>
        <n v="35.860778333333329" u="1"/>
        <n v="45.134775000000005" u="1"/>
        <n v="54.508512499999995" u="1"/>
        <n v="15.027699999999999" u="1"/>
        <n v="17.04175" u="1"/>
        <n v="80.486100000000008" u="1"/>
        <n v="91.710700833333334" u="1"/>
        <n v="112.84913333333333" u="1"/>
        <n v="17.177299999999999" u="1"/>
        <n v="19.925641665000001" u="1"/>
        <n v="22.598700000000001" u="1"/>
        <n v="41.724579999999996" u="1"/>
        <n v="15.648199999999999" u="1"/>
        <n v="19.099608396000001" u="1"/>
        <n v="47.878706666666659" u="1"/>
        <n v="5.4623799999999925" u="1"/>
        <n v="26.237874999999995" u="1"/>
        <n v="32.461998333333327" u="1"/>
        <n v="33.659350000000003" u="1"/>
        <n v="53.914933333333323" u="1"/>
        <n v="17.330500000000001" u="1"/>
        <n v="18.202916666666649" u="1"/>
        <n v="107.97256666666667" u="1"/>
        <n v="20.382186666666666" u="1"/>
        <n v="25.80298333333333" u="1"/>
        <n v="27.596171666666656" u="1"/>
        <n v="28.2852" u="1"/>
        <n v="13.1394" u="1"/>
        <n v="26.445599999999999" u="1"/>
        <n v="37.305063333333322" u="1"/>
        <n v="40.017899999999997" u="1"/>
        <n v="15.576779999999999" u="1"/>
        <n v="20.378965217391304" u="1"/>
        <n v="31.3157" u="1"/>
        <n v="41.94747666666666" u="1"/>
        <n v="43.850300000000004" u="1"/>
        <n v="73.750426666666669" u="1"/>
        <n v="74.720394999999982" u="1"/>
        <n v="9.9841200000000008" u="1"/>
        <n v="16.427898333333328" u="1"/>
        <n v="21.768793333333328" u="1"/>
        <n v="32.423700000000004" u="1"/>
        <n v="69.54372833333332" u="1"/>
        <n v="2.9364600000000003" u="1"/>
        <n v="7.2841250000000004" u="1"/>
        <n v="15.108302330000001" u="1"/>
        <n v="78.464176666666674" u="1"/>
        <n v="6.7283999999999988" u="1"/>
        <n v="18.57901" u="1"/>
        <n v="32.658133324000005" u="1"/>
        <n v="6.7283999999999997" u="1"/>
        <n v="12.549281666666655" u="1"/>
        <n v="17.325926666666653" u="1"/>
        <n v="21.541626666666655" u="1"/>
        <n v="40.896100000000004" u="1"/>
        <n v="75.20822166666666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59.055700000000002" u="1"/>
        <n v="1.5459000000000001" u="1"/>
        <n v="3.738" u="1"/>
        <n v="69.67380166666664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30.01523333333332" u="1"/>
        <n v="57.851275000000001" u="1"/>
        <n v="59.97114333333333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2.332924999999999" u="1"/>
        <n v="21.867251666666661" u="1"/>
        <n v="38.749499999999998" u="1"/>
        <n v="68.82625250000001" u="1"/>
        <n v="69.083550000000002" u="1"/>
        <n v="75.54377333333332" u="1"/>
        <n v="87.364199999999997" u="1"/>
        <n v="88.293001666666655" u="1"/>
        <n v="6.8238691666666673" u="1"/>
        <n v="7.7424499999999998" u="1"/>
        <n v="20.891200000000001" u="1"/>
        <n v="42.966558333333332" u="1"/>
        <n v="43.3835075" u="1"/>
        <n v="3.3623333333333201" u="1"/>
        <n v="17.804600000000001" u="1"/>
        <n v="18.341099999999997" u="1"/>
        <n v="25.277749999999997" u="1"/>
        <n v="7.8595833333333296" u="1"/>
        <n v="56.416316666666638" u="1"/>
        <n v="63.931066666666659" u="1"/>
        <n v="67.570766666666657" u="1"/>
        <n v="0.84616583333333362" u="1"/>
        <n v="9.5900099999999995" u="1"/>
        <n v="11.957285000000001" u="1"/>
        <n v="56.2227125" u="1"/>
        <n v="97.085781666666662" u="1"/>
        <n v="23.397973333333329" u="1"/>
        <n v="30.171276333333335" u="1"/>
        <n v="7.7999000000000009" u="1"/>
        <n v="9.1607500000000002" u="1"/>
        <n v="25.407299999999999" u="1"/>
        <n v="45.119616666666658" u="1"/>
        <n v="64.8994" u="1"/>
        <n v="0.109838333333333" u="1"/>
        <n v="4.6816249999999995" u="1"/>
        <n v="8.0307866666666676" u="1"/>
        <n v="11.595800000000001" u="1"/>
        <n v="11.91741" u="1"/>
        <n v="26.359466666666663" u="1"/>
        <n v="44.20777833333333" u="1"/>
        <n v="64.98769999999999" u="1"/>
        <n v="89.688487500000008" u="1"/>
        <n v="2.925159999999984" u="1"/>
        <n v="5.4200999999999997" u="1"/>
        <n v="5.8398583310000003" u="1"/>
        <n v="18.8568" u="1"/>
        <n v="32.039199999999994" u="1"/>
        <n v="36.605616666666663" u="1"/>
        <n v="61.980624999999996" u="1"/>
        <n v="1.1888000000000005" u="1"/>
        <n v="5.4201000000000006" u="1"/>
        <n v="5.7111999999999998" u="1"/>
        <n v="20.061027106666668" u="1"/>
        <n v="27.7273" u="1"/>
        <n v="81.07759999999999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783564908666666" u="1"/>
        <n v="19.858983333333331" u="1"/>
        <n v="54.877250000000004" u="1"/>
        <n v="64.021943333333326" u="1"/>
        <n v="5.3846916666666669" u="1"/>
        <n v="18.096586666666663" u="1"/>
        <n v="32.709675000000004" u="1"/>
        <n v="39.426600000000001" u="1"/>
        <n v="52.846000000000004" u="1"/>
        <n v="5.9394666639999993" u="1"/>
        <n v="16" u="1"/>
        <n v="19.1219" u="1"/>
        <n v="21.999200000000002" u="1"/>
        <n v="28.626300000000001" u="1"/>
        <n v="37.168399999999998" u="1"/>
        <n v="48.546493333333331" u="1"/>
        <n v="1.45705" u="1"/>
        <n v="10.085319999999992" u="1"/>
        <n v="33.141199999999998" u="1"/>
        <n v="33.869349999999997" u="1"/>
        <n v="35.09404" u="1"/>
        <n v="17.358900000000002" u="1"/>
        <n v="36.590299999999999" u="1"/>
        <n v="40.980519999999999" u="1"/>
        <n v="120.32381999999998" u="1"/>
        <n v="11.375690000000001" u="1"/>
        <n v="22.66525" u="1"/>
        <n v="69.426000000000002" u="1"/>
        <n v="2.173663333333324" u="1"/>
        <n v="8.5236583333333247" u="1"/>
        <n v="11.298076666666661" u="1"/>
        <n v="28.682099999999998" u="1"/>
        <n v="36.473439999999997" u="1"/>
        <n v="66.819800000000001" u="1"/>
        <n v="114.47881" u="1"/>
        <n v="12.318059999999996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51.068286666666665" u="1"/>
        <n v="122.60170000000001" u="1"/>
        <n v="135.52853999999996" u="1"/>
        <n v="2.2260052849002854" u="1"/>
        <n v="10.30254" u="1"/>
        <n v="16.421934" u="1"/>
        <n v="25.0029" u="1"/>
        <n v="51.952050000000007" u="1"/>
        <n v="9.8123333333333299E-2" u="1"/>
        <n v="4.1118000000000006" u="1"/>
        <n v="6.5742633333333336" u="1"/>
        <n v="14.9754" u="1"/>
        <n v="37.836472499999999" u="1"/>
        <n v="71.595436666666657" u="1"/>
        <n v="86.069692500000002" u="1"/>
        <n v="89.002849999999995" u="1"/>
        <n v="2.4297" u="1"/>
        <n v="11.619385000000001" u="1"/>
        <n v="14.264900000000001" u="1"/>
        <n v="48.199100000000001" u="1"/>
        <n v="56.922183333333329" u="1"/>
        <n v="21.461579999999994" u="1"/>
        <n v="22.474875000000001" u="1"/>
        <n v="30.235500000000002" u="1"/>
        <n v="33.367550000000001" u="1"/>
        <n v="17.1846" u="1"/>
        <n v="17.585441750712256" u="1"/>
        <n v="18.818956666666665" u="1"/>
        <n v="21.113900062500001" u="1"/>
        <n v="42.237966666666665" u="1"/>
        <n v="44.861599999999996" u="1"/>
        <n v="59.718837499999999" u="1"/>
        <n v="96.387100000000004" u="1"/>
        <n v="7.2881833333333299" u="1"/>
        <n v="26.280843333333326" u="1"/>
        <n v="28.531233333333319" u="1"/>
        <n v="62.07285499999999" u="1"/>
        <n v="64.904021139601141" u="1"/>
        <n v="81.531816666666657" u="1"/>
        <n v="17.283275" u="1"/>
        <n v="18.405016666666668" u="1"/>
        <n v="20.500999999999998" u="1"/>
        <n v="20.777815" u="1"/>
        <n v="51.227959999999996" u="1"/>
        <n v="13.253029999999999" u="1"/>
        <n v="17.550918840579712" u="1"/>
        <n v="20.152320833333331" u="1"/>
        <n v="96.068100000000015" u="1"/>
        <n v="2.506958333333325" u="1"/>
        <n v="12.69933333333333" u="1"/>
        <n v="15.44514" u="1"/>
        <n v="18.738" u="1"/>
        <n v="40.569000000000003" u="1"/>
        <n v="47.278700000000001" u="1"/>
        <n v="132.36419999999998" u="1"/>
        <n v="8.0222666666666598" u="1"/>
        <n v="13.262416666666667" u="1"/>
        <n v="13.539491666666663" u="1"/>
        <n v="27.754594202898559" u="1"/>
        <n v="48.888199999999998" u="1"/>
        <n v="66.806000000000012" u="1"/>
        <n v="76.246565833333321" u="1"/>
        <n v="4.3195799999999922" u="1"/>
        <n v="13.735759999999992" u="1"/>
        <n v="14.454824999999998" u="1"/>
        <n v="17.820530000000002" u="1"/>
        <n v="22.020231559517075" u="1"/>
        <n v="27.614283333333326" u="1"/>
        <n v="37.444469999999988" u="1"/>
        <n v="37.636119999999991" u="1"/>
        <n v="43.562256666666663" u="1"/>
        <n v="21.923425553333335" u="1"/>
        <n v="27.977131316666672" u="1"/>
        <n v="55.550600000000003" u="1"/>
        <n v="68.730013333333332" u="1"/>
        <n v="141.73887333333332" u="1"/>
        <n v="0.19037499999999999" u="1"/>
        <n v="9.7925499939999998" u="1"/>
        <n v="10.30198" u="1"/>
        <n v="14.307106666666664" u="1"/>
        <n v="37.288119999999992" u="1"/>
        <n v="39.071100000000001" u="1"/>
        <n v="42.868200000000002" u="1"/>
        <n v="42.903500000000001" u="1"/>
        <n v="7.0108129999999997" u="1"/>
        <n v="11.691929999999999" u="1"/>
        <n v="75.141437499999995" u="1"/>
        <n v="214.43131333333329" u="1"/>
        <n v="10.8538" u="1"/>
        <n v="14.515858323" u="1"/>
        <n v="16.450669999999995" u="1"/>
        <n v="18.974790000000002" u="1"/>
        <n v="29.002700000000001" u="1"/>
        <n v="87.884062499999999" u="1"/>
        <n v="103.61934833333332" u="1"/>
        <n v="18.142250000000001" u="1"/>
        <n v="19.838748238235297" u="1"/>
        <n v="32.538166666666669" u="1"/>
        <n v="57.133216666666655" u="1"/>
        <n v="47.422449999999998" u="1"/>
        <n v="10.232889999999999" u="1"/>
        <n v="21.087820000000001" u="1"/>
        <n v="36.84608999999999" u="1"/>
        <n v="45.684382499999998" u="1"/>
        <n v="56.198700000000002" u="1"/>
        <n v="80.320043333333331" u="1"/>
        <n v="6.27928" u="1"/>
        <n v="15.37736666666666" u="1"/>
        <n v="30.422879999999999" u="1"/>
        <n v="32.202939999999998" u="1"/>
        <n v="34.150395106666664" u="1"/>
        <n v="68.440750000000008" u="1"/>
        <n v="15.151095833333327" u="1"/>
        <n v="18.515658323" u="1"/>
        <n v="25.816889999999997" u="1"/>
        <n v="28.849199999999996" u="1"/>
        <n v="32.290199999999999" u="1"/>
        <n v="33.711200000000005" u="1"/>
        <n v="39.550672499999997" u="1"/>
        <n v="10.892251666666661" u="1"/>
        <n v="12.982471014492754" u="1"/>
        <n v="46.7" u="1"/>
        <n v="63.073166666666665" u="1"/>
        <n v="85.284931666666665" u="1"/>
        <n v="11.3408125" u="1"/>
        <n v="20.606233328000002" u="1"/>
        <n v="22.717300000000002" u="1"/>
        <n v="49.844209999999997" u="1"/>
        <n v="1.6337799999999962" u="1"/>
        <n v="10.476585" u="1"/>
        <n v="15.229949999999999" u="1"/>
        <n v="23.720545333333334" u="1"/>
        <n v="36.989384999999999" u="1"/>
        <n v="15" u="1"/>
        <n v="16.745958333333324" u="1"/>
        <n v="18.320610000000002" u="1"/>
        <n v="31.587800000000001" u="1"/>
        <n v="33.052595000000004" u="1"/>
        <n v="6.9770166666666666" u="1"/>
        <n v="27.480915000000003" u="1"/>
        <n v="69.130959391049387" u="1"/>
        <n v="3.5398566666666582" u="1"/>
        <n v="5.6810691666666671" u="1"/>
        <n v="12.568447826086958" u="1"/>
        <n v="21.605398333333326" u="1"/>
        <n v="28.153719999999986" u="1"/>
        <n v="33.681166666666662" u="1"/>
        <n v="42.838773333333329" u="1"/>
        <n v="47.17703333333332" u="1"/>
        <n v="64.179699999999997" u="1"/>
        <n v="70.279150000000001" u="1"/>
        <n v="0.23864666666666601" u="1"/>
        <n v="3.5555700000000003" u="1"/>
        <n v="7.8618399999999999" u="1"/>
        <n v="27.91843999999999" u="1"/>
        <n v="12.228733333333327" u="1"/>
        <n v="24.825453333333332" u="1"/>
        <n v="39.61421" u="1"/>
        <n v="165.57321666666664" u="1"/>
        <n v="6.7167833333333302" u="1"/>
        <n v="9.5067699999999888" u="1"/>
        <n v="15.134366660000001" u="1"/>
        <n v="21.573183333333329" u="1"/>
        <n v="23.52174999999999" u="1"/>
        <n v="27.31284999999999" u="1"/>
        <n v="30.60874999999999" u="1"/>
        <n v="66.426036666666647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64.593343333333323" u="1"/>
        <n v="75.701543333333333" u="1"/>
        <n v="7.6487316666666612" u="1"/>
        <n v="8.7740775000000006" u="1"/>
        <n v="11.789374999999994" u="1"/>
        <n v="13.429664999999995" u="1"/>
        <n v="69.731863333333322" u="1"/>
        <n v="9.5933599999999917" u="1"/>
        <n v="11.385533333333331" u="1"/>
        <n v="15.044234999999993" u="1"/>
        <n v="15.189924999999999" u="1"/>
        <n v="29.652226666666657" u="1"/>
        <n v="79.987243333333325" u="1"/>
        <n v="121.25297333333333" u="1"/>
        <n v="1.6841333333333339" u="1"/>
        <n v="10.338405" u="1"/>
        <n v="11.74225" u="1"/>
        <n v="15.18071811594203" u="1"/>
        <n v="32.533079999999998" u="1"/>
        <n v="46.849753333333325" u="1"/>
        <n v="66.707800000000006" u="1"/>
        <n v="9.5592249999999996" u="1"/>
        <n v="26.855800000000002" u="1"/>
        <n v="36.4221" u="1"/>
        <n v="15.863139999999992" u="1"/>
        <n v="23.1" u="1"/>
        <n v="57.9129" u="1"/>
        <n v="83.963826666666662" u="1"/>
        <n v="100.56830000000001" u="1"/>
        <n v="17.428000000000001" u="1"/>
        <n v="29.993171666666658" u="1"/>
        <n v="35.917749999999998" u="1"/>
        <n v="59.432726666666653" u="1"/>
        <n v="66.739365000000006" u="1"/>
        <n v="17.140240693732196" u="1"/>
        <n v="17.541626666666655" u="1"/>
        <n v="80.881200000000007" u="1"/>
        <n v="118.14182333333331" u="1"/>
        <n v="14.376200000000001" u="1"/>
        <n v="51.627499999999998" u="1"/>
        <n v="107.48391833333332" u="1"/>
        <n v="9.5434950000000001" u="1"/>
        <n v="11.859329999999987" u="1"/>
        <n v="31.869722500000002" u="1"/>
        <n v="95.514800000000008" u="1"/>
        <n v="1.4718499999999994" u="1"/>
        <n v="5.7078799999999994" u="1"/>
        <n v="9.09009" u="1"/>
        <n v="12.113424999999989" u="1"/>
        <n v="20.570399999999999" u="1"/>
        <n v="27.289419999999993" u="1"/>
        <n v="6.2427590000000004" u="1"/>
        <n v="13.9166775" u="1"/>
        <n v="17.2332" u="1"/>
        <n v="24.821400000000001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34.966558333333332" u="1"/>
        <n v="9.3337849999999989" u="1"/>
        <n v="10.140973333333333" u="1"/>
        <n v="10.378965217391304" u="1"/>
        <n v="49.445599999999999" u="1"/>
        <n v="137.20962333333333" u="1"/>
        <n v="0.60328333333333195" u="1"/>
        <n v="8.9045249999999978" u="1"/>
        <n v="11.287983333333329" u="1"/>
        <n v="64.795533333333324" u="1"/>
        <n v="134.87620000000001" u="1"/>
        <n v="159.52394666666666" u="1"/>
        <n v="9.9572850000000006" u="1"/>
        <n v="10.960179999999999" u="1"/>
        <n v="27.353181666666661" u="1"/>
        <n v="41.181965000000005" u="1"/>
        <n v="84.868316666666658" u="1"/>
        <n v="127.75890000000001" u="1"/>
        <n v="9.416879999999999" u="1"/>
        <n v="13.966166666666659" u="1"/>
        <n v="25.002089999999995" u="1"/>
        <n v="32.046300000000002" u="1"/>
        <n v="33.552616666666658" u="1"/>
        <n v="74.442909999999998" u="1"/>
        <n v="4.8972116267806278" u="1"/>
        <n v="6.9366900000000005" u="1"/>
        <n v="6.9966749999999998" u="1"/>
        <n v="12.879875" u="1"/>
        <n v="29.531999999999996" u="1"/>
        <n v="31.73116666666666" u="1"/>
        <n v="2.315751666666654" u="1"/>
        <n v="15.168975" u="1"/>
        <n v="15.77599" u="1"/>
        <n v="24.568924999999989" u="1"/>
        <n v="34.364725" u="1"/>
        <n v="58.141799999999996" u="1"/>
        <n v="13.246691666666649" u="1"/>
        <n v="13.99156666" u="1"/>
        <n v="19.87725" u="1"/>
        <n v="25.5669" u="1"/>
        <n v="56.321132499999997" u="1"/>
        <n v="1.440759999999996" u="1"/>
        <n v="16.061027106666668" u="1"/>
        <n v="18.229410041310544" u="1"/>
        <n v="19.28758333333333" u="1"/>
        <n v="27.768999999999998" u="1"/>
        <n v="44.421700000000001" u="1"/>
        <n v="58.526609999999998" u="1"/>
        <n v="15.546493333333327" u="1"/>
        <n v="37.293400000000005" u="1"/>
        <n v="8.4606583333333258" u="1"/>
        <n v="10.3408125" u="1"/>
        <n v="17.185516666666658" u="1"/>
        <n v="45.844209999999997" u="1"/>
        <n v="63.846101666666655" u="1"/>
        <n v="81.373866666666657" u="1"/>
        <n v="121.2428" u="1"/>
        <n v="21.999599999999997" u="1"/>
        <n v="0.54919166666666497" u="1"/>
        <n v="6.887899666666665" u="1"/>
        <n v="11.253891666666663" u="1"/>
        <n v="14" u="1"/>
        <n v="24.626300000000001" u="1"/>
        <n v="27.549191666666665" u="1"/>
        <n v="29.098383333333331" u="1"/>
        <n v="10.707553333333324" u="1"/>
        <n v="14.047124999999999" u="1"/>
        <n v="19.802679999999995" u="1"/>
        <n v="41.655999999999999" u="1"/>
        <n v="53" u="1"/>
        <n v="134.21804833333331" u="1"/>
        <n v="7.5692416666666666" u="1"/>
        <n v="10.599450000000001" u="1"/>
        <n v="12.423390972222222" u="1"/>
        <n v="24.5702" u="1"/>
        <n v="52.91843999999999" u="1"/>
        <n v="3.6012499999999998" u="1"/>
        <n v="21.233000000000001" u="1"/>
        <n v="25.566600000000001" u="1"/>
        <n v="29.604998333333327" u="1"/>
        <n v="32.775360000000006" u="1"/>
        <n v="33.164359999999988" u="1"/>
        <n v="82.971973333333324" u="1"/>
        <n v="14.186172081016046" u="1"/>
        <n v="17.490189999999998" u="1"/>
        <n v="18.66525" u="1"/>
        <n v="27.70975" u="1"/>
        <n v="35.718600000000002" u="1"/>
        <n v="42.671324999999996" u="1"/>
        <n v="63.588966666666664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48.13124333333333" u="1"/>
        <n v="0.29436999999999991" u="1"/>
        <n v="17.881" u="1"/>
        <n v="51.699449999999999" u="1"/>
        <n v="69.477450000000005" u="1"/>
        <n v="0.57112499999999999" u="1"/>
        <n v="7.9109949999999998" u="1"/>
        <n v="20.890179999999994" u="1"/>
        <n v="7.2084900000000003" u="1"/>
        <n v="12.9754" u="1"/>
        <n v="14.0175" u="1"/>
        <n v="15.665148333333333" u="1"/>
        <n v="18.284800000000001" u="1"/>
        <n v="27.122933333333336" u="1"/>
        <n v="36.695475000000002" u="1"/>
        <n v="73.002849999999995" u="1"/>
        <n v="0.28534999999999999" u="1"/>
        <n v="10.970624999999991" u="1"/>
        <n v="12.264900000000001" u="1"/>
        <n v="12.879575000000001" u="1"/>
        <n v="20.445599999999999" u="1"/>
        <n v="40.851556666666653" u="1"/>
        <n v="87.897189999999995" u="1"/>
        <n v="11.058412499999999" u="1"/>
        <n v="15.168675" u="1"/>
        <n v="15.742050000000001" u="1"/>
        <n v="28.992353333333327" u="1"/>
        <n v="85.561049999999994" u="1"/>
        <n v="10.122203333333328" u="1"/>
        <n v="18.146100000000001" u="1"/>
        <n v="26.366624999999999" u="1"/>
        <n v="35.332605000000001" u="1"/>
        <n v="43.042610000000003" u="1"/>
        <n v="81.611789999999999" u="1"/>
        <n v="19.911950000000001" u="1"/>
        <n v="40.505500000000005" u="1"/>
        <n v="86.376026666666661" u="1"/>
        <n v="8.3506799999999917" u="1"/>
        <n v="16.711875000000003" u="1"/>
        <n v="9.8639433333333333" u="1"/>
        <n v="10.15964" u="1"/>
        <n v="13.710800000000001" u="1"/>
        <n v="25.427600000000002" u="1"/>
        <n v="0.19331166666666599" u="1"/>
        <n v="8.2740799999999997" u="1"/>
        <n v="12.890579999999993" u="1"/>
        <n v="33.427812500000002" u="1"/>
        <n v="46.135899999999999" u="1"/>
        <n v="60.929000000000002" u="1"/>
        <n v="2.5983449999999997" u="1"/>
        <n v="6.3075599999999916" u="1"/>
        <n v="7.5702333279999996" u="1"/>
        <n v="10.45289833333333" u="1"/>
        <n v="22.706953333333324" u="1"/>
        <n v="3.8111499999999929" u="1"/>
        <n v="10.69933333333333" u="1"/>
        <n v="39.333224999999999" u="1"/>
        <n v="0.31770333333333201" u="1"/>
        <n v="13.529399999999997" u="1"/>
        <n v="28.57" u="1"/>
        <n v="39.005012062500001" u="1"/>
        <n v="39.850499999999997" u="1"/>
        <n v="62.844899999999996" u="1"/>
        <n v="9.0173999999999914" u="1"/>
        <n v="32.752839999999999" u="1"/>
        <n v="33.991954166666659" u="1"/>
        <n v="54.598394999999996" u="1"/>
        <n v="87.529278000000005" u="1"/>
        <n v="94.700478333333322" u="1"/>
        <n v="2.5898166579999997" u="1"/>
        <n v="5.7693125000000007" u="1"/>
        <n v="9.6711589999999994" u="1"/>
        <n v="15.445600000000001" u="1"/>
        <n v="25.602658333333327" u="1"/>
        <n v="26.806999999999999" u="1"/>
        <n v="51.397716666666668" u="1"/>
        <n v="56.448384000000004" u="1"/>
        <n v="57.03713333333333" u="1"/>
        <n v="9.2753999999999994" u="1"/>
        <n v="10.844009999999997" u="1"/>
        <n v="11.4009" u="1"/>
        <n v="13.545583333333333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946281666666655" u="1"/>
        <n v="49.427898333333331" u="1"/>
        <n v="71.884062499999999" u="1"/>
        <n v="7.906076666666662" u="1"/>
        <n v="10.307359999999992" u="1"/>
        <n v="20.890402113960114" u="1"/>
        <n v="32.278075000000001" u="1"/>
        <n v="43.730069999999991" u="1"/>
        <n v="7.8239966666666518" u="1"/>
        <n v="22.284600000000001" u="1"/>
        <n v="29.689866666666656" u="1"/>
        <n v="33.679850000000002" u="1"/>
        <n v="1.6101583636363634" u="1"/>
        <n v="32.913249999999998" u="1"/>
        <n v="35.707949999999997" u="1"/>
        <n v="12.846800000000002" u="1"/>
        <n v="26.019599999999997" u="1"/>
        <n v="9.9737065217391319" u="1"/>
        <n v="34.331099999999999" u="1"/>
        <n v="83.038973333333331" u="1"/>
        <n v="1.85042" u="1"/>
        <n v="10.982471014492754" u="1"/>
        <n v="22.196285" u="1"/>
        <n v="27.298522500000001" u="1"/>
        <n v="62.201466666666668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3.375879181818181" u="1"/>
        <n v="14.499066666666668" u="1"/>
        <n v="24.72228333333333" u="1"/>
        <n v="27.951875000000001" u="1"/>
        <n v="0.33986666666666598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23.91843999999999" u="1"/>
        <n v="45.351591666666664" u="1"/>
        <n v="9.7936900000000016" u="1"/>
        <n v="9.0023833333333307" u="1"/>
        <n v="12.568" u="1"/>
        <n v="20.096699999999998" u="1"/>
        <n v="23.817954999999998" u="1"/>
        <n v="28.035533333333319" u="1"/>
        <n v="9.3180599999999956" u="1"/>
        <n v="11.747779999999992" u="1"/>
        <n v="30.322043333333326" u="1"/>
        <n v="32.186010000000003" u="1"/>
        <n v="66.754734999999997" u="1"/>
        <n v="96.263287500000004" u="1"/>
        <n v="5.7361599999999919" u="1"/>
        <n v="6.14764" u="1"/>
        <n v="15.005379999999999" u="1"/>
        <n v="20.296463333333328" u="1"/>
        <n v="23.391024999999999" u="1"/>
        <n v="62.543773333333327" u="1"/>
        <n v="66.805665833333322" u="1"/>
        <n v="9.345205" u="1"/>
        <n v="24.239404999999998" u="1"/>
        <n v="27.159966666666662" u="1"/>
        <n v="37.91493333333333" u="1"/>
        <n v="59.030243333333324" u="1"/>
        <n v="4.6637765454545459" u="1"/>
        <n v="4.7922900000000004" u="1"/>
        <n v="7.529066666666667" u="1"/>
        <n v="12.473599999999999" u="1"/>
        <n v="15.589566666666659" u="1"/>
        <n v="31.319198333333325" u="1"/>
        <n v="32.676249999999996" u="1"/>
        <n v="43.089186666666663" u="1"/>
        <n v="69.698899999999995" u="1"/>
        <n v="91.833269999999999" u="1"/>
        <n v="15.308812499999998" u="1"/>
        <n v="26.284400000000002" u="1"/>
        <n v="34.678521666666647" u="1"/>
        <n v="49.384209999999996" u="1"/>
        <n v="113.14519333333332" u="1"/>
        <n v="9.1164073988603995" u="1"/>
        <n v="13.667734999999993" u="1"/>
        <n v="8.7646233333333292" u="1"/>
        <n v="10.843299999999999" u="1"/>
        <n v="33.800624999999997" u="1"/>
        <n v="55.649330000000006" u="1"/>
        <n v="10.873939999999999" u="1"/>
        <n v="18.864795833333325" u="1"/>
        <n v="27.911549999999998" u="1"/>
        <n v="44.038279166666662" u="1"/>
        <n v="12.997973333333334" u="1"/>
        <n v="157.68327000000002" u="1"/>
        <n v="8.3138500000000004" u="1"/>
        <n v="69.903763333333316" u="1"/>
        <n v="77.931749999999994" u="1"/>
        <n v="85.554939166666657" u="1"/>
        <n v="12.766694927536234" u="1"/>
        <n v="25.747599999999998" u="1"/>
        <n v="50.314521666666664" u="1"/>
        <n v="0.84044333333333099" u="1"/>
        <n v="3.2432124999999998" u="1"/>
        <n v="10.282505" u="1"/>
        <n v="13.801784722222223" u="1"/>
        <n v="15.587689999999997" u="1"/>
        <n v="19.999000000000002" u="1"/>
        <n v="9.27454" u="1"/>
        <n v="11.198399999999999" u="1"/>
        <n v="35.713374999999999" u="1"/>
        <n v="35.91974166666666" u="1"/>
        <n v="54.446566666666669" u="1"/>
        <n v="58.474069999999998" u="1"/>
        <n v="189.31755999999999" u="1"/>
        <n v="11.7806" u="1"/>
        <n v="21.626149999999999" u="1"/>
        <n v="44.666710000000002" u="1"/>
        <n v="95.144499999999994" u="1"/>
        <n v="0.329514999999999" u="1"/>
        <n v="13.439663333333327" u="1"/>
        <n v="18.77576275854701" u="1"/>
        <n v="24.464480000000002" u="1"/>
        <n v="29.416443333333326" u="1"/>
        <n v="38.644838666666665" u="1"/>
        <n v="62.944209999999998" u="1"/>
        <n v="0.75410416666666491" u="1"/>
        <n v="6.6780016666666668" u="1"/>
        <n v="12.545583333333333" u="1"/>
        <n v="13.36143623188406" u="1"/>
        <n v="13.735099999999999" u="1"/>
        <n v="17.70701" u="1"/>
        <n v="43.668500000000009" u="1"/>
        <n v="9.4940899999999999" u="1"/>
        <n v="18.465800000000002" u="1"/>
        <n v="26.446168333333318" u="1"/>
        <n v="40.185610000000004" u="1"/>
        <n v="72.527100000000004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65.736143333333331" u="1"/>
        <n v="3.0598049999999999" u="1"/>
        <n v="9.8787066666666643" u="1"/>
        <n v="35.332625" u="1"/>
        <n v="38.939433333333326" u="1"/>
        <n v="39.4465" u="1"/>
        <n v="63.25751666666666" u="1"/>
        <n v="1.0509599999999999" u="1"/>
        <n v="2.6273999999999997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84.543373333333321" u="1"/>
        <n v="2.4917916666666673" u="1"/>
        <n v="86.604375000000005" u="1"/>
        <n v="18.807500000000001" u="1"/>
        <n v="35.076696666666663" u="1"/>
        <n v="46.508108333333325" u="1"/>
        <n v="107.96254333333331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69.846101666666655" u="1"/>
        <n v="4.4311833333333297" u="1"/>
        <n v="10.399962500000001" u="1"/>
        <n v="11.31015" u="1"/>
        <n v="23.998799999999999" u="1"/>
        <n v="25.617016666666647" u="1"/>
        <n v="27.128058333333328" u="1"/>
        <n v="27.713300000000004" u="1"/>
        <n v="30.847442347469137" u="1"/>
        <n v="32.546493333333331" u="1"/>
        <n v="56.845200000000006" u="1"/>
        <n v="16.410599999999999" u="1"/>
        <n v="16.598344999999998" u="1"/>
        <n v="26.355675000000002" u="1"/>
        <n v="58.652812499999996" u="1"/>
        <n v="95.28629833333332" u="1"/>
        <n v="6.6511925000000005" u="1"/>
        <n v="9.7311399999999999" u="1"/>
        <n v="93.581879999999984" u="1"/>
        <n v="6.3248350000000002" u="1"/>
        <n v="11.520875" u="1"/>
        <n v="11.855173333333333" u="1"/>
        <n v="13.79349" u="1"/>
        <n v="16.328520000000001" u="1"/>
        <n v="43.634052000000004" u="1"/>
        <n v="46.424312499999999" u="1"/>
        <n v="59.179700000000004" u="1"/>
        <n v="71.170543333333327" u="1"/>
        <n v="87.296479999999974" u="1"/>
        <n v="90.179787500000003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59.365049999999997" u="1"/>
        <n v="76.209112833333336" u="1"/>
        <n v="11.66525" u="1"/>
        <n v="27.713000000000001" u="1"/>
        <n v="76.951881666666665" u="1"/>
        <n v="7.1347666599999995" u="1"/>
        <n v="10.017300000000001" u="1"/>
        <n v="13.345005" u="1"/>
        <n v="17.806074999999993" u="1"/>
        <n v="39.089186666666663" u="1"/>
        <n v="40.646574999999999" u="1"/>
        <n v="41.899810000000002" u="1"/>
        <n v="56.797300000000007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49.05424166666667" u="1"/>
        <n v="67.875191999999998" u="1"/>
        <n v="69.561049999999994" u="1"/>
        <n v="1.69933333333333" u="1"/>
        <n v="19.179539999999999" u="1"/>
        <n v="24.856200000000001" u="1"/>
        <n v="27.328125" u="1"/>
        <n v="34.936125000000004" u="1"/>
        <n v="58.125628333333324" u="1"/>
        <n v="2.5757333333333343" u="1"/>
        <n v="12.863139999999992" u="1"/>
        <n v="14.87374" u="1"/>
        <n v="14.997875000000001" u="1"/>
        <n v="35.614410000000007" u="1"/>
        <n v="5.4942900000000003" u="1"/>
        <n v="14.762293333333332" u="1"/>
        <n v="26.864395833333326" u="1"/>
        <n v="48.452010569800571" u="1"/>
        <n v="12.778880000000001" u="1"/>
        <n v="20.151083333333332" u="1"/>
        <n v="27.080375" u="1"/>
        <n v="29.3017" u="1"/>
        <n v="31.837234999999996" u="1"/>
        <n v="62.734100000000005" u="1"/>
        <n v="8.7488966666666634" u="1"/>
        <n v="13.164359999999993" u="1"/>
        <n v="55.187200000000004" u="1"/>
        <n v="12.801784722222223" u="1"/>
        <n v="18.029640000000001" u="1"/>
        <n v="26.60125" u="1"/>
        <n v="7.1105713333333327" u="1"/>
        <n v="13.832222950819672" u="1"/>
        <n v="27.998600000000003" u="1"/>
        <n v="45.570599999999999" u="1"/>
        <n v="54.588516666666663" u="1"/>
        <n v="13.274339999999999" u="1"/>
        <n v="88.441900000000004" u="1"/>
        <n v="89.061000000000007" u="1"/>
        <n v="99.544688333333312" u="1"/>
        <n v="8.5297999999999998" u="1"/>
        <n v="9.4621799999999929" u="1"/>
        <n v="11.817026666666656" u="1"/>
        <n v="15.197186666666655" u="1"/>
        <n v="15.1982" u="1"/>
        <n v="34.139491666666665" u="1"/>
        <n v="34.881" u="1"/>
        <n v="47.598700000000001" u="1"/>
        <n v="4.5933599999999917" u="1"/>
        <n v="10.459443333333322" u="1"/>
        <n v="14.947600000000001" u="1"/>
        <n v="39.800672499999997" u="1"/>
        <n v="43.397716666666668" u="1"/>
        <n v="45.375799999999998" u="1"/>
        <n v="57.260959999999997" u="1"/>
        <n v="10.936540000000001" u="1"/>
        <n v="11.204789999999999" u="1"/>
        <n v="18.223923333333325" u="1"/>
        <n v="25.992661666666645" u="1"/>
        <n v="57.363239999999976" u="1"/>
        <n v="3.7544999999999993" u="1"/>
        <n v="27.979114163000002" u="1"/>
        <n v="7.9538625000000005" u="1"/>
        <n v="18.6266" u="1"/>
        <n v="21.736633333333319" u="1"/>
        <n v="33.366666664" u="1"/>
        <n v="33.411645" u="1"/>
        <n v="52.3446" u="1"/>
        <n v="23.675360000000001" u="1"/>
        <n v="34.023990000000005" u="1"/>
        <n v="35.440633333333324" u="1"/>
        <n v="51.734349999999999" u="1"/>
        <n v="57.038973333333331" u="1"/>
        <n v="12.254810000000001" u="1"/>
        <n v="13.891496666666663" u="1"/>
        <n v="60.545900000000003" u="1"/>
        <n v="0.39626666666666682" u="1"/>
        <n v="4.5053999999999998" u="1"/>
        <n v="11.43966" u="1"/>
        <n v="15.13144" u="1"/>
        <n v="40.198700000000002" u="1"/>
        <n v="42.417243333333325" u="1"/>
        <n v="0.29882499899999998" u="1"/>
        <n v="14.866233333333319" u="1"/>
        <n v="23.707878333333326" u="1"/>
        <n v="87.699343333333331" u="1"/>
        <n v="0.69231750000000025" u="1"/>
        <n v="17.816889999999997" u="1"/>
        <n v="19.36459" u="1"/>
        <n v="22.642388333333322" u="1"/>
        <n v="23.00932083333333" u="1"/>
        <n v="27.308299999999999" u="1"/>
        <n v="47.096900000000005" u="1"/>
        <n v="13.319739999999992" u="1"/>
        <n v="3.5097749999999994" u="1"/>
        <n v="9.1129733333333292" u="1"/>
        <n v="35.16148694938272" u="1"/>
        <n v="53.529200000000003" u="1"/>
        <n v="69.248666666666679" u="1"/>
        <n v="15.4176" u="1"/>
        <n v="32.846000000000004" u="1"/>
        <n v="102.282175" u="1"/>
        <n v="2.064867" u="1"/>
        <n v="3.7385333333333257" u="1"/>
        <n v="14.4978" u="1"/>
        <n v="26.10523333333332" u="1"/>
        <n v="4.4131999999999998" u="1"/>
        <n v="8.6622000000000003" u="1"/>
        <n v="8.9128000000000007" u="1"/>
        <n v="31.9984" u="1"/>
        <n v="34.963925000000003" u="1"/>
        <n v="12.154519999999984" u="1"/>
        <n v="25.863566666666667" u="1"/>
        <n v="53.55442833333332" u="1"/>
        <n v="55.409800000000004" u="1"/>
        <n v="7.7532749970000001" u="1"/>
        <n v="9.7496333280000016" u="1"/>
        <n v="12.571199999999999" u="1"/>
        <n v="14.332625" u="1"/>
        <n v="23.270959999999995" u="1"/>
        <n v="33.361483333333332" u="1"/>
        <n v="50.20656833333333" u="1"/>
        <n v="0.48025333333333198" u="1"/>
        <n v="1.588341272727273" u="1"/>
        <n v="4.3555999999999919" u="1"/>
        <n v="14.783308" u="1"/>
        <n v="57.061062499999998" u="1"/>
        <n v="115.47960999999999" u="1"/>
        <n v="7.6590299999999978" u="1"/>
        <n v="12.021559999999992" u="1"/>
        <n v="36.51920333333333" u="1"/>
        <n v="8.5673899999999943" u="1"/>
        <n v="15.867251666666661" u="1"/>
        <n v="53.180599999999998" u="1"/>
        <n v="17.776835999999999" u="1"/>
        <n v="25.551386666666662" u="1"/>
        <n v="25.713000000000001" u="1"/>
        <n v="2.548999999999995" u="1"/>
        <n v="6.1539333333333337" u="1"/>
        <n v="11.357991666666665" u="1"/>
        <n v="18.40058333" u="1"/>
        <n v="28.165700000000001" u="1"/>
        <n v="33.481045000000002" u="1"/>
        <n v="35.089186666666663" u="1"/>
        <n v="74.571018333333313" u="1"/>
        <n v="118.36757333333333" u="1"/>
        <n v="141.255" u="1"/>
        <n v="13.397354999999994" u="1"/>
        <n v="78.410643333333326" u="1"/>
        <n v="9.316643333333321" u="1"/>
        <n v="13.467870000000001" u="1"/>
        <n v="14.055400000000001" u="1"/>
        <n v="20.148240000000001" u="1"/>
        <n v="23.662524999999999" u="1"/>
        <n v="50.599324999999993" u="1"/>
        <n v="12.33344" u="1"/>
        <n v="15.855125000000001" u="1"/>
        <n v="27.357800000000001" u="1"/>
        <n v="31.104556416666668" u="1"/>
        <n v="9.132200000000001" u="1"/>
        <n v="48.434403333333321" u="1"/>
        <n v="50.553162230056984" u="1"/>
        <n v="109.52853999999996" u="1"/>
        <n v="8.2775666599999997" u="1"/>
        <n v="17.356625000000001" u="1"/>
        <n v="19.427599999999998" u="1"/>
        <n v="61.493499999999997" u="1"/>
        <n v="8.4410766666666621" u="1"/>
        <n v="17.712135" u="1"/>
        <n v="19.427600000000002" u="1"/>
        <n v="26.93311666666666" u="1"/>
        <n v="8.7231041666666673" u="1"/>
        <n v="14.444333333333326" u="1"/>
        <n v="28.165400000000002" u="1"/>
        <n v="34.672400000000003" u="1"/>
        <n v="44.940249999999999" u="1"/>
        <n v="46.087000000000003" u="1"/>
        <n v="46.38994666666666" u="1"/>
        <n v="7.0310433333333222" u="1"/>
        <n v="22.242799999999999" u="1"/>
        <n v="43.157270000000004" u="1"/>
        <n v="11.53853" u="1"/>
        <n v="21.072400000000002" u="1"/>
        <n v="17.13561" u="1"/>
        <n v="18.176998333333323" u="1"/>
        <n v="31.4405" u="1"/>
        <n v="8.3404833333333332" u="1"/>
        <n v="19.810600000000001" u="1"/>
        <n v="96.039450000000002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45.738096666666664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46.691989999999997" u="1"/>
        <n v="72.791075833333338" u="1"/>
        <n v="215.7937" u="1"/>
        <n v="11.93933" u="1"/>
        <n v="13.38564" u="1"/>
        <n v="13.420166660000001" u="1"/>
        <n v="15.125250000000001" u="1"/>
        <n v="29.712800000000001" u="1"/>
        <n v="35.16984999999999" u="1"/>
        <n v="66.157968333333315" u="1"/>
        <n v="84.580100000000016" u="1"/>
        <n v="2.091774993" u="1"/>
        <n v="26.111775000000002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87.045424999999994" u="1"/>
        <n v="10.405416666666667" u="1"/>
        <n v="13.8428" u="1"/>
        <n v="109.66254333333332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28.430200000000003" u="1"/>
        <n v="43.268270000000001" u="1"/>
        <n v="55.035530000000001" u="1"/>
        <n v="68.507639999999995" u="1"/>
        <n v="3.1052333333333197" u="1"/>
        <n v="23.427400000000002" u="1"/>
        <n v="31.562301333333334" u="1"/>
        <n v="47.807499999999997" u="1"/>
        <n v="87.900043333333329" u="1"/>
        <n v="7.4583516666666538" u="1"/>
        <n v="10.37823" u="1"/>
        <n v="12.384925000000001" u="1"/>
        <n v="22.390219999999999" u="1"/>
        <n v="26.166" u="1"/>
        <n v="35.626300000000001" u="1"/>
        <n v="122.496185" u="1"/>
        <n v="12.082129999999999" u="1"/>
        <n v="12.912599999999999" u="1"/>
        <n v="16.722708329" u="1"/>
        <n v="18.893133333333321" u="1"/>
        <n v="2.551206666666666" u="1"/>
        <n v="10.43418" u="1"/>
        <n v="14.578200000000001" u="1"/>
        <n v="21.167625000000001" u="1"/>
        <n v="35.3962" u="1"/>
        <n v="39.608749999999986" u="1"/>
        <n v="100.13050833333332" u="1"/>
        <n v="18.205914999999994" u="1"/>
        <n v="18.4451" u="1"/>
        <n v="22.178373333333329" u="1"/>
        <n v="36.376483329999999" u="1"/>
        <n v="11.20829" u="1"/>
        <n v="141.37639999999999" u="1"/>
        <n v="17.141999999999999" u="1"/>
        <n v="18.807600000000001" u="1"/>
        <n v="47.426749999999998" u="1"/>
        <n v="48.036999999999999" u="1"/>
        <n v="60.080312499999998" u="1"/>
        <n v="71.879543333333316" u="1"/>
        <n v="9.9048883333333269" u="1"/>
        <n v="12.885866666666656" u="1"/>
        <n v="61.945599999999999" u="1"/>
        <n v="8.8067299999999928" u="1"/>
        <n v="11.605896666666663" u="1"/>
        <n v="12.7879375" u="1"/>
        <n v="17.5458" u="1"/>
        <n v="36.427599999999998" u="1"/>
        <n v="44.239900000000006" u="1"/>
        <n v="50.543773333333327" u="1"/>
        <n v="51.365049999999997" u="1"/>
        <n v="59.266856666666655" u="1"/>
        <n v="71.376400000000004" u="1"/>
        <n v="81.796091666666655" u="1"/>
        <n v="89.69550000000001" u="1"/>
        <n v="5.3234177272727274" u="1"/>
        <n v="13.706949999999999" u="1"/>
        <n v="14.426275" u="1"/>
        <n v="30.800000000000004" u="1"/>
        <n v="47.979325000000003" u="1"/>
        <n v="60.418266666666661" u="1"/>
        <n v="61.026103333333317" u="1"/>
        <n v="23.042224999999995" u="1"/>
        <n v="87.082999999999998" u="1"/>
        <n v="92.837599999999995" u="1"/>
        <n v="1.176816666666662" u="1"/>
        <n v="19.485433333333329" u="1"/>
        <n v="40.218809140594388" u="1"/>
        <n v="69.221545833333323" u="1"/>
        <n v="33.822758333333333" u="1"/>
        <n v="42.655291663" u="1"/>
        <n v="42.772791666666663" u="1"/>
        <n v="50.33305" u="1"/>
        <n v="7.2049900000000004" u="1"/>
        <n v="10.186883333333325" u="1"/>
        <n v="14.273791304347831" u="1"/>
        <n v="25.555233333333327" u="1"/>
        <n v="134.948925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27.427200000000003" u="1"/>
        <n v="70.768862500000012" u="1"/>
        <n v="8.4269250000000007" u="1"/>
        <n v="11.374933333333333" u="1"/>
        <n v="16.628029999999999" u="1"/>
        <n v="19.841124778580252" u="1"/>
        <n v="67.264929999999993" u="1"/>
        <n v="6.3196600000000007" u="1"/>
        <n v="10.801784722222223" u="1"/>
        <n v="11.325369999999999" u="1"/>
        <n v="14.731401666666656" u="1"/>
        <n v="93.557946666666652" u="1"/>
        <n v="20.242799999999999" u="1"/>
        <n v="11.6166" u="1"/>
        <n v="12.104399999999991" u="1"/>
        <n v="18.922049999999999" u="1"/>
        <n v="21.819933333333331" u="1"/>
        <n v="33.411520000000003" u="1"/>
        <n v="38.266166666666663" u="1"/>
        <n v="2.6394483333333221" u="1"/>
        <n v="10.697663333333329" u="1"/>
        <n v="27.338885000000001" u="1"/>
        <n v="29.4405" u="1"/>
        <n v="34.36001666666666" u="1"/>
        <n v="0.17648236363636366" u="1"/>
        <n v="1.3954033333333338" u="1"/>
        <n v="13.306604999999994" u="1"/>
        <n v="26.675468333333328" u="1"/>
        <n v="31.433299999999999" u="1"/>
        <n v="41.887843333333322" u="1"/>
        <n v="47.800000000000004" u="1"/>
        <n v="57.265949999999997" u="1"/>
        <n v="74.440400000000011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21.141800000000003" u="1"/>
        <n v="47.241124999999997" u="1"/>
        <n v="58.543373333333321" u="1"/>
        <n v="60.859400000000001" u="1"/>
        <n v="3.3790499999999994" u="1"/>
        <n v="11.009920833333329" u="1"/>
        <n v="18.899674999999991" u="1"/>
        <n v="24.094124999999998" u="1"/>
        <n v="46.527843333333323" u="1"/>
        <n v="72.646763333333325" u="1"/>
        <n v="9.162585" u="1"/>
        <n v="11.182270000000001" u="1"/>
        <n v="13.195460000000001" u="1"/>
        <n v="22.073166666666658" u="1"/>
        <n v="61.095200000000006" u="1"/>
        <n v="72.430491666666654" u="1"/>
        <n v="21.689866666666656" u="1"/>
        <n v="22.607939999999999" u="1"/>
        <n v="26.93590833333333" u="1"/>
        <n v="45.954100000000004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40.74485" u="1"/>
        <n v="69.598700000000008" u="1"/>
        <n v="20.108224999999997" u="1"/>
        <n v="39.668700000000001" u="1"/>
        <n v="41.380024999999996" u="1"/>
        <n v="59.213999999999999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37.109214999999985" u="1"/>
        <n v="20.288370782098767" u="1"/>
        <n v="114.31806" u="1"/>
        <n v="132.39114999999998" u="1"/>
        <n v="19.098383333333331" u="1"/>
        <n v="73.972700000000003" u="1"/>
        <n v="4.2371749999999997" u="1"/>
        <n v="6.7473999999999998" u="1"/>
        <n v="39.744999999999997" u="1"/>
        <n v="48.194569999999999" u="1"/>
        <n v="121.2526" u="1"/>
        <n v="0.336233333333332" u="1"/>
        <n v="11.431036666666655" u="1"/>
        <n v="17.409133333333337" u="1"/>
        <n v="28.405133333333332" u="1"/>
        <n v="50.718336465811973" u="1"/>
        <n v="0.54701999999999995" u="1"/>
        <n v="5.8789108333333342" u="1"/>
        <n v="8.7420000000000009" u="1"/>
        <n v="16.707266666666648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62.250128000000004" u="1"/>
        <n v="76.54377333333332" u="1"/>
        <n v="2.0804000000000009" u="1"/>
        <n v="9.1878966666666599" u="1"/>
        <n v="14.424737820766492" u="1"/>
        <n v="25.1416" u="1"/>
        <n v="39.308171999999999" u="1"/>
        <n v="69.13730000000001" u="1"/>
        <n v="11.82053" u="1"/>
        <n v="5.7482600000000001" u="1"/>
        <n v="9.4687266666666527" u="1"/>
        <n v="10.232133333333334" u="1"/>
        <n v="13.867251666666661" u="1"/>
        <n v="18.939855000000001" u="1"/>
        <n v="56.700478333333322" u="1"/>
        <n v="8.6652500000000003" u="1"/>
        <n v="29.281974999999999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59.721073333333322" u="1"/>
        <n v="10.387361666666662" u="1"/>
        <n v="19.731766666666662" u="1"/>
        <n v="20.114463333333333" u="1"/>
        <n v="23.071899999999999" u="1"/>
        <n v="36.662979999999997" u="1"/>
        <n v="38.895200000000003" u="1"/>
        <n v="61.879543333333331" u="1"/>
        <n v="75.468684999999994" u="1"/>
        <n v="11.595500000000001" u="1"/>
        <n v="18.856200000000001" u="1"/>
        <n v="20.1281325" u="1"/>
        <n v="46.848230000000001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42.553162230056984" u="1"/>
        <n v="67.775643333333321" u="1"/>
        <n v="72.527843333333323" u="1"/>
        <n v="21.213075" u="1"/>
        <n v="24.479609999999987" u="1"/>
        <n v="35.513080000000002" u="1"/>
        <n v="39.456625000000003" u="1"/>
        <n v="8.2743658333333343" u="1"/>
        <n v="21.080375" u="1"/>
        <n v="79.96375000000000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4.650308333333331" u="1"/>
        <n v="1.8690000000000002" u="1"/>
        <n v="22.284500000000001" u="1"/>
        <n v="42.588516666666663" u="1"/>
        <n v="63.620312499999997" u="1"/>
        <n v="87.674513333333323" u="1"/>
        <n v="4.8679799999999958" u="1"/>
        <n v="8.9226900000000011" u="1"/>
        <n v="10.402531666666661" u="1"/>
        <n v="12.407499999999999" u="1"/>
        <n v="23.505520000000001" u="1"/>
        <n v="64.474049999999991" u="1"/>
        <n v="0.72024999999999995" u="1"/>
        <n v="3.2896676193333336" u="1"/>
        <n v="8.3658000000000001" u="1"/>
        <n v="9.3202966666666622" u="1"/>
        <n v="27.4405" u="1"/>
        <n v="88.163562782098779" u="1"/>
        <n v="6.7945710000000012" u="1"/>
        <n v="9.7404299999999999" u="1"/>
        <n v="10.445600000000001" u="1"/>
        <n v="11.412524999999999" u="1"/>
        <n v="80.039450000000002" u="1"/>
        <n v="1.68116666666666" u="1"/>
        <n v="14.111961666666662" u="1"/>
        <n v="20.718933333333329" u="1"/>
        <n v="22.817170833333329" u="1"/>
        <n v="29.141400000000001" u="1"/>
        <n v="48.299573333333321" u="1"/>
        <n v="75.426036666666647" u="1"/>
        <n v="9.0872291666666634" u="1"/>
        <n v="26.213999999999999" u="1"/>
        <n v="29.141400000000004" u="1"/>
        <n v="46.475745000000003" u="1"/>
        <n v="16.899674999999991" u="1"/>
        <n v="34.131439999999998" u="1"/>
        <n v="60.247220000000006" u="1"/>
        <n v="68.580100000000002" u="1"/>
        <n v="5.7672600000000003" u="1"/>
        <n v="7.0087999999999999" u="1"/>
        <n v="11.364990000000001" u="1"/>
        <n v="20.389555000000001" u="1"/>
        <n v="39.03563333333333" u="1"/>
        <n v="72.173383333333319" u="1"/>
        <n v="10.492013333333327" u="1"/>
        <n v="11.305135" u="1"/>
        <n v="15.769600000000001" u="1"/>
        <n v="37.284500000000001" u="1"/>
        <n v="62.04687083333333" u="1"/>
        <n v="70.857979999999998" u="1"/>
        <n v="2.3408124999999997" u="1"/>
        <n v="19.452010569800571" u="1"/>
        <n v="23.461590000000001" u="1"/>
        <n v="25.659029999999998" u="1"/>
        <n v="26.242093333333329" u="1"/>
        <n v="56.409256666666664" u="1"/>
        <n v="1.462579999999992" u="1"/>
        <n v="7.3411458333333313" u="1"/>
        <n v="9.9917666599999997" u="1"/>
        <n v="16.023656666666657" u="1"/>
        <n v="17.707878333333326" u="1"/>
        <n v="39.77576275854701" u="1"/>
        <n v="44.019746666666649" u="1"/>
        <n v="51.491787230056985" u="1"/>
        <n v="120.27727666666667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7.167312500000008" u="1"/>
        <n v="88.018466666666669" u="1"/>
        <n v="8.3259266666666516" u="1"/>
        <n v="10.319739999999992" u="1"/>
        <n v="14.03896666666666" u="1"/>
        <n v="27.104066666666668" u="1"/>
        <n v="51.397855666666672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56.246454999999997" u="1"/>
        <n v="94.710300000000018" u="1"/>
        <n v="17.24873333333333" u="1"/>
        <n v="18.819479999999999" u="1"/>
        <n v="29.387870833333327" u="1"/>
        <n v="40.845199999999998" u="1"/>
        <n v="93.225173333333316" u="1"/>
        <n v="8" u="1"/>
        <n v="13.304883333333329" u="1"/>
        <n v="14.229829166666663" u="1"/>
        <n v="17.098383333333331" u="1"/>
        <n v="17.446166666666659" u="1"/>
        <n v="36.545693333333325" u="1"/>
        <n v="57.012" u="1"/>
        <n v="0.72852499999999998" u="1"/>
        <n v="7.0648800000000005" u="1"/>
        <n v="35.607875" u="1"/>
        <n v="54.444401666666657" u="1"/>
        <n v="60.098383333333331" u="1"/>
        <n v="7.2055000000000007" u="1"/>
        <n v="7.5208749999999949" u="1"/>
        <n v="16.570599999999999" u="1"/>
        <n v="25.571018333333317" u="1"/>
        <n v="67.5702" u="1"/>
        <n v="23.239000000000001" u="1"/>
        <n v="32.6023" u="1"/>
        <n v="13.403599999999999" u="1"/>
        <n v="16.888866666666662" u="1"/>
        <n v="25.423450000000003" u="1"/>
        <n v="35.105620000000002" u="1"/>
        <n v="35.68868333333333" u="1"/>
        <n v="68.54377333333332" u="1"/>
        <n v="1.086831666666662" u="1"/>
        <n v="12.108945393939393" u="1"/>
        <n v="14.2364" u="1"/>
        <n v="15.989000000000001" u="1"/>
        <n v="17.018181666666653" u="1"/>
        <n v="20.710003333333326" u="1"/>
        <n v="38.448234999999997" u="1"/>
        <n v="2.2239233333333241" u="1"/>
        <n v="10.258309999999996" u="1"/>
        <n v="14.24639" u="1"/>
        <n v="1.2006333333333299" u="1"/>
        <n v="15.058799999999994" u="1"/>
        <n v="27.542866666666662" u="1"/>
        <n v="28.038962500000004" u="1"/>
        <n v="42.543773333333327" u="1"/>
        <n v="48.23830000000001" u="1"/>
        <n v="73.016311666666653" u="1"/>
        <n v="112.7092" u="1"/>
        <n v="1.1130026424501427" u="1"/>
        <n v="25.82878333" u="1"/>
        <n v="37.421187500000002" u="1"/>
        <n v="2.0559000000000003" u="1"/>
        <n v="7.0173999999999914" u="1"/>
        <n v="33.590589999999999" u="1"/>
        <n v="23.197399999999998" u="1"/>
        <n v="62.584905284900287" u="1"/>
        <n v="23.966850000000001" u="1"/>
        <n v="33.9754" u="1"/>
        <n v="42.33305" u="1"/>
        <n v="69.218459999999993" u="1"/>
        <n v="80.893799999999999" u="1"/>
        <n v="13.053983333333321" u="1"/>
        <n v="33.074976666666664" u="1"/>
        <n v="33.247401666666661" u="1"/>
        <n v="37.672921666666653" u="1"/>
        <n v="56.433300000000003" u="1"/>
        <n v="66.259116000000006" u="1"/>
        <n v="69.856200000000001" u="1"/>
        <n v="74.608399999999989" u="1"/>
        <n v="93.868923333333328" u="1"/>
        <n v="15.039574999999999" u="1"/>
        <n v="21.926666666666659" u="1"/>
        <n v="28.817959999999999" u="1"/>
        <n v="28.903900955246918" u="1"/>
        <n v="46.3635625" u="1"/>
        <n v="57.506300000000003" u="1"/>
        <n v="18.054089999999992" u="1"/>
        <n v="32.452010569800571" u="1"/>
        <n v="35.456625000000003" u="1"/>
        <n v="40.731966666666658" u="1"/>
        <n v="56.749312500000002" u="1"/>
        <n v="69.428734999999989" u="1"/>
        <n v="73.694299999999998" u="1"/>
        <n v="34.439659999999996" u="1"/>
        <n v="57.576900000000009" u="1"/>
        <n v="66.170699999999997" u="1"/>
        <n v="3.2055099999999999" u="1"/>
        <n v="27.159869999999994" u="1"/>
        <n v="62.102919703703705" u="1"/>
        <n v="8.7754594202898559" u="1"/>
        <n v="18.60125" u="1"/>
        <n v="23.380712500000001" u="1"/>
        <n v="26.699366666666663" u="1"/>
        <n v="42.549191666666665" u="1"/>
        <n v="44.215159999999997" u="1"/>
        <n v="47.105233333333317" u="1"/>
        <n v="16.242799999999999" u="1"/>
        <n v="20.284500000000001" u="1"/>
        <n v="21.445966666666664" u="1"/>
        <n v="26.734063333333324" u="1"/>
        <n v="35.561608455840457" u="1"/>
        <n v="68.727323333333317" u="1"/>
        <n v="11.320198333333327" u="1"/>
        <n v="25.322600000000001" u="1"/>
        <n v="30.214406666666655" u="1"/>
        <n v="40.653860000000002" u="1"/>
        <n v="22.53256" u="1"/>
        <n v="31.531100000000002" u="1"/>
        <n v="59.236719999999998" u="1"/>
        <n v="69.510149999999996" u="1"/>
        <n v="3.2457249999999997" u="1"/>
        <n v="9.4249499999999991" u="1"/>
        <n v="32.671700000000001" u="1"/>
        <n v="47.081499999999998" u="1"/>
        <n v="8.7350999999999992" u="1"/>
        <n v="13.423054166666656" u="1"/>
        <n v="14.163146666666657" u="1"/>
        <n v="19.53322" u="1"/>
        <n v="20.562245901639344" u="1"/>
        <n v="22.79990556419753" u="1"/>
        <n v="38.305250000000001" u="1"/>
        <n v="59.270813333333329" u="1"/>
        <n v="60.709983333333327" u="1"/>
        <n v="16.036133333333321" u="1"/>
        <n v="27.008699999999997" u="1"/>
        <n v="41.444800000000001" u="1"/>
        <n v="20.094124999999998" u="1"/>
        <n v="31.323829999999987" u="1"/>
        <n v="43.252856666666652" u="1"/>
        <n v="73.044729166666656" u="1"/>
        <n v="1.6705266666666621" u="1"/>
        <n v="7.5554966666666665" u="1"/>
        <n v="17.120999999999999" u="1"/>
        <n v="28.164942028985511" u="1"/>
        <n v="60.205633333333324" u="1"/>
        <n v="71.97217333333333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74.605999999999995" u="1"/>
        <n v="11.799886666666655" u="1"/>
        <n v="15.305312499999999" u="1"/>
        <n v="19.308299999999999" u="1"/>
        <n v="31.344933333333326" u="1"/>
        <n v="37.33056170156695" u="1"/>
        <n v="9.3197399999999924" u="1"/>
        <n v="21.173663333333323" u="1"/>
        <n v="33.453775000000007" u="1"/>
        <n v="37.898823333333318" u="1"/>
        <n v="45.345397499999997" u="1"/>
        <n v="122.7231" u="1"/>
        <n v="20.07910833333333" u="1"/>
        <n v="35.359466666666663" u="1"/>
        <n v="52.838216666666668" u="1"/>
        <n v="3.4727199999999838" u="1"/>
        <n v="11.860272666666667" u="1"/>
        <n v="17.598249999999993" u="1"/>
        <n v="6.8349316666666668" u="1"/>
        <n v="18.10523333333332" u="1"/>
        <n v="14.698633333333328" u="1"/>
        <n v="15.247" u="1"/>
        <n v="1.7699283333333291" u="1"/>
        <n v="15.071383333333314" u="1"/>
        <n v="38.383666666666656" u="1"/>
        <n v="60.393533333333323" u="1"/>
        <n v="0.119323333333333" u="1"/>
        <n v="20.34751" u="1"/>
        <n v="29.322400000000002" u="1"/>
        <n v="94.859343333333328" u="1"/>
        <n v="2.2671433333333271" u="1"/>
        <n v="7.1473399999999963" u="1"/>
        <n v="15.661521014492759" u="1"/>
        <n v="46.583759999999991" u="1"/>
        <n v="2.1927766666666675" u="1"/>
        <n v="15.464933333333319" u="1"/>
        <n v="19.536791663000002" u="1"/>
        <n v="24.549341661" u="1"/>
        <n v="11.131365833333334" u="1"/>
        <n v="20.548999999999996" u="1"/>
        <n v="29.860778333333325" u="1"/>
        <n v="130.98670000000001" u="1"/>
        <n v="0.97882000000000002" u="1"/>
        <n v="1.13872" u="1"/>
        <n v="1.64106" u="1"/>
        <n v="12.896470000000001" u="1"/>
        <n v="13.980733333333333" u="1"/>
        <n v="20.53773666666666" u="1"/>
        <n v="38.857983333333323" u="1"/>
        <n v="44.273600000000002" u="1"/>
        <n v="6.0732325280000001" u="1"/>
        <n v="19.874866212121212" u="1"/>
        <n v="3.7929275000000002" u="1"/>
        <n v="9.7009375000000002" u="1"/>
        <n v="23.036999999999999" u="1"/>
        <n v="36.041963333333328" u="1"/>
        <n v="69.717743333333317" u="1"/>
        <n v="14.6823" u="1"/>
        <n v="35.803750000000001" u="1"/>
        <n v="36.49795833333333" u="1"/>
        <n v="3.0015833333333251" u="1"/>
        <n v="19.071899999999999" u="1"/>
        <n v="29.367456666666662" u="1"/>
        <n v="130.97708999999998" u="1"/>
        <n v="10.457775" u="1"/>
        <n v="12.968" u="1"/>
        <n v="13.220066666666668" u="1"/>
        <n v="17.038319999999999" u="1"/>
        <n v="23.536625000000001" u="1"/>
        <n v="97.005971666666653" u="1"/>
        <n v="0.6018" u="1"/>
        <n v="12.607419999999999" u="1"/>
        <n v="14.05373" u="1"/>
        <n v="14.091166666666666" u="1"/>
        <n v="39.284999999999997" u="1"/>
        <n v="11.944229166666663" u="1"/>
        <n v="19.06176" u="1"/>
        <n v="38.365200000000002" u="1"/>
        <n v="49.242093333333329" u="1"/>
        <n v="14.289916666666649" u="1"/>
        <n v="20.672466666666665" u="1"/>
        <n v="42.614993333333331" u="1"/>
        <n v="45.97217333333333" u="1"/>
        <n v="2.4470499999999999" u="1"/>
        <n v="17.252800000000001" u="1"/>
        <n v="22.005000000000003" u="1"/>
        <n v="26.478349949333335" u="1"/>
        <n v="13.349013333333328" u="1"/>
        <n v="19.852916666666669" u="1"/>
        <n v="45.381300000000003" u="1"/>
        <n v="47.026099999999985" u="1"/>
        <n v="10.2852" u="1"/>
        <n v="13.644709999999996" u="1"/>
        <n v="15.1214" u="1"/>
        <n v="31.780804227920228" u="1"/>
        <n v="54.847250000000003" u="1"/>
        <n v="8.6166" u="1"/>
        <n v="9.2987900000000003" u="1"/>
        <n v="10.801913333333328" u="1"/>
        <n v="32.294280000000001" u="1"/>
        <n v="48.115023333333326" u="1"/>
        <n v="8.7419000000000011" u="1"/>
        <n v="9.3614907878787861" u="1"/>
        <n v="11.794709999999988" u="1"/>
        <n v="11.950800000000001" u="1"/>
        <n v="13.671972500000001" u="1"/>
        <n v="16.139775" u="1"/>
        <n v="20.326283883333332" u="1"/>
        <n v="21.187729710144929" u="1"/>
        <n v="23.4405" u="1"/>
        <n v="35.682099999999998" u="1"/>
        <n v="0.40279500000000001" u="1"/>
        <n v="10.70406" u="1"/>
        <n v="12.81424" u="1"/>
        <n v="21.752297500000001" u="1"/>
        <n v="44.803200000000004" u="1"/>
        <n v="74.555570000000003" u="1"/>
        <n v="112.36291666666665" u="1"/>
        <n v="12.111961666666662" u="1"/>
        <n v="21.522498611111111" u="1"/>
        <n v="23.689525" u="1"/>
        <n v="32.596171666666656" u="1"/>
        <n v="35.111961666666659" u="1"/>
        <n v="0.30164166666666598" u="1"/>
        <n v="7.6698416609999995" u="1"/>
        <n v="7.7743900000000004" u="1"/>
        <n v="22.213999999999999" u="1"/>
        <n v="22.379066666666663" u="1"/>
        <n v="27.119812155270658" u="1"/>
        <n v="51.235500000000002" u="1"/>
        <n v="59.820099999999996" u="1"/>
        <n v="18.094124999999998" u="1"/>
        <n v="22.135824999999997" u="1"/>
        <n v="25.7545" u="1"/>
        <n v="26.310225000000003" u="1"/>
        <n v="30.600346666666656" u="1"/>
        <n v="41.931600000000003" u="1"/>
        <n v="14.250150000000001" u="1"/>
        <n v="15.662971666666653" u="1"/>
        <n v="18.238239999999998" u="1"/>
        <n v="1.0122054213333334" u="1"/>
        <n v="13.1387" u="1"/>
        <n v="22.908359999999995" u="1"/>
        <n v="26.680083333333336" u="1"/>
        <n v="27.287400000000002" u="1"/>
        <n v="48.409256666666664" u="1"/>
        <n v="54.585173333333323" u="1"/>
        <n v="9.8662333333333194" u="1"/>
        <n v="11.391623333333328" u="1"/>
        <n v="15.138900000000001" u="1"/>
        <n v="17.326734000000002" u="1"/>
        <n v="19.478033333333329" u="1"/>
        <n v="21.692" u="1"/>
        <n v="26.390429999999988" u="1"/>
        <n v="71.167312499999994" u="1"/>
        <n v="7.7694499939999995" u="1"/>
        <n v="9.0929866666666559" u="1"/>
        <n v="13.006809512820514" u="1"/>
        <n v="15.427800000000001" u="1"/>
        <n v="47.213999999999999" u="1"/>
        <n v="9.9885658333333343" u="1"/>
        <n v="23.015599999999999" u="1"/>
        <n v="28.636687500000001" u="1"/>
        <n v="70.052419999999998" u="1"/>
        <n v="121.72704833333333" u="1"/>
        <n v="2.7492366666666541" u="1"/>
        <n v="9.6645933333333236" u="1"/>
        <n v="12.744999999999994" u="1"/>
        <n v="18.248080000000002" u="1"/>
        <n v="47.191235507246382" u="1"/>
        <n v="60.928092499999998" u="1"/>
        <n v="70.374743333333328" u="1"/>
        <n v="100.43737" u="1"/>
        <n v="176.99237333333332" u="1"/>
        <n v="10.999799999999999" u="1"/>
        <n v="24.628033333333331" u="1"/>
        <n v="38.036583333333333" u="1"/>
        <n v="43.950249999999997" u="1"/>
        <n v="47.402500000000003" u="1"/>
        <n v="7" u="1"/>
        <n v="14.549191666666665" u="1"/>
        <n v="18.667200000000001" u="1"/>
        <n v="21.252600000000001" u="1"/>
        <n v="26.309925000000003" u="1"/>
        <n v="26.509374993000002" u="1"/>
        <n v="27.113099999999989" u="1"/>
        <n v="38.446166666666656" u="1"/>
        <n v="60.681624999999997" u="1"/>
        <n v="28.647574999999996" u="1"/>
        <n v="67.576575000000005" u="1"/>
        <n v="19.868805909090909" u="1"/>
        <n v="30.892333333333323" u="1"/>
        <n v="103.39263166666666" u="1"/>
        <n v="1.8006249999999999" u="1"/>
        <n v="2.8593299999999879" u="1"/>
        <n v="8.0081958333333265" u="1"/>
        <n v="46.946960000000004" u="1"/>
        <n v="10.801429166666663" u="1"/>
        <n v="13.854875" u="1"/>
        <n v="17.685299999999998" u="1"/>
        <n v="27.4675625" u="1"/>
        <n v="57.28629833333332" u="1"/>
        <n v="59.474049999999991" u="1"/>
        <n v="62.35406666666664" u="1"/>
        <n v="85.97708999999999" u="1"/>
        <n v="86.5214" u="1"/>
        <n v="20.593240000000002" u="1"/>
        <n v="27.536391663000003" u="1"/>
        <n v="36.771333333333317" u="1"/>
        <n v="43.93357499999999" u="1"/>
        <n v="52.333966457977212" u="1"/>
        <n v="160.42699999999999" u="1"/>
        <n v="5.9703499999999998" u="1"/>
        <n v="7.7008333333333336" u="1"/>
        <n v="14.786391666666667" u="1"/>
        <n v="18.548999999999996" u="1"/>
        <n v="46.678409999999992" u="1"/>
        <n v="12.206213333333327" u="1"/>
        <n v="14.593274999999998" u="1"/>
        <n v="77.187492499999991" u="1"/>
        <n v="0.46377000000000002" u="1"/>
        <n v="10.445089999999997" u="1"/>
        <n v="12.522300000000001" u="1"/>
        <n v="18.566650000000003" u="1"/>
        <n v="2.5868183333333272" u="1"/>
        <n v="9.1424000000000003" u="1"/>
        <n v="20.697933333333328" u="1"/>
        <n v="42.838200000000001" u="1"/>
        <n v="0.142675" u="1"/>
        <n v="18.495229999999999" u="1"/>
        <n v="41.652999999999999" u="1"/>
        <n v="61.153094999999993" u="1"/>
        <n v="63.730013333333332" u="1"/>
        <n v="3.3250499999999996" u="1"/>
        <n v="16.245670833333328" u="1"/>
        <n v="17.071899999999999" u="1"/>
        <n v="48.9345" u="1"/>
        <n v="69.044600000000003" u="1"/>
        <n v="12.132203333333333" u="1"/>
        <n v="46.014089999999996" u="1"/>
        <n v="49.807000000000002" u="1"/>
        <n v="54.367550000000001" u="1"/>
        <n v="70.709983333333327" u="1"/>
        <n v="11.642225" u="1"/>
        <n v="12.988544999999997" u="1"/>
        <n v="13.792733333333327" u="1"/>
        <n v="27.849666666666664" u="1"/>
        <n v="29.642099999999999" u="1"/>
        <n v="29.658174999999986" u="1"/>
        <n v="35.728373333333323" u="1"/>
        <n v="20.530513553333332" u="1"/>
        <n v="7.4690066666666644" u="1"/>
        <n v="25.385100000000001" u="1"/>
        <n v="32.334101666666655" u="1"/>
        <n v="60.572900000000004" u="1"/>
        <n v="69.528539999999992" u="1"/>
        <n v="70.150356666666653" u="1"/>
        <n v="7.1824700000000004" u="1"/>
        <n v="19.162403333333334" u="1"/>
        <n v="25.001800000000003" u="1"/>
        <n v="30.738533333333326" u="1"/>
        <n v="5.3415986363636359" u="1"/>
        <n v="8.0390633333333312" u="1"/>
        <n v="8.5009916666666641" u="1"/>
        <n v="12.897639999999996" u="1"/>
        <n v="16.284500000000001" u="1"/>
        <n v="26.744" u="1"/>
        <n v="31.08165666666666" u="1"/>
        <n v="60.436966666666656" u="1"/>
        <n v="0.158851666666666" u="1"/>
        <n v="10.81784" u="1"/>
        <n v="13.869333333333334" u="1"/>
        <n v="14.285" u="1"/>
        <n v="15.0610625" u="1"/>
        <n v="49.500000000000007" u="1"/>
        <n v="83.121290000000002" u="1"/>
        <n v="8.8457658333333331" u="1"/>
        <n v="9.9056999999999995" u="1"/>
        <n v="29.305063333333322" u="1"/>
        <n v="29.76886833333333" u="1"/>
        <n v="45.928794999999994" u="1"/>
        <n v="1.2949083289999999" u="1"/>
        <n v="9.9057000000000013" u="1"/>
        <n v="22.161443333333324" u="1"/>
        <n v="31.900000000000002" u="1"/>
        <n v="47.966799999999999" u="1"/>
        <n v="104.31756" u="1"/>
        <n v="121.3642" u="1"/>
        <n v="15.359466666666664" u="1"/>
        <n v="33.291600000000003" u="1"/>
        <n v="65.276506666666663" u="1"/>
        <n v="4.6377000000000006" u="1"/>
        <n v="10.940399999999999" u="1"/>
        <n v="18.966999999999999" u="1"/>
        <n v="25.384799999999998" u="1"/>
        <n v="29.367550000000001" u="1"/>
        <n v="35.856200000000001" u="1"/>
        <n v="55.459478333333323" u="1"/>
        <n v="1.1538625000000005" u="1"/>
        <n v="12.967745000000001" u="1"/>
        <n v="16.094124999999998" u="1"/>
        <n v="21.567116666666667" u="1"/>
        <n v="23.7545" u="1"/>
        <n v="29.876863333333326" u="1"/>
        <n v="44.558700000000002" u="1"/>
        <n v="77.359168333333329" u="1"/>
        <n v="12.037243333333326" u="1"/>
        <n v="16.025562499999999" u="1"/>
        <n v="23.81345" u="1"/>
        <n v="33.976791666666671" u="1"/>
        <n v="71.260162500000007" u="1"/>
        <n v="72.989380000000011" u="1"/>
        <n v="94.427750000000003" u="1"/>
        <n v="10.911372696969696" u="1"/>
        <n v="26.534399999999998" u="1"/>
        <n v="9.6586291666666622" u="1"/>
        <n v="10.224829999999999" u="1"/>
        <n v="10.31183" u="1"/>
        <n v="11.334101666666658" u="1"/>
        <n v="17.853974999999998" u="1"/>
        <n v="18.307639999999999" u="1"/>
        <n v="75.156099999999995" u="1"/>
        <n v="10.185516666666658" u="1"/>
        <n v="33.587040000000002" u="1"/>
        <n v="34.634059999999998" u="1"/>
        <n v="44.50598833333332" u="1"/>
        <n v="54.812439999999981" u="1"/>
        <n v="26.92754" u="1"/>
        <n v="58.39070333333332" u="1"/>
        <n v="93.845596666666665" u="1"/>
        <n v="1.19323333333333" u="1"/>
        <n v="7.4887399999999964" u="1"/>
        <n v="20.464942028985508" u="1"/>
        <n v="134.96039999999999" u="1"/>
        <n v="10.847468333333314" u="1"/>
        <n v="11.4178" u="1"/>
        <n v="20.868002666666666" u="1"/>
        <n v="29.903749999999999" u="1"/>
        <n v="31.091799999999999" u="1"/>
        <n v="38.704062499999999" u="1"/>
        <n v="2.6072366666666578" u="1"/>
        <n v="8.8323999999999998" u="1"/>
        <n v="12.418666666666669" u="1"/>
        <n v="18.921044921652424" u="1"/>
        <n v="31.878900000000002" u="1"/>
        <n v="34.446166666666656" u="1"/>
        <n v="35.472300000000004" u="1"/>
        <n v="46.352202499999997" u="1"/>
        <n v="0.16993333333333299" u="1"/>
        <n v="7.3057939999999997" u="1"/>
        <n v="10.498000000000001" u="1"/>
        <n v="10.528639999999999" u="1"/>
        <n v="12.440633333333324" u="1"/>
        <n v="13.170249999999989" u="1"/>
        <n v="14.55269" u="1"/>
        <n v="18.400466666666659" u="1"/>
        <n v="29.252200000000002" u="1"/>
        <n v="100.36080000000001" u="1"/>
        <n v="8.423379999999991" u="1"/>
        <n v="14.603569444444444" u="1"/>
        <n v="19.58851666666666" u="1"/>
        <n v="29.655999999999999" u="1"/>
        <n v="69.41592" u="1"/>
        <n v="123.78657333333334" u="1"/>
        <n v="7.2038000000000002" u="1"/>
        <n v="32.988660000000003" u="1"/>
        <n v="45.574783333333329" u="1"/>
        <n v="0.90089236111111104" u="1"/>
        <n v="15.45443" u="1"/>
        <n v="53.190925" u="1"/>
        <n v="110.8293125" u="1"/>
        <n v="6.2839999999999998" u="1"/>
        <n v="29.713374999999999" u="1"/>
        <n v="67.012200000000007" u="1"/>
        <n v="21.972126666666661" u="1"/>
        <n v="70.141374999999996" u="1"/>
        <n v="70.779700000000005" u="1"/>
        <n v="74.803750000000008" u="1"/>
        <n v="9.867251666666661" u="1"/>
        <n v="12.058799999999994" u="1"/>
        <n v="12.46508" u="1"/>
        <n v="22.966799999999999" u="1"/>
        <n v="46.484830000000002" u="1"/>
        <n v="60.047373333333326" u="1"/>
        <n v="14.888866666666662" u="1"/>
        <n v="15.592309999999999" u="1"/>
        <n v="15.60083333333333" u="1"/>
        <n v="36.003404756410255" u="1"/>
        <n v="36.971261666666663" u="1"/>
        <n v="3.0610624999999998" u="1"/>
        <n v="3.168923333333316" u="1"/>
        <n v="6.2367999999999997" u="1"/>
        <n v="17.518213333333332" u="1"/>
        <n v="26.270813333333329" u="1"/>
        <n v="37.933116666666663" u="1"/>
        <n v="101.54165" u="1"/>
        <n v="13.142200000000001" u="1"/>
        <n v="20.319794429927718" u="1"/>
        <n v="26.128425" u="1"/>
        <n v="26.61333333333333" u="1"/>
        <n v="5.3785066666666559" u="1"/>
        <n v="11.5989" u="1"/>
        <n v="16.447846666666649" u="1"/>
        <n v="33.258120000000005" u="1"/>
        <n v="81.344499999999996" u="1"/>
        <n v="0.75346043462962986" u="1"/>
        <n v="2.8591149999999934" u="1"/>
        <n v="29.250591663000002" u="1"/>
        <n v="59.527100000000004" u="1"/>
        <n v="11.177300000000001" u="1"/>
        <n v="18.490360000000003" u="1"/>
        <n v="19.793008333333329" u="1"/>
        <n v="31.220598333333324" u="1"/>
        <n v="57.074099999999987" u="1"/>
        <n v="91.844999999999999" u="1"/>
        <n v="7.71075" u="1"/>
        <n v="9.6946766666666626" u="1"/>
        <n v="12.427795" u="1"/>
        <n v="12.64892" u="1"/>
        <n v="16.430800000000001" u="1"/>
        <n v="26.280049999999996" u="1"/>
        <n v="46.195999999999998" u="1"/>
        <n v="1.9624666666666659" u="1"/>
        <n v="16.037208333333332" u="1"/>
        <n v="19.281516666666668" u="1"/>
        <n v="20.280850000000001" u="1"/>
        <n v="53.896099999999997" u="1"/>
        <n v="2.1587133333333326" u="1"/>
        <n v="21.159869999999994" u="1"/>
        <n v="22.706363333333325" u="1"/>
        <n v="73.979800000000012" u="1"/>
        <n v="75.416875000000005" u="1"/>
        <n v="13.343539999999985" u="1"/>
        <n v="25.203899999999997" u="1"/>
        <n v="48.495199999999997" u="1"/>
        <n v="0.77279166666666665" u="1"/>
        <n v="7.0795240000000002" u="1"/>
        <n v="14.207129999999999" u="1"/>
        <n v="15.142250000000001" u="1"/>
        <n v="15.31523666666666" u="1"/>
        <n v="15.491566666666664" u="1"/>
        <n v="15.556099666666666" u="1"/>
        <n v="16.324835" u="1"/>
        <n v="46.6556" u="1"/>
        <n v="15.855080000000001" u="1"/>
        <n v="15.995700000000001" u="1"/>
        <n v="17.95987083333333" u="1"/>
        <n v="24.0748" u="1"/>
        <n v="29.422449999999998" u="1"/>
        <n v="11.380891663" u="1"/>
        <n v="15.374078333333319" u="1"/>
        <n v="29.018198333333327" u="1"/>
        <n v="30.241396666666667" u="1"/>
        <n v="91.779218333333318" u="1"/>
        <n v="18.693124999999998" u="1"/>
        <n v="19.322419333333333" u="1"/>
        <n v="21.642599999999998" u="1"/>
        <n v="22.195995000000003" u="1"/>
        <n v="34.905773333333329" u="1"/>
        <n v="35.081499999999998" u="1"/>
        <n v="81.323489999999993" u="1"/>
        <n v="7.3339833260000002" u="1"/>
        <n v="20.722799999999999" u="1"/>
        <n v="26.110409999999987" u="1"/>
        <n v="26.739649999999997" u="1"/>
        <n v="28.769928333333329" u="1"/>
        <n v="44.538600000000002" u="1"/>
        <n v="11.275866666666667" u="1"/>
        <n v="18.379066666666663" u="1"/>
        <n v="29.620562499999998" u="1"/>
        <n v="43.157089999999997" u="1"/>
        <n v="61.707800000000006" u="1"/>
        <n v="68.153400000000005" u="1"/>
        <n v="75.653000000000006" u="1"/>
        <n v="107.46900666666666" u="1"/>
        <n v="4.5267833333333298" u="1"/>
        <n v="6.9006163831908847" u="1"/>
        <n v="7.8492883333333268" u="1"/>
        <n v="21.7545" u="1"/>
        <n v="32.502194166666669" u="1"/>
        <n v="50.519095" u="1"/>
        <n v="2.2615210000000001" u="1"/>
        <n v="9.6670799999999986" u="1"/>
        <n v="26.805589999999999" u="1"/>
        <n v="55.5192725" u="1"/>
        <n v="107.15749833333331" u="1"/>
        <n v="14.807499999999999" u="1"/>
        <n v="23.538" u="1"/>
        <n v="39.236375000000002" u="1"/>
        <n v="47.60125" u="1"/>
        <n v="54.552616666666658" u="1"/>
        <n v="55.699366666666663" u="1"/>
        <n v="97.64003249999999" u="1"/>
        <n v="0.52547999999999995" u="1"/>
        <n v="1.23672" u="1"/>
        <n v="1.3136999999999999" u="1"/>
        <n v="3.1528799999999997" u="1"/>
        <n v="10.42789833333333" u="1"/>
        <n v="10.865195833333328" u="1"/>
        <n v="17.659029999999998" u="1"/>
        <n v="33.53736635417733" u="1"/>
        <n v="63.694299999999998" u="1"/>
        <n v="1.8937616666666672" u="1"/>
        <n v="13.264200000000001" u="1"/>
        <n v="14.845800000000001" u="1"/>
        <n v="27.658026666666665" u="1"/>
        <n v="1.012876666666662" u="1"/>
        <n v="22.444200000000002" u="1"/>
        <n v="28.148154163000001" u="1"/>
        <n v="8.5416266666666552" u="1"/>
        <n v="32.092967999999999" u="1"/>
        <n v="43.13832" u="1"/>
        <n v="15.99281" u="1"/>
        <n v="25.433400000000002" u="1"/>
        <n v="28.614249999999998" u="1"/>
        <n v="32.165149999999997" u="1"/>
        <n v="75.600728333333322" u="1"/>
        <n v="2.722249999999995" u="1"/>
        <n v="9.2061666666666646" u="1"/>
        <n v="15.876335000000001" u="1"/>
        <n v="35.805900000000001" u="1"/>
        <n v="61.397801666666666" u="1"/>
        <n v="69.707644999999999" u="1"/>
        <n v="109.04938333333331" u="1"/>
        <n v="6" u="1"/>
        <n v="10.456099999999999" u="1"/>
        <n v="10.588941818181819" u="1"/>
        <n v="11.784208984330485" u="1"/>
        <n v="11.9994" u="1"/>
        <n v="12.698074999999999" u="1"/>
        <n v="13.664999999999999" u="1"/>
        <n v="15.989297000000001" u="1"/>
        <n v="28.172000000000001" u="1"/>
        <n v="29.03863333333333" u="1"/>
        <n v="60.173999999999999" u="1"/>
        <n v="3.4947366666666522" u="1"/>
        <n v="8.2052999999999994" u="1"/>
        <n v="11.141667500000001" u="1"/>
        <n v="14.987174999999999" u="1"/>
        <n v="32.999200000000002" u="1"/>
        <n v="80.633499999999998" u="1"/>
        <n v="17.58851666666666" u="1"/>
        <n v="11.353633333333324" u="1"/>
        <n v="14.953622950819671" u="1"/>
        <n v="16.950559999999999" u="1"/>
        <n v="32.582998333333322" u="1"/>
        <n v="37.795550000000006" u="1"/>
        <n v="59.40740000000001" u="1"/>
        <n v="5.9275866666666666" u="1"/>
        <n v="8.1642600000000005" u="1"/>
        <n v="17.507408333333331" u="1"/>
        <n v="51.474049999999991" u="1"/>
        <n v="140.77969999999999" u="1"/>
        <n v="1.8925583269999999" u="1"/>
        <n v="9.41892" u="1"/>
        <n v="11.00863333333332" u="1"/>
        <n v="14.738" u="1"/>
        <n v="31.977541661000004" u="1"/>
        <n v="35.4163" u="1"/>
        <n v="91.434099999999987" u="1"/>
        <n v="8.867251666666661" u="1"/>
        <n v="11.130479999999999" u="1"/>
        <n v="28.590299999999999" u="1"/>
        <n v="30.086928333333326" u="1"/>
        <n v="69.780790833333327" u="1"/>
        <n v="53.208674999999999" u="1"/>
        <n v="79.023118333333343" u="1"/>
        <n v="85.148699999999991" u="1"/>
        <n v="2.2623124999999948" u="1"/>
        <n v="5.7264749999999989" u="1"/>
        <n v="33.933116666666663" u="1"/>
        <n v="134.3214375" u="1"/>
        <n v="135.87732666666665" u="1"/>
        <n v="0.85646750000000005" u="1"/>
        <n v="7.8528833300000001" u="1"/>
        <n v="20.214216" u="1"/>
        <n v="31.988931666666662" u="1"/>
        <n v="34.454900000000002" u="1"/>
        <n v="55.730013333333332" u="1"/>
        <n v="2.8468" u="1"/>
        <n v="7.4753750000000005" u="1"/>
        <n v="10.238091663000001" u="1"/>
        <n v="15.598700000000001" u="1"/>
        <n v="18.6112" u="1"/>
        <n v="33.937595999999999" u="1"/>
        <n v="41.342412683760685" u="1"/>
        <n v="45.639399999999995" u="1"/>
        <n v="46.305063333333322" u="1"/>
        <n v="61.199100000000001" u="1"/>
        <n v="0.84966666666666502" u="1"/>
        <n v="43.99145" u="1"/>
        <n v="64.643039999999999" u="1"/>
        <n v="1.2878666666666672" u="1"/>
        <n v="10.6755" u="1"/>
        <n v="18.718440000000001" u="1"/>
        <n v="43.572850000000003" u="1"/>
        <n v="63.169373333333333" u="1"/>
        <n v="3.5710183333333179" u="1"/>
        <n v="13.634059999999996" u="1"/>
        <n v="34.265799999999999" u="1"/>
        <n v="3.5734666666666675" u="1"/>
        <n v="13.3758" u="1"/>
        <n v="19.159869999999994" u="1"/>
        <n v="45.859579999999994" u="1"/>
        <n v="19.565013212250712" u="1"/>
        <n v="36.294051666666654" u="1"/>
        <n v="47.171999999999997" u="1"/>
        <n v="10.673706521739133" u="1"/>
        <n v="19.406741661000002" u="1"/>
        <n v="21.119700000000002" u="1"/>
        <n v="59.052500000000009" u="1"/>
        <n v="4.0347999999999837" u="1"/>
        <n v="11.732166666666659" u="1"/>
        <n v="25.372426666666666" u="1"/>
        <n v="1.4615591666666672" u="1"/>
        <n v="7.3053350000000004" u="1"/>
        <n v="7.5991" u="1"/>
        <n v="14.410500000000001" u="1"/>
        <n v="2.2785333333333342" u="1"/>
        <n v="7.4814600000000002" u="1"/>
        <n v="21.507208333333331" u="1"/>
        <n v="24.813400000000001" u="1"/>
        <n v="24.965996666666655" u="1"/>
        <n v="33.727811666666661" u="1"/>
        <n v="38.5458" u="1"/>
        <n v="5.4682700000000004" u="1"/>
        <n v="6.2621124999999953" u="1"/>
        <n v="14.850010000000001" u="1"/>
        <n v="22.786206666666658" u="1"/>
        <n v="30.638599999999997" u="1"/>
        <n v="32.825897140594378" u="1"/>
        <n v="43.270813333333329" u="1"/>
        <n v="55.350925000000004" u="1"/>
        <n v="19.41813166666666" u="1"/>
        <n v="22.995874999999998" u="1"/>
        <n v="27.420875000000002" u="1"/>
        <n v="28.951347883333334" u="1"/>
        <n v="43.604399999999998" u="1"/>
        <n v="64.467926666666656" u="1"/>
        <n v="67.199100000000001" u="1"/>
        <n v="10.8566" u="1"/>
        <n v="10.86831666666666" u="1"/>
        <n v="11.689399999999999" u="1"/>
        <n v="20.246766666666659" u="1"/>
        <n v="26.1723" u="1"/>
        <n v="30.045999999999999" u="1"/>
        <n v="34.1" u="1"/>
        <n v="9.9388283333333298" u="1"/>
        <n v="16.276562500000001" u="1"/>
        <n v="17.011995000000002" u="1"/>
        <n v="17.282575000000001" u="1"/>
        <n v="19.508324999999999" u="1"/>
        <n v="25.490110000000001" u="1"/>
        <n v="29.065071666666658" u="1"/>
        <n v="32.943637500000001" u="1"/>
        <n v="40.078399999999988" u="1"/>
        <n v="4.1441048611111109" u="1"/>
        <n v="13.532755" u="1"/>
        <n v="20.133529454545453" u="1"/>
        <n v="21.923630000000003" u="1"/>
        <n v="71.58211666666665" u="1"/>
        <n v="0.19813333333333341" u="1"/>
        <n v="8.2667333333333346" u="1"/>
        <n v="8.9358430000000002" u="1"/>
        <n v="9.4278983333333297" u="1"/>
        <n v="20.133529454545457" u="1"/>
        <n v="20.224466664000001" u="1"/>
        <n v="46.024953333333322" u="1"/>
        <n v="56.240691666666663" u="1"/>
        <n v="59.684687499999995" u="1"/>
        <n v="77.275739999999985" u="1"/>
        <n v="6.6737583310000002" u="1"/>
        <n v="26.607532424242425" u="1"/>
        <n v="6.0713000909090908" u="1"/>
        <n v="9.4794900000000002" u="1"/>
        <n v="18.759374999999999" u="1"/>
      </sharedItems>
    </cacheField>
    <cacheField name="Check 1" numFmtId="0">
      <sharedItems containsBlank="1" count="9">
        <m/>
        <s v="Check 1"/>
        <s v="1H"/>
        <s v="2H"/>
        <s v=""/>
        <s v="Except"/>
        <s v="Set 3" u="1"/>
        <s v="Set 2" u="1"/>
        <s v="Set 1" u="1"/>
      </sharedItems>
    </cacheField>
    <cacheField name="Item Name" numFmtId="0">
      <sharedItems containsBlank="1" count="634">
        <m/>
        <s v="Item Name"/>
        <s v="Aurastone Hammer"/>
        <s v="Dire Nail of Arcane Wrath"/>
        <s v="Demon Blade of Arcane Wrath"/>
        <s v="Bloodstrike Dagger of Arcane Wrath"/>
        <s v="Witchblade"/>
        <s v="Mastersmith's Hammer"/>
        <s v="Blesswind Hammer of Arcane Wrath"/>
        <s v="Solstice Staff of Arcane Wrath"/>
        <s v="Magus Long Staff of Arcane Wrath"/>
        <s v="Blood-etched Blade"/>
        <s v="Blade of Eternal Darkness"/>
        <s v="Trindlehaven Staff"/>
        <s v="--- Empty ---"/>
        <s v="Drakestone of Arcane Wrath"/>
        <s v="Master's Rod of Arcane Wrath"/>
        <s v="High Councillor's Scepter of Arcane Wrath"/>
        <s v="Eternal Rod of Arcane Wrath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Omega Orb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Duskwoven Turban of Arcane Wrath"/>
        <s v="Spellpower Goggles Xtreme Plus"/>
        <s v="Cap of the Scarlet Savant"/>
        <s v="Spellpower Goggles Xtreme"/>
        <s v="Cenarion Helm"/>
        <s v="Stormrage Cover"/>
        <s v="Lesser Arcanum of Voracity"/>
        <s v="Star of Mystaria"/>
        <s v="Choker of Enlightenment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Elder Wizard's Mantle"/>
        <s v="Sunderseer Mantle"/>
        <s v="Splinthide Shoulders"/>
        <s v="Cenarion Spaulders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Alanna's Embrace"/>
        <s v="Robes of the Royal Crown"/>
        <s v="The Postmaster's Tunic"/>
        <s v="Necropile Robe"/>
        <s v="Cenarion Vestments"/>
        <s v="Enchant Chest - Greater Stats"/>
        <s v="Enchant Chest - Stats"/>
        <s v="Enchant Chest - Lesser Stats"/>
        <s v="Enchant Chest - Minor Stat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Sapphiron Drape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acne Wrath"/>
        <s v="Spritecaster Cape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Replsendent Bracelets of Arcane Wrath"/>
        <s v="Peerless Bracers of Arcane Wrath"/>
        <s v="Grand Armguards of Arcane Wrath"/>
        <s v="Celestial Binding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Cenarion Bracers"/>
        <s v="Magiskull Cuffs"/>
        <s v="Enchant Bracer - Greater Intellect"/>
        <s v="Enchant Bracer - Intellect"/>
        <s v="Enchant Bracer - Lesser Intellect"/>
        <s v="Slaghide Gauntlets of Arcane Wrath"/>
        <s v="Supreme Glove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Cenarion Gloves"/>
        <s v="Ban'thok Sash"/>
        <s v="Clutch of Andros"/>
        <s v="Supreme Sash of Arcane Wrath"/>
        <s v="Adventurer's Belt of Arcane Wrath"/>
        <s v="Nightshade Girdle of Arcane Wrath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Cenarion Belt"/>
        <s v="Crystallized Girdle"/>
        <s v="Dustfeather Sash"/>
        <s v="Adventurer's Legguards of Arcane Wrath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Luminary Kilt"/>
        <s v="Leggings of Arcana"/>
        <s v="Tressermane Leggings"/>
        <s v="Cenarion Leggings"/>
        <s v="Stormrage Legguards"/>
        <s v="Master's Boots of Arcane Wrath"/>
        <s v="High Councillor's Boots of Arcane Wrath"/>
        <s v="Resplendent Boots of Arcane Wrath"/>
        <s v="Elegant Boots of Arcane Wrath"/>
        <s v="Celestial Slippers of Arcane Wrath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Wolfrunner Shoes"/>
        <s v="Boots of the Shrieker"/>
        <s v="Necropile Boots"/>
        <s v="The Postmaster's Treads"/>
        <s v="Cenarion Boots"/>
        <s v="Enchant Boots - Spirit"/>
        <s v="Songstone of Ironforge"/>
        <s v="Maiden's Circle"/>
        <s v="Dragonslayer's Signet"/>
        <s v="Band of the Unicorn"/>
        <s v="Briarwood Reed"/>
        <s v="Eye of the Beast"/>
        <s v="Burst of Knowledge"/>
        <s v="Gordok's Gloves" u="1"/>
        <s v="Spiritshroud Leggings" u="1"/>
        <s v="Trance Stone" u="1"/>
        <s v="Highlander's Lizardhide Girdle" u="1"/>
        <s v="Praetorian Pauldrons of Nature's Wrath" u="1"/>
        <s v="Grand Breastplate of Nature's Wrath" u="1"/>
        <s v="Deviate Growth Cap" u="1"/>
        <s v="Therazane's Touc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Flarecore Robe" u="1"/>
        <s v="Orb of the Darkmoon (Patch 1.7)" u="1"/>
        <s v="Jadefire Chestguard of Nature's Wrath" u="1"/>
        <s v="Bloodstrike Dagger of Nature's Wrath" u="1"/>
        <s v="Glacial Leggings" u="1"/>
        <s v="Gem of Nerubis" u="1"/>
        <s v="Arcanum of Focus" u="1"/>
        <s v="Frostwolf Advisor's Cloak" u="1"/>
        <s v="Tunic of the Crescent Moon" u="1"/>
        <s v="Chromatic Cloak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Mana Igniting Cord" u="1"/>
        <s v="Bloodvine Goggles" u="1"/>
        <s v="Gordok's Handwraps" u="1"/>
        <s v="Masterwork Cape of Nature's Wrath" u="1"/>
        <s v="Belt of the Archmage" u="1"/>
        <s v="Cloak of the Brood Lord" u="1"/>
        <s v="Zandalar Signet of Mojo" u="1"/>
        <s v="Magus Long Staff of Nature's Wrath" u="1"/>
        <s v="Mish'undare, Circlet of the Mind Flayer" u="1"/>
        <s v="Jadefire Epaulets of Nature's Wrath" u="1"/>
        <s v="Empty" u="1"/>
        <s v="Marshal's Dragonhide Boots" u="1"/>
        <s v="Legionnaire's Dragonhide Leggings" u="1"/>
        <s v="Mindtear Band" u="1"/>
        <s v="Sentinel's Silk Leggings" u="1"/>
        <s v="The Restrained Essence of Sapphiron" u="1"/>
        <s v="Gloves of Delusional Power" u="1"/>
        <s v="Beads of Ogre Mojo" u="1"/>
        <s v="Warlord's Dragonhide Hauberk" u="1"/>
        <s v="Abyssal Leather Shoulders of Sorcery" u="1"/>
        <s v="Talon of Furious Concentration" u="1"/>
        <s v="Swashbuckler's Bracers of Nature's Wrath" u="1"/>
        <s v="Rune of the Dawn" u="1"/>
        <s v="Stormrage Bracers" u="1"/>
        <s v="Gavel of Qiraji Authority" u="1"/>
        <s v="Sorcerous Dagger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Jin'do's Hexxer" u="1"/>
        <s v="Verdant Footpads" u="1"/>
        <s v="Gauntlets of Southwind" u="1"/>
        <s v="Gloves of Undead Cleansing" u="1"/>
        <s v="Stormrage Chestguard" u="1"/>
        <s v="Blessed Qiraji Acolyte Staff" u="1"/>
        <s v="Choker of the Fire Lord" u="1"/>
        <s v="Lorekeeper's Ring" u="1"/>
        <s v="Mark of the Champion" u="1"/>
        <s v="Fist of Cenarius" u="1"/>
        <s v="Talisman of Ascendance" u="1"/>
        <s v="Genesis Vest" u="1"/>
        <s v="Stormrage Belt" u="1"/>
        <s v="Crimson Felt Hat" u="1"/>
        <s v="Nightshade Helmet of Nature's Wrath" u="1"/>
        <s v="Beads of Ogre Magi" u="1"/>
        <s v="Amberseal Keeper" u="1"/>
        <s v="Minor Wizard Oil" u="1"/>
        <s v="Praetorian Padded Armor of Nature's Wrath" u="1"/>
        <s v="Tome of the Lost" u="1"/>
        <s v="Ring of Spell Power" u="1"/>
        <s v="Waterspout Boots" u="1"/>
        <s v="Deep Rooted Ring" u="1"/>
        <s v="Insightful Hood" u="1"/>
        <s v="Malice Stone Pendant" u="1"/>
        <s v="Swashbuckler's Boots of Nature's Wrath" u="1"/>
        <s v="Cloak of Consumption" u="1"/>
        <s v="Sandstorm Boots" u="1"/>
        <s v="The Lost Kris of Zedd" u="1"/>
        <s v="Rod of the Ogre Magi" u="1"/>
        <s v="Rockfury Bracers" u="1"/>
        <s v="Deep Woodlands Cloak" u="1"/>
        <s v="Sandworm Skin Gloves" u="1"/>
        <s v="Genesis Trousers" u="1"/>
        <s v="Glacial Headdress" u="1"/>
        <s v="Bracers of Arcane Accuracy" u="1"/>
        <s v="Grand Marshal's Tome of Power" u="1"/>
        <s v="Burst of Knowledge (Patch 1.2)" u="1"/>
        <s v="Adventurer's Boots of Nature's Wrath" u="1"/>
        <s v="Adventurer's Tunic of Nature's Wrath" u="1"/>
        <s v="Field Marshal's Dragonhide Helmet" u="1"/>
        <s v="Glowing Black Orb" u="1"/>
        <s v="Tempest Talisman" u="1"/>
        <s v="Ring of Blackrock" u="1"/>
        <s v="Whiteout Staff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Bloodtinged Kilt" u="1"/>
        <s v="Praetorian Coif of Nature's Wrath" u="1"/>
        <s v="Enchant Weapon - Mighty Intellect" u="1"/>
        <s v="Corrupted Blackwood Staff" u="1"/>
        <s v="Bloodvine Vest" u="1"/>
        <s v="Zanzil's Seal" u="1"/>
        <s v="Stormrage Boots" u="1"/>
        <s v="Empowered Leggings" u="1"/>
        <s v="Field Marshal's Dragonhide Spaulders" u="1"/>
        <s v="Elemental Focus Band" u="1"/>
        <s v="Spellweaver's Turban" u="1"/>
        <s v="Belt of the Dark Bog" u="1"/>
        <s v="Moonshadow Stave" u="1"/>
        <s v="Jin'do's Bag of Whammies" u="1"/>
        <s v="Angelista's Grasp" u="1"/>
        <s v="Lord Valthalak's Staff of Command" u="1"/>
        <s v="Cloak of Unending Life" u="1"/>
        <s v="Cloak of the Necropolis" u="1"/>
        <s v="Corrupted Blackwoof Staff" u="1"/>
        <s v="Chestplate of Tranquility" u="1"/>
        <s v="Animists's Caress" u="1"/>
        <s v="Sacred Cloth Leggings" u="1"/>
        <s v="Scepter of Interminable Focus" u="1"/>
        <s v="Stinger of Ayamiss" u="1"/>
        <s v="Wrath of Cenarius (Starfire)" u="1"/>
        <s v="Fang of the Mystics" u="1"/>
        <s v="Kayser's Boots of Precision" u="1"/>
        <s v="Fire Runed Grimoire" u="1"/>
        <s v="Supreme Cape of Nature's Wrath" u="1"/>
        <s v="Lesser Wizard Oil" u="1"/>
        <s v="Black Bark Wristbands" u="1"/>
        <s v="Amulet of the Dawn" u="1"/>
        <s v="Burrower Bracers" u="1"/>
        <s v="Wanderer's Shoulders of Nature's Wrath" u="1"/>
        <s v="Enchant Boots - Minor Speed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Claw of Chromaggus" u="1"/>
        <s v="Verimonde's Last Resort" u="1"/>
        <s v="Boots of Fright" u="1"/>
        <s v="Warlord's Dragonhide Helmet" u="1"/>
        <s v="Solstice Staff of Nature's Wrath" u="1"/>
        <s v="Mace of Unending Life" u="1"/>
        <s v="Abyssal Leather Belt of Sorcery" u="1"/>
        <s v="Cloak of the Hakkari Worshipers" u="1"/>
        <s v="Flowing Ritual Robes" u="1"/>
        <s v="Enchant Cloak - Subtlety" u="1"/>
        <s v="Jadefire Cap of Nature's Wrath" u="1"/>
        <s v="Feralheart Gloves" u="1"/>
        <s v="Flayed Doomguard Belt" u="1"/>
        <s v="Feralheart Boots" u="1"/>
        <s v="Sageclaw" u="1"/>
        <s v="Flask of Forest Mojo" u="1"/>
        <s v="Knight-Captain's Dragonhide Leggings" u="1"/>
        <s v="Blessed Wizard Oil" u="1"/>
        <s v="Mantle of Maz'Nadir" u="1"/>
        <s v="Abyssal Leather Bracers of Sorery" u="1"/>
        <s v="Jeklik's Opaline Talisman" u="1"/>
        <s v="Brilliant Wizard Oil" u="1"/>
        <s v="Jin'do's Judgement" u="1"/>
        <s v="Nat Pagle's Broken Reel" u="1"/>
        <s v="Firemaw's Clutch" u="1"/>
        <s v="Ring of the Eternal Flame" u="1"/>
        <s v="Genesis Boots" u="1"/>
        <s v="Maul of the Redeemed Crusader" u="1"/>
        <s v="Crystal Webbed Robe" u="1"/>
        <s v="Peerless Bracers of Nature's Wrath" u="1"/>
        <s v="Defiler's Lizardhide Girdle" u="1"/>
        <s v="Abyssal Cloth Handwraps of Sorcery" u="1"/>
        <s v="Robe of Volatile Power" u="1"/>
        <s v="Blackwood's Thigh" u="1"/>
        <s v="Peerless Shoulders of Nature's Wrath" u="1"/>
        <s v="Band of Forced Concentration" u="1"/>
        <s v="Neltharion's Tear" u="1"/>
        <s v="Mercurial Cloak of Nature's Wrath" u="1"/>
        <s v="Sapphiron's Left Eye" u="1"/>
        <s v="Eye of Orgrimmar" u="1"/>
        <s v="Peerless Headband of Nature's Wrath" u="1"/>
        <s v="Bloodvine Leggings" u="1"/>
        <s v="Wanderer's Hat of Nature's Wrath" u="1"/>
        <s v="Gem of Trapped Innocents" u="1"/>
        <s v="Dustwind Turbin" u="1"/>
        <s v="Band of Rumination" u="1"/>
        <s v="Stoneflower Staff" u="1"/>
        <s v="The End of Dreams" u="1"/>
        <s v="Heliotrope Cloak" u="1"/>
        <s v="Mighty Helmet of Nature's Wrath" u="1"/>
        <s v="Abyssal Leather Boots of Sorcery" u="1"/>
        <s v="Enchant Weapon - Spell Power" u="1"/>
        <s v="The Hexxer's Cover" u="1"/>
        <s v="Leggings of Immersion" u="1"/>
        <s v="Orb of the Darkmoon 1.6" u="1"/>
        <s v="Ritssyn's Ring of Chaos" u="1"/>
        <s v="Band of Servitude" u="1"/>
        <s v="Swashbuckler's Breastplate of Nature's Wrath" u="1"/>
        <s v="Orb of the Darkmoon" u="1"/>
        <s v="Taut Dragonhide Gloves" u="1"/>
        <s v="Feralheart Belt" u="1"/>
        <s v="Power of the Scourge" u="1"/>
        <s v="Royal Scepter of Vek'lor" u="1"/>
        <s v="General's Dragonhide Boots" u="1"/>
        <s v="Amplifying Cloak" u="1"/>
        <s v="Scorn's Icy Choker" u="1"/>
        <s v="Master Dragonslayer's Orb" u="1"/>
        <s v="Staff of Dominance" u="1"/>
        <s v="High Warlord's Destroyer" u="1"/>
        <s v="[W] Wrath of Cenarius" u="1"/>
        <s v="Staff of the Shadow Flame" u="1"/>
        <s v="Eternal Boots of Arcane Wrath" u="1"/>
        <s v="Draconic Infused Emblem" u="1"/>
        <s v="Eyestalk Waist Cord" u="1"/>
        <s v="[S] Wrath of Cenarius" u="1"/>
        <s v="Wanderer's Armor of Nature's Wrath" u="1"/>
        <s v="Wanderer's Boots of Nature's Wrath" u="1"/>
        <s v="Wanderer's Cloak of Nature's Wrath" u="1"/>
        <s v="Lok'amir il Romathis" u="1"/>
        <s v="Idol of the Moon" u="1"/>
        <s v="Jade Inlaid Vestments" u="1"/>
        <s v="Mighty Spaulders of Nature's Wrath" u="1"/>
        <s v="Flarecore Leggings" u="1"/>
        <s v="Mantle of the Blackwing Cabal" u="1"/>
        <s v="Wanderer's Bracers of Nature's Wrath" u="1"/>
        <s v="Robe of Everlasting Night" u="1"/>
        <s v="Shadow Wing Focus Staff" u="1"/>
        <s v="Mana Shaping Handwraps" u="1"/>
        <s v="Sylvan Shoulders" u="1"/>
        <s v="Champion's Dragonhide Shoulders" u="1"/>
        <s v="High Warlord's War Staff" u="1"/>
        <s v="Dark Whisper Blade" u="1"/>
        <s v="Leggings of Arcane Supremacy" u="1"/>
        <s v="Chains of the Lich" u="1"/>
        <s v="Mighty Armsplints of Nature's Wrath" u="1"/>
        <s v="Burial Shawl" u="1"/>
        <s v="General's Dragonhide Gloves" u="1"/>
        <s v="Marshal's Dragonhide Gauntlets" u="1"/>
        <s v="Zulian Ceremonial Staff" u="1"/>
        <s v="Leggings of Frenzied Magic" u="1"/>
        <s v="Thuzadin Sash" u="1"/>
        <s v="Vestments of the Shifting Sands" u="1"/>
        <s v="Gloves of Earthen Power" u="1"/>
        <s v="Oddly Magical Belt" u="1"/>
        <s v="Cyclone Spaulders" u="1"/>
        <s v="Warlord's Dragonhide Epaulets" u="1"/>
        <s v="Stormrage Handguards" u="1"/>
        <s v="Tanglemoss Leggings" u="1"/>
        <s v="Signet Ring of the Bronze Dragonflight" u="1"/>
        <s v="Demon Blade of Nature's Wrath" u="1"/>
        <s v="Ring of the Desert Winds" u="1"/>
        <s v="Zanzil's Band" u="1"/>
        <s v="Soul Corrupter's Necklace" u="1"/>
        <s v="Champion's Dragonhide Headguard" u="1"/>
        <s v="Field Marshal's Dragohide Helmet" u="1"/>
        <s v="Glacial Vest" u="1"/>
        <s v="Zandalarian Hero Charm" u="1"/>
        <s v="Crystalline Threaded Cape" u="1"/>
        <s v="Ring of Swarming Thought" u="1"/>
        <s v="Outrider's Lizardhide Pants" u="1"/>
        <s v="Pristine Enchanted South Seas Kelp" u="1"/>
        <s v="Dragonskin Cowl" u="1"/>
        <s v="Betrayer's Boots" u="1"/>
        <s v="Grand Marshal's Demolisher" u="1"/>
        <s v="Abyssal Cloth Amice of Sorcery" u="1"/>
        <s v="Abyssal Cloth Pants of Sorcery" u="1"/>
        <s v="Wrath of Cenarius 2" u="1"/>
        <s v="Seal of the Damned" u="1"/>
        <s v="Brimstone Staff" u="1"/>
        <s v="Knight-Lieutenant's Dragonhide Treads" u="1"/>
        <s v="Necklace of Purity" u="1"/>
        <s v="Robes of the Battleguard" u="1"/>
        <s v="Band of Earthen Wrath" u="1"/>
        <s v="Grand Marshal's Mageblade" u="1"/>
        <s v="Sentinel's Lizardhie Pants" u="1"/>
        <s v="Orphic Bracers" u="1"/>
        <s v="Ringo's Blizzard Boots" u="1"/>
        <s v="Knight-Captain's Dragonhide Chestpiece" u="1"/>
        <s v="Stormpike Cloth Girdle" u="1"/>
        <s v="Hammer of Divine Might" u="1"/>
        <s v="Dryad's Wrist Bindings" u="1"/>
        <s v="Cenarion Chestguard" u="1"/>
        <s v="Blacklight Bracer" u="1"/>
        <s v="Energetic Rod" u="1"/>
        <s v="Cloak of the Devoured" u="1"/>
        <s v="Feralheart Spaulders" u="1"/>
        <s v="Dustwind Turban" u="1"/>
        <s v="Shroud of Arcane Mastery" u="1"/>
        <s v="Sublime Wristguards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Tome of Arcane Domination" u="1"/>
        <s v="Dire Nail of Nature's Wrath" u="1"/>
        <s v="Helm of the New Moon" u="1"/>
        <s v="Crown of the Ogre King" u="1"/>
        <s v="Gloves of the Hypnotic Flame" u="1"/>
        <s v="Praetorian Wristbands of Nature's Wrath" u="1"/>
        <s v="Midnight Haze" u="1"/>
        <s v="Grand Marshal's Stave" u="1"/>
        <s v="Shivsprocket's Shiv" u="1"/>
        <s v="Bloodtinged Gloves" u="1"/>
        <s v="Lieutenant Commander's Dragonhide Headguard" u="1"/>
        <s v="Supreme Crown of Nature's Wrath" u="1"/>
        <s v="Supreme Shoes of Nature's Wrath" u="1"/>
        <s v="Abyssal Cloth Wristbands of Sorcery" u="1"/>
        <s v="Belt of Untapped Power" u="1"/>
        <s v="Bracers of Undead Cleansing" u="1"/>
        <s v="Energetic Rod (Patch 1.3)" u="1"/>
        <s v="Feralheart Bracers" u="1"/>
        <s v="Frostwolf Cloth Belt" u="1"/>
        <s v="Band of the Inevitable" u="1"/>
        <s v="Bloodvine Boots" u="1"/>
        <s v="Staff of the Ruins" u="1"/>
        <s v="Feralheart Vest" u="1"/>
        <s v="High Warlord's Spellblade" u="1"/>
        <s v="Eye of Diminution" u="1"/>
        <s v="Adventurer's Shoulders of Nature's Wrath" u="1"/>
        <s v="Brightspark Gloves" u="1"/>
        <s v="Lieutenant Commander's Dragonhide Shoulders" u="1"/>
        <s v="Magnificent Cloak of Nature's Wrath" u="1"/>
        <s v="Nightshade Armguards of Nature's Wrath" u="1"/>
        <s v="Nightshade Spaulders of Nature's Wrath" u="1"/>
        <s v="Enchant Bracer - Mana Regeneration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Shroud of the Nathrezim" u="1"/>
        <s v="Fang of Venoxis" u="1"/>
        <s v="Ironbark Staff" u="1"/>
        <s v="Earthpower Vest" u="1"/>
        <s v="Crackling Staff" u="1"/>
        <s v="Earth Warder's Gloves" u="1"/>
        <s v="Barbed Thorn Necklace" u="1"/>
        <s v="Field Marshal's Dragonhide Breastplate" u="1"/>
        <s v="Amulet of Vek'nilash" u="1"/>
        <s v="Don Mauricio's Band of Domination" u="1"/>
        <s v="Supreme Breastplate of Nature's Wrath" u="1"/>
        <s v="Outrider's Silk Leggings" u="1"/>
        <s v="Talisman of Ephemeral Power" u="1"/>
        <s v="Jadefire Cloak of Nature's Wrath" u="1"/>
        <s v="Thuzadin Mantle" u="1"/>
        <s v="Snowblind Shoes" u="1"/>
        <s v="Boots of Epiphany" u="1"/>
        <s v="Stormpike Sage's Cloak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Ring of Entropy" u="1"/>
        <s v="Arlokk's Hoodoo Stick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Advisor's Ri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26.84225"/>
        <n v="17"/>
        <n v="15.473800000000001"/>
        <n v="14.921125"/>
        <n v="14"/>
        <n v="37"/>
        <n v="6"/>
        <n v="0"/>
        <n v="18.605625"/>
        <n v="28"/>
        <n v="23"/>
        <n v="21"/>
        <n v="20"/>
        <n v="11"/>
        <n v="41"/>
        <n v="40"/>
        <n v="36"/>
        <n v="31"/>
        <n v="27"/>
        <n v="25.791499999999999"/>
        <n v="17.158300000000001"/>
        <n v="5.7109750000000004"/>
        <n v="1.4738"/>
        <n v="18.877996312500002"/>
        <n v="19.84225"/>
        <n v="30"/>
        <n v="29"/>
        <n v="26"/>
        <n v="24"/>
        <n v="14.6845"/>
        <n v="11.131824999999999"/>
        <n v="10.84225"/>
        <n v="3.6844999999999999"/>
        <n v="23.6845"/>
        <n v="20.210699999999999"/>
        <n v="18.6845"/>
        <n v="10.210699999999999"/>
        <n v="4.4214000000000002"/>
        <n v="0.7369"/>
        <n v="0.55267500000000003"/>
        <n v="0.36845"/>
        <n v="0.184225"/>
        <n v="19"/>
        <n v="17.131824999999999"/>
        <n v="14.7369"/>
        <n v="8.5791500000000003"/>
        <n v="3.1318250000000001"/>
        <n v="1.2895749999999999"/>
        <n v="0.92112499999999997"/>
        <n v="27.105350000000001"/>
        <n v="3.3160500000000002"/>
        <n v="31.246446312500005"/>
        <n v="20.720246312500002"/>
        <n v="13.052949999999999"/>
        <n v="12.500275"/>
        <n v="12.316050000000001"/>
        <n v="35.473799999999997"/>
        <n v="33"/>
        <n v="25.6845"/>
        <n v="21.6845"/>
        <n v="21.579149999999998"/>
        <n v="14.553775"/>
        <n v="4.7898500000000004"/>
        <n v="23.658024999999999"/>
        <n v="20.947600000000001"/>
        <n v="15.026475"/>
        <n v="13.84225"/>
        <n v="12.84225"/>
        <n v="9.7633749999999999"/>
        <n v="2.3949250000000002"/>
        <n v="19.289574999999999"/>
        <n v="13.264199999999999"/>
        <n v="13"/>
        <n v="22.106999999999999"/>
        <n v="12"/>
        <n v="1.867251666666661" u="1"/>
        <n v="8.705529454545454" u="1"/>
        <n v="14.707878333333326" u="1"/>
        <n v="25.265616666666659" u="1"/>
        <n v="60.401816666666662" u="1"/>
        <n v="0.25305135533333334" u="1"/>
        <n v="15.179532424242424" u="1"/>
        <n v="40.340600000000002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.5081875" u="1"/>
        <n v="14.688653333333328" u="1"/>
        <n v="42.338655833333334" u="1"/>
        <n v="44.492910000000002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5.0618166666666671" u="1"/>
        <n v="14.765253333333332" u="1"/>
        <n v="37.1267" u="1"/>
        <n v="50.098356000000003" u="1"/>
        <n v="2.0092583333333334" u="1"/>
        <n v="3.4481833333333269" u="1"/>
        <n v="10.882125" u="1"/>
        <n v="14.098383333333331" u="1"/>
        <n v="19.327999999999999" u="1"/>
        <n v="25" u="1"/>
        <n v="32.735683330000001" u="1"/>
        <n v="39.181986666666667" u="1"/>
        <n v="40.340000000000003" u="1"/>
        <n v="43.252600000000001" u="1"/>
        <n v="94.770345833333337" u="1"/>
        <n v="6.2656183333333342" u="1"/>
        <n v="11.409800000000001" u="1"/>
        <n v="12.170200724637683" u="1"/>
        <n v="29.321365" u="1"/>
        <n v="9.5319000000000003" u="1"/>
        <n v="20.700937499999998" u="1"/>
        <n v="65.865576666666655" u="1"/>
        <n v="13.7372" u="1"/>
        <n v="21.621416666666665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23.924370000000003" u="1"/>
        <n v="39.148499999999999" u="1"/>
        <n v="12.160218333333329" u="1"/>
        <n v="17.644449999999999" u="1"/>
        <n v="34.095600000000005" u="1"/>
        <n v="12.70813333333332" u="1"/>
        <n v="19.31005" u="1"/>
        <n v="20.124858331000002" u="1"/>
        <n v="52.600049999999996" u="1"/>
        <n v="54.012200000000007" u="1"/>
        <n v="15.000274999999995" u="1"/>
        <n v="27.104399999999991" u="1"/>
        <n v="36.977863333333325" u="1"/>
        <n v="9.4611591666666666" u="1"/>
        <n v="12.807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21.456050000000001" u="1"/>
        <n v="43.527911666666668" u="1"/>
        <n v="13.897211626780628" u="1"/>
        <n v="13.94516666" u="1"/>
        <n v="23.128036666666659" u="1"/>
        <n v="42.408500000000004" u="1"/>
        <n v="30.944068000000001" u="1"/>
        <n v="57.874639999999985" u="1"/>
        <n v="6.3491666666666635" u="1"/>
        <n v="14.6258" u="1"/>
        <n v="9.0422249999999948" u="1"/>
        <n v="18.51762166666667" u="1"/>
        <n v="33.411469999999994" u="1"/>
        <n v="70.837999999999994" u="1"/>
        <n v="75.835319999999982" u="1"/>
        <n v="2.7044600000000001" u="1"/>
        <n v="8.6898666666666564" u="1"/>
        <n v="23.118499999999997" u="1"/>
        <n v="38.229610000000001" u="1"/>
        <n v="13.545853333333328" u="1"/>
        <n v="18.39866666666666" u="1"/>
        <n v="27.332625" u="1"/>
        <n v="48.700524999999999" u="1"/>
        <n v="53.072726666666661" u="1"/>
        <n v="13.7826" u="1"/>
        <n v="14.659029999999998" u="1"/>
        <n v="15.898823333333318" u="1"/>
        <n v="35.11289" u="1"/>
        <n v="1.8682129999999999" u="1"/>
        <n v="9.4526374999999927" u="1"/>
        <n v="11.071899999999999" u="1"/>
        <n v="15.3642" u="1"/>
        <n v="26.820530000000002" u="1"/>
        <n v="2.7350999999999996" u="1"/>
        <n v="13.87219" u="1"/>
        <n v="14.184975" u="1"/>
        <n v="16.472439108262112" u="1"/>
        <n v="18.6374" u="1"/>
        <n v="47.613999999999997" u="1"/>
        <n v="54.995229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4.2486749999999995" u="1"/>
        <n v="8.6149933333333344" u="1"/>
        <n v="15.023256666666658" u="1"/>
        <n v="20.859479999999998" u="1"/>
        <n v="6.529990433456792" u="1"/>
        <n v="10.857983333333323" u="1"/>
        <n v="10.863916666666659" u="1"/>
        <n v="14.849666666666664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977089999999993" u="1"/>
        <n v="20.306604999999994" u="1"/>
        <n v="32.242800000000003" u="1"/>
        <n v="23.88165" u="1"/>
        <n v="34.718933333333325" u="1"/>
        <n v="11.575733333333321" u="1"/>
        <n v="12.4211875" u="1"/>
        <n v="17.583476666666662" u="1"/>
        <n v="23.986559999999997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15.45064" u="1"/>
        <n v="17.733374999999995" u="1"/>
        <n v="22.80369" u="1"/>
        <n v="23.7105" u="1"/>
        <n v="50.340812499999998" u="1"/>
        <n v="13.098383333333331" u="1"/>
        <n v="17.7879" u="1"/>
        <n v="8.8299266666666618" u="1"/>
        <n v="10.03923" u="1"/>
        <n v="10.2845" u="1"/>
        <n v="17.939373333333332" u="1"/>
        <n v="18.825600000000001" u="1"/>
        <n v="8.466708324999999" u="1"/>
        <n v="12.66826" u="1"/>
        <n v="14.58851666666666" u="1"/>
        <n v="14.840583333333329" u="1"/>
        <n v="22.520875" u="1"/>
        <n v="11.111928333333328" u="1"/>
        <n v="18.700937499999998" u="1"/>
        <n v="0.7228" u="1"/>
        <n v="3.9754" u="1"/>
        <n v="21.008988000000002" u="1"/>
        <n v="22.6372" u="1"/>
        <n v="8.7797599999999996" u="1"/>
        <n v="21.021333328000001" u="1"/>
        <n v="6.872974997" u="1"/>
        <n v="6.8504100000000001" u="1"/>
        <n v="17.536999999999999" u="1"/>
        <n v="22.790400000000002" u="1"/>
        <n v="24.229729166666665" u="1"/>
        <n v="8.7189333333333288" u="1"/>
        <n v="29.529399999999995" u="1"/>
        <n v="34.033900000000003" u="1"/>
        <n v="58.307515000000002" u="1"/>
        <n v="16.735099999999999" u="1"/>
        <n v="29.110799999999998" u="1"/>
        <n v="31.445599999999999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0.49061666666666648" u="1"/>
        <n v="4.7185666666666579" u="1"/>
        <n v="7.1050666666666658" u="1"/>
        <n v="9.1652400000000007" u="1"/>
        <n v="9.5203051212121217" u="1"/>
        <n v="12.849360000000001" u="1"/>
        <n v="14.967200000000002" u="1"/>
        <n v="18.573879999999996" u="1"/>
        <n v="38.023256666666654" u="1"/>
        <n v="8.2913999999999994" u="1"/>
        <n v="15.953199999999995" u="1"/>
        <n v="18.129300000000001" u="1"/>
        <n v="26.964500000000001" u="1"/>
        <n v="31.734349999999999" u="1"/>
        <n v="64.408124999999998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49076" u="1"/>
        <n v="31.672921666666653" u="1"/>
        <n v="39.3157" u="1"/>
        <n v="7.6260416666666666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8.6818000000000008" u="1"/>
        <n v="16.757413333333329" u="1"/>
        <n v="19.892303333333327" u="1"/>
        <n v="37.4818" u="1"/>
        <n v="51.773699999999998" u="1"/>
        <n v="9.8034999999999997" u="1"/>
        <n v="14.014733333333334" u="1"/>
        <n v="21.405826666666663" u="1"/>
        <n v="31.359466666666663" u="1"/>
        <n v="44.530953333333329" u="1"/>
        <n v="0.72071388888888888" u="1"/>
        <n v="11.281916666666667" u="1"/>
        <n v="36.213999999999999" u="1"/>
        <n v="62.839241657000002" u="1"/>
        <n v="15.080375" u="1"/>
        <n v="25.061027106666668" u="1"/>
        <n v="33.955800000000004" u="1"/>
        <n v="17.866233333333319" u="1"/>
        <n v="20.4282" u="1"/>
        <n v="31.807500000000001" u="1"/>
        <n v="6.2790099999999995" u="1"/>
        <n v="12.96392638888889" u="1"/>
        <n v="15.838000000000001" u="1"/>
        <n v="16.319739999999992" u="1"/>
        <n v="18.5473" u="1"/>
        <n v="20.077266666666659" u="1"/>
        <n v="43.1828" u="1"/>
        <n v="2.0513249999999998" u="1"/>
        <n v="10.311449998000001" u="1"/>
        <n v="11.167611818181818" u="1"/>
        <n v="15.442573333333328" u="1"/>
        <n v="15.572339999999999" u="1"/>
        <n v="27.053725" u="1"/>
        <n v="40.506" u="1"/>
        <n v="9.6658474999999999" u="1"/>
        <n v="12.098383333333331" u="1"/>
        <n v="13.753130000000001" u="1"/>
        <n v="26.237259999999985" u="1"/>
        <n v="36.873666666666637" u="1"/>
        <n v="9.2844999999999995" u="1"/>
        <n v="14.60125" u="1"/>
        <n v="15.780804227920228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42.413049999999998" u="1"/>
        <n v="5.2034000000000002" u="1"/>
        <n v="8.3988530000000008" u="1"/>
        <n v="11.178965217391305" u="1"/>
        <n v="17.931569999999997" u="1"/>
        <n v="24.201877500000002" u="1"/>
        <n v="27.588650000000001" u="1"/>
        <n v="0.95187499999999992" u="1"/>
        <n v="1.095691663" u="1"/>
        <n v="5.4716499999999995" u="1"/>
        <n v="10.269486666666648" u="1"/>
        <n v="10.908306666666647" u="1"/>
        <n v="14.680741666666664" u="1"/>
        <n v="15.236466666666667" u="1"/>
        <n v="20.177299999999999" u="1"/>
        <n v="23.397354999999994" u="1"/>
        <n v="25.598700000000001" u="1"/>
        <n v="0.30911666666666665" u="1"/>
        <n v="2.7826200000000001" u="1"/>
        <n v="6.3810499999999966" u="1"/>
        <n v="12.617125" u="1"/>
        <n v="23.700150000000001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15.454049998" u="1"/>
        <n v="61.913600000000002" u="1"/>
        <n v="2.7354766363636367" u="1"/>
        <n v="10.807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27.474875000000001" u="1"/>
        <n v="37.433300000000003" u="1"/>
        <n v="52.599946666666654" u="1"/>
        <n v="1.2604374999999999" u="1"/>
        <n v="7.0546416666666669" u="1"/>
        <n v="9.1571733333333274" u="1"/>
        <n v="9.9637999999999991" u="1"/>
        <n v="10.537736666666662" u="1"/>
        <n v="11.540933333333328" u="1"/>
        <n v="45.940999999999995" u="1"/>
        <n v="8.4720916666666675" u="1"/>
        <n v="13.536775" u="1"/>
        <n v="16.179165000000001" u="1"/>
        <n v="25.8843" u="1"/>
        <n v="56.183050666666666" u="1"/>
        <n v="7.7593049999999968" u="1"/>
        <n v="10.650608333333331" u="1"/>
        <n v="12.2912" u="1"/>
        <n v="12.425324999999999" u="1"/>
        <n v="18.077187500000001" u="1"/>
        <n v="48.505600000000001" u="1"/>
        <n v="29.089186666666663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36.876975000000002" u="1"/>
        <n v="6.28132" u="1"/>
        <n v="17.970175000000001" u="1"/>
        <n v="26.400000000000002" u="1"/>
        <n v="13.112133333333334" u="1"/>
        <n v="24.883175000000001" u="1"/>
        <n v="43.15156666666666" u="1"/>
        <n v="10.700624999999999" u="1"/>
        <n v="17.474154999999993" u="1"/>
        <n v="3.9712916666666502" u="1"/>
        <n v="7.5711590000000006" u="1"/>
        <n v="16.427814166666668" u="1"/>
        <n v="34.631699999999995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12.472300000000001" u="1"/>
        <n v="24.884450000000001" u="1"/>
        <n v="27.22209999999999" u="1"/>
        <n v="51.119616666666666" u="1"/>
        <n v="10.852249999999991" u="1"/>
        <n v="26.87725" u="1"/>
        <n v="5.809649999999996" u="1"/>
        <n v="15.281716666666668" u="1"/>
        <n v="22.314521666666661" u="1"/>
        <n v="23.061027106666668" u="1"/>
        <n v="38.68475000000000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10.09346" u="1"/>
        <n v="15.159869999999996" u="1"/>
        <n v="20.325326666666651" u="1"/>
        <n v="20.546493333333327" u="1"/>
        <n v="26.529250000000001" u="1"/>
        <n v="3.9998" u="1"/>
        <n v="10.713054999999994" u="1"/>
        <n v="13.68825" u="1"/>
        <n v="17.336729999999999" u="1"/>
        <n v="24.940249999999999" u="1"/>
        <n v="34.012" u="1"/>
        <n v="11.04664166666665" u="1"/>
        <n v="11.098383333333331" u="1"/>
        <n v="14.10523333333332" u="1"/>
        <n v="15.167411818181819" u="1"/>
        <n v="13.558333333333319" u="1"/>
        <n v="26.281499999999998" u="1"/>
        <n v="54.44015958760684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37.018181666666656" u="1"/>
        <n v="42.590299999999999" u="1"/>
        <n v="97.905500000000004" u="1"/>
        <n v="6.4832416666666672" u="1"/>
        <n v="12.02224" u="1"/>
        <n v="23.555070000000001" u="1"/>
        <n v="25.974800000000002" u="1"/>
        <n v="30.317644166666668" u="1"/>
        <n v="0.61768827272727278" u="1"/>
        <n v="9.5078083333333296" u="1"/>
        <n v="10.734389090909088" u="1"/>
        <n v="14.698395" u="1"/>
        <n v="18.672499999999999" u="1"/>
        <n v="39.863786666666662" u="1"/>
        <n v="11.148400000000001" u="1"/>
        <n v="11.282525" u="1"/>
        <n v="18.219697584000002" u="1"/>
        <n v="21.348613333333329" u="1"/>
        <n v="0.76924166666666693" u="1"/>
        <n v="8.996316666666667" u="1"/>
        <n v="40.325800000000001" u="1"/>
        <n v="9.5489999999999959" u="1"/>
        <n v="27.445599999999999" u="1"/>
        <n v="36.729199999999999" u="1"/>
        <n v="9.3842350000000003" u="1"/>
        <n v="17.313299999999998" u="1"/>
        <n v="18.110691666666661" u="1"/>
        <n v="19.689399999999999" u="1"/>
        <n v="25.474875000000001" u="1"/>
        <n v="37.270359999999997" u="1"/>
        <n v="2.9720000000000013" u="1"/>
        <n v="4.8153333333333332" u="1"/>
        <n v="7.024866666666667" u="1"/>
        <n v="11.167475000000001" u="1"/>
        <n v="39.137449999999994" u="1"/>
        <n v="40.331499999999998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3.9249000000000001" u="1"/>
        <n v="5.3908666666666658" u="1"/>
        <n v="7.1022000000000007" u="1"/>
        <n v="21.738" u="1"/>
        <n v="3.9249000000000005" u="1"/>
        <n v="11.659029999999998" u="1"/>
        <n v="20.567599999999999" u="1"/>
        <n v="61.096699999999998" u="1"/>
        <n v="1.6933416609999998" u="1"/>
        <n v="12.3642" u="1"/>
        <n v="38.255499999999998" u="1"/>
        <n v="55.163959999999989" u="1"/>
        <n v="11.751813333333327" u="1"/>
        <n v="21.891200000000001" u="1"/>
        <n v="0.35781296969696963" u="1"/>
        <n v="15.271621666666654" u="1"/>
        <n v="18.091166666666666" u="1"/>
        <n v="24.243650000000002" u="1"/>
        <n v="47.529800000000002" u="1"/>
        <n v="14.498374999999989" u="1"/>
        <n v="22.85030798326105" u="1"/>
        <n v="33.136075000000005" u="1"/>
        <n v="12.233178000000001" u="1"/>
        <n v="17.923734" u="1"/>
        <n v="20.337500000000002" u="1"/>
        <n v="4.7758083249999999" u="1"/>
        <n v="9.1755399999999998" u="1"/>
        <n v="12.951881666666662" u="1"/>
        <n v="14.308299999999999" u="1"/>
        <n v="21.142250000000001" u="1"/>
        <n v="6.9909800000000004" u="1"/>
        <n v="26.121400000000001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10.092600000000001" u="1"/>
        <n v="35.441427777777776" u="1"/>
        <n v="48.331099999999999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7.9975000000000005" u="1"/>
        <n v="15.86144" u="1"/>
        <n v="22.781570000000002" u="1"/>
        <n v="2.2924483333333341" u="1"/>
        <n v="7.5005004545454552" u="1"/>
        <n v="23.570999999999998" u="1"/>
        <n v="39.765124999999998" u="1"/>
        <n v="4.8238033333333341" u="1"/>
        <n v="21.312800000000003" u="1"/>
        <n v="29.3962" u="1"/>
        <n v="54.440476666666662" u="1"/>
        <n v="2.4014249999999997" u="1"/>
        <n v="29.682099999999998" u="1"/>
        <n v="6.407" u="1"/>
        <n v="9.1248133333333286" u="1"/>
        <n v="10.16905" u="1"/>
        <n v="22.64106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53.424400000000006" u="1"/>
        <n v="58.129300000000001" u="1"/>
        <n v="12.110409999999987" u="1"/>
        <n v="23.529399999999995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19.145699999999998" u="1"/>
        <n v="26.156100000000002" u="1"/>
        <n v="31.235500000000002" u="1"/>
        <n v="39.928100000000001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9.576039999999999" u="1"/>
        <n v="14.7545" u="1"/>
        <n v="43.111800000000002" u="1"/>
        <n v="13.584359999999993" u="1"/>
        <n v="20.541626666666655" u="1"/>
        <n v="58.112625000000001" u="1"/>
        <n v="8.0327400000000004" u="1"/>
        <n v="11.508725" u="1"/>
        <n v="36.171999999999997" u="1"/>
        <n v="0.98854499999999701" u="1"/>
        <n v="10.755718333333327" u="1"/>
        <n v="14.96406" u="1"/>
        <n v="15.783266666666663" u="1"/>
        <n v="18.603569444444446" u="1"/>
        <n v="21.860046666666669" u="1"/>
        <n v="37.072726666666654" u="1"/>
        <n v="41.004856666666662" u="1"/>
        <n v="5.8415333333333272" u="1"/>
        <n v="7.8797100000000002" u="1"/>
        <n v="13.420760000000001" u="1"/>
        <n v="19.332625" u="1"/>
        <n v="161.12430000000001" u="1"/>
        <n v="3.2738199999999997" u="1"/>
        <n v="3.4157566666666517" u="1"/>
        <n v="12.0334" u="1"/>
        <n v="14.468449999999999" u="1"/>
        <n v="19.0275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51.4953" u="1"/>
        <n v="13.864812500000001" u="1"/>
        <n v="26.690725" u="1"/>
        <n v="44.549633333333318" u="1"/>
        <n v="59.277999999999999" u="1"/>
        <n v="5.3140784620000003" u="1"/>
        <n v="15.71245" u="1"/>
        <n v="24.126428333333326" u="1"/>
        <n v="24.332275000000003" u="1"/>
        <n v="26.534374999999997" u="1"/>
        <n v="35.516999999999996" u="1"/>
        <n v="0.200556666666665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25.890402113960114" u="1"/>
        <n v="74.908466666666655" u="1"/>
        <n v="75.468699999999998" u="1"/>
        <n v="9.6837333333333344" u="1"/>
        <n v="18.73236666666666" u="1"/>
        <n v="22.255216666666662" u="1"/>
        <n v="24.121400000000001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9.5715749999999939" u="1"/>
        <n v="17.569324999999999" u="1"/>
        <n v="26.816889999999997" u="1"/>
        <n v="29.3127" u="1"/>
        <n v="13.93311666666666" u="1"/>
        <n v="14.139524999999999" u="1"/>
        <n v="15.359436465811969" u="1"/>
        <n v="18.092986666666654" u="1"/>
        <n v="25.807500000000001" u="1"/>
        <n v="56.715516666666659" u="1"/>
        <n v="9.0209200000000003" u="1"/>
        <n v="13.678459999999999" u="1"/>
        <n v="18.7971" u="1"/>
        <n v="18.87835999999999" u="1"/>
        <n v="41.980687500000002" u="1"/>
        <n v="88.530953333333329" u="1"/>
        <n v="104.09546499999999" u="1"/>
        <n v="1.7940900000000006" u="1"/>
        <n v="8.60900833333333" u="1"/>
        <n v="32.608460000000001" u="1"/>
        <n v="19.96262333333333" u="1"/>
        <n v="21.494399999999999" u="1"/>
        <n v="24.269120000000001" u="1"/>
        <n v="33.903750000000002" u="1"/>
        <n v="43.690513333333335" u="1"/>
        <n v="2.6413933333333257" u="1"/>
        <n v="53.637549999999997" u="1"/>
        <n v="10.58851666666666" u="1"/>
        <n v="13.4511" u="1"/>
        <n v="67.177300000000002" u="1"/>
        <n v="10.882849997999999" u="1"/>
        <n v="17.096134999999993" u="1"/>
        <n v="23.0273" u="1"/>
        <n v="28.91843999999999" u="1"/>
        <n v="13.853475000000001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92309000000000041" u="1"/>
        <n v="10.365925000000001" u="1"/>
        <n v="20.881" u="1"/>
        <n v="20.242440000000002" u="1"/>
        <n v="52.736374999999995" u="1"/>
        <n v="4.8229166619999999" u="1"/>
        <n v="20.440476666666665" u="1"/>
        <n v="12.36755" u="1"/>
        <n v="16.741900000000001" u="1"/>
        <n v="17.044997222222221" u="1"/>
        <n v="19.118000000000002" u="1"/>
        <n v="23.445599999999999" u="1"/>
        <n v="1.6996116060606057" u="1"/>
        <n v="10.23672" u="1"/>
        <n v="23.02700000000000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34.60213999999999" u="1"/>
        <n v="10.280803333333328" u="1"/>
        <n v="13.575839999999999" u="1"/>
        <n v="14.0434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15.508525000000001" u="1"/>
        <n v="6.3145216666666606" u="1"/>
        <n v="8.0391300000000001" u="1"/>
        <n v="16.741600000000002" u="1"/>
        <n v="20.447535000000002" u="1"/>
        <n v="25.803750000000001" u="1"/>
        <n v="29.144562499999999" u="1"/>
        <n v="87.168400000000005" u="1"/>
        <n v="2.89967499999999" u="1"/>
        <n v="2.5130516666666578" u="1"/>
        <n v="2.7063633333333241" u="1"/>
        <n v="16.820530000000002" u="1"/>
        <n v="30.87715" u="1"/>
        <n v="35.782413333333331" u="1"/>
        <n v="96.97708999999999" u="1"/>
        <n v="2.3197399999999919" u="1"/>
        <n v="5.2642000000000007" u="1"/>
        <n v="17.891200000000001" u="1"/>
        <n v="29.806999999999999" u="1"/>
        <n v="2.126428333333326" u="1"/>
        <n v="9.0139750000000003" u="1"/>
        <n v="11.344094181818182" u="1"/>
        <n v="18.846299999999999" u="1"/>
        <n v="34.502143333333322" u="1"/>
        <n v="4.7386833333333325" u="1"/>
        <n v="12.523922950819671" u="1"/>
        <n v="12.944983333333322" u="1"/>
        <n v="15.950516666666658" u="1"/>
        <n v="17.364539999999995" u="1"/>
        <n v="2.6045399999999881" u="1"/>
        <n v="11.179732424242424" u="1"/>
        <n v="16.851003623188411" u="1"/>
        <n v="29.899674999999991" u="1"/>
        <n v="12.308299999999999" u="1"/>
        <n v="22.132060000000003" u="1"/>
        <n v="26.699599999999997" u="1"/>
        <n v="8.7550033333333293" u="1"/>
        <n v="20.801329166666662" u="1"/>
        <n v="0.19921666599999999" u="1"/>
        <n v="1.9813333333333341" u="1"/>
        <n v="2.8570000000000002" u="1"/>
        <n v="9.7400499979999999" u="1"/>
        <n v="20.072500000000002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53.474154999999996" u="1"/>
        <n v="8.8018266666666634" u="1"/>
        <n v="12.93311666666666" u="1"/>
        <n v="16.2606" u="1"/>
        <n v="18.846" u="1"/>
        <n v="23.807500000000001" u="1"/>
        <n v="24.277462198000002" u="1"/>
        <n v="25.682400000000001" u="1"/>
        <n v="56.527333333333331" u="1"/>
        <n v="12.159869999999996" u="1"/>
        <n v="17.991366660000001" u="1"/>
        <n v="15.026099999999989" u="1"/>
        <n v="20.825810000000001" u="1"/>
        <n v="27.274249999999999" u="1"/>
        <n v="46.846000000000004" u="1"/>
        <n v="71.53" u="1"/>
        <n v="9.6791199999999993" u="1"/>
        <n v="10.985975" u="1"/>
        <n v="36.421800000000005" u="1"/>
        <n v="40.835319999999989" u="1"/>
        <n v="76.584410000000005" u="1"/>
        <n v="18.559280000000001" u="1"/>
        <n v="1.6475749999999949" u="1"/>
        <n v="5.4018749999999995" u="1"/>
        <n v="14.2604375" u="1"/>
        <n v="9.7480600000000006" u="1"/>
        <n v="10.859099999999996" u="1"/>
        <n v="9.4613399999999874" u="1"/>
        <n v="39.179560000000002" u="1"/>
        <n v="42.279150000000001" u="1"/>
        <n v="53.968000000000004" u="1"/>
        <n v="91.760513333333307" u="1"/>
        <n v="12.5582036994302" u="1"/>
        <n v="19.741849999999999" u="1"/>
        <n v="31.236719999999998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65258333333333" u="1"/>
        <n v="51.933599999999998" u="1"/>
        <n v="13.5079925" u="1"/>
        <n v="14.675468333333328" u="1"/>
        <n v="20.125301666666669" u="1"/>
        <n v="11.36755" u="1"/>
        <n v="17.4039" u="1"/>
        <n v="25.72025" u="1"/>
        <n v="26.679774999999996" u="1"/>
        <n v="28.668149999999994" u="1"/>
        <n v="59.208799999999982" u="1"/>
        <n v="9.3516199999999934" u="1"/>
        <n v="18.83458833333333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10.27908" u="1"/>
        <n v="21.732019999999999" u="1"/>
        <n v="29.130899999999997" u="1"/>
        <n v="3.8647499999999999" u="1"/>
        <n v="32.16075" u="1"/>
        <n v="38.262941660999999" u="1"/>
        <n v="19.611180000000001" u="1"/>
        <n v="107.13398833333331" u="1"/>
        <n v="6.5113733333333341" u="1"/>
        <n v="14.176816666666662" u="1"/>
        <n v="24.44464" u="1"/>
        <n v="29.25751666666666" u="1"/>
        <n v="31.60125" u="1"/>
        <n v="93.997855000000015" u="1"/>
        <n v="11.567875000000001" u="1"/>
        <n v="20.35617753623189" u="1"/>
        <n v="0.6261726969696968" u="1"/>
        <n v="5.4278983333333288" u="1"/>
        <n v="11.0677225" u="1"/>
        <n v="22.596474999999998" u="1"/>
        <n v="23.58379" u="1"/>
        <n v="31.226666666666659" u="1"/>
        <n v="15.42675" u="1"/>
        <n v="35.598889999999997" u="1"/>
        <n v="48.7134" u="1"/>
        <n v="8.0803250000000002" u="1"/>
        <n v="25.467926666666653" u="1"/>
        <n v="11.452825000000001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7964666640000004" u="1"/>
        <n v="8.8785799999999995" u="1"/>
        <n v="14.700478333333322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7.285399999999999" u="1"/>
        <n v="19.801784722222223" u="1"/>
        <n v="12.67166666666666" u="1"/>
        <n v="26.388850000000001" u="1"/>
        <n v="41.422449999999998" u="1"/>
        <n v="1.2957316666666672" u="1"/>
        <n v="13.132731666666661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5.7119" u="1"/>
        <n v="15.886500000000002" u="1"/>
        <n v="17.456250000000001" u="1"/>
        <n v="0.43408999999999798" u="1"/>
        <n v="1.4038966666666619" u="1"/>
        <n v="11.93311666666666" u="1"/>
        <n v="20.634166666666665" u="1"/>
        <n v="21.807500000000001" u="1"/>
        <n v="31.5565" u="1"/>
        <n v="40.700000000000003" u="1"/>
        <n v="15.799500000000002" u="1"/>
        <n v="21.875166666666662" u="1"/>
        <n v="50.362259999999999" u="1"/>
        <n v="2.8534999999999999" u="1"/>
        <n v="15.252600000000001" u="1"/>
        <n v="21.335884999999987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8.9364083333333308" u="1"/>
        <n v="16.524734999999996" u="1"/>
        <n v="16.979003333333331" u="1"/>
        <n v="26.464933333333317" u="1"/>
        <n v="12.06566666666666" u="1"/>
        <n v="12.235199999999995" u="1"/>
        <n v="13.747859999999999" u="1"/>
        <n v="47.385533333333328" u="1"/>
        <n v="17.974799999999998" u="1"/>
        <n v="20.205813333333328" u="1"/>
        <n v="25.445100000000004" u="1"/>
        <n v="0.1223525" u="1"/>
        <n v="0.14233999999999999" u="1"/>
        <n v="7.8262666666666671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5.9399733333333335" u="1"/>
        <n v="7.7172799999999961" u="1"/>
        <n v="35.760513333333314" u="1"/>
        <n v="1.8352875" u="1"/>
        <n v="7.6747183333333338" u="1"/>
        <n v="10.425075" u="1"/>
        <n v="20.273479999999999" u="1"/>
        <n v="1.278251" u="1"/>
        <n v="10.36755" u="1"/>
        <n v="38.79222" u="1"/>
        <n v="1.96654" u="1"/>
        <n v="3.4233909722222222" u="1"/>
        <n v="17.474875000000001" u="1"/>
        <n v="0.69725833100000001" u="1"/>
        <n v="8.3785050000000005" u="1"/>
        <n v="17.863958333333333" u="1"/>
        <n v="31.729900000000001" u="1"/>
        <n v="46.087699999999998" u="1"/>
        <n v="24.11572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7.749009999999994" u="1"/>
        <n v="12.400980000000001" u="1"/>
        <n v="43.96032499999999" u="1"/>
        <n v="50.325326666666648" u="1"/>
        <n v="13.041979999999985" u="1"/>
        <n v="15.549237499999997" u="1"/>
        <n v="19.309750000000001" u="1"/>
        <n v="33.884124999999997" u="1"/>
        <n v="14.869" u="1"/>
        <n v="18.998363287037037" u="1"/>
        <n v="21.803750000000001" u="1"/>
        <n v="27.242799999999999" u="1"/>
        <n v="44.238179999999986" u="1"/>
        <n v="8.5646749999999994" u="1"/>
        <n v="16.021359999999991" u="1"/>
        <n v="18.985399999999998" u="1"/>
        <n v="24.126864000000001" u="1"/>
        <n v="10.14744" u="1"/>
        <n v="18.348566666666663" u="1"/>
        <n v="18.852699999999999" u="1"/>
        <n v="1.0030000000000001" u="1"/>
        <n v="12.390429999999988" u="1"/>
        <n v="15.9877" u="1"/>
        <n v="16.895200000000003" u="1"/>
        <n v="19.598500000000001" u="1"/>
        <n v="20.284067500000003" u="1"/>
        <n v="21.223923333333325" u="1"/>
        <n v="25.096499999999999" u="1"/>
        <n v="29.718933333333329" u="1"/>
        <n v="32.671206341880342" u="1"/>
        <n v="18.126428333333326" u="1"/>
        <n v="22.048821685333333" u="1"/>
        <n v="31.504687499999999" u="1"/>
        <n v="7.8238833333333337" u="1"/>
        <n v="20.764023333333331" u="1"/>
        <n v="33.13818968533333" u="1"/>
        <n v="35.699240000000003" u="1"/>
        <n v="56.445966666666656" u="1"/>
        <n v="15.1828" u="1"/>
        <n v="18.121400000000001" u="1"/>
        <n v="19.334609999999984" u="1"/>
        <n v="2.3646599999999998" u="1"/>
        <n v="22.53295833333333" u="1"/>
        <n v="25.231154166666666" u="1"/>
        <n v="40.225999999999999" u="1"/>
        <n v="12.479609999999987" u="1"/>
        <n v="12.61505" u="1"/>
        <n v="13.013066666666669" u="1"/>
        <n v="13.252856666666652" u="1"/>
        <n v="17.41996666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13.113099999999989" u="1"/>
        <n v="6.8489433333333238" u="1"/>
        <n v="8.3459900000000005" u="1"/>
        <n v="9.2822750000000003" u="1"/>
        <n v="1.387729710144928" u="1"/>
        <n v="17.584600000000002" u="1"/>
        <n v="24.425425000000001" u="1"/>
        <n v="26.098383333333331" u="1"/>
        <n v="26.150126666666651" u="1"/>
        <n v="100.77295000000001" u="1"/>
        <n v="2.6852999999999998" u="1"/>
        <n v="8.0366999999999997" u="1"/>
        <n v="26.232810000000001" u="1"/>
        <n v="26.446166666666663" u="1"/>
        <n v="43.330856666666662" u="1"/>
        <n v="48.482280000000003" u="1"/>
        <n v="12.2604375" u="1"/>
        <n v="27.840583333333331" u="1"/>
        <n v="27.988" u="1"/>
        <n v="50.881209999999996" u="1"/>
        <n v="11.178839999999992" u="1"/>
        <n v="19.054041666666667" u="1"/>
        <n v="32.24324" u="1"/>
        <n v="8.6807416666666644" u="1"/>
        <n v="10.053644999999999" u="1"/>
        <n v="13.13608" u="1"/>
        <n v="14.3188" u="1"/>
        <n v="18.52174999999999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0.61539333333333357" u="1"/>
        <n v="9.8834000000000017" u="1"/>
        <n v="10.53754" u="1"/>
        <n v="18.161280000000001" u="1"/>
        <n v="21.385240000000003" u="1"/>
        <n v="31.421187499999998" u="1"/>
        <n v="1.8069999999999999" u="1"/>
        <n v="7.3129" u="1"/>
        <n v="12.461400000000001" u="1"/>
        <n v="13.2942" u="1"/>
        <n v="29.93311666666666" u="1"/>
        <n v="15.196245000000001" u="1"/>
        <n v="26.5459" u="1"/>
        <n v="35.418999999999997" u="1"/>
        <n v="48.878359999999986" u="1"/>
        <n v="12.176816666666662" u="1"/>
        <n v="11.870266666666668" u="1"/>
        <n v="13.869" u="1"/>
        <n v="15.528666666666661" u="1"/>
        <n v="86.836576666666673" u="1"/>
        <n v="9.4265433333333277" u="1"/>
        <n v="10.13141166666666" u="1"/>
        <n v="15.4476" u="1"/>
        <n v="21.019138333333334" u="1"/>
        <n v="36.881" u="1"/>
        <n v="1.3675499999999998" u="1"/>
        <n v="14.9877" u="1"/>
        <n v="8.3384833333333344" u="1"/>
        <n v="17.672921666666653" u="1"/>
        <n v="10.429739999999999" u="1"/>
        <n v="16.126428333333326" u="1"/>
        <n v="24.332839999999997" u="1"/>
        <n v="3.264995216728396" u="1"/>
        <n v="14.855" u="1"/>
        <n v="22.353181666666661" u="1"/>
        <n v="23.899674999999991" u="1"/>
        <n v="27.764289999999999" u="1"/>
        <n v="32.051900000000003" u="1"/>
        <n v="74.41146999999998" u="1"/>
        <n v="9.8921583270000006" u="1"/>
        <n v="11.867979999999994" u="1"/>
        <n v="18.611126666666653" u="1"/>
        <n v="2.8901399999999997" u="1"/>
        <n v="24.515029166666665" u="1"/>
        <n v="33.422449999999998" u="1"/>
        <n v="5.7058400000000002" u="1"/>
        <n v="12.353765454545456" u="1"/>
        <n v="15.7644" u="1"/>
        <n v="26.452010569800571" u="1"/>
        <n v="34.484186666666659" u="1"/>
        <n v="42.121799999999979" u="1"/>
        <n v="11.48742" u="1"/>
        <n v="11.993279999999999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4.6578499999999794" u="1"/>
        <n v="8.8556500000000007" u="1"/>
        <n v="9.7043316666666612" u="1"/>
        <n v="10.221756666666666" u="1"/>
        <n v="11.298359999999999" u="1"/>
        <n v="12.026099999999989" u="1"/>
        <n v="11.3474375" u="1"/>
        <n v="14.469823333333334" u="1"/>
        <n v="17.040900000000001" u="1"/>
        <n v="11.924189999999999" u="1"/>
        <n v="22.2883" u="1"/>
        <n v="43" u="1"/>
        <n v="16.238179999999982" u="1"/>
        <n v="22.406200000000002" u="1"/>
        <n v="18.875019999999999" u="1"/>
        <n v="0.3614" u="1"/>
        <n v="6.6810833333333335" u="1"/>
        <n v="7.0367649999999999" u="1"/>
        <n v="31.617125000000001" u="1"/>
        <n v="36.863139999999994" u="1"/>
        <n v="42.274399999999986" u="1"/>
        <n v="10.023159999999992" u="1"/>
        <n v="25.236719999999998" u="1"/>
        <n v="35.529399999999995" u="1"/>
        <n v="1.451866666666664" u="1"/>
        <n v="10.606935" u="1"/>
        <n v="10.881679999999999" u="1"/>
        <n v="12.151400000000001" u="1"/>
        <n v="25.96719999999999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.2612493055555556" u="1"/>
        <n v="9.4997000909090907" u="1"/>
        <n v="23.061062499999998" u="1"/>
        <n v="39.821399999999997" u="1"/>
        <n v="10.823669166666667" u="1"/>
        <n v="36.142199999999995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53.776866666666649" u="1"/>
        <n v="2.359283333333329" u="1"/>
        <n v="18.827336666666653" u="1"/>
        <n v="25.36814833333333" u="1"/>
        <n v="1.9927599999999999" u="1"/>
        <n v="13.712199999999999" u="1"/>
        <n v="10.252700000000001" u="1"/>
        <n v="13.135824999999999" u="1"/>
        <n v="14.536628333333324" u="1"/>
        <n v="14.53734" u="1"/>
        <n v="26.080375" u="1"/>
        <n v="4.3710333333333162" u="1"/>
        <n v="11.285069999999999" u="1"/>
        <n v="36.319739999999989" u="1"/>
        <n v="48.00680951282051" u="1"/>
        <n v="5.0610271066666668" u="1"/>
        <n v="12.806706666666656" u="1"/>
        <n v="14.095349999999996" u="1"/>
        <n v="15.317945000000002" u="1"/>
        <n v="19.739175000000003" u="1"/>
        <n v="25.60125" u="1"/>
        <n v="12.869" u="1"/>
        <n v="22.178965217391305" u="1"/>
        <n v="23.242799999999999" u="1"/>
        <n v="27.284500000000001" u="1"/>
        <n v="9.7213799999999999" u="1"/>
        <n v="12.42675" u="1"/>
        <n v="22.542718974666666" u="1"/>
        <n v="35.237874999999995" u="1"/>
        <n v="67.061062500000006" u="1"/>
        <n v="5.5303199999999997" u="1"/>
        <n v="12.255749999999999" u="1"/>
        <n v="14.261279999999999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16.097153333333328" u="1"/>
        <n v="0.15459000000000001" u="1"/>
        <n v="0.39410999999999996" u="1"/>
        <n v="0.91958999999999991" u="1"/>
        <n v="10.35994166666665" u="1"/>
        <n v="14.900892361111111" u="1"/>
        <n v="17.348813333333329" u="1"/>
        <n v="29.350749999999998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0.36035694444444444" u="1"/>
        <n v="6.4653650000000003" u="1"/>
        <n v="8.2519399999999994" u="1"/>
        <n v="15.993079999999999" u="1"/>
        <n v="27.456625000000003" u="1"/>
        <n v="1.004613912839506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1.3236177272727274" u="1"/>
        <n v="8.1598699999999962" u="1"/>
        <n v="14.003404756410257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9.4211425000000002" u="1"/>
        <n v="11.86164" u="1"/>
        <n v="20.13795" u="1"/>
        <n v="39" u="1"/>
        <n v="3.04704166666665" u="1"/>
        <n v="10.324835" u="1"/>
        <n v="13.087839999999984" u="1"/>
        <n v="27.988399999999999" u="1"/>
        <n v="14.010379999999996" u="1"/>
        <n v="22.062866666666661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12.911660000000001" u="1"/>
        <n v="13.394540000000001" u="1"/>
        <n v="15.3184" u="1"/>
        <n v="3.5667749999999994" u="1"/>
        <n v="10.562856666666658" u="1"/>
        <n v="14.234099305555555" u="1"/>
        <n v="18.417759999999994" u="1"/>
        <n v="42.369050000000001" u="1"/>
        <n v="62.724666666666643" u="1"/>
        <n v="93.489739999999998" u="1"/>
        <n v="3.6990233333333231" u="1"/>
        <n v="9.7076799999999999" u="1"/>
        <n v="10.308200000000001" u="1"/>
        <n v="1.5905825" u="1"/>
        <n v="11.551034999999999" u="1"/>
        <n v="12.961375" u="1"/>
        <n v="18.703659999999999" u="1"/>
        <n v="41.717199999999991" u="1"/>
        <n v="11.11295" u="1"/>
        <n v="13.202739999999995" u="1"/>
        <n v="27.900312499999998" u="1"/>
        <n v="33.034508329000005" u="1"/>
        <n v="10.960764999999995" u="1"/>
        <n v="26.166150000000002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18.504200000000001" u="1"/>
        <n v="20.747599999999998" u="1"/>
        <n v="21.907339999999998" u="1"/>
        <n v="32.319739999999989" u="1"/>
        <n v="0.50434999999999797" u="1"/>
        <n v="23.60125" u="1"/>
        <n v="80.579189999999983" u="1"/>
        <n v="5.0695583333333341" u="1"/>
        <n v="10.698599999999999" u="1"/>
        <n v="12.3672" u="1"/>
        <n v="16.80886666666666" u="1"/>
        <n v="37.617760000000004" u="1"/>
        <n v="39.787937499999998" u="1"/>
        <n v="1.0891866666666641" u="1"/>
        <n v="7.5788449999999967" u="1"/>
        <n v="13.200000000000001" u="1"/>
        <n v="15.450800000000001" u="1"/>
        <n v="16.391235507246378" u="1"/>
        <n v="41.598700000000001" u="1"/>
        <n v="66.700478333333322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53.319700000000005" u="1"/>
        <n v="2.4506699999999944" u="1"/>
        <n v="10.700478333333322" u="1"/>
        <n v="20.162141666666667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22.452010569800571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4.175599999999999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10.521106666666656" u="1"/>
        <n v="29.765000000000001" u="1"/>
        <n v="34.474763333333321" u="1"/>
        <n v="13.176460000000001" u="1"/>
        <n v="18.770200724637686" u="1"/>
        <n v="25.407666666666657" u="1"/>
        <n v="43.151283333333325" u="1"/>
        <n v="11.780275" u="1"/>
        <n v="13.883356666666664" u="1"/>
        <n v="21.834800000000001" u="1"/>
        <n v="23.10523333333332" u="1"/>
        <n v="32.484209999999997" u="1"/>
        <n v="53.472300000000004" u="1"/>
        <n v="1.6154075000000006" u="1"/>
        <n v="7.891836666666654" u="1"/>
        <n v="9.7018999999999984" u="1"/>
        <n v="13.8306" u="1"/>
        <n v="23.771676260308645" u="1"/>
        <n v="24.19009999999999" u="1"/>
        <n v="32.2125482382353" u="1"/>
        <n v="32.949524999999987" u="1"/>
        <n v="35" u="1"/>
        <n v="45.944776666666669" u="1"/>
        <n v="9.3248350000000002" u="1"/>
        <n v="25.702500000000001" u="1"/>
        <n v="7.6629000000000005" u="1"/>
        <n v="11.6564" u="1"/>
        <n v="21.461339999999989" u="1"/>
        <n v="15.3635" u="1"/>
        <n v="24.685299999999998" u="1"/>
        <n v="62.836879999999979" u="1"/>
        <n v="80.24067500000001" u="1"/>
        <n v="2.2061233333333261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.170780000000001" u="1"/>
        <n v="0.38462083333333347" u="1"/>
        <n v="12.735710833333334" u="1"/>
        <n v="19.061062499999998" u="1"/>
        <n v="9.5557999999999996" u="1"/>
        <n v="13.70748" u="1"/>
        <n v="17.808042279202283" u="1"/>
        <n v="85.145193333333324" u="1"/>
        <n v="0.78498666666666639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20.165749999999999" u="1"/>
        <n v="0.53705999999999998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11.214" u="1"/>
        <n v="15.0464" u="1"/>
        <n v="27.530513553333332" u="1"/>
        <n v="77.308256666666651" u="1"/>
        <n v="3.969733333333334" u="1"/>
        <n v="6.3545999999999996" u="1"/>
        <n v="10.503500000000001" u="1"/>
        <n v="17.70524" u="1"/>
        <n v="25.672466666666665" u="1"/>
        <n v="2.8557966666666581" u="1"/>
        <n v="6.3546000000000005" u="1"/>
        <n v="15.457599999999999" u="1"/>
        <n v="42.427799999999998" u="1"/>
        <n v="3.5510999999999999" u="1"/>
        <n v="5.9764999999999997" u="1"/>
        <n v="17.205766666666666" u="1"/>
        <n v="20.831800000000001" u="1"/>
        <n v="21.60125" u="1"/>
        <n v="24.454899999999999" u="1"/>
        <n v="40.087000000000003" u="1"/>
        <n v="58.466324999999998" u="1"/>
        <n v="3.5511000000000004" u="1"/>
        <n v="10.869" u="1"/>
        <n v="23.284500000000001" u="1"/>
        <n v="57.692969999999995" u="1"/>
        <n v="57.828000000000003" u="1"/>
        <n v="4.7773916666666674" u="1"/>
        <n v="42.315600000000003" u="1"/>
        <n v="50.281100000000002" u="1"/>
        <n v="11.404712499999995" u="1"/>
        <n v="17.705543333333324" u="1"/>
        <n v="25.05734" u="1"/>
        <n v="27.581979999999994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19.549199999999999" u="1"/>
        <n v="24.301400000000001" u="1"/>
        <n v="1.5229999999999999" u="1"/>
        <n v="3.2463899999999999" u="1"/>
        <n v="6.9722633333333333" u="1"/>
        <n v="10.168750000000001" u="1"/>
        <n v="32.140124999999998" u="1"/>
        <n v="3.1942166666666538" u="1"/>
        <n v="13.795344999999999" u="1"/>
        <n v="23.397855666666668" u="1"/>
        <n v="2.7229666666666601" u="1"/>
        <n v="5.4939249950000004" u="1"/>
        <n v="20.689866666666656" u="1"/>
        <n v="27.995100000000001" u="1"/>
        <n v="39.374324999999999" u="1"/>
        <n v="7.2817800000000004" u="1"/>
        <n v="8.5974000000000004" u="1"/>
        <n v="26.659029999999998" u="1"/>
        <n v="5.0462999999999996" u="1"/>
        <n v="19.90621999999999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13.90375" u="1"/>
        <n v="15.426400000000001" u="1"/>
        <n v="29.00967" u="1"/>
        <n v="35.855080000000001" u="1"/>
        <n v="7.5027000000000008" u="1"/>
        <n v="17.131499999999999" u="1"/>
        <n v="26.845199999999998" u="1"/>
        <n v="8.2777099999999972" u="1"/>
        <n v="14.162463333333326" u="1"/>
        <n v="21.70504" u="1"/>
        <n v="23.258891666666663" u="1"/>
        <n v="25.984349999999999" u="1"/>
        <n v="0.36944999999999995" u="1"/>
        <n v="17.669726666666662" u="1"/>
        <n v="21.10523333333332" u="1"/>
        <n v="2.43763333333332" u="1"/>
        <n v="29.482471014492759" u="1"/>
        <n v="3.1453649999999995" u="1"/>
        <n v="26.58851666666666" u="1"/>
        <n v="67.28629833333332" u="1"/>
        <n v="9.5653399999999991" u="1"/>
        <n v="13.969949999999999" u="1"/>
        <n v="22.685299999999998" u="1"/>
        <n v="55.086928333333326" u="1"/>
        <n v="69.938068703703706" u="1"/>
        <n v="11.5275" u="1"/>
        <n v="23.764942028985509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33.503012499999997" u="1"/>
        <n v="17.061062499999998" u="1"/>
        <n v="20.042224999999995" u="1"/>
        <n v="34.541626666666659" u="1"/>
        <n v="51.39661666666666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62.974624999999996" u="1"/>
        <n v="0.74760000000000004" u="1"/>
        <n v="11.597756666666662" u="1"/>
        <n v="14.95726666666666" u="1"/>
        <n v="33.699333333333328" u="1"/>
        <n v="4.7880199999999995" u="1"/>
        <n v="6.5318708333333291" u="1"/>
        <n v="2.6917550000000001" u="1"/>
        <n v="3.6985666666666521" u="1"/>
        <n v="9.4946750000000009" u="1"/>
        <n v="10.270813333333328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21.036616263999999" u="1"/>
        <n v="15.724579999999996" u="1"/>
        <n v="17.242799999999999" u="1"/>
        <n v="30.260437499999998" u="1"/>
        <n v="37.131455000000003" u="1"/>
        <n v="37.561608455840457" u="1"/>
        <n v="6.0167000000000002" u="1"/>
        <n v="26.4405" u="1"/>
        <n v="33.598700000000001" u="1"/>
        <n v="0.853171666666662" u="1"/>
        <n v="28.768017499999999" u="1"/>
        <n v="36.782399999999996" u="1"/>
        <n v="52.310874999999989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21.742373333333333" u="1"/>
        <n v="75.298699999999997" u="1"/>
        <n v="8.6718666666666593" u="1"/>
        <n v="11.658174999999989" u="1"/>
        <n v="37.382547106666664" u="1"/>
        <n v="53.3262" u="1"/>
        <n v="11.283849999999999" u="1"/>
        <n v="13.611249999999995" u="1"/>
        <n v="14.278983333333329" u="1"/>
        <n v="21.493500000000001" u="1"/>
        <n v="25.242093333333329" u="1"/>
        <n v="1.6205624999999999" u="1"/>
        <n v="11.78205" u="1"/>
        <n v="32.992661666666649" u="1"/>
        <n v="9.7938683333333305" u="1"/>
        <n v="10.636465000000001" u="1"/>
        <n v="14.091799999999999" u="1"/>
        <n v="23.408125000000002" u="1"/>
        <n v="30.950516666666658" u="1"/>
        <n v="51.960764999999995" u="1"/>
        <n v="12.90375" u="1"/>
        <n v="34.741699999999994" u="1"/>
        <n v="1.9231041666666675" u="1"/>
        <n v="9.628651666666654" u="1"/>
        <n v="10.619569999999996" u="1"/>
        <n v="19.504304999999999" u="1"/>
        <n v="20.8035" u="1"/>
        <n v="32.138611432679738" u="1"/>
        <n v="0.89704500000000031" u="1"/>
        <n v="13.531306666666664" u="1"/>
        <n v="19.883700000000001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2.7459583333333248" u="1"/>
        <n v="13.445169999999999" u="1"/>
        <n v="17.178373333333329" u="1"/>
        <n v="19.24701833333333" u="1"/>
        <n v="29.594250000000002" u="1"/>
        <n v="5.9604708333333285" u="1"/>
        <n v="9.5311000000000003" u="1"/>
        <n v="10.156066666666668" u="1"/>
        <n v="13.814466666666661" u="1"/>
        <n v="19.7302" u="1"/>
        <n v="20.685299999999998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5.1539191666666673" u="1"/>
        <n v="10.315351666666654" u="1"/>
        <n v="10.4405" u="1"/>
        <n v="15.922015" u="1"/>
        <n v="21.53773666666666" u="1"/>
        <n v="16.086300000000001" u="1"/>
        <n v="26.82876666666666" u="1"/>
        <n v="2.3549599999999993" u="1"/>
        <n v="10.145365" u="1"/>
        <n v="10.851699999999999" u="1"/>
        <n v="12.433299999999999" u="1"/>
        <n v="31.270813333333329" u="1"/>
        <n v="2.0000283333333342" u="1"/>
        <n v="8.5224986111111107" u="1"/>
        <n v="21.596762499999997" u="1"/>
        <n v="14.261712499999994" u="1"/>
        <n v="15.889800000000001" u="1"/>
        <n v="13.6205625" u="1"/>
        <n v="17.198217129567901" u="1"/>
        <n v="20.6084" u="1"/>
        <n v="22.700478333333322" u="1"/>
        <n v="28.672574999999995" u="1"/>
        <n v="32.766925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97449999999999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2.75267333333333" u="1"/>
        <n v="2.7614566666666587" u="1"/>
        <n v="18.080375" u="1"/>
        <n v="19.93311666666666" u="1"/>
        <n v="1.7398049999999938" u="1"/>
        <n v="8.1689000000000007" u="1"/>
        <n v="9.7658199999999997" u="1"/>
        <n v="16.181825" u="1"/>
        <n v="26.159869999999994" u="1"/>
        <n v="15.28108333" u="1"/>
        <n v="15.708400000000001" u="1"/>
        <n v="32.087000000000003" u="1"/>
        <n v="32.557560000000002" u="1"/>
        <n v="33.453475000000005" u="1"/>
        <n v="48.837600000000002" u="1"/>
        <n v="1.5464933333333279" u="1"/>
        <n v="8.3771749930000006" u="1"/>
        <n v="8.7152259393939389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75.378625" u="1"/>
        <n v="2.996175" u="1"/>
        <n v="14.357764999999995" u="1"/>
        <n v="14.903499999999999" u="1"/>
        <n v="19.316600085987655" u="1"/>
        <n v="7.4188749999999999" u="1"/>
        <n v="17.598099999999999" u="1"/>
        <n v="17.718933333333329" u="1"/>
        <n v="25.722799999999999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8.4611450000000001" u="1"/>
        <n v="27.783266666666663" u="1"/>
        <n v="27.89606249999999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77.519819999999996" u="1"/>
        <n v="3.908466666666659" u="1"/>
        <n v="11.87716666666666" u="1"/>
        <n v="24.6082" u="1"/>
        <n v="22.596175000000002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40.567064999999999" u="1"/>
        <n v="13.1684" u="1"/>
        <n v="24.12284" u="1"/>
        <n v="15.647574999999994" u="1"/>
        <n v="16.166056666666659" u="1"/>
        <n v="16.181904166666666" u="1"/>
        <n v="34.344000000000001" u="1"/>
        <n v="11.998000000000001" u="1"/>
        <n v="15.236374999999999" u="1"/>
        <n v="35.589424999999999" u="1"/>
        <n v="2.7009374999999998" u="1"/>
        <n v="32.491930000000004" u="1"/>
        <n v="4.8740300000000003" u="1"/>
        <n v="10.530135" u="1"/>
        <n v="15.912145833333332" u="1"/>
        <n v="18.322800000000001" u="1"/>
        <n v="10.734063333333326" u="1"/>
        <n v="15.832126666666667" u="1"/>
        <n v="45.880256666666654" u="1"/>
        <n v="0.79298840579710173" u="1"/>
        <n v="9.7368000000000006" u="1"/>
        <n v="19.266033333333333" u="1"/>
        <n v="21.597899999999999" u="1"/>
        <n v="32.476309999999998" u="1"/>
        <n v="39.061062499999998" u="1"/>
        <n v="11.71195" u="1"/>
        <n v="22.844899999999999" u="1"/>
        <n v="30.634951333333333" u="1"/>
        <n v="8.37242" u="1"/>
        <n v="21.782471014492756" u="1"/>
        <n v="36.543773333333327" u="1"/>
        <n v="56.90569" u="1"/>
        <n v="10.406637499999997" u="1"/>
        <n v="2.8158749999999997" u="1"/>
        <n v="16.042224999999995" u="1"/>
        <n v="29.270813333333329" u="1"/>
        <n v="0.42701999999999996" u="1"/>
        <n v="7.6211533333333286" u="1"/>
        <n v="12.658786666666668" u="1"/>
        <n v="13.01246166666666" u="1"/>
        <n v="20.042993333333335" u="1"/>
        <n v="20.38672" u="1"/>
        <n v="50.620289999999997" u="1"/>
        <n v="4.8079757513333332" u="1"/>
        <n v="15.124066666666657" u="1"/>
        <n v="36.33305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0.89040211396011415" u="1"/>
        <n v="0.96655833333332997" u="1"/>
        <n v="14.2972" u="1"/>
        <n v="9.567979999999998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2.9901500000000012" u="1"/>
        <n v="10.4544" u="1"/>
        <n v="17.284500000000001" u="1"/>
        <n v="33.405133333333332" u="1"/>
        <n v="13.171746666666657" u="1"/>
        <n v="22.322600000000001" u="1"/>
        <n v="55.485599999999998" u="1"/>
        <n v="2.3064016666666589" u="1"/>
        <n v="4.1622149999999998" u="1"/>
        <n v="45.156773333333319" u="1"/>
        <n v="7.7261599999999966" u="1"/>
        <n v="8.2802000000000007" u="1"/>
        <n v="18.169227499999998" u="1"/>
        <n v="24.141399999999997" u="1"/>
        <n v="30.860727487333335" u="1"/>
        <n v="18.335603170940171" u="1"/>
        <n v="47.399050000000003" u="1"/>
        <n v="0.18772499999999998" u="1"/>
        <n v="2.636119999999992" u="1"/>
        <n v="4.5053383333333334" u="1"/>
        <n v="21.379066666666663" u="1"/>
        <n v="2.8195649999999999" u="1"/>
        <n v="15.668014650000003" u="1"/>
        <n v="33.167375" u="1"/>
        <n v="37.691888333333331" u="1"/>
        <n v="0.62104666666666397" u="1"/>
        <n v="2.5621199999999997" u="1"/>
        <n v="7.4037083333333253" u="1"/>
        <n v="34.499323333333322" u="1"/>
        <n v="6.3358333333333299" u="1"/>
        <n v="7.5491175000000004" u="1"/>
        <n v="8.9492499999999957" u="1"/>
        <n v="15.344933333333328" u="1"/>
        <n v="16.808979999999998" u="1"/>
        <n v="14.391300000000001" u="1"/>
        <n v="15.226005284900285" u="1"/>
        <n v="21.908359999999995" u="1"/>
        <n v="23.404988333333321" u="1"/>
        <n v="37.242800000000003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8.7281250000000004" u="1"/>
        <n v="15.135633333333335" u="1"/>
        <n v="0.70194833333333095" u="1"/>
        <n v="9.6042533333333324" u="1"/>
        <n v="10.56915" u="1"/>
        <n v="10.90375" u="1"/>
        <n v="13.30283" u="1"/>
        <n v="18.911349999999999" u="1"/>
        <n v="19.293074999999998" u="1"/>
        <n v="20.754403333333329" u="1"/>
        <n v="30.558900000000001" u="1"/>
        <n v="1.42675" u="1"/>
        <n v="12.120487499999999" u="1"/>
        <n v="19.046900000000001" u="1"/>
        <n v="58.141823333333321" u="1"/>
        <n v="65.286123333333322" u="1"/>
        <n v="86.318060000000003" u="1"/>
        <n v="7.1683533333333234" u="1"/>
        <n v="11.515986666666667" u="1"/>
        <n v="11.995263333333327" u="1"/>
        <n v="17.757393333333333" u="1"/>
        <n v="11.99207" u="1"/>
        <n v="38.802889999999998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26.322400000000002" u="1"/>
        <n v="32.417759999999987" u="1"/>
        <n v="37.243196999999995" u="1"/>
        <n v="32.295200000000001" u="1"/>
        <n v="9.4856000000000016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48.578844999999994" u="1"/>
        <n v="123.2801" u="1"/>
        <n v="4.3214999999999995" u="1"/>
        <n v="11.613204166666662" u="1"/>
        <n v="56.551099999999998" u="1"/>
        <n v="3.6296666666666599" u="1"/>
        <n v="11.286339999999988" u="1"/>
        <n v="13.642199999999999" u="1"/>
        <n v="20.036999999999999" u="1"/>
        <n v="11.7075625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1.08213" u="1"/>
        <n v="15.769049994" u="1"/>
        <n v="35.90621999999999" u="1"/>
        <n v="4.2294100413105422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53.286749999999991" u="1"/>
        <n v="8.3199699999999996" u="1"/>
        <n v="9.158100000000001" u="1"/>
        <n v="28.469006666666662" u="1"/>
        <n v="56.955811825679014" u="1"/>
        <n v="13.969065833333334" u="1"/>
        <n v="15.208221666666663" u="1"/>
        <n v="29.965634999999992" u="1"/>
        <n v="1.805009999999994" u="1"/>
        <n v="20.40265333333333" u="1"/>
        <n v="13.75928" u="1"/>
        <n v="34.479959999999998" u="1"/>
        <n v="13.59466666666666" u="1"/>
        <n v="17.849620000000002" u="1"/>
        <n v="32.252400000000002" u="1"/>
        <n v="1.3737266666666661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5.92754" u="1"/>
        <n v="12.890360000000001" u="1"/>
        <n v="35.257374999999996" u="1"/>
        <n v="46.59928" u="1"/>
        <n v="51.443399999999997" u="1"/>
        <n v="6.9584175000000004" u="1"/>
        <n v="7.1630033333333332" u="1"/>
        <n v="13.063949999999998" u="1"/>
        <n v="17.306819999999995" u="1"/>
        <n v="7.7536300000000002" u="1"/>
        <n v="10.13182333333333" u="1"/>
        <n v="10.886146666666656" u="1"/>
        <n v="14.55261666666666" u="1"/>
        <n v="25.908466666666659" u="1"/>
        <n v="5.6678966666666657" u="1"/>
        <n v="14.423260000000001" u="1"/>
        <n v="15.869461666666659" u="1"/>
        <n v="39.550581666666659" u="1"/>
        <n v="31.996812499999997" u="1"/>
        <n v="3.5805083289999997" u="1"/>
        <n v="18.698444393162397" u="1"/>
        <n v="22.908306666666647" u="1"/>
        <n v="17.617125000000001" u="1"/>
        <n v="25.12715" u="1"/>
        <n v="2.8939333333333201" u="1"/>
        <n v="7.1593999999999998" u="1"/>
        <n v="11.661119999999993" u="1"/>
        <n v="28.713374999999999" u="1"/>
        <n v="151.88753999999997" u="1"/>
        <n v="1.3077108333333338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1.5377366666666619" u="1"/>
        <n v="2.5262816666666588" u="1"/>
        <n v="9.7026770833333327" u="1"/>
        <n v="25.270813333333329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45.76329333333333" u="1"/>
        <n v="159.738" u="1"/>
        <n v="9.2029399999999963" u="1"/>
        <n v="12.616479999999999" u="1"/>
        <n v="16.851800000000001" u="1"/>
        <n v="20.609930000000002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3.800625" u="1"/>
        <n v="24.3779" u="1"/>
        <n v="0.29498099999999999" u="1"/>
        <n v="5.9351333333333338" u="1"/>
        <n v="18.31794" u="1"/>
        <n v="22.260437499999998" u="1"/>
        <n v="26.780804227920228" u="1"/>
        <n v="31.600902782098768" u="1"/>
        <n v="54.325670000000002" u="1"/>
        <n v="56.176836666666652" u="1"/>
        <n v="11.50401666666666" u="1"/>
        <n v="37.617125000000001" u="1"/>
        <n v="55.569000000000003" u="1"/>
        <n v="57.357679999999981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14.208221666666663" u="1"/>
        <n v="8.2423599999999997" u="1"/>
        <n v="20.391999999999999" u="1"/>
        <n v="7.6536200000000001" u="1"/>
        <n v="13.160489999999999" u="1"/>
        <n v="14.726661666666658" u="1"/>
        <n v="26.367550000000001" u="1"/>
        <n v="28.620562499999998" u="1"/>
        <n v="7.8400699999999999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35.575066666666665" u="1"/>
        <n v="105.23531166666666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7.213999999999999" u="1"/>
        <n v="12.945449999999999" u="1"/>
        <n v="23.409813333333329" u="1"/>
        <n v="13.97421666666666" u="1"/>
        <n v="18.248333333333324" u="1"/>
        <n v="2.3289249999999897" u="1"/>
        <n v="10.1684" u="1"/>
        <n v="26.739362499999999" u="1"/>
        <n v="26.903749999999999" u="1"/>
        <n v="1.3326249999999999" u="1"/>
        <n v="2.6280299999999999" u="1"/>
        <n v="8.3912449999999925" u="1"/>
        <n v="13.55261666666666" u="1"/>
        <n v="24.619569999999996" u="1"/>
        <n v="42.098383333333331" u="1"/>
        <n v="48.168399999999998" u="1"/>
        <n v="2.17044999999999" u="1"/>
        <n v="62.855166666666662" u="1"/>
        <n v="0.1807" u="1"/>
        <n v="11.95656" u="1"/>
        <n v="21.597627500000002" u="1"/>
        <n v="71.746139999999983" u="1"/>
        <n v="12.173369999999988" u="1"/>
        <n v="17.191324999999999" u="1"/>
        <n v="18.610230000000001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47.479609999999987" u="1"/>
        <n v="55.676249999999982" u="1"/>
        <n v="8.7699283333333291" u="1"/>
        <n v="16.791733333333333" u="1"/>
        <n v="23.270813333333329" u="1"/>
        <n v="47.347437499999998" u="1"/>
        <n v="18.083050431111115" u="1"/>
        <n v="29.869" u="1"/>
        <n v="6.2783333333333342" u="1"/>
        <n v="23.9877" u="1"/>
        <n v="34.483000000000004" u="1"/>
        <n v="12.031283333333333" u="1"/>
        <n v="48.928100000000001" u="1"/>
        <n v="50.3491" u="1"/>
        <n v="53.527100000000004" u="1"/>
        <n v="14.69242" u="1"/>
        <n v="17.944967333333334" u="1"/>
        <n v="18.85798333333332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18.159869999999994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32.106300000000005" u="1"/>
        <n v="48.755074999999998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41.987699999999997" u="1"/>
        <n v="11.90756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0.59474130434782624" u="1"/>
        <n v="9.5262816666666588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3.213999999999999" u="1"/>
        <n v="4.5168549999999996" u="1"/>
        <n v="17.00967" u="1"/>
        <n v="21.855233327999997" u="1"/>
        <n v="28.044875000000001" u="1"/>
        <n v="9.1684000000000001" u="1"/>
        <n v="26.091799999999999" u="1"/>
        <n v="29.448979999999999" u="1"/>
        <n v="37.270200000000003" u="1"/>
        <n v="7.9495666666666605" u="1"/>
        <n v="10.335823636363637" u="1"/>
        <n v="12.55261666666666" u="1"/>
        <n v="18.085000000000001" u="1"/>
        <n v="25.677859999999999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9.1764375000000005" u="1"/>
        <n v="26.420878333333327" u="1"/>
        <n v="56.97099484266667" u="1"/>
        <n v="12.934039999999996" u="1"/>
        <n v="13.342649999999999" u="1"/>
        <n v="13.549620000000001" u="1"/>
        <n v="27.126349999999999" u="1"/>
        <n v="45.474049999999991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58.751231666666641" u="1"/>
        <n v="13.76886833333333" u="1"/>
        <n v="17.2563" u="1"/>
        <n v="31.362333333333321" u="1"/>
        <n v="4.8538399999999999" u="1"/>
        <n v="13.468447826086958" u="1"/>
        <n v="15.469726666666656" u="1"/>
        <n v="49.730013333333332" u="1"/>
        <n v="13.237849999999996" u="1"/>
        <n v="37.6113" u="1"/>
        <n v="40.907200000000003" u="1"/>
        <n v="17.603999999999999" u="1"/>
        <n v="17.991959999999999" u="1"/>
        <n v="34.049999999999997" u="1"/>
        <n v="39.048375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9.2214600000000004" u="1"/>
        <n v="34.940670000000004" u="1"/>
        <n v="50.07396" u="1"/>
        <n v="9.2815750000000001" u="1"/>
        <n v="18.674633999999998" u="1"/>
        <n v="23.423200000000001" u="1"/>
        <n v="10.360064848484848" u="1"/>
        <n v="5.9231608333333341" u="1"/>
        <n v="11.12046333333333" u="1"/>
        <n v="8.4044333333333299" u="1"/>
        <n v="15.587216666666659" u="1"/>
        <n v="25.254989999999999" u="1"/>
        <n v="39.485599999999998" u="1"/>
        <n v="0.54459333333333204" u="1"/>
        <n v="2.3846491666666676" u="1"/>
        <n v="6.6000000000000005" u="1"/>
        <n v="14.952000000000002" u="1"/>
        <n v="21.747460000000004" u="1"/>
        <n v="24.018198333333327" u="1"/>
        <n v="29.789482608695653" u="1"/>
        <n v="10.861599999999999" u="1"/>
        <n v="15.633779999999996" u="1"/>
        <n v="18.517499999999998" u="1"/>
        <n v="20.134961666666655" u="1"/>
        <n v="34.755023333333327" u="1"/>
        <n v="51.048740000000002" u="1"/>
        <n v="1.8643433333333326" u="1"/>
        <n v="2.6251133333333261" u="1"/>
        <n v="14.9806875" u="1"/>
        <n v="20.58517333333333" u="1"/>
        <n v="29.308256666666658" u="1"/>
        <n v="20.494979999999998" u="1"/>
        <n v="24.6205624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13.424733333333327" u="1"/>
        <n v="32.338530000000006" u="1"/>
        <n v="11.226005284900285" u="1"/>
        <n v="13.230795000000001" u="1"/>
        <n v="3.1314799999999998" u="1"/>
        <n v="9.7756116666666575" u="1"/>
        <n v="37.194216666666655" u="1"/>
        <n v="0.43935333333333199" u="1"/>
        <n v="6.1258699999999999" u="1"/>
        <n v="16.614593333333335" u="1"/>
        <n v="75.427199999999999" u="1"/>
        <n v="12.252003333333334" u="1"/>
        <n v="4.7719160859876553" u="1"/>
        <n v="12.703833333333328" u="1"/>
        <n v="14.230799999999984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45.978883333333329" u="1"/>
        <n v="36.990400000000001" u="1"/>
        <n v="93.786266666666634" u="1"/>
        <n v="14.888283333333332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20.316926666666664" u="1"/>
        <n v="34.112437564197535" u="1"/>
        <n v="46.859329999999986" u="1"/>
        <n v="8.2788333333333348" u="1"/>
        <n v="27.213399999999993" u="1"/>
        <n v="4.5549243960000005" u="1"/>
        <n v="5.2679333333333229" u="1"/>
        <n v="13.999684999999999" u="1"/>
        <n v="29.277619999999999" u="1"/>
        <n v="32.850999999999999" u="1"/>
        <n v="7.3591683333333311" u="1"/>
        <n v="11.99532" u="1"/>
        <n v="17.680086666666661" u="1"/>
        <n v="29.20913333333333" u="1"/>
        <n v="29.513051666666659" u="1"/>
        <n v="32.477019999999996" u="1"/>
        <n v="37.831134198000001" u="1"/>
        <n v="13.337173333333329" u="1"/>
        <n v="18.536428333333326" u="1"/>
        <n v="27.966558333333332" u="1"/>
        <n v="13.713374999999999" u="1"/>
        <n v="14.44441666666666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9.7187999999999999" u="1"/>
        <n v="15.059544999999986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50.559719999999999" u="1"/>
        <n v="5.6070000000000002" u="1"/>
        <n v="5.7511239999999999" u="1"/>
        <n v="14.392825" u="1"/>
        <n v="14.764559999999999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1.4278983333333291" u="1"/>
        <n v="2.3066049999999931" u="1"/>
        <n v="3.1773000000000002" u="1"/>
        <n v="3.7673021731481491" u="1"/>
        <n v="7.7287999999999997" u="1"/>
        <n v="13.421433333333335" u="1"/>
        <n v="153.5574033333333" u="1"/>
        <n v="8.8549500000000005" u="1"/>
        <n v="10.800625" u="1"/>
        <n v="13.281375000000001" u="1"/>
        <n v="26.058019999999999" u="1"/>
        <n v="26.552616666666658" u="1"/>
        <n v="28.513049999999993" u="1"/>
        <n v="13.18788" u="1"/>
        <n v="13.461459999999999" u="1"/>
        <n v="14.359864848484849" u="1"/>
        <n v="28.914000000000001" u="1"/>
        <n v="33.347713333333331" u="1"/>
        <n v="9.8017866666666666" u="1"/>
        <n v="20.238" u="1"/>
        <n v="22.422449999999998" u="1"/>
        <n v="52.725399999999993" u="1"/>
        <n v="59.470399999999984" u="1"/>
        <n v="74.738282499999997" u="1"/>
        <n v="20.937840000000001" u="1"/>
        <n v="3.0481370000000001" u="1"/>
        <n v="9.6050666666666604" u="1"/>
        <n v="19.854700000000001" u="1"/>
        <n v="20.779159999999997" u="1"/>
        <n v="30.098145000000002" u="1"/>
        <n v="8.9453242424242407E-2" u="1"/>
        <n v="19.430099999999996" u="1"/>
        <n v="40.544200000000004" u="1"/>
        <n v="11.943729999999999" u="1"/>
        <n v="13.807975751333334" u="1"/>
        <n v="29.4297" u="1"/>
        <n v="47.707800000000006" u="1"/>
        <n v="79.469006666666658" u="1"/>
        <n v="0.76149999999999995" u="1"/>
        <n v="13.192823636363638" u="1"/>
        <n v="21.8828" u="1"/>
        <n v="33.69856666666665" u="1"/>
        <n v="36.519095" u="1"/>
        <n v="9.6099560000000004" u="1"/>
        <n v="19.705256666666656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4.494736666666652" u="1"/>
        <n v="34.830599999999997" u="1"/>
        <n v="2.2812033333333268" u="1"/>
        <n v="4.2987000000000002" u="1"/>
        <n v="12.162115" u="1"/>
        <n v="22.633779999999994" u="1"/>
        <n v="3.0083499999999899" u="1"/>
        <n v="13.85186" u="1"/>
        <n v="37.485620833333321" u="1"/>
        <n v="42.745179999999998" u="1"/>
        <n v="2.9952633333333263" u="1"/>
        <n v="12.086831666666662" u="1"/>
        <n v="14.453545" u="1"/>
        <n v="17.92754" u="1"/>
        <n v="28.014399999999998" u="1"/>
        <n v="8.0744648484848476" u="1"/>
        <n v="13.711499999999999" u="1"/>
        <n v="20.679733333333331" u="1"/>
        <n v="79.853520000000003" u="1"/>
        <n v="12.194373333333328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1.21881666666666" u="1"/>
        <n v="12.738533333333326" u="1"/>
        <n v="15.75" u="1"/>
        <n v="17.647574999999996" u="1"/>
        <n v="25.331600000000002" u="1"/>
        <n v="36.168399999999998" u="1"/>
        <n v="8.4949333333333339" u="1"/>
        <n v="60" u="1"/>
        <n v="9.4709433333333273" u="1"/>
        <n v="37.325358333333334" u="1"/>
        <n v="54.921271666666655" u="1"/>
        <n v="5.2876666666666674" u="1"/>
        <n v="50.317460000000004" u="1"/>
        <n v="0.95458666666666403" u="1"/>
        <n v="11.882471014492754" u="1"/>
        <n v="13.62176" u="1"/>
        <n v="32.465466666666671" u="1"/>
        <n v="11.340471666666657" u="1"/>
        <n v="12.278633333333334" u="1"/>
        <n v="18.3918" u="1"/>
        <n v="11.76886833333333" u="1"/>
        <n v="11.89533333333333" u="1"/>
        <n v="13.554136666666661" u="1"/>
        <n v="21.590299999999999" u="1"/>
        <n v="0.144696666666666" u="1"/>
        <n v="24.300245901639343" u="1"/>
        <n v="24.701304999999998" u="1"/>
        <n v="27.20913333333333" u="1"/>
        <n v="27.513051666666659" u="1"/>
        <n v="38.785566666666654" u="1"/>
        <n v="7.0363616666666671" u="1"/>
        <n v="13.217064848484849" u="1"/>
        <n v="15.99512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17.9877" u="1"/>
        <n v="19.025399999999998" u="1"/>
        <n v="30.613999999999997" u="1"/>
        <n v="33.095699999999994" u="1"/>
        <n v="72.984766666666644" u="1"/>
        <n v="91.296374999999998" u="1"/>
        <n v="11.442079999999992" u="1"/>
        <n v="22.019863333333326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9.3362583333333244" u="1"/>
        <n v="19.086831666666662" u="1"/>
        <n v="23.953109999999995" u="1"/>
        <n v="32.498374999999989" u="1"/>
        <n v="9.8094499999999965" u="1"/>
        <n v="37.16075" u="1"/>
        <n v="21.176060000000003" u="1"/>
        <n v="23.236374999999999" u="1"/>
        <n v="10.627491666666666" u="1"/>
        <n v="21.743351666666655" u="1"/>
        <n v="39.569000000000003" u="1"/>
        <n v="1.255767391049383" u="1"/>
        <n v="18.76886833333333" u="1"/>
        <n v="21.628149999999998" u="1"/>
        <n v="25.861499999999999" u="1"/>
        <n v="17.194216666666655" u="1"/>
        <n v="20.900000000000002" u="1"/>
        <n v="32.766325000000002" u="1"/>
        <n v="14.530449999999986" u="1"/>
        <n v="1.9934333333333341" u="1"/>
        <n v="3.2223600000000001" u="1"/>
        <n v="5.8874000000000004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22.065071666666658" u="1"/>
        <n v="12.201884999999999" u="1"/>
        <n v="13.02586" u="1"/>
        <n v="14.772526666666664" u="1"/>
        <n v="37.166319999999999" u="1"/>
        <n v="15.075473333333324" u="1"/>
        <n v="21.032400000000003" u="1"/>
        <n v="28.195999999999998" u="1"/>
        <n v="14.26143623188406" u="1"/>
        <n v="10.343059999999996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20.168399999999998" u="1"/>
        <n v="20.419" u="1"/>
        <n v="31.208633333333331" u="1"/>
        <n v="5.8194749999999988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14.568599999999993" u="1"/>
        <n v="27.955759999999998" u="1"/>
        <n v="1.0819083333333332" u="1"/>
        <n v="13.199299999999999" u="1"/>
        <n v="19.778865" u="1"/>
        <n v="6.5637541666666603" u="1"/>
        <n v="9.1948999960000002" u="1"/>
        <n v="9.9620899999999999" u="1"/>
        <n v="10.342649999999999" u="1"/>
        <n v="1.494124995" u="1"/>
        <n v="4.0844499999999906" u="1"/>
        <n v="5.2675799999999997" u="1"/>
        <n v="13.129949999999999" u="1"/>
        <n v="13.737266666666667" u="1"/>
        <n v="14.405000000000001" u="1"/>
        <n v="50.277080000000005" u="1"/>
        <n v="56.735359999999986" u="1"/>
        <n v="0.2307725000000001" u="1"/>
        <n v="5.0692416649999998" u="1"/>
        <n v="7.1481666666666595" u="1"/>
        <n v="22.608413333333328" u="1"/>
        <n v="9.8546999999999993" u="1"/>
        <n v="14.645199999999999" u="1"/>
        <n v="18.890460000000001" u="1"/>
        <n v="25.20913333333333" u="1"/>
        <n v="25.362333333333321" u="1"/>
        <n v="25.513051666666659" u="1"/>
        <n v="1.1774799999999996" u="1"/>
        <n v="5.4258499999999996" u="1"/>
        <n v="7.7276591666666672" u="1"/>
        <n v="19.708200000000001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21.307040000000001" u="1"/>
        <n v="67.071899999999999" u="1"/>
        <n v="11.5130516666666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3.498999999999999" u="1"/>
        <n v="25.35858" u="1"/>
        <n v="0.77324666666666397" u="1"/>
        <n v="6.8870699999999978" u="1"/>
        <n v="8.8017900000000004" u="1"/>
        <n v="9.2630066666666551" u="1"/>
        <n v="15.019114999999999" u="1"/>
        <n v="16.13542" u="1"/>
        <n v="18.7468" u="1"/>
        <n v="10.393379999999999" u="1"/>
        <n v="32.739000000000004" u="1"/>
        <n v="9.9930333333333348" u="1"/>
        <n v="13.671206341880342" u="1"/>
        <n v="18.858699999999999" u="1"/>
        <n v="34.430363333333325" u="1"/>
        <n v="51.465739999999997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32.732700000000001" u="1"/>
        <n v="8.1846350000000001" u="1"/>
        <n v="27.039199999999994" u="1"/>
        <n v="27.332306666666668" u="1"/>
        <n v="36.557289999999995" u="1"/>
        <n v="42.230799999999981" u="1"/>
        <n v="12.494736666666652" u="1"/>
        <n v="0.49533333333333351" u="1"/>
        <n v="13.0146" u="1"/>
        <n v="20.708660000000002" u="1"/>
        <n v="37.826599999999999" u="1"/>
        <n v="56.307316666666637" u="1"/>
        <n v="6.4406334545454529" u="1"/>
        <n v="28.148471666666666" u="1"/>
        <n v="31.275399999999998" u="1"/>
        <n v="55.011874999999996" u="1"/>
        <n v="8.6470166666666604" u="1"/>
        <n v="87.241124999999997" u="1"/>
        <n v="1.8547750000000001" u="1"/>
        <n v="9.0441699999999994" u="1"/>
        <n v="11.076434999999993" u="1"/>
        <n v="15.244599999999991" u="1"/>
        <n v="18.504461805555557" u="1"/>
        <n v="72.160249999999991" u="1"/>
        <n v="8.7337150000000001" u="1"/>
        <n v="17.422599999999999" u="1"/>
        <n v="32.403324999999995" u="1"/>
        <n v="35.689612499999996" u="1"/>
        <n v="37.100999999999999" u="1"/>
        <n v="0.68828899999999993" u="1"/>
        <n v="2.4197799999999998" u="1"/>
        <n v="34.897325000000002" u="1"/>
        <n v="28.949468333333328" u="1"/>
        <n v="10.4541" u="1"/>
        <n v="26.847249999999999" u="1"/>
        <n v="29.196766666666662" u="1"/>
        <n v="1.3594666666666639" u="1"/>
        <n v="10.283099999999999" u="1"/>
        <n v="12.006786666666665" u="1"/>
        <n v="15.852780000000001" u="1"/>
        <n v="25.694499999999998" u="1"/>
        <n v="8.9904000000000011" u="1"/>
        <n v="9.9227041666666675" u="1"/>
        <n v="0.39649420289855086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47.39664333333333" u="1"/>
        <n v="9.7688683333333302" u="1"/>
        <n v="17.590299999999999" u="1"/>
        <n v="23.536333333333321" u="1"/>
        <n v="29.721400000000003" u="1"/>
        <n v="39.726279999999981" u="1"/>
        <n v="23.362333333333321" u="1"/>
        <n v="29.739804999999993" u="1"/>
        <n v="34.878706666666666" u="1"/>
        <n v="12.46481" u="1"/>
        <n v="16.461200000000002" u="1"/>
        <n v="24.854150000000001" u="1"/>
        <n v="56.997774999999997" u="1"/>
        <n v="6.1853750000000005" u="1"/>
        <n v="6.3293933333333339" u="1"/>
        <n v="13.018582500000001" u="1"/>
        <n v="18.454000000000001" u="1"/>
        <n v="19.869" u="1"/>
        <n v="9.5458666666666598" u="1"/>
        <n v="53.885866666666651" u="1"/>
        <n v="7.4672974999999999" u="1"/>
        <n v="26.614000000000001" u="1"/>
        <n v="50.712374999999994" u="1"/>
        <n v="1.0897333333333337" u="1"/>
        <n v="2.7683949999999999" u="1"/>
        <n v="11.286298333333322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50.980173333333326" u="1"/>
        <n v="8.9665583333333299" u="1"/>
        <n v="11.755023333333325" u="1"/>
        <n v="15.015816666666659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5.869266666666663" u="1"/>
        <n v="17.398350000000001" u="1"/>
        <n v="21.422400000000003" u="1"/>
        <n v="14.444469999999995" u="1"/>
        <n v="18.453700000000001" u="1"/>
        <n v="18.469623333333335" u="1"/>
        <n v="19.236374999999999" u="1"/>
        <n v="56.887539999999987" u="1"/>
        <n v="8.4933666666666667" u="1"/>
        <n v="12.972849999999999" u="1"/>
        <n v="15.33596" u="1"/>
        <n v="14.4085" u="1"/>
        <n v="17.484186666666655" u="1"/>
        <n v="21.135680000000001" u="1"/>
        <n v="50.602139999999984" u="1"/>
        <n v="2.0869283333333271" u="1"/>
        <n v="15.393119454545456" u="1"/>
        <n v="19.285939999999989" u="1"/>
        <n v="1.318059999999996" u="1"/>
        <n v="38.620400000000004" u="1"/>
        <n v="3.0164166666666596" u="1"/>
        <n v="13.722966666666661" u="1"/>
        <n v="35.179564999999997" u="1"/>
        <n v="0.31052333333333199" u="1"/>
        <n v="1.2810599999999999" u="1"/>
        <n v="3.058799999999994" u="1"/>
        <n v="12.896100000000001" u="1"/>
        <n v="66.130516666666665" u="1"/>
        <n v="25.130516666666658" u="1"/>
        <n v="26.800625" u="1"/>
        <n v="27.148173333333329" u="1"/>
        <n v="27.168153333333322" u="1"/>
        <n v="3.2604949999999859" u="1"/>
        <n v="32.970174999999998" u="1"/>
        <n v="12.23922" u="1"/>
        <n v="24.195999999999998" u="1"/>
        <n v="10.142483333333324" u="1"/>
        <n v="10.509599999999999" u="1"/>
        <n v="18.848869999999998" u="1"/>
        <n v="0.43711500000000003" u="1"/>
        <n v="4.8021266666666662" u="1"/>
        <n v="17.854800000000001" u="1"/>
        <n v="35.705256666666656" u="1"/>
        <n v="45.611126666666649" u="1"/>
        <n v="8.1590699999999945" u="1"/>
        <n v="9.1219383333333326" u="1"/>
        <n v="13.04397" u="1"/>
        <n v="0.71337499999999998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35.546493333333331" u="1"/>
        <n v="5.4211599999999995" u="1"/>
        <n v="26.495200000000001" u="1"/>
        <n v="28.256625" u="1"/>
        <n v="48" u="1"/>
        <n v="1.82822499999999" u="1"/>
        <n v="23.694499999999998" u="1"/>
        <n v="46.866204000000003" u="1"/>
        <n v="13.066799999999995" u="1"/>
        <n v="23.208385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12.309175" u="1"/>
        <n v="24.021700000000003" u="1"/>
        <n v="51.024199999999993" u="1"/>
        <n v="51.731766666666658" u="1"/>
        <n v="8.4245800000000006" u="1"/>
        <n v="2.1607499999999997" u="1"/>
        <n v="10.728999999999999" u="1"/>
        <n v="11.725399999999997" u="1"/>
        <n v="16.739145000000001" u="1"/>
        <n v="21.362333333333321" u="1"/>
        <n v="21.513051666666659" u="1"/>
        <n v="56.421187500000002" u="1"/>
        <n v="2.4902083249999998" u="1"/>
        <n v="3.7957703299999999" u="1"/>
        <n v="17.869" u="1"/>
        <n v="18.850079999999998" u="1"/>
        <n v="20.9556" u="1"/>
        <n v="30.4953" u="1"/>
        <n v="0.49163499999999999" u="1"/>
        <n v="1.8941650000000001" u="1"/>
        <n v="5.4339666666666595" u="1"/>
        <n v="20.319369999999999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56.672921666666653" u="1"/>
        <n v="60.949750000000002" u="1"/>
        <n v="9.5130516666666587" u="1"/>
        <n v="11.027178333333328" u="1"/>
        <n v="8.2813716666666615" u="1"/>
        <n v="17.953109999999995" u="1"/>
        <n v="49.07285499999999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3.5556299999999998" u="1"/>
        <n v="14.869266666666663" u="1"/>
        <n v="1.5885166666666599" u="1"/>
        <n v="14.290000000000001" u="1"/>
        <n v="17.236374999999999" u="1"/>
        <n v="1.1011725000000001" u="1"/>
        <n v="9.2032000000000007" u="1"/>
        <n v="9.471449999999999" u="1"/>
        <n v="19.342649999999999" u="1"/>
        <n v="10.380849999999995" u="1"/>
        <n v="20.938495333333336" u="1"/>
        <n v="29.250849999999996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8.006180000000001" u="1"/>
        <n v="3.3180583333333256" u="1"/>
        <n v="18.098500000000001" u="1"/>
        <n v="30.264900000000001" u="1"/>
        <n v="33.811745000000002" u="1"/>
        <n v="10.491391666666667" u="1"/>
        <n v="17.715199999999999" u="1"/>
        <n v="22.927300000000002" u="1"/>
        <n v="28.098100000000002" u="1"/>
        <n v="30.474200000000003" u="1"/>
        <n v="17.881541666666649" u="1"/>
        <n v="20.280771666666663" u="1"/>
        <n v="20.738945000000001" u="1"/>
        <n v="22.0428" u="1"/>
        <n v="23.039199999999994" u="1"/>
        <n v="0.68686333333333305" u="1"/>
        <n v="17.137920000000001" u="1"/>
        <n v="32.180534666666667" u="1"/>
        <n v="13.6" u="1"/>
        <n v="14.863786666666664" u="1"/>
        <n v="13.1401" u="1"/>
        <n v="18.710025000000002" u="1"/>
        <n v="50.281946666666656" u="1"/>
        <n v="0.49804166499999997" u="1"/>
        <n v="6.1399249999999999" u="1"/>
        <n v="7.8516900000000005" u="1"/>
        <n v="16.033460000000002" u="1"/>
        <n v="21.720780000000001" u="1"/>
        <n v="42.860391659000001" u="1"/>
        <n v="1.1952999959999999" u="1"/>
        <n v="22.78079" u="1"/>
        <n v="8.7533999999999992" u="1"/>
        <n v="14.667669999999999" u="1"/>
        <n v="15.084199999999999" u="1"/>
        <n v="24.279296666666653" u="1"/>
        <n v="27.340812499999998" u="1"/>
        <n v="35.846000000000004" u="1"/>
        <n v="74.653588333333317" u="1"/>
        <n v="0.67132499999999995" u="1"/>
        <n v="15.017849999999999" u="1"/>
        <n v="15.8755825" u="1"/>
        <n v="26.084199999999999" u="1"/>
        <n v="42.508400000000002" u="1"/>
        <n v="10.205629545454546" u="1"/>
        <n v="25.196766666666662" u="1"/>
        <n v="44" u="1"/>
        <n v="8.4912349999999996" u="1"/>
        <n v="11.454153333333323" u="1"/>
        <n v="21.694499999999998" u="1"/>
        <n v="21.7077482382353" u="1"/>
        <n v="2.7026770833333331" u="1"/>
        <n v="15.064975" u="1"/>
        <n v="15.423719999999999" u="1"/>
        <n v="20.103245833333325" u="1"/>
        <n v="22.857693333333327" u="1"/>
        <n v="28.822800000000001" u="1"/>
        <n v="1.4469666666666601" u="1"/>
        <n v="14.279299999999999" u="1"/>
        <n v="22.562256666666656" u="1"/>
        <n v="29.429664999999993" u="1"/>
        <n v="55.581310000000002" u="1"/>
        <n v="93.903925000000015" u="1"/>
        <n v="6.353365090909092" u="1"/>
        <n v="21.237449999999999" u="1"/>
        <n v="31.863139999999991" u="1"/>
        <n v="43.897423333333322" u="1"/>
        <n v="11.933538333333335" u="1"/>
        <n v="19.392912000000003" u="1"/>
        <n v="0.76886833333333093" u="1"/>
        <n v="24.976355000000002" u="1"/>
        <n v="29.076033333333328" u="1"/>
        <n v="29.218789999999998" u="1"/>
        <n v="37.169747999999998" u="1"/>
        <n v="15.09404" u="1"/>
        <n v="7.0668061515151503" u="1"/>
        <n v="12.755075" u="1"/>
        <n v="28.789530000000003" u="1"/>
        <n v="33.94603" u="1"/>
        <n v="70.46990416666665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7.938000000000002" u="1"/>
        <n v="8.73245" u="1"/>
        <n v="10.447915000000002" u="1"/>
        <n v="20.406420000000001" u="1"/>
        <n v="4.6846402777777776" u="1"/>
        <n v="6.5996966666666612" u="1"/>
        <n v="11.065071666666658" u="1"/>
        <n v="37.319739999999989" u="1"/>
        <n v="61.468699999999998" u="1"/>
        <n v="9.1383200000000002" u="1"/>
        <n v="11.997299999999999" u="1"/>
        <n v="11.587416666666659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17.700489999999999" u="1"/>
        <n v="26.318059999999996" u="1"/>
        <n v="26.437166666666663" u="1"/>
        <n v="7.3487233333333259" u="1"/>
        <n v="10.196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5.523" u="1"/>
        <n v="16.249838579772081" u="1"/>
        <n v="18.0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6.699333333333328" u="1"/>
        <n v="32.418399999999998" u="1"/>
        <n v="36.661123403133907" u="1"/>
        <n v="57.034769999999995" u="1"/>
        <n v="2.5057899999999931" u="1"/>
        <n v="2.8718549999999996" u="1"/>
        <n v="12.452433333333319" u="1"/>
        <n v="22.148471666666666" u="1"/>
        <n v="12.698566666666652" u="1"/>
        <n v="18.606999999999999" u="1"/>
        <n v="7.7399099999999992" u="1"/>
        <n v="18.501562499999999" u="1"/>
        <n v="18.951849999999997" u="1"/>
        <n v="52.276562499999997" u="1"/>
        <n v="11.28158" u="1"/>
        <n v="34.452200000000005" u="1"/>
        <n v="49.790549993999996" u="1"/>
        <n v="80.059174999999996" u="1"/>
        <n v="15.829139999999999" u="1"/>
        <n v="22.016526666666664" u="1"/>
        <n v="24.850800000000003" u="1"/>
        <n v="32.844209999999997" u="1"/>
        <n v="80.2196" u="1"/>
        <n v="2.3921200000000007" u="1"/>
        <n v="12.058019999999999" u="1"/>
        <n v="25.340812499999998" u="1"/>
        <n v="65.874366666666646" u="1"/>
        <n v="13.19676666666666" u="1"/>
        <n v="20.193973333333329" u="1"/>
        <n v="24.084199999999999" u="1"/>
        <n v="10.58666" u="1"/>
        <n v="11.4390625" u="1"/>
        <n v="20.9311325" u="1"/>
        <n v="23.196766666666662" u="1"/>
        <n v="35.082129999999999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0.36296666666666599" u="1"/>
        <n v="23.721400000000003" u="1"/>
        <n v="59.426799999999986" u="1"/>
        <n v="0.29141" u="1"/>
        <n v="8.0181983333333289" u="1"/>
        <n v="17.20913333333333" u="1"/>
        <n v="17.513051666666659" u="1"/>
        <n v="23.739804999999993" u="1"/>
        <n v="55.278983333333329" u="1"/>
        <n v="10.748836666666655" u="1"/>
        <n v="20.333966457977212" u="1"/>
        <n v="12.213399999999991" u="1"/>
        <n v="14.9345" u="1"/>
        <n v="24.15156666666666" u="1"/>
        <n v="40.954500000000003" u="1"/>
        <n v="22.277270000000001" u="1"/>
        <n v="29.735099999999999" u="1"/>
        <n v="1.7929499939999998" u="1"/>
        <n v="8.8449149999999861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7.7471399999999875" u="1"/>
        <n v="25.437319999999993" u="1"/>
        <n v="37.617000000000004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0.37885" u="1"/>
        <n v="0.26835972727272722" u="1"/>
        <n v="0.55417499999999986" u="1"/>
        <n v="1.2652567766666667" u="1"/>
        <n v="10.065071666666658" u="1"/>
        <n v="64.427399999999992" u="1"/>
        <n v="11.882554999999996" u="1"/>
        <n v="12.301873040666667" u="1"/>
        <n v="15.9971" u="1"/>
        <n v="26.477350000000001" u="1"/>
        <n v="31.18825" u="1"/>
        <n v="31.24953" u="1"/>
        <n v="20.618359999999999" u="1"/>
        <n v="23.548006666666655" u="1"/>
        <n v="29.634550000000001" u="1"/>
        <n v="61.607500000000002" u="1"/>
        <n v="10.218573333333325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31.303000000000001" u="1"/>
        <n v="44.623649999999998" u="1"/>
        <n v="9.3511999960000001" u="1"/>
        <n v="13.928187499999996" u="1"/>
        <n v="14.588562499999998" u="1"/>
        <n v="2.1177883636363637" u="1"/>
        <n v="13.516199999999998" u="1"/>
        <n v="18.293400000000002" u="1"/>
        <n v="7.1328000000000005" u="1"/>
        <n v="7.4481749999999947" u="1"/>
        <n v="11.125643333333331" u="1"/>
        <n v="31.45289833333333" u="1"/>
        <n v="32.995024999999998" u="1"/>
        <n v="76.891576666666637" u="1"/>
        <n v="35.160249999999991" u="1"/>
        <n v="41.724863333333325" u="1"/>
        <n v="58.718336666666659" u="1"/>
        <n v="71.996400000000008" u="1"/>
        <n v="0.2511534782098766" u="1"/>
        <n v="1.208221666666663" u="1"/>
        <n v="11.388261666666663" u="1"/>
        <n v="21.58615" u="1"/>
        <n v="32.557200000000002" u="1"/>
        <n v="113.19036000000001" u="1"/>
        <n v="1.6048" u="1"/>
        <n v="27.275800000000004" u="1"/>
        <n v="27.16075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87.242800000000003" u="1"/>
        <n v="9.0425000000000004" u="1"/>
        <n v="14.1676" u="1"/>
        <n v="14.517821666666668" u="1"/>
        <n v="26.712063418803424" u="1"/>
        <n v="161.86674999999997" u="1"/>
        <n v="7.8535166666666667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2.3183750000000001" u="1"/>
        <n v="8.6281499999999998" u="1"/>
        <n v="16.049399999999999" u="1"/>
        <n v="23.28629833333332" u="1"/>
        <n v="26.361483333333329" u="1"/>
        <n v="8.9936499999999953" u="1"/>
        <n v="9.7410250000000005" u="1"/>
        <n v="17.566979999999997" u="1"/>
        <n v="20.566320000000001" u="1"/>
        <n v="21.424312499999999" u="1"/>
        <n v="25.439353333333333" u="1"/>
        <n v="6.8830499979999997" u="1"/>
        <n v="7.7392118181818184" u="1"/>
        <n v="22.138425000000002" u="1"/>
        <n v="31.619881553333332" u="1"/>
        <n v="33.204699999999995" u="1"/>
        <n v="87.827683333333326" u="1"/>
        <n v="7.0481850000000001" u="1"/>
        <n v="15.4778" u="1"/>
        <n v="23.621606249999999" u="1"/>
        <n v="37.956900000000005" u="1"/>
        <n v="11.3491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9.6348000000000003" u="1"/>
        <n v="10.199350000000001" u="1"/>
        <n v="12.646719999999997" u="1"/>
        <n v="14.016430000000001" u="1"/>
        <n v="16.024410842666668" u="1"/>
        <n v="17.280259999999998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24.055900000000001" u="1"/>
        <n v="8.8732699999999998" u="1"/>
        <n v="9.0391999999999957" u="1"/>
        <n v="14.0877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4.671325" u="1"/>
        <n v="0.27229666666666602" u="1"/>
        <n v="7.4760000000000009" u="1"/>
        <n v="8.4509583333333254" u="1"/>
        <n v="10.148471666666664" u="1"/>
        <n v="10.245461666666664" u="1"/>
        <n v="17.4846" u="1"/>
        <n v="35.632933333333327" u="1"/>
        <n v="22.318059999999996" u="1"/>
        <n v="24.748836666666651" u="1"/>
        <n v="36.375799999999998" u="1"/>
        <n v="49.712600000000002" u="1"/>
        <n v="9.1770800000000001" u="1"/>
        <n v="14.7774" u="1"/>
        <n v="15.4849" u="1"/>
        <n v="38.4039" u="1"/>
        <n v="17.583661666666657" u="1"/>
        <n v="0.95728499999999994" u="1"/>
        <n v="7.282116666666667" u="1"/>
        <n v="19.580366666666663" u="1"/>
        <n v="36.180999999999997" u="1"/>
        <n v="1.6923316666666672" u="1"/>
        <n v="14.01587" u="1"/>
        <n v="34.546559999999999" u="1"/>
        <n v="42.734349999999999" u="1"/>
        <n v="7.751332424242424" u="1"/>
        <n v="11.5581" u="1"/>
        <n v="8.7969733333333338" u="1"/>
        <n v="13.0144" u="1"/>
        <n v="18.035600000000002" u="1"/>
        <n v="21.425750000000001" u="1"/>
        <n v="0.21967666666666599" u="1"/>
        <n v="10.216699999999999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11.878933327999999" u="1"/>
        <n v="32" u="1"/>
        <n v="46.893133333333317" u="1"/>
        <n v="2.9140999999999999" u="1"/>
        <n v="33.136375000000001" u="1"/>
        <n v="36.6916348803418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1.3417986363636361" u="1"/>
        <n v="2.4530833333333324" u="1"/>
        <n v="13.425450000000001" u="1"/>
        <n v="14.17703333333332" u="1"/>
        <n v="23.471719999999987" u="1"/>
        <n v="12.064187500000001" u="1"/>
        <n v="15.58925" u="1"/>
        <n v="7.7574133333333277" u="1"/>
        <n v="14.681166666666661" u="1"/>
        <n v="44.681799999999996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87.319739999999996" u="1"/>
        <n v="0.1962466666666666" u="1"/>
        <n v="8.2236000000000011" u="1"/>
        <n v="10.3491" u="1"/>
        <n v="27.14716666666666" u="1"/>
        <n v="44.26005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0.134265" u="1"/>
        <n v="4.8594000000000008" u="1"/>
        <n v="16.448605813390316" u="1"/>
        <n v="16.722966666666661" u="1"/>
        <n v="20.523" u="1"/>
        <n v="21.906153333333329" u="1"/>
        <n v="60.471000000000004" u="1"/>
        <n v="2.8035000000000001" u="1"/>
        <n v="19.278849999999995" u="1"/>
        <n v="28.878706666666663" u="1"/>
        <n v="9.0459999999999994" u="1"/>
        <n v="10.465164999999999" u="1"/>
        <n v="11.41677" u="1"/>
        <n v="6.7107166666666673" u="1"/>
        <n v="13.991954166666662" u="1"/>
        <n v="20.262863333333332" u="1"/>
        <n v="28.238420000000001" u="1"/>
        <n v="40.710316666666671" u="1"/>
        <n v="18.167400000000001" u="1"/>
        <n v="41.001999999999995" u="1"/>
        <n v="7.1799324242424243" u="1"/>
        <n v="12.381516666666657" u="1"/>
        <n v="35.940249999999999" u="1"/>
        <n v="3.0878583229999998" u="1"/>
        <n v="9.431479999999997" u="1"/>
        <n v="10.1615825" u="1"/>
        <n v="12.291247500000001" u="1"/>
        <n v="16.094849999999997" u="1"/>
        <n v="20.268043333333331" u="1"/>
        <n v="113.09460000000001" u="1"/>
        <n v="10.468920000000001" u="1"/>
        <n v="19.833755" u="1"/>
        <n v="25.39866666666666" u="1"/>
        <n v="7.4742000000000006" u="1"/>
        <n v="11.955148333333321" u="1"/>
        <n v="19.025100000000002" u="1"/>
        <n v="57.893799999999999" u="1"/>
        <n v="17.336973333333329" u="1"/>
        <n v="18.748436666666656" u="1"/>
        <n v="21.580039210457517" u="1"/>
        <n v="10.067559999999993" u="1"/>
        <n v="13.176879999999999" u="1"/>
        <n v="22.264900000000001" u="1"/>
        <n v="0.38074999999999998" u="1"/>
        <n v="8.722966666666661" u="1"/>
        <n v="10.356199999999999" u="1"/>
        <n v="18.07413250000000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21.441076666666664" u="1"/>
        <n v="24.870799999999999" u="1"/>
        <n v="68.004856666666655" u="1"/>
        <n v="28.4526" u="1"/>
        <n v="36.284500000000001" u="1"/>
        <n v="1.5041749999999949" u="1"/>
        <n v="18.957284999999999" u="1"/>
        <n v="1.4976316666666631" u="1"/>
        <n v="8.2909666666666606" u="1"/>
        <n v="21.896100000000001" u="1"/>
        <n v="34.889783333333327" u="1"/>
        <n v="7.1353599999999995" u="1"/>
        <n v="14.747368333333327" u="1"/>
        <n v="23.16075" u="1"/>
        <n v="28.272516666666657" u="1"/>
        <n v="42.697575000000001" u="1"/>
        <n v="55.2044" u="1"/>
        <n v="6.0971866666666639" u="1"/>
        <n v="7.6281333333333343" u="1"/>
        <n v="11.600049999999994" u="1"/>
        <n v="25.964942028985508" u="1"/>
        <n v="26.866233333333319" u="1"/>
        <n v="6.6508083333333294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22.167200000000001" u="1"/>
        <n v="25.672400000000003" u="1"/>
        <n v="45.446166666666656" u="1"/>
        <n v="49.001599999999996" u="1"/>
        <n v="10.55795" u="1"/>
        <n v="17.196766666666662" u="1"/>
        <n v="23.434179999999998" u="1"/>
        <n v="25.866683333333317" u="1"/>
        <n v="36.641220000000004" u="1"/>
        <n v="13.954033333333333" u="1"/>
        <n v="10.028096666666661" u="1"/>
        <n v="12.4918" u="1"/>
        <n v="13.455743" u="1"/>
        <n v="14.337183333333327" u="1"/>
        <n v="0.47729333333333201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21.33677333333333" u="1"/>
        <n v="35.42718974666667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2.524974999999998" u="1"/>
        <n v="3.8666833333333179" u="1"/>
        <n v="16.708860000000001" u="1"/>
        <n v="17.310545000000001" u="1"/>
        <n v="30.035" u="1"/>
        <n v="65.748649999999998" u="1"/>
        <n v="23.735099999999999" u="1"/>
        <n v="28.6966" u="1"/>
        <n v="0.18690000000000001" u="1"/>
        <n v="12.210108333333334" u="1"/>
        <n v="15.36148333333333" u="1"/>
        <n v="21.923343165771531" u="1"/>
        <n v="22.338504999999991" u="1"/>
        <n v="29.801966666666658" u="1"/>
        <n v="30.111751666666656" u="1"/>
        <n v="2.3827749999999899" u="1"/>
        <n v="15.852325" u="1"/>
        <n v="28.427898333333328" u="1"/>
        <n v="3.0898216666666678" u="1"/>
        <n v="15.181308000000001" u="1"/>
        <n v="15.849283333333325" u="1"/>
        <n v="15.8818" u="1"/>
        <n v="20.055900000000001" u="1"/>
        <n v="56.851150000000004" u="1"/>
        <n v="4.9047249999999982" u="1"/>
        <n v="13.99624" u="1"/>
        <n v="2.5694025000000003" u="1"/>
        <n v="7.0069433333333322" u="1"/>
        <n v="9.0685733333333278" u="1"/>
        <n v="9.7881999999999998" u="1"/>
        <n v="10.588030000000002" u="1"/>
        <n v="10.981580000000001" u="1"/>
        <n v="28.752400000000002" u="1"/>
        <n v="50.565750000000001" u="1"/>
        <n v="2.9436999999999989" u="1"/>
        <n v="11.139850000000001" u="1"/>
        <n v="23.39866666666666" u="1"/>
        <n v="41.140799999999999" u="1"/>
        <n v="15.441427777777777" u="1"/>
        <n v="87.426749999999998" u="1"/>
        <n v="16.355900000000002" u="1"/>
        <n v="18.024953333333325" u="1"/>
        <n v="25.208750000000002" u="1"/>
        <n v="52.90025" u="1"/>
        <n v="0.99671666666666703" u="1"/>
        <n v="25.956879999999998" u="1"/>
        <n v="11.024800000000001" u="1"/>
        <n v="52.861800000000002" u="1"/>
        <n v="1.2065666666666639" u="1"/>
        <n v="25.798200000000001" u="1"/>
        <n v="37.827336666666653" u="1"/>
        <n v="14.307559999999992" u="1"/>
        <n v="27.995640000000002" u="1"/>
        <n v="32.284500000000001" u="1"/>
        <n v="71.82800000000000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697663333333331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2.8815199999999921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495200000000001" u="1"/>
        <n v="27.658000000000001" u="1"/>
        <n v="61.435118118233618" u="1"/>
        <n v="15.138483333333333" u="1"/>
        <n v="18.17703333333332" u="1"/>
        <n v="68.128375000000005" u="1"/>
        <n v="2.0422249999999953" u="1"/>
        <n v="23.700937499999998" u="1"/>
        <n v="29.358900000000002" u="1"/>
        <n v="30.787937499999998" u="1"/>
        <n v="6.8686333333333334" u="1"/>
        <n v="47.080312499999998" u="1"/>
        <n v="13.322165000000002" u="1"/>
        <n v="17.28629833333332" u="1"/>
        <n v="18.832791666666651" u="1"/>
        <n v="20.299599999999998" u="1"/>
        <n v="23.441479999999991" u="1"/>
        <n v="3.726279999999984" u="1"/>
        <n v="12.681166666666661" u="1"/>
        <n v="22.239233333333321" u="1"/>
        <n v="3.8792249999999995" u="1"/>
        <n v="39.403915733838062" u="1"/>
        <n v="1.8550800000000001" u="1"/>
        <n v="2.0096699999999998" u="1"/>
        <n v="8.214187499999996" u="1"/>
        <n v="10.09404" u="1"/>
        <n v="12.159383333333331" u="1"/>
        <n v="14.452539999999988" u="1"/>
        <n v="21.80885" u="1"/>
        <n v="17.204738333333314" u="1"/>
        <n v="17.356587499999996" u="1"/>
        <n v="36.569600000000001" u="1"/>
        <n v="0.57069999999999999" u="1"/>
        <n v="9.3754594202898573" u="1"/>
        <n v="23.017399999999991" u="1"/>
        <n v="32.869260666666669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14.849283333333325" u="1"/>
        <n v="18.055900000000001" u="1"/>
        <n v="31.427999999999997" u="1"/>
        <n v="5.6300941818181816" u="1"/>
        <n v="24.64947484266667" u="1"/>
        <n v="11.489363333333323" u="1"/>
        <n v="45.183199999999999" u="1"/>
        <n v="0.38662333333333199" u="1"/>
        <n v="10.206199999999999" u="1"/>
        <n v="41.166056666666655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6.318059999999996" u="1"/>
        <n v="20.468726666666651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4.6154500000000001" u="1"/>
        <n v="8.5861499999999999" u="1"/>
        <n v="10.523" u="1"/>
        <n v="18.550799999999999" u="1"/>
        <n v="12.549633333333324" u="1"/>
        <n v="37.22641999999999" u="1"/>
        <n v="45.1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11.437319999999993" u="1"/>
        <n v="21.757413333333329" u="1"/>
        <n v="7.3592499999999994" u="1"/>
        <n v="29.700000000000003" u="1"/>
        <n v="35.074120000000001" u="1"/>
        <n v="41.416443333333326" u="1"/>
        <n v="50.429699999999997" u="1"/>
        <n v="12.5511" u="1"/>
        <n v="18.013999999999999" u="1"/>
        <n v="35.353181666666664" u="1"/>
        <n v="3.7008399999999999" u="1"/>
        <n v="7.857374999999994" u="1"/>
        <n v="8.7112999999999996" u="1"/>
        <n v="10.23593106060606" u="1"/>
        <n v="18.5505" u="1"/>
        <n v="18.855625" u="1"/>
        <n v="21.964942028985508" u="1"/>
        <n v="32.529200000000003" u="1"/>
        <n v="46.908359999999995" u="1"/>
        <n v="8.2843699999999973" u="1"/>
        <n v="14.700141666666667" u="1"/>
        <n v="27.546493333333327" u="1"/>
        <n v="55.686119999999988" u="1"/>
        <n v="57.989525" u="1"/>
        <n v="1.0769383333333338" u="1"/>
        <n v="8.1967666666666599" u="1"/>
        <n v="11.018049999999999" u="1"/>
        <n v="17.497631666666663" u="1"/>
        <n v="40.442573333333321" u="1"/>
        <n v="0.67973333333333197" u="1"/>
        <n v="12.847249999999999" u="1"/>
        <n v="30.164259999999999" u="1"/>
        <n v="2.3257843030303027" u="1"/>
        <n v="22.176836666666656" u="1"/>
        <n v="0.19824710144927543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26.58936666666666" u="1"/>
        <n v="38.61333333333333" u="1"/>
        <n v="11.063034027777778" u="1"/>
        <n v="11.76816666666666" u="1"/>
        <n v="19.863139999999991" u="1"/>
        <n v="22.1164073988604" u="1"/>
        <n v="27.189482608695652" u="1"/>
        <n v="28.299199999999999" u="1"/>
        <n v="38.91628" u="1"/>
        <n v="2.0931050000000009" u="1"/>
        <n v="37.203899999999997" u="1"/>
        <n v="53.206388333333322" u="1"/>
        <n v="9.3275530909090918" u="1"/>
        <n v="9.4207541666666614" u="1"/>
        <n v="23.715519999999998" u="1"/>
        <n v="31.179133333333318" u="1"/>
        <n v="34.144562499999999" u="1"/>
        <n v="0.35796999999999901" u="1"/>
        <n v="3.0181816666666541" u="1"/>
        <n v="7.4706249949999997" u="1"/>
        <n v="10.005166666666661" u="1"/>
        <n v="12.244250000000001" u="1"/>
        <n v="18.488099999999999" u="1"/>
        <n v="22.529800000000002" u="1"/>
        <n v="36.891199999999998" u="1"/>
        <n v="7.3449450000000001" u="1"/>
        <n v="13.36148333333333" u="1"/>
        <n v="18.232814797720799" u="1"/>
        <n v="27.335469999999987" u="1"/>
        <n v="0.22260052849002854" u="1"/>
        <n v="4.8131116666666456" u="1"/>
        <n v="9.2165999999999997" u="1"/>
        <n v="19.940872151278779" u="1"/>
        <n v="22.878706666666663" u="1"/>
        <n v="24.427898333333328" u="1"/>
        <n v="37.5809" u="1"/>
        <n v="53.653215000000003" u="1"/>
        <n v="16.055900000000001" u="1"/>
        <n v="22.0138" u="1"/>
        <n v="29.61965" u="1"/>
        <n v="5.4747050000000002" u="1"/>
        <n v="15.458069999999999" u="1"/>
        <n v="36.90621999999999" u="1"/>
        <n v="55.742746666666655" u="1"/>
        <n v="5.5039749999999952" u="1"/>
        <n v="22.166999999999998" u="1"/>
        <n v="29.541626666666655" u="1"/>
        <n v="34.5914" u="1"/>
        <n v="1.680886666666662" u="1"/>
        <n v="11.770120833333324" u="1"/>
        <n v="107.11451" u="1"/>
        <n v="3.0911666666666666" u="1"/>
        <n v="7.8498666666666663" u="1"/>
        <n v="10.56784" u="1"/>
        <n v="53.051071346153854" u="1"/>
        <n v="20.42398" u="1"/>
        <n v="15.14776666666666" u="1"/>
        <n v="16.695039636752142" u="1"/>
        <n v="23.334250000000001" u="1"/>
        <n v="12.308875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7.589782499999998" u="1"/>
        <n v="25.091166666666666" u="1"/>
        <n v="35.414020000000001" u="1"/>
        <n v="39.071899999999999" u="1"/>
        <n v="0.15526166666666599" u="1"/>
        <n v="1.529399999999997" u="1"/>
        <n v="11.436459999999993" u="1"/>
        <n v="13.338504999999993" u="1"/>
        <n v="34.252856666666652" u="1"/>
        <n v="100.36591166666666" u="1"/>
        <n v="5.8403016666666669" u="1"/>
        <n v="29.731401666666656" u="1"/>
        <n v="42.3262" u="1"/>
        <n v="7.5750466666666672" u="1"/>
        <n v="13.16075" u="1"/>
        <n v="14.014199999999999" u="1"/>
        <n v="19.757413333333329" u="1"/>
        <n v="13.525386666666664" u="1"/>
        <n v="17.048850000000002" u="1"/>
        <n v="17.755824994999998" u="1"/>
        <n v="18.272199999999998" u="1"/>
        <n v="36.718933333333325" u="1"/>
        <n v="42.961374999999997" u="1"/>
        <n v="15.71044" u="1"/>
        <n v="27.473292000000001" u="1"/>
        <n v="17.16075" u="1"/>
        <n v="30.93882833333333" u="1"/>
        <n v="12.695779999999999" u="1"/>
        <n v="52.024799999999999" u="1"/>
        <n v="54.283000000000001" u="1"/>
        <n v="8.0841999999999992" u="1"/>
        <n v="25.546493333333327" u="1"/>
        <n v="29.185516666666658" u="1"/>
        <n v="38.641588333333324" u="1"/>
        <n v="47.667466666666655" u="1"/>
        <n v="5.8280249999999896" u="1"/>
        <n v="10.211124999999996" u="1"/>
        <n v="11.6310775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47.997599999999998" u="1"/>
        <n v="87.252600000000001" u="1"/>
        <n v="10.782170000000001" u="1"/>
        <n v="18.561608455840457" u="1"/>
        <n v="28.57820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21.43976" u="1"/>
        <n v="23.177299999999999" u="1"/>
        <n v="10.681166666666661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16.785187499999999" u="1"/>
        <n v="33.203899999999997" u="1"/>
        <n v="36.933116666666663" u="1"/>
        <n v="14.00496666666665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1.3973549999999939" u="1"/>
        <n v="5.7896499999999946" u="1"/>
        <n v="7.7479799999999921" u="1"/>
        <n v="10.66671" u="1"/>
        <n v="11.3872" u="1"/>
        <n v="12.36148333333333" u="1"/>
        <n v="30.474875000000001" u="1"/>
        <n v="32.954574999999998" u="1"/>
        <n v="3.3986666666666601" u="1"/>
        <n v="1.7898499999999951" u="1"/>
        <n v="16.72353166666667" u="1"/>
        <n v="32.510298333333324" u="1"/>
        <n v="1.7778149999999999" u="1"/>
        <n v="27.964500000000001" u="1"/>
        <n v="28.777815" u="1"/>
        <n v="35.308300000000003" u="1"/>
        <n v="0.79425833333332996" u="1"/>
        <n v="11.310449999999999" u="1"/>
        <n v="11.321303333333329" u="1"/>
        <n v="36.162463333333328" u="1"/>
        <n v="6.9930199999999996" u="1"/>
        <n v="16.730069999999994" u="1"/>
        <n v="25.603569444444446" u="1"/>
        <n v="2.0799924999999999" u="1"/>
        <n v="5.846236666666667" u="1"/>
        <n v="23.047384999999998" u="1"/>
        <n v="26.738" u="1"/>
        <n v="19.02175999999999" u="1"/>
        <n v="25.747383333333328" u="1"/>
        <n v="2.209133333333329" u="1"/>
        <n v="10.164733328000001" u="1"/>
        <n v="17.0596" u="1"/>
        <n v="25.820530000000002" u="1"/>
        <n v="43.755023333333327" u="1"/>
        <n v="53.636119999999991" u="1"/>
        <n v="1.6590291666666628" u="1"/>
        <n v="9.0492500000000007" u="1"/>
        <n v="15.111800000000001" u="1"/>
        <n v="32.241900000000001" u="1"/>
        <n v="40.399050000000003" u="1"/>
        <n v="23.091166666666666" u="1"/>
        <n v="34.724192500000001" u="1"/>
        <n v="42.235500000000002" u="1"/>
        <n v="43.524896869259265" u="1"/>
        <n v="10.488277500000001" u="1"/>
        <n v="13.503574999999994" u="1"/>
        <n v="16.090267333333333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35.620562499999998" u="1"/>
        <n v="15.653220000000001" u="1"/>
        <n v="21.350599996" u="1"/>
        <n v="23.89104" u="1"/>
        <n v="1.3846350000000005" u="1"/>
        <n v="7.7677133333333259" u="1"/>
        <n v="39.2044" u="1"/>
        <n v="16.139500000000002" u="1"/>
        <n v="18.866233333333319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" u="1"/>
        <n v="26.098320000000001" u="1"/>
        <n v="32.500399999999999" u="1"/>
        <n v="46.196766666666662" u="1"/>
        <n v="4.6746110982905993" u="1"/>
        <n v="10.847249999999999" u="1"/>
        <n v="18.732410000000002" u="1"/>
        <n v="20.729869999999995" u="1"/>
        <n v="37.927583333333331" u="1"/>
        <n v="7.0351583269999995" u="1"/>
        <n v="21.520875" u="1"/>
        <n v="0.72348333333333004" u="1"/>
        <n v="17.433366666666661" u="1"/>
        <n v="36.086928333333326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5.318059999999996" u="1"/>
        <n v="24.043119999999984" u="1"/>
        <n v="3.6535883333333179" u="1"/>
        <n v="28.988544999999998" u="1"/>
        <n v="6.4216199999999999" u="1"/>
        <n v="6.9124859999999995" u="1"/>
        <n v="69.256174999999999" u="1"/>
        <n v="5.0979999999999901" u="1"/>
        <n v="14.394765000000001" u="1"/>
        <n v="28.529399999999995" u="1"/>
        <n v="18.529800000000002" u="1"/>
        <n v="29.732166666666661" u="1"/>
        <n v="7.2982766666666619" u="1"/>
        <n v="11.36148333333333" u="1"/>
        <n v="11.953480000000001" u="1"/>
        <n v="25.0242" u="1"/>
        <n v="37.249838579772081" u="1"/>
        <n v="7.6924166666666696E-2" u="1"/>
        <n v="6.3180599999999956" u="1"/>
        <n v="11.74884" u="1"/>
        <n v="13.969000000000001" u="1"/>
        <n v="19.280025000000002" u="1"/>
        <n v="20.427898333333328" u="1"/>
        <n v="40.506300000000003" u="1"/>
        <n v="109.32006666666665" u="1"/>
        <n v="9.3454774999999994" u="1"/>
        <n v="12.96809166666666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6.9788666666666668" u="1"/>
        <n v="47.091799999999999" u="1"/>
        <n v="21.353633333333324" u="1"/>
        <n v="23.603569444444446" u="1"/>
        <n v="19.236650062500001" u="1"/>
        <n v="2.0605899999999995" u="1"/>
        <n v="5.6839333333333339" u="1"/>
        <n v="7.3203183333333293" u="1"/>
        <n v="9.4366099999999999" u="1"/>
        <n v="18.298276666666663" u="1"/>
        <n v="10.255816666666664" u="1"/>
        <n v="23.789652173913051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23133333333328" u="1"/>
        <n v="42.69856666666665" u="1"/>
        <n v="1.9705499999999998" u="1"/>
        <n v="11.770958333333326" u="1"/>
        <n v="3.868725" u="1"/>
        <n v="18.745858333333327" u="1"/>
        <n v="19.60670833333333" u="1"/>
        <n v="24.142250000000001" u="1"/>
        <n v="29.817334999999993" u="1"/>
        <n v="9.7622350000000004" u="1"/>
        <n v="16.111799999999999" u="1"/>
        <n v="20.303766666666661" u="1"/>
        <n v="67.236374999999995" u="1"/>
        <n v="7.9145699999999994" u="1"/>
        <n v="23.092986666666654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13.456496666666663" u="1"/>
        <n v="15.965224264" u="1"/>
        <n v="20.7105" u="1"/>
        <n v="33.945450000000001" u="1"/>
        <n v="20.490539999999999" u="1"/>
        <n v="1.2033399999999959" u="1"/>
        <n v="4.2394049999999996" u="1"/>
        <n v="11.586818333333326" u="1"/>
        <n v="14.834319999999993" u="1"/>
        <n v="37.786266666666641" u="1"/>
        <n v="2.9891399999999999" u="1"/>
        <n v="17.228733333333327" u="1"/>
        <n v="20.868359999999999" u="1"/>
        <n v="40.569400000000002" u="1"/>
        <n v="0.181483333333333" u="1"/>
        <n v="11.244859999999999" u="1"/>
        <n v="12.2432125" u="1"/>
        <n v="13.469076666666663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0.145705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42.738533333333322" u="1"/>
        <n v="154.74652499999999" u="1"/>
        <n v="11.555466666666664" u="1"/>
        <n v="15.239586666666664" u="1"/>
        <n v="17.543095000000001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73.526281666666662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2.424312500000001" u="1"/>
        <n v="6.0337799999999921" u="1"/>
        <n v="18.498866666666668" u="1"/>
        <n v="21.603569444444446" u="1"/>
        <n v="25.562736666666659" u="1"/>
        <n v="3.1833266666666522" u="1"/>
        <n v="14.69933333333333" u="1"/>
        <n v="22.332625" u="1"/>
        <n v="40.485599999999998" u="1"/>
        <n v="42.945326000000001" u="1"/>
        <n v="48.569000000000003" u="1"/>
        <n v="58.471719999999976" u="1"/>
        <n v="69.316000000000003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71.935124999999999" u="1"/>
        <n v="1.9606708333333289" u="1"/>
        <n v="6.9467833333333298" u="1"/>
        <n v="13.017399999999991" u="1"/>
        <n v="15.956624999999999" u="1"/>
        <n v="0.35296472727272732" u="1"/>
        <n v="6.6379999999999999" u="1"/>
        <n v="13.111800000000001" u="1"/>
        <n v="16.528972500000002" u="1"/>
        <n v="22.891200000000001" u="1"/>
        <n v="40.495959999999997" u="1"/>
        <n v="23.849753333333325" u="1"/>
        <n v="30.223923333333325" u="1"/>
        <n v="38.934533333333327" u="1"/>
        <n v="8.954186666666665" u="1"/>
        <n v="13.661290000000001" u="1"/>
        <n v="9.7407250000000012" u="1"/>
        <n v="15.031043333333322" u="1"/>
        <n v="16.282505" u="1"/>
        <n v="18.582759999999997" u="1"/>
        <n v="20.452999999999999" u="1"/>
        <n v="26.801784722222223" u="1"/>
        <n v="9.5902666666666612" u="1"/>
        <n v="10.16075" u="1"/>
        <n v="14.878706666666664" u="1"/>
        <n v="27.121400000000001" u="1"/>
        <n v="32.340471666666659" u="1"/>
        <n v="35.260437500000002" u="1"/>
        <n v="9.8556249999999999" u="1"/>
        <n v="10.444319999999999" u="1"/>
        <n v="13.897324999999999" u="1"/>
        <n v="15.055900000000001" u="1"/>
        <n v="0.8024" u="1"/>
        <n v="13.904985" u="1"/>
        <n v="36.039199999999994" u="1"/>
        <n v="5.7045316666666608" u="1"/>
        <n v="5.8360666666666665" u="1"/>
        <n v="19.508696777418308" u="1"/>
        <n v="4.8558500000000002" u="1"/>
        <n v="16.114288333333334" u="1"/>
        <n v="21.092986666666654" u="1"/>
        <n v="13.356031709401712" u="1"/>
        <n v="25.128299999999996" u="1"/>
        <n v="26.2987" u="1"/>
        <n v="57.53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18" u="1"/>
        <n v="10.495200000000001" u="1"/>
        <n v="13.4948" u="1"/>
        <n v="0.67246666666666399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8565" u="1"/>
        <n v="35.860778333333329" u="1"/>
        <n v="15.027699999999999" u="1"/>
        <n v="17.04175" u="1"/>
        <n v="17.177299999999999" u="1"/>
        <n v="22.598700000000001" u="1"/>
        <n v="41.724579999999996" u="1"/>
        <n v="15.648199999999999" u="1"/>
        <n v="19.099608396000001" u="1"/>
        <n v="5.4623799999999925" u="1"/>
        <n v="26.237874999999995" u="1"/>
        <n v="33.659350000000003" u="1"/>
        <n v="53.914933333333323" u="1"/>
        <n v="17.330500000000001" u="1"/>
        <n v="18.202916666666649" u="1"/>
        <n v="20.382186666666666" u="1"/>
        <n v="27.596171666666656" u="1"/>
        <n v="28.2852" u="1"/>
        <n v="6.5108666639999999" u="1"/>
        <n v="8.7129750000000001" u="1"/>
        <n v="13.1394" u="1"/>
        <n v="26.445599999999999" u="1"/>
        <n v="37.305063333333322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32.423700000000004" u="1"/>
        <n v="2.9364600000000003" u="1"/>
        <n v="7.2841250000000004" u="1"/>
        <n v="15.108302330000001" u="1"/>
        <n v="6.7283999999999988" u="1"/>
        <n v="18.57901" u="1"/>
        <n v="6.7283999999999997" u="1"/>
        <n v="12.549281666666655" u="1"/>
        <n v="17.325926666666653" u="1"/>
        <n v="21.541626666666655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1.5459000000000001" u="1"/>
        <n v="3.73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2.332924999999999" u="1"/>
        <n v="21.867251666666661" u="1"/>
        <n v="38.749499999999998" u="1"/>
        <n v="87.364199999999997" u="1"/>
        <n v="6.8238691666666673" u="1"/>
        <n v="7.7424499999999998" u="1"/>
        <n v="20.891200000000001" u="1"/>
        <n v="43.3835075" u="1"/>
        <n v="98.479609999999994" u="1"/>
        <n v="3.3623333333333201" u="1"/>
        <n v="17.804600000000001" u="1"/>
        <n v="18.341099999999997" u="1"/>
        <n v="25.277749999999997" u="1"/>
        <n v="7.8595833333333296" u="1"/>
        <n v="56.416316666666638" u="1"/>
        <n v="67.570766666666657" u="1"/>
        <n v="0.84616583333333362" u="1"/>
        <n v="9.5900099999999995" u="1"/>
        <n v="11.957285000000001" u="1"/>
        <n v="97.085781666666662" u="1"/>
        <n v="23.397973333333329" u="1"/>
        <n v="30.171276333333335" u="1"/>
        <n v="7.7999000000000009" u="1"/>
        <n v="9.1607500000000002" u="1"/>
        <n v="25.407299999999999" u="1"/>
        <n v="0.109838333333333" u="1"/>
        <n v="4.6816249999999995" u="1"/>
        <n v="8.0307866666666676" u="1"/>
        <n v="11.595800000000001" u="1"/>
        <n v="11.91741" u="1"/>
        <n v="26.359466666666663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501799999999999" u="1"/>
        <n v="15.783564908666666" u="1"/>
        <n v="30.311125000000001" u="1"/>
        <n v="5.3846916666666669" u="1"/>
        <n v="14.991235507246378" u="1"/>
        <n v="18.096586666666663" u="1"/>
        <n v="23.784208984330483" u="1"/>
        <n v="26.19125" u="1"/>
        <n v="5.9394666639999993" u="1"/>
        <n v="16" u="1"/>
        <n v="19.1219" u="1"/>
        <n v="28.626300000000001" u="1"/>
        <n v="37.168399999999998" u="1"/>
        <n v="1.45705" u="1"/>
        <n v="10.085319999999992" u="1"/>
        <n v="33.869349999999997" u="1"/>
        <n v="35.09404" u="1"/>
        <n v="17.358900000000002" u="1"/>
        <n v="36.590299999999999" u="1"/>
        <n v="40.980519999999999" u="1"/>
        <n v="11.375690000000001" u="1"/>
        <n v="22.66525" u="1"/>
        <n v="69.426000000000002" u="1"/>
        <n v="2.173663333333324" u="1"/>
        <n v="8.5236583333333247" u="1"/>
        <n v="11.298076666666661" u="1"/>
        <n v="15.585976811594204" u="1"/>
        <n v="28.682099999999998" u="1"/>
        <n v="36.473439999999997" u="1"/>
        <n v="12.318059999999996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2.2260052849002854" u="1"/>
        <n v="10.30254" u="1"/>
        <n v="16.421934" u="1"/>
        <n v="25.0029" u="1"/>
        <n v="9.8123333333333299E-2" u="1"/>
        <n v="4.1118000000000006" u="1"/>
        <n v="6.5742633333333336" u="1"/>
        <n v="14.9754" u="1"/>
        <n v="2.4297" u="1"/>
        <n v="11.619385000000001" u="1"/>
        <n v="14.264900000000001" u="1"/>
        <n v="48.199100000000001" u="1"/>
        <n v="21.461579999999994" u="1"/>
        <n v="22.474875000000001" u="1"/>
        <n v="30.235500000000002" u="1"/>
        <n v="33.367550000000001" u="1"/>
        <n v="17.1846" u="1"/>
        <n v="17.585441750712256" u="1"/>
        <n v="18.818956666666665" u="1"/>
        <n v="21.113900062500001" u="1"/>
        <n v="42.237966666666665" u="1"/>
        <n v="7.2881833333333299" u="1"/>
        <n v="26.280843333333326" u="1"/>
        <n v="28.531233333333319" u="1"/>
        <n v="64.904021139601141" u="1"/>
        <n v="17.283275" u="1"/>
        <n v="20.500999999999998" u="1"/>
        <n v="20.777815" u="1"/>
        <n v="13.253029999999999" u="1"/>
        <n v="17.550918840579712" u="1"/>
        <n v="20.152320833333331" u="1"/>
        <n v="2.506958333333325" u="1"/>
        <n v="12.69933333333333" u="1"/>
        <n v="15.44514" u="1"/>
        <n v="18.738" u="1"/>
        <n v="40.569000000000003" u="1"/>
        <n v="8.0222666666666598" u="1"/>
        <n v="13.539491666666663" u="1"/>
        <n v="27.754594202898559" u="1"/>
        <n v="48.888199999999998" u="1"/>
        <n v="4.3195799999999922" u="1"/>
        <n v="13.735759999999992" u="1"/>
        <n v="14.454824999999998" u="1"/>
        <n v="17.820530000000002" u="1"/>
        <n v="22.020231559517075" u="1"/>
        <n v="27.614283333333326" u="1"/>
        <n v="37.444469999999988" u="1"/>
        <n v="37.636119999999991" u="1"/>
        <n v="43.562256666666663" u="1"/>
        <n v="21.923425553333335" u="1"/>
        <n v="27.977131316666672" u="1"/>
        <n v="0.19037499999999999" u="1"/>
        <n v="9.7925499939999998" u="1"/>
        <n v="10.30198" u="1"/>
        <n v="37.288119999999992" u="1"/>
        <n v="7.0108129999999997" u="1"/>
        <n v="11.691929999999999" u="1"/>
        <n v="75.141437499999995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47.422449999999998" u="1"/>
        <n v="10.232889999999999" u="1"/>
        <n v="21.087820000000001" u="1"/>
        <n v="6.27928" u="1"/>
        <n v="15.37736666666666" u="1"/>
        <n v="30.422879999999999" u="1"/>
        <n v="32.202939999999998" u="1"/>
        <n v="34.150395106666664" u="1"/>
        <n v="15.151095833333327" u="1"/>
        <n v="18.515658323" u="1"/>
        <n v="25.816889999999997" u="1"/>
        <n v="28.849199999999996" u="1"/>
        <n v="10.892251666666661" u="1"/>
        <n v="12.982471014492754" u="1"/>
        <n v="63.073166666666665" u="1"/>
        <n v="11.3408125" u="1"/>
        <n v="20.606233328000002" u="1"/>
        <n v="22.717300000000002" u="1"/>
        <n v="24.483149999999998" u="1"/>
        <n v="1.6337799999999962" u="1"/>
        <n v="10.476585" u="1"/>
        <n v="15.229949999999999" u="1"/>
        <n v="22.723083333333328" u="1"/>
        <n v="23.720545333333334" u="1"/>
        <n v="36.989384999999999" u="1"/>
        <n v="15" u="1"/>
        <n v="16.745958333333324" u="1"/>
        <n v="18.320610000000002" u="1"/>
        <n v="33.052595000000004" u="1"/>
        <n v="6.9770166666666666" u="1"/>
        <n v="27.480915000000003" u="1"/>
        <n v="3.5398566666666582" u="1"/>
        <n v="5.6810691666666671" u="1"/>
        <n v="12.568447826086958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27.91843999999999" u="1"/>
        <n v="12.228733333333327" u="1"/>
        <n v="24.825453333333332" u="1"/>
        <n v="6.7167833333333302" u="1"/>
        <n v="9.5067699999999888" u="1"/>
        <n v="15.134366660000001" u="1"/>
        <n v="23.52174999999999" u="1"/>
        <n v="27.31284999999999" u="1"/>
        <n v="30.60874999999999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16.334500000000002" u="1"/>
        <n v="88.00680951282051" u="1"/>
        <n v="7.6487316666666612" u="1"/>
        <n v="8.7740775000000006" u="1"/>
        <n v="11.789374999999994" u="1"/>
        <n v="13.429664999999995" u="1"/>
        <n v="30.129624999999997" u="1"/>
        <n v="9.5933599999999917" u="1"/>
        <n v="11.385533333333331" u="1"/>
        <n v="15.044234999999993" u="1"/>
        <n v="15.189924999999999" u="1"/>
        <n v="32.819800000000001" u="1"/>
        <n v="1.6841333333333339" u="1"/>
        <n v="10.338405" u="1"/>
        <n v="11.74225" u="1"/>
        <n v="14.772791666666667" u="1"/>
        <n v="15.18071811594203" u="1"/>
        <n v="32.533079999999998" u="1"/>
        <n v="46.849753333333325" u="1"/>
        <n v="9.5592249999999996" u="1"/>
        <n v="36.4221" u="1"/>
        <n v="41.849283333333325" u="1"/>
        <n v="15.863139999999992" u="1"/>
        <n v="23.1" u="1"/>
        <n v="100.56830000000001" u="1"/>
        <n v="19.228026666666668" u="1"/>
        <n v="29.993171666666658" u="1"/>
        <n v="35.917749999999998" u="1"/>
        <n v="17.140240693732196" u="1"/>
        <n v="17.541626666666655" u="1"/>
        <n v="118.14182333333331" u="1"/>
        <n v="14.376200000000001" u="1"/>
        <n v="9.5434950000000001" u="1"/>
        <n v="11.859329999999987" u="1"/>
        <n v="31.869722500000002" u="1"/>
        <n v="1.4718499999999994" u="1"/>
        <n v="5.7078799999999994" u="1"/>
        <n v="9.09009" u="1"/>
        <n v="10.026375" u="1"/>
        <n v="12.113424999999989" u="1"/>
        <n v="20.570399999999999" u="1"/>
        <n v="24.803750000000001" u="1"/>
        <n v="27.289419999999993" u="1"/>
        <n v="6.2427590000000004" u="1"/>
        <n v="13.9166775" u="1"/>
        <n v="17.2332" u="1"/>
        <n v="24.821400000000001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41.869266666666661" u="1"/>
        <n v="9.3337849999999989" u="1"/>
        <n v="10.140973333333333" u="1"/>
        <n v="10.378965217391304" u="1"/>
        <n v="52.604374999999997" u="1"/>
        <n v="0.60328333333333195" u="1"/>
        <n v="8.9045249999999978" u="1"/>
        <n v="11.287983333333329" u="1"/>
        <n v="9.9572850000000006" u="1"/>
        <n v="10.960179999999999" u="1"/>
        <n v="27.353181666666661" u="1"/>
        <n v="41.181965000000005" u="1"/>
        <n v="9.416879999999999" u="1"/>
        <n v="13.966166666666659" u="1"/>
        <n v="25.002089999999995" u="1"/>
        <n v="32.046300000000002" u="1"/>
        <n v="33.552616666666658" u="1"/>
        <n v="4.8972116267806278" u="1"/>
        <n v="6.9366900000000005" u="1"/>
        <n v="6.9966749999999998" u="1"/>
        <n v="12.879875" u="1"/>
        <n v="29.531999999999996" u="1"/>
        <n v="2.315751666666654" u="1"/>
        <n v="15.168975" u="1"/>
        <n v="15.77599" u="1"/>
        <n v="24.568924999999989" u="1"/>
        <n v="58.141799999999996" u="1"/>
        <n v="13.246691666666649" u="1"/>
        <n v="13.99156666" u="1"/>
        <n v="19.87725" u="1"/>
        <n v="25.5669" u="1"/>
        <n v="1.440759999999996" u="1"/>
        <n v="16.061027106666668" u="1"/>
        <n v="18.229410041310544" u="1"/>
        <n v="19.28758333333333" u="1"/>
        <n v="27.768999999999998" u="1"/>
        <n v="15.546493333333327" u="1"/>
        <n v="37.293400000000005" u="1"/>
        <n v="8.4606583333333258" u="1"/>
        <n v="10.3408125" u="1"/>
        <n v="17.185516666666658" u="1"/>
        <n v="21.999599999999997" u="1"/>
        <n v="0.54919166666666497" u="1"/>
        <n v="6.887899666666665" u="1"/>
        <n v="11.253891666666663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24.5702" u="1"/>
        <n v="52.91843999999999" u="1"/>
        <n v="3.6012499999999998" u="1"/>
        <n v="21.233000000000001" u="1"/>
        <n v="25.566600000000001" u="1"/>
        <n v="32.775360000000006" u="1"/>
        <n v="33.164359999999988" u="1"/>
        <n v="14.186172081016046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0.29436999999999991" u="1"/>
        <n v="17.881" u="1"/>
        <n v="0.57112499999999999" u="1"/>
        <n v="7.9109949999999998" u="1"/>
        <n v="20.890179999999994" u="1"/>
        <n v="7.2084900000000003" u="1"/>
        <n v="12.9754" u="1"/>
        <n v="14.0175" u="1"/>
        <n v="15.665148333333333" u="1"/>
        <n v="18.284800000000001" u="1"/>
        <n v="27.122933333333336" u="1"/>
        <n v="36.695475000000002" u="1"/>
        <n v="0.28534999999999999" u="1"/>
        <n v="10.970624999999991" u="1"/>
        <n v="12.264900000000001" u="1"/>
        <n v="12.879575000000001" u="1"/>
        <n v="20.445599999999999" u="1"/>
        <n v="40.851556666666653" u="1"/>
        <n v="11.058412499999999" u="1"/>
        <n v="15.168675" u="1"/>
        <n v="15.742050000000001" u="1"/>
        <n v="28.992353333333327" u="1"/>
        <n v="10.122203333333328" u="1"/>
        <n v="18.146100000000001" u="1"/>
        <n v="35.332605000000001" u="1"/>
        <n v="19.911950000000001" u="1"/>
        <n v="40.505500000000005" u="1"/>
        <n v="8.3506799999999917" u="1"/>
        <n v="16.711875000000003" u="1"/>
        <n v="9.8639433333333333" u="1"/>
        <n v="10.15964" u="1"/>
        <n v="13.710800000000001" u="1"/>
        <n v="0.19331166666666599" u="1"/>
        <n v="8.2740799999999997" u="1"/>
        <n v="12.890579999999993" u="1"/>
        <n v="13.887843333333322" u="1"/>
        <n v="33.427812500000002" u="1"/>
        <n v="60.929000000000002" u="1"/>
        <n v="2.5983449999999997" u="1"/>
        <n v="6.3075599999999916" u="1"/>
        <n v="7.5702333279999996" u="1"/>
        <n v="10.45289833333333" u="1"/>
        <n v="22.706953333333324" u="1"/>
        <n v="32.843249999999998" u="1"/>
        <n v="3.8111499999999929" u="1"/>
        <n v="10.69933333333333" u="1"/>
        <n v="39.333224999999999" u="1"/>
        <n v="0.31770333333333201" u="1"/>
        <n v="13.529399999999997" u="1"/>
        <n v="39.005012062500001" u="1"/>
        <n v="62.844899999999996" u="1"/>
        <n v="9.0173999999999914" u="1"/>
        <n v="32.752839999999999" u="1"/>
        <n v="54.598394999999996" u="1"/>
        <n v="2.5898166579999997" u="1"/>
        <n v="5.7693125000000007" u="1"/>
        <n v="9.6711589999999994" u="1"/>
        <n v="15.445600000000001" u="1"/>
        <n v="25.602658333333327" u="1"/>
        <n v="26.806999999999999" u="1"/>
        <n v="56.448384000000004" u="1"/>
        <n v="57.03713333333333" u="1"/>
        <n v="9.2753999999999994" u="1"/>
        <n v="10.844009999999997" u="1"/>
        <n v="11.4009" u="1"/>
        <n v="13.545583333333333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28778333333333" u="1"/>
        <n v="15.946281666666655" u="1"/>
        <n v="49.427898333333331" u="1"/>
        <n v="7.906076666666662" u="1"/>
        <n v="10.307359999999992" u="1"/>
        <n v="20.890402113960114" u="1"/>
        <n v="32.278075000000001" u="1"/>
        <n v="43.730069999999991" u="1"/>
        <n v="7.8239966666666518" u="1"/>
        <n v="10.878706666666664" u="1"/>
        <n v="22.284600000000001" u="1"/>
        <n v="29.689866666666656" u="1"/>
        <n v="33.679850000000002" u="1"/>
        <n v="1.6101583636363634" u="1"/>
        <n v="32.913249999999998" u="1"/>
        <n v="35.707949999999997" u="1"/>
        <n v="12.846800000000002" u="1"/>
        <n v="26.019599999999997" u="1"/>
        <n v="50.819919999999996" u="1"/>
        <n v="9.9737065217391319" u="1"/>
        <n v="1.85042" u="1"/>
        <n v="10.982471014492754" u="1"/>
        <n v="22.196285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3.375879181818181" u="1"/>
        <n v="14.499066666666668" u="1"/>
        <n v="27.951875000000001" u="1"/>
        <n v="0.33986666666666598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23.91843999999999" u="1"/>
        <n v="45.351591666666664" u="1"/>
        <n v="9.7936900000000016" u="1"/>
        <n v="9.0023833333333307" u="1"/>
        <n v="12.568" u="1"/>
        <n v="20.096699999999998" u="1"/>
        <n v="23.817954999999998" u="1"/>
        <n v="28.035533333333319" u="1"/>
        <n v="9.3180599999999956" u="1"/>
        <n v="11.747779999999992" u="1"/>
        <n v="32.186010000000003" u="1"/>
        <n v="5.7361599999999919" u="1"/>
        <n v="6.14764" u="1"/>
        <n v="15.005379999999999" u="1"/>
        <n v="20.296463333333328" u="1"/>
        <n v="23.391024999999999" u="1"/>
        <n v="62.543773333333327" u="1"/>
        <n v="9.345205" u="1"/>
        <n v="24.239404999999998" u="1"/>
        <n v="37.91493333333333" u="1"/>
        <n v="59.030243333333324" u="1"/>
        <n v="4.6637765454545459" u="1"/>
        <n v="4.7922900000000004" u="1"/>
        <n v="7.529066666666667" u="1"/>
        <n v="12.473599999999999" u="1"/>
        <n v="15.589566666666659" u="1"/>
        <n v="32.676249999999996" u="1"/>
        <n v="91.833269999999999" u="1"/>
        <n v="15.308812499999998" u="1"/>
        <n v="34.678521666666647" u="1"/>
        <n v="9.1164073988603995" u="1"/>
        <n v="13.667734999999993" u="1"/>
        <n v="8.7646233333333292" u="1"/>
        <n v="10.843299999999999" u="1"/>
        <n v="33.800624999999997" u="1"/>
        <n v="10.873939999999999" u="1"/>
        <n v="18.864795833333325" u="1"/>
        <n v="27.911549999999998" u="1"/>
        <n v="44.038279166666662" u="1"/>
        <n v="54.782999999999994" u="1"/>
        <n v="12.997973333333334" u="1"/>
        <n v="8.3138500000000004" u="1"/>
        <n v="69.903763333333316" u="1"/>
        <n v="12.766694927536234" u="1"/>
        <n v="22.628029999999999" u="1"/>
        <n v="25.747599999999998" u="1"/>
        <n v="0.84044333333333099" u="1"/>
        <n v="3.2432124999999998" u="1"/>
        <n v="10.282505" u="1"/>
        <n v="13.801784722222223" u="1"/>
        <n v="15.587689999999997" u="1"/>
        <n v="19.999000000000002" u="1"/>
        <n v="9.27454" u="1"/>
        <n v="11.198399999999999" u="1"/>
        <n v="35.713374999999999" u="1"/>
        <n v="35.91974166666666" u="1"/>
        <n v="11.7806" u="1"/>
        <n v="21.626149999999999" u="1"/>
        <n v="0.329514999999999" u="1"/>
        <n v="13.439663333333327" u="1"/>
        <n v="18.77576275854701" u="1"/>
        <n v="24.464480000000002" u="1"/>
        <n v="29.416443333333326" u="1"/>
        <n v="38.644838666666665" u="1"/>
        <n v="0.75410416666666491" u="1"/>
        <n v="6.6780016666666668" u="1"/>
        <n v="12.545583333333333" u="1"/>
        <n v="13.36143623188406" u="1"/>
        <n v="13.735099999999999" u="1"/>
        <n v="17.70701" u="1"/>
        <n v="32.984766666666665" u="1"/>
        <n v="9.4940899999999999" u="1"/>
        <n v="18.465800000000002" u="1"/>
        <n v="26.446168333333318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3.0598049999999999" u="1"/>
        <n v="9.8787066666666643" u="1"/>
        <n v="35.332625" u="1"/>
        <n v="38.939433333333326" u="1"/>
        <n v="1.0509599999999999" u="1"/>
        <n v="2.6273999999999997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2.4917916666666673" u="1"/>
        <n v="18.807500000000001" u="1"/>
        <n v="35.076696666666663" u="1"/>
        <n v="46.508108333333325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10.399962500000001" u="1"/>
        <n v="11.31015" u="1"/>
        <n v="25.617016666666647" u="1"/>
        <n v="27.128058333333328" u="1"/>
        <n v="27.713300000000004" u="1"/>
        <n v="30.847442347469137" u="1"/>
        <n v="16.410599999999999" u="1"/>
        <n v="9.9840699999999956" u="1"/>
        <n v="16.598344999999998" u="1"/>
        <n v="26.355675000000002" u="1"/>
        <n v="58.652812499999996" u="1"/>
        <n v="6.6511925000000005" u="1"/>
        <n v="9.7311399999999999" u="1"/>
        <n v="22.625064000000002" u="1"/>
        <n v="6.3248350000000002" u="1"/>
        <n v="11.520875" u="1"/>
        <n v="11.855173333333333" u="1"/>
        <n v="13.79349" u="1"/>
        <n v="16.328520000000001" u="1"/>
        <n v="43.634052000000004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76.209112833333336" u="1"/>
        <n v="11.66525" u="1"/>
        <n v="27.713000000000001" u="1"/>
        <n v="7.1347666599999995" u="1"/>
        <n v="10.017300000000001" u="1"/>
        <n v="13.345005" u="1"/>
        <n v="17.806074999999993" u="1"/>
        <n v="40.646574999999999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1.69933333333333" u="1"/>
        <n v="19.179539999999999" u="1"/>
        <n v="27.328125" u="1"/>
        <n v="2.5757333333333343" u="1"/>
        <n v="12.863139999999992" u="1"/>
        <n v="14.87374" u="1"/>
        <n v="14.997875000000001" u="1"/>
        <n v="30.681399999999996" u="1"/>
        <n v="5.4942900000000003" u="1"/>
        <n v="14.762293333333332" u="1"/>
        <n v="48.452010569800571" u="1"/>
        <n v="12.778880000000001" u="1"/>
        <n v="27.080375" u="1"/>
        <n v="29.3017" u="1"/>
        <n v="31.837234999999996" u="1"/>
        <n v="50.868316666666658" u="1"/>
        <n v="8.7488966666666634" u="1"/>
        <n v="13.164359999999993" u="1"/>
        <n v="12.801784722222223" u="1"/>
        <n v="18.029640000000001" u="1"/>
        <n v="26.60125" u="1"/>
        <n v="7.1105713333333327" u="1"/>
        <n v="13.832222950819672" u="1"/>
        <n v="45.570599999999999" u="1"/>
        <n v="13.274339999999999" u="1"/>
        <n v="8.5297999999999998" u="1"/>
        <n v="9.4621799999999929" u="1"/>
        <n v="11.817026666666656" u="1"/>
        <n v="15.197186666666655" u="1"/>
        <n v="15.1982" u="1"/>
        <n v="34.139491666666665" u="1"/>
        <n v="34.881" u="1"/>
        <n v="47.598700000000001" u="1"/>
        <n v="4.5933599999999917" u="1"/>
        <n v="10.459443333333322" u="1"/>
        <n v="14.947600000000001" u="1"/>
        <n v="45.375799999999998" u="1"/>
        <n v="57.260959999999997" u="1"/>
        <n v="10.936540000000001" u="1"/>
        <n v="11.204789999999999" u="1"/>
        <n v="18.223923333333325" u="1"/>
        <n v="25.992661666666645" u="1"/>
        <n v="57.363239999999976" u="1"/>
        <n v="3.7544999999999993" u="1"/>
        <n v="7.9538625000000005" u="1"/>
        <n v="18.6266" u="1"/>
        <n v="21.736633333333319" u="1"/>
        <n v="33.411645" u="1"/>
        <n v="52.3446" u="1"/>
        <n v="23.675360000000001" u="1"/>
        <n v="34.023990000000005" u="1"/>
        <n v="35.440633333333324" u="1"/>
        <n v="51.734349999999999" u="1"/>
        <n v="12.254810000000001" u="1"/>
        <n v="13.891496666666663" u="1"/>
        <n v="0.39626666666666682" u="1"/>
        <n v="4.5053999999999998" u="1"/>
        <n v="11.43966" u="1"/>
        <n v="15.13144" u="1"/>
        <n v="40.198700000000002" u="1"/>
        <n v="0.29882499899999998" u="1"/>
        <n v="14.866233333333319" u="1"/>
        <n v="14.938625" u="1"/>
        <n v="23.707878333333326" u="1"/>
        <n v="0.69231750000000025" u="1"/>
        <n v="17.816889999999997" u="1"/>
        <n v="19.36459" u="1"/>
        <n v="22.642388333333322" u="1"/>
        <n v="23.00932083333333" u="1"/>
        <n v="27.308299999999999" u="1"/>
        <n v="13.319739999999992" u="1"/>
        <n v="87.284499999999994" u="1"/>
        <n v="3.5097749999999994" u="1"/>
        <n v="9.1129733333333292" u="1"/>
        <n v="23.880831391049384" u="1"/>
        <n v="35.16148694938272" u="1"/>
        <n v="53.529200000000003" u="1"/>
        <n v="15.4176" u="1"/>
        <n v="32.846000000000004" u="1"/>
        <n v="2.064867" u="1"/>
        <n v="3.7385333333333257" u="1"/>
        <n v="14.4978" u="1"/>
        <n v="26.10523333333332" u="1"/>
        <n v="4.4131999999999998" u="1"/>
        <n v="8.6622000000000003" u="1"/>
        <n v="8.9128000000000007" u="1"/>
        <n v="31.9984" u="1"/>
        <n v="34.963925000000003" u="1"/>
        <n v="12.154519999999984" u="1"/>
        <n v="30.675395833333329" u="1"/>
        <n v="7.7532749970000001" u="1"/>
        <n v="9.7496333280000016" u="1"/>
        <n v="12.571199999999999" u="1"/>
        <n v="14.332625" u="1"/>
        <n v="22.888866666666662" u="1"/>
        <n v="23.270959999999995" u="1"/>
        <n v="33.361483333333332" u="1"/>
        <n v="47.68868333333333" u="1"/>
        <n v="50.20656833333333" u="1"/>
        <n v="0.48025333333333198" u="1"/>
        <n v="1.588341272727273" u="1"/>
        <n v="4.3555999999999919" u="1"/>
        <n v="14.783308" u="1"/>
        <n v="7.6590299999999978" u="1"/>
        <n v="12.021559999999992" u="1"/>
        <n v="36.51920333333333" u="1"/>
        <n v="50.145440000000001" u="1"/>
        <n v="8.5673899999999943" u="1"/>
        <n v="15.867251666666661" u="1"/>
        <n v="53.180599999999998" u="1"/>
        <n v="17.776835999999999" u="1"/>
        <n v="25.551386666666662" u="1"/>
        <n v="33.02505" u="1"/>
        <n v="2.548999999999995" u="1"/>
        <n v="6.1539333333333337" u="1"/>
        <n v="28.165700000000001" u="1"/>
        <n v="33.481045000000002" u="1"/>
        <n v="35.089186666666663" u="1"/>
        <n v="74.571018333333313" u="1"/>
        <n v="13.397354999999994" u="1"/>
        <n v="9.316643333333321" u="1"/>
        <n v="13.467870000000001" u="1"/>
        <n v="14.055400000000001" u="1"/>
        <n v="20.148240000000001" u="1"/>
        <n v="23.662524999999999" u="1"/>
        <n v="12.33344" u="1"/>
        <n v="15.855125000000001" u="1"/>
        <n v="27.357800000000001" u="1"/>
        <n v="31.104556416666668" u="1"/>
        <n v="9.132200000000001" u="1"/>
        <n v="8.2775666599999997" u="1"/>
        <n v="17.356625000000001" u="1"/>
        <n v="8.4410766666666621" u="1"/>
        <n v="17.712135" u="1"/>
        <n v="19.427600000000002" u="1"/>
        <n v="26.93311666666666" u="1"/>
        <n v="8.7231041666666673" u="1"/>
        <n v="14.444333333333326" u="1"/>
        <n v="28.165400000000002" u="1"/>
        <n v="34.672400000000003" u="1"/>
        <n v="44.940249999999999" u="1"/>
        <n v="46.087000000000003" u="1"/>
        <n v="7.0310433333333222" u="1"/>
        <n v="22.242799999999999" u="1"/>
        <n v="31.014173333333325" u="1"/>
        <n v="11.53853" u="1"/>
        <n v="21.072400000000002" u="1"/>
        <n v="17.13561" u="1"/>
        <n v="18.176998333333323" u="1"/>
        <n v="31.4405" u="1"/>
        <n v="8.3404833333333332" u="1"/>
        <n v="19.810600000000001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215.7937" u="1"/>
        <n v="11.93933" u="1"/>
        <n v="13.38564" u="1"/>
        <n v="13.420166660000001" u="1"/>
        <n v="15.125250000000001" u="1"/>
        <n v="35.16984999999999" u="1"/>
        <n v="66.157968333333315" u="1"/>
        <n v="2.091774993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13.8428" u="1"/>
        <n v="11.546493333333327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42.93241355333334" u="1"/>
        <n v="55.035530000000001" u="1"/>
        <n v="3.1052333333333197" u="1"/>
        <n v="23.427400000000002" u="1"/>
        <n v="31.562301333333334" u="1"/>
        <n v="47.807499999999997" u="1"/>
        <n v="7.4583516666666538" u="1"/>
        <n v="10.37823" u="1"/>
        <n v="12.384925000000001" u="1"/>
        <n v="22.390219999999999" u="1"/>
        <n v="26.166" u="1"/>
        <n v="35.626300000000001" u="1"/>
        <n v="12.082129999999999" u="1"/>
        <n v="12.912599999999999" u="1"/>
        <n v="16.722708329" u="1"/>
        <n v="18.893133333333321" u="1"/>
        <n v="2.551206666666666" u="1"/>
        <n v="10.43418" u="1"/>
        <n v="14.578200000000001" u="1"/>
        <n v="21.167625000000001" u="1"/>
        <n v="39.608749999999986" u="1"/>
        <n v="18.205914999999994" u="1"/>
        <n v="18.4451" u="1"/>
        <n v="22.178373333333329" u="1"/>
        <n v="36.376483329999999" u="1"/>
        <n v="11.20829" u="1"/>
        <n v="17.141999999999999" u="1"/>
        <n v="18.807600000000001" u="1"/>
        <n v="47.426749999999998" u="1"/>
        <n v="9.9048883333333269" u="1"/>
        <n v="12.885866666666656" u="1"/>
        <n v="16.985976811594206" u="1"/>
        <n v="61.945599999999999" u="1"/>
        <n v="8.8067299999999928" u="1"/>
        <n v="11.605896666666663" u="1"/>
        <n v="12.7879375" u="1"/>
        <n v="17.5458" u="1"/>
        <n v="5.3234177272727274" u="1"/>
        <n v="13.706949999999999" u="1"/>
        <n v="14.426275" u="1"/>
        <n v="30.800000000000004" u="1"/>
        <n v="47.979325000000003" u="1"/>
        <n v="60.418266666666661" u="1"/>
        <n v="61.026103333333317" u="1"/>
        <n v="23.042224999999995" u="1"/>
        <n v="92.837599999999995" u="1"/>
        <n v="1.176816666666662" u="1"/>
        <n v="19.485433333333329" u="1"/>
        <n v="40.218809140594388" u="1"/>
        <n v="7.2049900000000004" u="1"/>
        <n v="10.186883333333325" u="1"/>
        <n v="14.273791304347831" u="1"/>
        <n v="25.555233333333327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8.4269250000000007" u="1"/>
        <n v="11.374933333333333" u="1"/>
        <n v="16.628029999999999" u="1"/>
        <n v="19.841124778580252" u="1"/>
        <n v="67.264929999999993" u="1"/>
        <n v="6.3196600000000007" u="1"/>
        <n v="10.801784722222223" u="1"/>
        <n v="11.325369999999999" u="1"/>
        <n v="14.731401666666656" u="1"/>
        <n v="20.242799999999999" u="1"/>
        <n v="11.6166" u="1"/>
        <n v="12.104399999999991" u="1"/>
        <n v="18.922049999999999" u="1"/>
        <n v="21.819933333333331" u="1"/>
        <n v="33.411520000000003" u="1"/>
        <n v="2.6394483333333221" u="1"/>
        <n v="10.697663333333329" u="1"/>
        <n v="27.338885000000001" u="1"/>
        <n v="29.4405" u="1"/>
        <n v="0.17648236363636366" u="1"/>
        <n v="1.3954033333333338" u="1"/>
        <n v="13.306604999999994" u="1"/>
        <n v="26.675468333333328" u="1"/>
        <n v="31.433299999999999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47.241124999999997" u="1"/>
        <n v="60.859400000000001" u="1"/>
        <n v="3.3790499999999994" u="1"/>
        <n v="11.009920833333329" u="1"/>
        <n v="18.899674999999991" u="1"/>
        <n v="24.094124999999998" u="1"/>
        <n v="9.162585" u="1"/>
        <n v="11.182270000000001" u="1"/>
        <n v="13.195460000000001" u="1"/>
        <n v="22.073166666666658" u="1"/>
        <n v="21.689866666666656" u="1"/>
        <n v="22.607939999999999" u="1"/>
        <n v="26.93590833333333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40.74485" u="1"/>
        <n v="20.108224999999997" u="1"/>
        <n v="41.380024999999996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20.288370782098767" u="1"/>
        <n v="19.098383333333331" u="1"/>
        <n v="4.2371749999999997" u="1"/>
        <n v="6.7473999999999998" u="1"/>
        <n v="39.744999999999997" u="1"/>
        <n v="0.336233333333332" u="1"/>
        <n v="11.431036666666655" u="1"/>
        <n v="17.409133333333337" u="1"/>
        <n v="28.405133333333332" u="1"/>
        <n v="0.54701999999999995" u="1"/>
        <n v="5.8789108333333342" u="1"/>
        <n v="8.4423224999999995" u="1"/>
        <n v="8.7420000000000009" u="1"/>
        <n v="16.707266666666648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2.0804000000000009" u="1"/>
        <n v="9.1878966666666599" u="1"/>
        <n v="14.424737820766492" u="1"/>
        <n v="25.1416" u="1"/>
        <n v="39.308171999999999" u="1"/>
        <n v="11.82053" u="1"/>
        <n v="5.7482600000000001" u="1"/>
        <n v="9.4687266666666527" u="1"/>
        <n v="10.232133333333334" u="1"/>
        <n v="13.867251666666661" u="1"/>
        <n v="18.939855000000001" u="1"/>
        <n v="39.133554166666663" u="1"/>
        <n v="8.6652500000000003" u="1"/>
        <n v="29.281974999999999" u="1"/>
        <n v="122.98017333333333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10.387361666666662" u="1"/>
        <n v="19.731766666666662" u="1"/>
        <n v="20.114463333333333" u="1"/>
        <n v="23.071899999999999" u="1"/>
        <n v="36.662979999999997" u="1"/>
        <n v="38.895200000000003" u="1"/>
        <n v="11.595500000000001" u="1"/>
        <n v="18.856200000000001" u="1"/>
        <n v="20.1281325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21.213075" u="1"/>
        <n v="24.479609999999987" u="1"/>
        <n v="35.513080000000002" u="1"/>
        <n v="39.456625000000003" u="1"/>
        <n v="8.2743658333333343" u="1"/>
        <n v="21.08037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4.650308333333331" u="1"/>
        <n v="34.530208333333334" u="1"/>
        <n v="84.945449999999994" u="1"/>
        <n v="1.8690000000000002" u="1"/>
        <n v="22.284500000000001" u="1"/>
        <n v="42.588516666666663" u="1"/>
        <n v="4.8679799999999958" u="1"/>
        <n v="8.9226900000000011" u="1"/>
        <n v="10.402531666666661" u="1"/>
        <n v="12.407499999999999" u="1"/>
        <n v="23.505520000000001" u="1"/>
        <n v="0.72024999999999995" u="1"/>
        <n v="3.2896676193333336" u="1"/>
        <n v="8.3658000000000001" u="1"/>
        <n v="9.3202966666666622" u="1"/>
        <n v="27.4405" u="1"/>
        <n v="47.263816666666656" u="1"/>
        <n v="6.7945710000000012" u="1"/>
        <n v="9.7404299999999999" u="1"/>
        <n v="10.445600000000001" u="1"/>
        <n v="11.412524999999999" u="1"/>
        <n v="1.68116666666666" u="1"/>
        <n v="14.111961666666662" u="1"/>
        <n v="20.718933333333329" u="1"/>
        <n v="22.817170833333329" u="1"/>
        <n v="29.141400000000001" u="1"/>
        <n v="48.299573333333321" u="1"/>
        <n v="9.0872291666666634" u="1"/>
        <n v="26.213999999999999" u="1"/>
        <n v="16.899674999999991" u="1"/>
        <n v="34.131439999999998" u="1"/>
        <n v="5.7672600000000003" u="1"/>
        <n v="7.0087999999999999" u="1"/>
        <n v="11.364990000000001" u="1"/>
        <n v="20.389555000000001" u="1"/>
        <n v="39.03563333333333" u="1"/>
        <n v="10.492013333333327" u="1"/>
        <n v="11.305135" u="1"/>
        <n v="15.769600000000001" u="1"/>
        <n v="37.284500000000001" u="1"/>
        <n v="70.857979999999998" u="1"/>
        <n v="2.3408124999999997" u="1"/>
        <n v="19.452010569800571" u="1"/>
        <n v="23.461590000000001" u="1"/>
        <n v="25.659029999999998" u="1"/>
        <n v="26.242093333333329" u="1"/>
        <n v="1.462579999999992" u="1"/>
        <n v="7.3411458333333313" u="1"/>
        <n v="9.4283999999999999" u="1"/>
        <n v="9.9917666599999997" u="1"/>
        <n v="16.023656666666657" u="1"/>
        <n v="17.707878333333326" u="1"/>
        <n v="39.77576275854701" u="1"/>
        <n v="44.019746666666649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8.018466666666669" u="1"/>
        <n v="8.3259266666666516" u="1"/>
        <n v="10.319739999999992" u="1"/>
        <n v="14.03896666666666" u="1"/>
        <n v="27.104066666666668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17.24873333333333" u="1"/>
        <n v="18.819479999999999" u="1"/>
        <n v="29.387870833333327" u="1"/>
        <n v="8" u="1"/>
        <n v="14.229829166666663" u="1"/>
        <n v="17.098383333333331" u="1"/>
        <n v="17.446166666666659" u="1"/>
        <n v="0.72852499999999998" u="1"/>
        <n v="7.0648800000000005" u="1"/>
        <n v="35.607875" u="1"/>
        <n v="54.444401666666657" u="1"/>
        <n v="7.2055000000000007" u="1"/>
        <n v="7.5208749999999949" u="1"/>
        <n v="16.570599999999999" u="1"/>
        <n v="25.571018333333317" u="1"/>
        <n v="67.5702" u="1"/>
        <n v="23.239000000000001" u="1"/>
        <n v="32.6023" u="1"/>
        <n v="13.403599999999999" u="1"/>
        <n v="16.888866666666662" u="1"/>
        <n v="25.423450000000003" u="1"/>
        <n v="1.086831666666662" u="1"/>
        <n v="12.108945393939393" u="1"/>
        <n v="14.2364" u="1"/>
        <n v="15.989000000000001" u="1"/>
        <n v="17.018181666666653" u="1"/>
        <n v="20.710003333333326" u="1"/>
        <n v="2.2239233333333241" u="1"/>
        <n v="10.258309999999996" u="1"/>
        <n v="14.24639" u="1"/>
        <n v="1.2006333333333299" u="1"/>
        <n v="15.058799999999994" u="1"/>
        <n v="27.542866666666662" u="1"/>
        <n v="1.1130026424501427" u="1"/>
        <n v="37.421187500000002" u="1"/>
        <n v="2.0559000000000003" u="1"/>
        <n v="7.0173999999999914" u="1"/>
        <n v="33.590589999999999" u="1"/>
        <n v="23.197399999999998" u="1"/>
        <n v="15.074120000000001" u="1"/>
        <n v="23.966850000000001" u="1"/>
        <n v="33.9754" u="1"/>
        <n v="13.053983333333321" u="1"/>
        <n v="33.074976666666664" u="1"/>
        <n v="33.247401666666661" u="1"/>
        <n v="37.672921666666653" u="1"/>
        <n v="56.433300000000003" u="1"/>
        <n v="66.259116000000006" u="1"/>
        <n v="69.856200000000001" u="1"/>
        <n v="15.039574999999999" u="1"/>
        <n v="21.926666666666659" u="1"/>
        <n v="28.817959999999999" u="1"/>
        <n v="28.903900955246918" u="1"/>
        <n v="46.3635625" u="1"/>
        <n v="18.054089999999992" u="1"/>
        <n v="32.452010569800571" u="1"/>
        <n v="35.456625000000003" u="1"/>
        <n v="40.731966666666658" u="1"/>
        <n v="56.749312500000002" u="1"/>
        <n v="34.439659999999996" u="1"/>
        <n v="66.170699999999997" u="1"/>
        <n v="3.2055099999999999" u="1"/>
        <n v="27.159869999999994" u="1"/>
        <n v="62.102919703703705" u="1"/>
        <n v="8.7754594202898559" u="1"/>
        <n v="18.60125" u="1"/>
        <n v="23.380712500000001" u="1"/>
        <n v="26.699366666666663" u="1"/>
        <n v="44.215159999999997" u="1"/>
        <n v="47.105233333333317" u="1"/>
        <n v="16.242799999999999" u="1"/>
        <n v="20.284500000000001" u="1"/>
        <n v="21.445966666666664" u="1"/>
        <n v="22.324835" u="1"/>
        <n v="25.823799999999999" u="1"/>
        <n v="26.734063333333324" u="1"/>
        <n v="35.561608455840457" u="1"/>
        <n v="11.320198333333327" u="1"/>
        <n v="25.322600000000001" u="1"/>
        <n v="22.53256" u="1"/>
        <n v="25.4405" u="1"/>
        <n v="31.531100000000002" u="1"/>
        <n v="69.510149999999996" u="1"/>
        <n v="3.2457249999999997" u="1"/>
        <n v="9.4249499999999991" u="1"/>
        <n v="32.671700000000001" u="1"/>
        <n v="33.887843333333322" u="1"/>
        <n v="47.081499999999998" u="1"/>
        <n v="8.7350999999999992" u="1"/>
        <n v="13.423054166666656" u="1"/>
        <n v="14.163146666666657" u="1"/>
        <n v="19.53322" u="1"/>
        <n v="20.562245901639344" u="1"/>
        <n v="22.79990556419753" u="1"/>
        <n v="16.036133333333321" u="1"/>
        <n v="27.008699999999997" u="1"/>
        <n v="20.094124999999998" u="1"/>
        <n v="31.323829999999987" u="1"/>
        <n v="43.252856666666652" u="1"/>
        <n v="1.6705266666666621" u="1"/>
        <n v="7.5554966666666665" u="1"/>
        <n v="17.120999999999999" u="1"/>
        <n v="28.164942028985511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74.605999999999995" u="1"/>
        <n v="11.799886666666655" u="1"/>
        <n v="15.305312499999999" u="1"/>
        <n v="19.308299999999999" u="1"/>
        <n v="31.344933333333326" u="1"/>
        <n v="37.33056170156695" u="1"/>
        <n v="9.3197399999999924" u="1"/>
        <n v="21.173663333333323" u="1"/>
        <n v="33.453775000000007" u="1"/>
        <n v="37.898823333333318" u="1"/>
        <n v="20.07910833333333" u="1"/>
        <n v="35.359466666666663" u="1"/>
        <n v="3.4727199999999838" u="1"/>
        <n v="11.860272666666667" u="1"/>
        <n v="17.598249999999993" u="1"/>
        <n v="6.8349316666666668" u="1"/>
        <n v="18.10523333333332" u="1"/>
        <n v="23.563689" u="1"/>
        <n v="14.698633333333328" u="1"/>
        <n v="15.247" u="1"/>
        <n v="1.7699283333333291" u="1"/>
        <n v="15.071383333333314" u="1"/>
        <n v="38.383666666666656" u="1"/>
        <n v="60.393533333333323" u="1"/>
        <n v="0.119323333333333" u="1"/>
        <n v="8.91113" u="1"/>
        <n v="20.34751" u="1"/>
        <n v="29.322400000000002" u="1"/>
        <n v="2.2671433333333271" u="1"/>
        <n v="7.1473399999999963" u="1"/>
        <n v="15.661521014492759" u="1"/>
        <n v="46.583759999999991" u="1"/>
        <n v="2.1927766666666675" u="1"/>
        <n v="15.464933333333319" u="1"/>
        <n v="19.536791663000002" u="1"/>
        <n v="11.131365833333334" u="1"/>
        <n v="20.548999999999996" u="1"/>
        <n v="29.860778333333325" u="1"/>
        <n v="0.97882000000000002" u="1"/>
        <n v="1.13872" u="1"/>
        <n v="1.64106" u="1"/>
        <n v="12.896470000000001" u="1"/>
        <n v="13.980733333333333" u="1"/>
        <n v="20.53773666666666" u="1"/>
        <n v="38.857983333333323" u="1"/>
        <n v="6.0732325280000001" u="1"/>
        <n v="3.7929275000000002" u="1"/>
        <n v="9.7009375000000002" u="1"/>
        <n v="23.036999999999999" u="1"/>
        <n v="14.6823" u="1"/>
        <n v="35.803750000000001" u="1"/>
        <n v="3.0015833333333251" u="1"/>
        <n v="19.071899999999999" u="1"/>
        <n v="24.458755" u="1"/>
        <n v="10.457775" u="1"/>
        <n v="12.968" u="1"/>
        <n v="17.038319999999999" u="1"/>
        <n v="23.536625000000001" u="1"/>
        <n v="0.6018" u="1"/>
        <n v="12.607419999999999" u="1"/>
        <n v="14.05373" u="1"/>
        <n v="14.091166666666666" u="1"/>
        <n v="39.284999999999997" u="1"/>
        <n v="11.944229166666663" u="1"/>
        <n v="19.06176" u="1"/>
        <n v="38.365200000000002" u="1"/>
        <n v="14.289916666666649" u="1"/>
        <n v="20.672466666666665" u="1"/>
        <n v="2.4470499999999999" u="1"/>
        <n v="17.252800000000001" u="1"/>
        <n v="22.005000000000003" u="1"/>
        <n v="26.478349949333335" u="1"/>
        <n v="13.349013333333328" u="1"/>
        <n v="47.026099999999985" u="1"/>
        <n v="10.2852" u="1"/>
        <n v="13.644709999999996" u="1"/>
        <n v="15.1214" u="1"/>
        <n v="31.780804227920228" u="1"/>
        <n v="8.6166" u="1"/>
        <n v="9.2987900000000003" u="1"/>
        <n v="10.801913333333328" u="1"/>
        <n v="32.294280000000001" u="1"/>
        <n v="8.7419000000000011" u="1"/>
        <n v="9.3614907878787861" u="1"/>
        <n v="11.794709999999988" u="1"/>
        <n v="11.950800000000001" u="1"/>
        <n v="13.671972500000001" u="1"/>
        <n v="16.139775" u="1"/>
        <n v="20.326283883333332" u="1"/>
        <n v="21.187729710144929" u="1"/>
        <n v="23.4405" u="1"/>
        <n v="35.682099999999998" u="1"/>
        <n v="86.859329999999986" u="1"/>
        <n v="0.40279500000000001" u="1"/>
        <n v="10.70406" u="1"/>
        <n v="12.81424" u="1"/>
        <n v="21.752297500000001" u="1"/>
        <n v="44.803200000000004" u="1"/>
        <n v="74.555570000000003" u="1"/>
        <n v="12.111961666666662" u="1"/>
        <n v="21.522498611111111" u="1"/>
        <n v="23.689525" u="1"/>
        <n v="32.596171666666656" u="1"/>
        <n v="35.111961666666659" u="1"/>
        <n v="0.30164166666666598" u="1"/>
        <n v="7.6698416609999995" u="1"/>
        <n v="7.7743900000000004" u="1"/>
        <n v="22.213999999999999" u="1"/>
        <n v="22.379066666666663" u="1"/>
        <n v="27.119812155270658" u="1"/>
        <n v="51.235500000000002" u="1"/>
        <n v="59.820099999999996" u="1"/>
        <n v="18.094124999999998" u="1"/>
        <n v="22.135824999999997" u="1"/>
        <n v="25.7545" u="1"/>
        <n v="26.310225000000003" u="1"/>
        <n v="30.600346666666656" u="1"/>
        <n v="41.931600000000003" u="1"/>
        <n v="14.250150000000001" u="1"/>
        <n v="15.662971666666653" u="1"/>
        <n v="18.238239999999998" u="1"/>
        <n v="1.0122054213333334" u="1"/>
        <n v="13.1387" u="1"/>
        <n v="22.908359999999995" u="1"/>
        <n v="26.680083333333336" u="1"/>
        <n v="27.287400000000002" u="1"/>
        <n v="54.585173333333323" u="1"/>
        <n v="9.8662333333333194" u="1"/>
        <n v="11.391623333333328" u="1"/>
        <n v="15.138900000000001" u="1"/>
        <n v="17.326734000000002" u="1"/>
        <n v="19.478033333333329" u="1"/>
        <n v="21.692" u="1"/>
        <n v="26.390429999999988" u="1"/>
        <n v="7.7694499939999995" u="1"/>
        <n v="9.0929866666666559" u="1"/>
        <n v="13.006809512820514" u="1"/>
        <n v="15.427800000000001" u="1"/>
        <n v="47.213999999999999" u="1"/>
        <n v="9.9885658333333343" u="1"/>
        <n v="23.015599999999999" u="1"/>
        <n v="28.636687500000001" u="1"/>
        <n v="2.7492366666666541" u="1"/>
        <n v="9.6645933333333236" u="1"/>
        <n v="12.744999999999994" u="1"/>
        <n v="18.248080000000002" u="1"/>
        <n v="10.999799999999999" u="1"/>
        <n v="24.628033333333331" u="1"/>
        <n v="38.036583333333333" u="1"/>
        <n v="43.950249999999997" u="1"/>
        <n v="47.402500000000003" u="1"/>
        <n v="7" u="1"/>
        <n v="14.549191666666665" u="1"/>
        <n v="18.667200000000001" u="1"/>
        <n v="21.252600000000001" u="1"/>
        <n v="26.309925000000003" u="1"/>
        <n v="27.113099999999989" u="1"/>
        <n v="38.446166666666656" u="1"/>
        <n v="60.681624999999997" u="1"/>
        <n v="28.647574999999996" u="1"/>
        <n v="30.892333333333323" u="1"/>
        <n v="1.8006249999999999" u="1"/>
        <n v="2.8593299999999879" u="1"/>
        <n v="8.0081958333333265" u="1"/>
        <n v="15.089186666666665" u="1"/>
        <n v="10.801429166666663" u="1"/>
        <n v="13.854875" u="1"/>
        <n v="17.685299999999998" u="1"/>
        <n v="62.35406666666664" u="1"/>
        <n v="85.97708999999999" u="1"/>
        <n v="20.593240000000002" u="1"/>
        <n v="36.771333333333317" u="1"/>
        <n v="43.93357499999999" u="1"/>
        <n v="160.42699999999999" u="1"/>
        <n v="5.9703499999999998" u="1"/>
        <n v="7.7008333333333336" u="1"/>
        <n v="18.548999999999996" u="1"/>
        <n v="12.206213333333327" u="1"/>
        <n v="14.593274999999998" u="1"/>
        <n v="0.46377000000000002" u="1"/>
        <n v="10.445089999999997" u="1"/>
        <n v="12.522300000000001" u="1"/>
        <n v="18.566650000000003" u="1"/>
        <n v="2.5868183333333272" u="1"/>
        <n v="9.1424000000000003" u="1"/>
        <n v="20.697933333333328" u="1"/>
        <n v="0.142675" u="1"/>
        <n v="18.495229999999999" u="1"/>
        <n v="41.652999999999999" u="1"/>
        <n v="3.3250499999999996" u="1"/>
        <n v="16.245670833333328" u="1"/>
        <n v="17.071899999999999" u="1"/>
        <n v="69.044600000000003" u="1"/>
        <n v="12.132203333333333" u="1"/>
        <n v="42.126428333333322" u="1"/>
        <n v="11.642225" u="1"/>
        <n v="12.988544999999997" u="1"/>
        <n v="13.792733333333327" u="1"/>
        <n v="27.849666666666664" u="1"/>
        <n v="29.642099999999999" u="1"/>
        <n v="29.658174999999986" u="1"/>
        <n v="35.728373333333323" u="1"/>
        <n v="5.0725916666666651" u="1"/>
        <n v="20.530513553333332" u="1"/>
        <n v="7.4690066666666644" u="1"/>
        <n v="25.385100000000001" u="1"/>
        <n v="32.334101666666655" u="1"/>
        <n v="14.77295" u="1"/>
        <n v="7.1824700000000004" u="1"/>
        <n v="19.162403333333334" u="1"/>
        <n v="30.738533333333326" u="1"/>
        <n v="5.3415986363636359" u="1"/>
        <n v="8.0390633333333312" u="1"/>
        <n v="12.897639999999996" u="1"/>
        <n v="16.284500000000001" u="1"/>
        <n v="26.744" u="1"/>
        <n v="60.436966666666656" u="1"/>
        <n v="0.158851666666666" u="1"/>
        <n v="8.5009916666666658" u="1"/>
        <n v="10.81784" u="1"/>
        <n v="13.869333333333334" u="1"/>
        <n v="14.285" u="1"/>
        <n v="15.0610625" u="1"/>
        <n v="8.8457658333333331" u="1"/>
        <n v="9.9056999999999995" u="1"/>
        <n v="29.305063333333322" u="1"/>
        <n v="29.76886833333333" u="1"/>
        <n v="45.928794999999994" u="1"/>
        <n v="1.2949083289999999" u="1"/>
        <n v="9.9057000000000013" u="1"/>
        <n v="22.161443333333324" u="1"/>
        <n v="31.900000000000002" u="1"/>
        <n v="47.966799999999999" u="1"/>
        <n v="15.359466666666664" u="1"/>
        <n v="33.291600000000003" u="1"/>
        <n v="4.6377000000000006" u="1"/>
        <n v="10.940399999999999" u="1"/>
        <n v="18.966999999999999" u="1"/>
        <n v="25.384799999999998" u="1"/>
        <n v="55.459478333333323" u="1"/>
        <n v="1.1538625000000005" u="1"/>
        <n v="12.967745000000001" u="1"/>
        <n v="16.094124999999998" u="1"/>
        <n v="23.7545" u="1"/>
        <n v="29.876863333333326" u="1"/>
        <n v="12.037243333333326" u="1"/>
        <n v="16.025562499999999" u="1"/>
        <n v="23.81345" u="1"/>
        <n v="10.911372696969696" u="1"/>
        <n v="26.534399999999998" u="1"/>
        <n v="9.6586291666666622" u="1"/>
        <n v="10.224829999999999" u="1"/>
        <n v="10.31183" u="1"/>
        <n v="11.334101666666658" u="1"/>
        <n v="17.853974999999998" u="1"/>
        <n v="18.307639999999999" u="1"/>
        <n v="75.156099999999995" u="1"/>
        <n v="10.185516666666658" u="1"/>
        <n v="33.587040000000002" u="1"/>
        <n v="34.634059999999998" u="1"/>
        <n v="54.812439999999981" u="1"/>
        <n v="26.92754" u="1"/>
        <n v="93.845596666666665" u="1"/>
        <n v="1.19323333333333" u="1"/>
        <n v="7.4887399999999964" u="1"/>
        <n v="20.464942028985508" u="1"/>
        <n v="10.847468333333314" u="1"/>
        <n v="11.4178" u="1"/>
        <n v="20.868002666666666" u="1"/>
        <n v="22.639448333333323" u="1"/>
        <n v="29.903749999999999" u="1"/>
        <n v="31.091799999999999" u="1"/>
        <n v="38.704062499999999" u="1"/>
        <n v="2.6072366666666578" u="1"/>
        <n v="8.8323999999999998" u="1"/>
        <n v="18.921044921652424" u="1"/>
        <n v="31.878900000000002" u="1"/>
        <n v="34.446166666666656" u="1"/>
        <n v="50.305359999999993" u="1"/>
        <n v="0.16993333333333299" u="1"/>
        <n v="7.3057939999999997" u="1"/>
        <n v="10.498000000000001" u="1"/>
        <n v="10.528639999999999" u="1"/>
        <n v="12.440633333333324" u="1"/>
        <n v="13.170249999999989" u="1"/>
        <n v="14.55269" u="1"/>
        <n v="18.400466666666659" u="1"/>
        <n v="29.252200000000002" u="1"/>
        <n v="8.423379999999991" u="1"/>
        <n v="14.603569444444444" u="1"/>
        <n v="19.58851666666666" u="1"/>
        <n v="29.655999999999999" u="1"/>
        <n v="7.2038000000000002" u="1"/>
        <n v="32.988660000000003" u="1"/>
        <n v="0.90089236111111104" u="1"/>
        <n v="15.45443" u="1"/>
        <n v="110.8293125" u="1"/>
        <n v="6.2839999999999998" u="1"/>
        <n v="29.713374999999999" u="1"/>
        <n v="21.972126666666661" u="1"/>
        <n v="9.867251666666661" u="1"/>
        <n v="12.058799999999994" u="1"/>
        <n v="12.46508" u="1"/>
        <n v="22.966799999999999" u="1"/>
        <n v="14.888866666666662" u="1"/>
        <n v="15.592309999999999" u="1"/>
        <n v="15.60083333333333" u="1"/>
        <n v="36.003404756410255" u="1"/>
        <n v="36.971261666666663" u="1"/>
        <n v="3.0610624999999998" u="1"/>
        <n v="3.168923333333316" u="1"/>
        <n v="6.2367999999999997" u="1"/>
        <n v="9.0645299999999995" u="1"/>
        <n v="15.266233333333332" u="1"/>
        <n v="17.518213333333332" u="1"/>
        <n v="26.270813333333329" u="1"/>
        <n v="101.54165" u="1"/>
        <n v="13.142200000000001" u="1"/>
        <n v="20.319794429927718" u="1"/>
        <n v="26.128425" u="1"/>
        <n v="26.61333333333333" u="1"/>
        <n v="5.3785066666666559" u="1"/>
        <n v="11.5989" u="1"/>
        <n v="16.447846666666649" u="1"/>
        <n v="33.258120000000005" u="1"/>
        <n v="0.75346043462962986" u="1"/>
        <n v="2.8591149999999934" u="1"/>
        <n v="11.177300000000001" u="1"/>
        <n v="18.490360000000003" u="1"/>
        <n v="19.793008333333329" u="1"/>
        <n v="31.220598333333324" u="1"/>
        <n v="6.4989866666666671" u="1"/>
        <n v="7.71075" u="1"/>
        <n v="9.6946766666666626" u="1"/>
        <n v="12.427795" u="1"/>
        <n v="12.64892" u="1"/>
        <n v="16.430800000000001" u="1"/>
        <n v="16.6814" u="1"/>
        <n v="26.280049999999996" u="1"/>
        <n v="46.195999999999998" u="1"/>
        <n v="1.9624666666666659" u="1"/>
        <n v="16.037208333333332" u="1"/>
        <n v="19.281516666666668" u="1"/>
        <n v="20.280850000000001" u="1"/>
        <n v="53.896099999999997" u="1"/>
        <n v="2.1587133333333326" u="1"/>
        <n v="21.159869999999994" u="1"/>
        <n v="22.706363333333325" u="1"/>
        <n v="13.343539999999985" u="1"/>
        <n v="25.203899999999997" u="1"/>
        <n v="0.77279166666666665" u="1"/>
        <n v="7.0795240000000002" u="1"/>
        <n v="14.207129999999999" u="1"/>
        <n v="15.142250000000001" u="1"/>
        <n v="15.31523666666666" u="1"/>
        <n v="15.491566666666664" u="1"/>
        <n v="15.556099666666666" u="1"/>
        <n v="16.324835" u="1"/>
        <n v="46.6556" u="1"/>
        <n v="67.78420898433049" u="1"/>
        <n v="15.855080000000001" u="1"/>
        <n v="15.995700000000001" u="1"/>
        <n v="17.95987083333333" u="1"/>
        <n v="24.0748" u="1"/>
        <n v="29.422449999999998" u="1"/>
        <n v="11.380891663" u="1"/>
        <n v="15.374078333333319" u="1"/>
        <n v="29.018198333333327" u="1"/>
        <n v="30.241396666666667" u="1"/>
        <n v="91.779218333333318" u="1"/>
        <n v="18.693124999999998" u="1"/>
        <n v="19.322419333333333" u="1"/>
        <n v="21.642599999999998" u="1"/>
        <n v="22.195995000000003" u="1"/>
        <n v="35.081499999999998" u="1"/>
        <n v="7.3339833260000002" u="1"/>
        <n v="20.722799999999999" u="1"/>
        <n v="26.110409999999987" u="1"/>
        <n v="26.739649999999997" u="1"/>
        <n v="28.769928333333329" u="1"/>
        <n v="11.275866666666667" u="1"/>
        <n v="18.379066666666663" u="1"/>
        <n v="29.620562499999998" u="1"/>
        <n v="6.9006163831908847" u="1"/>
        <n v="7.8492883333333268" u="1"/>
        <n v="9.844574999999999" u="1"/>
        <n v="21.7545" u="1"/>
        <n v="32.502194166666669" u="1"/>
        <n v="2.2615210000000001" u="1"/>
        <n v="9.6670799999999986" u="1"/>
        <n v="26.805589999999999" u="1"/>
        <n v="107.15749833333331" u="1"/>
        <n v="14.807499999999999" u="1"/>
        <n v="23.538" u="1"/>
        <n v="39.236375000000002" u="1"/>
        <n v="47.60125" u="1"/>
        <n v="55.699366666666663" u="1"/>
        <n v="0.52547999999999995" u="1"/>
        <n v="1.23672" u="1"/>
        <n v="1.3136999999999999" u="1"/>
        <n v="3.1528799999999997" u="1"/>
        <n v="10.42789833333333" u="1"/>
        <n v="10.865195833333328" u="1"/>
        <n v="17.659029999999998" u="1"/>
        <n v="33.53736635417733" u="1"/>
        <n v="1.8937616666666672" u="1"/>
        <n v="13.264200000000001" u="1"/>
        <n v="14.845800000000001" u="1"/>
        <n v="1.012876666666662" u="1"/>
        <n v="22.444200000000002" u="1"/>
        <n v="25.344933333333326" u="1"/>
        <n v="8.5416266666666552" u="1"/>
        <n v="32.092967999999999" u="1"/>
        <n v="15.99281" u="1"/>
        <n v="25.433400000000002" u="1"/>
        <n v="32.165149999999997" u="1"/>
        <n v="2.722249999999995" u="1"/>
        <n v="9.2061666666666646" u="1"/>
        <n v="15.876335000000001" u="1"/>
        <n v="35.805900000000001" u="1"/>
        <n v="69.707644999999999" u="1"/>
        <n v="109.04938333333331" u="1"/>
        <n v="10.456099999999999" u="1"/>
        <n v="10.588941818181819" u="1"/>
        <n v="11.784208984330485" u="1"/>
        <n v="11.9994" u="1"/>
        <n v="12.698074999999999" u="1"/>
        <n v="13.664999999999999" u="1"/>
        <n v="15.989297000000001" u="1"/>
        <n v="28.172000000000001" u="1"/>
        <n v="29.03863333333333" u="1"/>
        <n v="60.173999999999999" u="1"/>
        <n v="3.4947366666666522" u="1"/>
        <n v="8.2052999999999994" u="1"/>
        <n v="11.141667500000001" u="1"/>
        <n v="14.987174999999999" u="1"/>
        <n v="17.58851666666666" u="1"/>
        <n v="11.353633333333324" u="1"/>
        <n v="14.953622950819671" u="1"/>
        <n v="16.950559999999999" u="1"/>
        <n v="32.582998333333322" u="1"/>
        <n v="5.9275866666666666" u="1"/>
        <n v="8.1642600000000005" u="1"/>
        <n v="17.507408333333331" u="1"/>
        <n v="1.8925583269999999" u="1"/>
        <n v="9.41892" u="1"/>
        <n v="11.00863333333332" u="1"/>
        <n v="14.738" u="1"/>
        <n v="8.867251666666661" u="1"/>
        <n v="11.130479999999999" u="1"/>
        <n v="28.590299999999999" u="1"/>
        <n v="30.086928333333326" u="1"/>
        <n v="53.208674999999999" u="1"/>
        <n v="2.2623124999999948" u="1"/>
        <n v="5.7264749999999989" u="1"/>
        <n v="33.933116666666663" u="1"/>
        <n v="135.30535999999998" u="1"/>
        <n v="0.85646750000000005" u="1"/>
        <n v="7.8528833300000001" u="1"/>
        <n v="20.214216" u="1"/>
        <n v="2.8468" u="1"/>
        <n v="7.4753750000000005" u="1"/>
        <n v="10.238091663000001" u="1"/>
        <n v="15.598700000000001" u="1"/>
        <n v="18.6112" u="1"/>
        <n v="33.937595999999999" u="1"/>
        <n v="41.342412683760685" u="1"/>
        <n v="45.639399999999995" u="1"/>
        <n v="46.305063333333322" u="1"/>
        <n v="0.84966666666666502" u="1"/>
        <n v="43.99145" u="1"/>
        <n v="64.643039999999999" u="1"/>
        <n v="1.2878666666666672" u="1"/>
        <n v="10.6755" u="1"/>
        <n v="18.718440000000001" u="1"/>
        <n v="66.628029999999995" u="1"/>
        <n v="3.5710183333333179" u="1"/>
        <n v="13.634059999999996" u="1"/>
        <n v="3.5734666666666675" u="1"/>
        <n v="13.3758" u="1"/>
        <n v="19.159869999999994" u="1"/>
        <n v="19.565013212250712" u="1"/>
        <n v="47.171999999999997" u="1"/>
        <n v="10.673706521739133" u="1"/>
        <n v="21.119700000000002" u="1"/>
        <n v="25.780804227920228" u="1"/>
        <n v="4.0347999999999837" u="1"/>
        <n v="11.732166666666659" u="1"/>
        <n v="1.4615591666666672" u="1"/>
        <n v="7.3053350000000004" u="1"/>
        <n v="7.5991" u="1"/>
        <n v="23.531100000000002" u="1"/>
        <n v="2.2785333333333342" u="1"/>
        <n v="7.4814600000000002" u="1"/>
        <n v="21.507208333333331" u="1"/>
        <n v="24.813400000000001" u="1"/>
        <n v="24.965996666666655" u="1"/>
        <n v="33.727811666666661" u="1"/>
        <n v="38.5458" u="1"/>
        <n v="5.4682700000000004" u="1"/>
        <n v="6.2621124999999953" u="1"/>
        <n v="14.850010000000001" u="1"/>
        <n v="22.786206666666658" u="1"/>
        <n v="30.638599999999997" u="1"/>
        <n v="32.825897140594378" u="1"/>
        <n v="55.350925000000004" u="1"/>
        <n v="22.995874999999998" u="1"/>
        <n v="28.951347883333334" u="1"/>
        <n v="64.467926666666656" u="1"/>
        <n v="10.8566" u="1"/>
        <n v="10.86831666666666" u="1"/>
        <n v="11.689399999999999" u="1"/>
        <n v="15.275666666666668" u="1"/>
        <n v="20.246766666666659" u="1"/>
        <n v="26.1723" u="1"/>
        <n v="30.045999999999999" u="1"/>
        <n v="34.1" u="1"/>
        <n v="9.9388283333333298" u="1"/>
        <n v="13.122418333333334" u="1"/>
        <n v="16.276562500000001" u="1"/>
        <n v="17.011995000000002" u="1"/>
        <n v="17.282575000000001" u="1"/>
        <n v="19.508324999999999" u="1"/>
        <n v="25.490110000000001" u="1"/>
        <n v="29.065071666666658" u="1"/>
        <n v="32.943637500000001" u="1"/>
        <n v="40.078399999999988" u="1"/>
        <n v="4.1441048611111109" u="1"/>
        <n v="13.532755" u="1"/>
        <n v="21.923630000000003" u="1"/>
        <n v="24.196698333333327" u="1"/>
        <n v="0.19813333333333341" u="1"/>
        <n v="8.2667333333333346" u="1"/>
        <n v="8.9358430000000002" u="1"/>
        <n v="9.4278983333333297" u="1"/>
        <n v="20.133529454545457" u="1"/>
        <n v="20.224466664000001" u="1"/>
        <n v="46.024953333333322" u="1"/>
        <n v="6.6737583310000002" u="1"/>
        <n v="6.0713000909090908" u="1"/>
        <n v="9.4794900000000002" u="1"/>
        <n v="18.759374999999999" u="1"/>
        <n v="23.344933333333326" u="1"/>
        <n v="17.939456666666661" u="1"/>
        <n v="6.7101666666666668" u="1"/>
        <n v="8.409834999999994" u="1"/>
        <n v="8.7778150000000004" u="1"/>
        <n v="9.911641666666668" u="1"/>
        <n v="15.315170138888888" u="1"/>
        <n v="18.111459" u="1"/>
        <n v="25.679733333333331" u="1"/>
        <n v="32.607799999999997" u="1"/>
        <n v="68.418400000000005" u="1"/>
        <n v="7.7088000000000001" u="1"/>
        <n v="40.667466666666655" u="1"/>
        <n v="63.732466666666639" u="1"/>
        <n v="27.168399999999998" u="1"/>
        <n v="40.042499999999997" u="1"/>
        <n v="7.2814833300000004" u="1"/>
        <n v="9.0952916629999994" u="1"/>
        <n v="12.32274" u="1"/>
        <n v="14.16984999999999" u="1"/>
        <n v="15.9992" u="1"/>
        <n v="22.647574999999996" u="1"/>
        <n v="49.09707499999999" u="1"/>
        <n v="3.1024066666666581" u="1"/>
        <n v="32.812375000000003" u="1"/>
        <n v="76" u="1"/>
        <n v="8.4481350000000006" u="1"/>
        <n v="9.8749599999999997" u="1"/>
        <n v="18.246459999999999" u="1"/>
        <n v="26.6524" u="1"/>
        <n v="8.9902666666666669" u="1"/>
        <n v="8.9976249999999993" u="1"/>
        <n v="13.409333333333334" u="1"/>
        <n v="0.24012666666666599" u="1"/>
        <n v="11.598345" u="1"/>
        <n v="54.356937500000001" u="1"/>
        <n v="100.95445000000001" u="1"/>
        <n v="11.46493333333332" u="1"/>
        <n v="15.00843333333332" u="1"/>
        <n v="15.069000000000001" u="1"/>
        <n v="31.420674999999999" u="1"/>
        <n v="32.106000000000002" u="1"/>
        <n v="33.271975000000005" u="1"/>
        <n v="13.552434999999994" u="1"/>
        <n v="15.054241666666668" u="1"/>
        <n v="25.583759999999991" u="1"/>
        <n v="38.031233333333319" u="1"/>
        <n v="39.029443333333326" u="1"/>
        <n v="2.559514999999986" u="1"/>
        <n v="5.0434999999999803" u="1"/>
        <n v="10.58936666666666" u="1"/>
        <n v="12.21261" u="1"/>
        <n v="21.167324999999998" u="1"/>
        <n v="45.301469999999988" u="1"/>
        <n v="8.7106033333333279" u="1"/>
        <n v="11.888" u="1"/>
        <n v="32.565600000000003" u="1"/>
        <n v="33.285939999999989" u="1"/>
        <n v="110.9323" u="1"/>
        <n v="2.9372100000000003" u="1"/>
        <n v="24.833083333333335" u="1"/>
        <n v="8.8810000000000002" u="1"/>
        <n v="15.265256776666666" u="1"/>
        <n v="15.64106" u="1"/>
        <n v="23.591263333333323" u="1"/>
        <n v="33.709200000000003" u="1"/>
        <n v="67.054476102564109" u="1"/>
        <n v="8.1705000000000005" u="1"/>
        <n v="9.7138000000000009" u="1"/>
        <n v="14.140225000000001" u="1"/>
        <n v="9.3289249999999893" u="1"/>
        <n v="12.166499999999999" u="1"/>
        <n v="14.981963194444445" u="1"/>
        <n v="16.801426666666664" u="1"/>
        <n v="17.159869999999994" u="1"/>
        <n v="17.388470833333329" u="1"/>
        <n v="18.706363333333325" u="1"/>
        <n v="17.938866663999999" u="1"/>
        <n v="24.62063333333333" u="1"/>
        <n v="32.524151666666668" u="1"/>
        <n v="19.260437499999998" u="1"/>
        <n v="20.382774999999988" u="1"/>
        <n v="23.780804227920228" u="1"/>
        <n v="24.340516666666659" u="1"/>
        <n v="8.7230333333333192" u="1"/>
        <n v="25.422449999999998" u="1"/>
        <n v="5.1198121552706564" u="1"/>
        <n v="15.6996" u="1"/>
        <n v="15.73196666666666" u="1"/>
        <n v="117.16747874501425" u="1"/>
        <n v="0.45246249999999899" u="1"/>
        <n v="17.433299999999999" u="1"/>
        <n v="21.814066666666669" u="1"/>
        <n v="8.1408749999999994" u="1"/>
        <n v="29.3491" u="1"/>
        <n v="37.075099999999999" u="1"/>
        <n v="12.063166666666664" u="1"/>
        <n v="13.229401666666664" u="1"/>
        <n v="16.039562500000002" u="1"/>
        <n v="17.351219999999994" u="1"/>
        <n v="20.513216661999998" u="1"/>
        <n v="27.034279999999999" u="1"/>
        <n v="27.928100000000001" u="1"/>
        <n v="33.333593999999998" u="1"/>
        <n v="53.260069999999992" u="1"/>
        <n v="15.241125" u="1"/>
        <n v="37.828174999999995" u="1"/>
        <n v="60.606000000000002" u="1"/>
        <n v="6.7100833300000007" u="1"/>
        <n v="12.509774999999999" u="1"/>
        <n v="14.856400000000001" u="1"/>
        <n v="27.065071666666658" u="1"/>
        <n v="29.895349998" u="1"/>
        <n v="13.140935000000001" u="1"/>
        <n v="13.812649166666668" u="1"/>
        <n v="47.398666666666657" u="1"/>
        <n v="8.4278983333333297" u="1"/>
        <n v="12.266533333333333" u="1"/>
        <n v="34.120137499999998" u="1"/>
        <n v="7.3197399999999924" u="1"/>
        <n v="27.983899999999998" u="1"/>
        <n v="37.039199999999994" u="1"/>
        <n v="2.8888666666666607" u="1"/>
        <n v="11.140324999999999" u="1"/>
        <n v="13.865633333333321" u="1"/>
        <n v="27.081070833333335" u="1"/>
        <n v="0.29901500000000009" u="1"/>
        <n v="3.0086099999999996" u="1"/>
        <n v="1.5526166666666599" u="1"/>
        <n v="9.6111800000000009" u="1"/>
        <n v="16.639448333333323" u="1"/>
        <n v="16.816749999999999" u="1"/>
        <n v="35.334933333333318" u="1"/>
        <n v="36.667466666666655" u="1"/>
        <n v="13.083" u="1"/>
        <n v="18.5413" u="1"/>
        <n v="29.667670000000001" u="1"/>
        <n v="36.042499999999997" u="1"/>
        <n v="36.290033333333326" u="1"/>
        <n v="40.022400000000005" u="1"/>
        <n v="0.30083499999999896" u="1"/>
        <n v="6.4562999999999997" u="1"/>
        <n v="7.2890999999999995" u="1"/>
        <n v="12.265671666666654" u="1"/>
        <n v="21.678519999999999" u="1"/>
        <n v="28.340316666666659" u="1"/>
        <n v="34.085000000000001" u="1"/>
        <n v="36.098383333333331" u="1"/>
        <n v="1.275603333333333" u="1"/>
        <n v="5.8201811726666666" u="1"/>
        <n v="7.2891000000000004" u="1"/>
        <n v="9.3183749999999996" u="1"/>
        <n v="14.79425833333333" u="1"/>
        <n v="1.7580743474691363" u="1"/>
        <n v="11.089186666666665" u="1"/>
        <n v="42.681166666666662" u="1"/>
        <n v="43.590910000000001" u="1"/>
        <n v="47.362333333333318" u="1"/>
        <n v="94.283999999999992" u="1"/>
        <n v="8.5709999999999997" u="1"/>
        <n v="23.713374999999999" u="1"/>
        <n v="45.0747" u="1"/>
        <n v="2.8655958333333267" u="1"/>
        <n v="10.533160000000001" u="1"/>
        <n v="15.464733333333321" u="1"/>
        <n v="24.590299999999999" u="1"/>
        <n v="121.34106250000001" u="1"/>
        <n v="10.927875" u="1"/>
        <n v="11.91387499999999" u="1"/>
        <n v="15.400000000000002" u="1"/>
        <n v="30.20913333333333" u="1"/>
        <n v="30.513051666666659" u="1"/>
        <n v="5.2754033333333332" u="1"/>
        <n v="22.05491666666666" u="1"/>
        <n v="38.649609999999996" u="1"/>
        <n v="80.836964999999992" u="1"/>
        <n v="20.121066666666668" u="1"/>
        <n v="26.869" u="1"/>
        <n v="27.304043333333325" u="1"/>
        <n v="17.942399999999999" u="1"/>
        <n v="33.807000000000002" u="1"/>
        <n v="5.7435466666666564" u="1"/>
        <n v="6.5659999999999998" u="1"/>
        <n v="22.867779999999993" u="1"/>
        <n v="32.726190000000003" u="1"/>
        <n v="50.976200000000006" u="1"/>
        <n v="11.4245" u="1"/>
        <n v="13.7136" u="1"/>
        <n v="20.226005284900285" u="1"/>
        <n v="33.783266666666663" u="1"/>
        <n v="5.9808000000000003" u="1"/>
        <n v="6.1214199999999996" u="1"/>
        <n v="11.1282" u="1"/>
        <n v="11.953038333333332" u="1"/>
        <n v="26.953109999999995" u="1"/>
        <n v="11.141643333333324" u="1"/>
        <n v="23.50686" u="1"/>
        <n v="29.513049999999993" u="1"/>
        <n v="40.03863333333333" u="1"/>
        <n v="7.7538450000000001" u="1"/>
        <n v="8.9540000000000006" u="1"/>
        <n v="18.382774999999988" u="1"/>
        <n v="29.914000000000001" u="1"/>
        <n v="32.702759999999991" u="1"/>
        <n v="37.010379999999991" u="1"/>
        <n v="11.0610625" u="1"/>
        <n v="12.855080000000001" u="1"/>
        <n v="29.836872499999998" u="1"/>
        <n v="66.888866666666658" u="1"/>
        <n v="7.468679166666659" u="1"/>
        <n v="9.1793333333333198" u="1"/>
        <n v="12.72283333333332" u="1"/>
        <n v="35.236719999999998" u="1"/>
        <n v="36.891576666666644" u="1"/>
        <n v="8.824118181818183E-2" u="1"/>
        <n v="0.69770166666666689" u="1"/>
        <n v="29.078309999999988" u="1"/>
        <n v="13.269733333333328" u="1"/>
        <n v="15.34075" u="1"/>
        <n v="20.985824999999998" u="1"/>
        <n v="27.3491" u="1"/>
        <n v="35.270813333333329" u="1"/>
        <n v="35.786729999999999" u="1"/>
        <n v="12.527126666666662" u="1"/>
        <n v="14.189533333333332" u="1"/>
        <n v="23.620562499999998" u="1"/>
        <n v="30.4297" u="1"/>
        <n v="0.26472354545454546" u="1"/>
        <n v="8.3037666666666592" u="1"/>
        <n v="17.164840000000002" u="1"/>
        <n v="21.137449999999991" u="1"/>
        <n v="7.8534249999999997" u="1"/>
        <n v="16.291" u="1"/>
        <n v="25.065071666666658" u="1"/>
        <n v="0.80222666666666398" u="1"/>
        <n v="12.966075" u="1"/>
        <n v="17.078099999999999" u="1"/>
        <n v="18.109196666666655" u="1"/>
        <n v="36.584424999999996" u="1"/>
        <n v="36.830599999999997" u="1"/>
        <n v="36.849825000000003" u="1"/>
        <n v="42.552616666666658" u="1"/>
        <n v="4.0783999999999914" u="1"/>
        <n v="4.6724999999999994" u="1"/>
        <n v="8.6772283333333267" u="1"/>
        <n v="23.781799999999997" u="1"/>
        <n v="0.2006" u="1"/>
        <n v="0.89160000000000039" u="1"/>
        <n v="4.6725000000000003" u="1"/>
        <n v="7.8470599999999999" u="1"/>
        <n v="11.854624999999999" u="1"/>
        <n v="9.6940183333333341" u="1"/>
        <n v="9.7326200000000007" u="1"/>
        <n v="10.557458333333331" u="1"/>
        <n v="32.285069999999997" u="1"/>
        <n v="44.335900000000002" u="1"/>
        <n v="3.3390079273504281" u="1"/>
        <n v="7.1763599999999999" u="1"/>
        <n v="12.151508329" u="1"/>
        <n v="12.964500000000001" u="1"/>
        <n v="14.321933333333321" u="1"/>
        <n v="30.494736666666654" u="1"/>
        <n v="4.130143333333316" u="1"/>
        <n v="23.091799999999999" u="1"/>
        <n v="6.971053363636365" u="1"/>
        <n v="12.098319999999999" u="1"/>
        <n v="13.626300000000001" u="1"/>
        <n v="23.168399999999998" u="1"/>
        <n v="8.5999166666666653" u="1"/>
        <n v="32.419196666666664" u="1"/>
        <n v="36.903750000000002" u="1"/>
        <n v="74.866683333333313" u="1"/>
        <n v="0.168116666666666" u="1"/>
        <n v="11.61701666666665" u="1"/>
        <n v="33.834037500000001" u="1"/>
        <n v="34.990400000000001" u="1"/>
        <n v="50.655999999999999" u="1"/>
        <n v="0.27350999999999998" u="1"/>
        <n v="4.5596833333333349" u="1"/>
        <n v="8.3536333333333239" u="1"/>
        <n v="10.089186666666665" u="1"/>
        <n v="24.935608333333331" u="1"/>
        <n v="5.6259833333333233" u="1"/>
        <n v="8.1976174999999998" u="1"/>
        <n v="20.483345833333331" u="1"/>
        <n v="22.016169999999999" u="1"/>
        <n v="22.168849999999999" u="1"/>
        <n v="98.426749999999998" u="1"/>
        <n v="12.5708" u="1"/>
        <n v="19.407271666666652" u="1"/>
        <n v="19.654086" u="1"/>
        <n v="3.1672374999999926" u="1"/>
        <n v="12.110900000000001" u="1"/>
        <n v="17.860778333333325" u="1"/>
        <n v="35.393380000000001" u="1"/>
        <n v="10.597075" u="1"/>
        <n v="10.855335" u="1"/>
        <n v="24.72879" u="1"/>
        <n v="46.722966666666657" u="1"/>
        <n v="9.9809333333333345" u="1"/>
        <n v="10.888866666666662" u="1"/>
        <n v="29.893806870370369" u="1"/>
        <n v="2.1478199999999941" u="1"/>
        <n v="2.3248349999999998" u="1"/>
        <n v="20.290800000000001" u="1"/>
        <n v="34.3354" u="1"/>
        <n v="43.356031709401712" u="1"/>
        <n v="87.718683333333317" u="1"/>
        <n v="27.52806666666666" u="1"/>
        <n v="2.4960299999999997" u="1"/>
        <n v="13.6821" u="1"/>
        <n v="21.367856666666661" u="1"/>
        <n v="34.76886833333333" u="1"/>
        <n v="54.069200000000002" u="1"/>
        <n v="31.614000000000001" u="1"/>
        <n v="123.98769999999999" u="1"/>
        <n v="153.2937" u="1"/>
        <n v="14.830274999999999" u="1"/>
        <n v="14.920166666666663" u="1"/>
        <n v="15.424300000000001" u="1"/>
        <n v="18.226005284900285" u="1"/>
        <n v="19.666164872507125" u="1"/>
        <n v="38.989380000000004" u="1"/>
        <n v="58.855796666666656" u="1"/>
        <n v="0.39330799999999999" u="1"/>
        <n v="5.1544246376811609" u="1"/>
        <n v="7.6896000000000004" u="1"/>
        <n v="0.487526666666664" u="1"/>
        <n v="1.6821000000000002" u="1"/>
        <n v="2.1351" u="1"/>
        <n v="42.338750000000005" u="1"/>
        <n v="10.27881" u="1"/>
        <n v="13.499988333333324" u="1"/>
        <n v="18.093060000000001" u="1"/>
        <n v="21.348045647839509" u="1"/>
        <n v="0.93450000000000011" u="1"/>
        <n v="2.185575" u="1"/>
        <n v="3.5304499999999859" u="1"/>
        <n v="15.123533333333334" u="1"/>
        <n v="33.453753333333324" u="1"/>
        <n v="8.6461800000000011" u="1"/>
        <n v="14.274399999999991" u="1"/>
        <n v="26.342649999999999" u="1"/>
        <n v="36.8994" u="1"/>
        <n v="83.614119999999971" u="1"/>
        <n v="0.36012499999999997" u="1"/>
        <n v="0.92362499999999992" u="1"/>
        <n v="10.711825000000001" u="1"/>
        <n v="22.484186666666655" u="1"/>
        <n v="13.17913333333332" u="1"/>
        <n v="38.636119999999991" u="1"/>
        <n v="0.84058333333333002" u="1"/>
        <n v="2.5213299999999927" u="1"/>
        <n v="10.359466666666664" u="1"/>
        <n v="17.483716666666659" u="1"/>
        <n v="20.769928333333329" u="1"/>
        <n v="25.3491" u="1"/>
        <n v="26.0183" u="1"/>
        <n v="27.9345" u="1"/>
        <n v="13.441599999999999" u="1"/>
        <n v="19.367550000000001" u="1"/>
        <n v="42.338149999999999" u="1"/>
        <n v="44.742946666666654" u="1"/>
        <n v="9.3052399999999995" u="1"/>
        <n v="10.596775000000001" u="1"/>
        <n v="40.614699106666663" u="1"/>
        <n v="13.229410041310542" u="1"/>
        <n v="40.914000000000001" u="1"/>
        <n v="41.278075000000001" u="1"/>
        <n v="7.9253333333333345" u="1"/>
        <n v="9.1388999999999996" u="1"/>
        <n v="13.5565" u="1"/>
        <n v="14.8492" u="1"/>
        <n v="43.920614999999998" u="1"/>
        <n v="20.257533333333321" u="1"/>
        <n v="35.477800000000002" u="1"/>
        <n v="50.816719999999989" u="1"/>
        <n v="50.842699999999994" u="1"/>
        <n v="72.035533333333319" u="1"/>
        <n v="0.29720000000000013" u="1"/>
        <n v="0.79686666399999995" u="1"/>
        <n v="6.7309412727272733" u="1"/>
        <n v="11.428000000000001" u="1"/>
        <n v="11.764024999999995" u="1"/>
        <n v="21.742746666666658" u="1"/>
        <n v="7.01948333333333" u="1"/>
        <n v="8.6288333333333309" u="1"/>
        <n v="16.636687500000001" u="1"/>
        <n v="17.642700000000001" u="1"/>
        <n v="20.229826666666664" u="1"/>
        <n v="27.014399999999998" u="1"/>
        <n v="8.8548024999999999" u="1"/>
        <n v="9.9831149999999997" u="1"/>
        <n v="19.903749999999999" u="1"/>
        <n v="21.091799999999999" u="1"/>
        <n v="36.892499999999998" u="1"/>
        <n v="8.5491916666666654" u="1"/>
        <n v="8.7230833333333297" u="1"/>
        <n v="9.90794" u="1"/>
        <n v="10.39082" u="1"/>
        <n v="18.005200000000002" u="1"/>
        <n v="19.823396666666653" u="1"/>
        <n v="21.03863333333333" u="1"/>
        <n v="6.7459583333333253" u="1"/>
        <n v="31.495200000000001" u="1"/>
        <n v="33.720669999999991" u="1"/>
        <n v="10.984133333333327" u="1"/>
        <n v="11.381588333333333" u="1"/>
        <n v="13.18045" u="1"/>
        <n v="20.287353333333328" u="1"/>
        <n v="26.880879999999998" u="1"/>
        <n v="60.043119999999981" u="1"/>
        <n v="3.4688791666666585" u="1"/>
        <n v="7.9509999999999996" u="1"/>
        <n v="13.777366666666664" u="1"/>
        <n v="14.281500000000001" u="1"/>
        <n v="21.607500000000002" u="1"/>
        <n v="64.498999999999995" u="1"/>
        <n v="1.1119616666666621" u="1"/>
        <n v="50.474874999999997" u="1"/>
        <n v="0.60031666666666494" u="1"/>
        <n v="7.2904199999999939" u="1"/>
        <n v="14.691686666666655" u="1"/>
        <n v="18.767595" u="1"/>
        <n v="20.590299999999999" u="1"/>
        <n v="25.11788" u="1"/>
        <n v="60.992353333333327" u="1"/>
        <n v="2.0055666666666601" u="1"/>
        <n v="10.978199999999999" u="1"/>
        <n v="13.918439999999991" u="1"/>
        <n v="26.362333333333321" u="1"/>
        <n v="43.436400000000006" u="1"/>
        <n v="11.811" u="1"/>
        <n v="13.145193333333328" u="1"/>
        <n v="107.03390999999999" u="1"/>
        <n v="3.778331666666646" u="1"/>
        <n v="9.5380833333333346" u="1"/>
        <n v="9.5690249999999999" u="1"/>
        <n v="11.598699999999999" u="1"/>
        <n v="11.729330000000001" u="1"/>
        <n v="26.378625" u="1"/>
        <n v="11.223923333333325" u="1"/>
        <n v="15.579833333333321" u="1"/>
        <n v="22.526999999999997" u="1"/>
        <n v="3.4161599999999996" u="1"/>
        <n v="14.8459" u="1"/>
        <n v="17.377906666666657" u="1"/>
        <n v="46.782620000000001" u="1"/>
        <n v="23.201379999999993" u="1"/>
        <n v="29.722966666666661" u="1"/>
        <n v="35.045999999999999" u="1"/>
        <n v="42.800624999999997" u="1"/>
        <n v="12.64106" u="1"/>
        <n v="14.223824999999998" u="1"/>
        <n v="19.319718333333327" u="1"/>
        <n v="9.9530383333333319" u="1"/>
        <n v="15.126428333333326" u="1"/>
        <n v="21.987349999999999" u="1"/>
        <n v="24.345800000000001" u="1"/>
        <n v="24.650925000000001" u="1"/>
        <n v="30.69856666666665" u="1"/>
        <n v="10.418159999999993" u="1"/>
        <n v="14.353181666666663" u="1"/>
        <n v="8.1213999999999995" u="1"/>
        <n v="32.006786666666663" u="1"/>
        <n v="11.5571325" u="1"/>
        <n v="29.018401666666659" u="1"/>
        <n v="32.420878333333327" u="1"/>
        <n v="41.82" u="1"/>
        <n v="14.680683333333334" u="1"/>
        <n v="17.944226666666662" u="1"/>
        <n v="20.484186666666655" u="1"/>
        <n v="33.244250000000001" u="1"/>
        <n v="52.706949999999999" u="1"/>
        <n v="63.475999999999999" u="1"/>
        <n v="12.03806" u="1"/>
        <n v="15.770168333333327" u="1"/>
        <n v="17.140599999999999" u="1"/>
        <n v="36.536999999999999" u="1"/>
        <n v="12.189533333333332" u="1"/>
        <n v="4.7913083333333333" u="1"/>
        <n v="9.5902799999999999" u="1"/>
        <n v="12.241125" u="1"/>
        <n v="13.87725" u="1"/>
        <n v="22.045999999999999" u="1"/>
        <n v="40.128036666666659" u="1"/>
        <n v="0.83526333333333103" u="1"/>
        <n v="8.5604999999999993" u="1"/>
        <n v="14.082471014492755" u="1"/>
        <n v="30.580366666666663" u="1"/>
        <n v="9.3145216666666606" u="1"/>
        <n v="21.57544" u="1"/>
        <n v="29.800625" u="1"/>
        <n v="6.5903" u="1"/>
        <n v="10.238788333333334" u="1"/>
        <n v="27.184736666666659" u="1"/>
        <n v="69.141599999999997" u="1"/>
        <n v="3.5612033333333333" u="1"/>
        <n v="13.529920000000001" u="1"/>
        <n v="18.024431666666661" u="1"/>
        <n v="23.208221666666663" u="1"/>
        <n v="36.130269999999996" u="1"/>
        <n v="41.017499999999998" u="1"/>
        <n v="5.7778150000000004" u="1"/>
        <n v="21.377706666666658" u="1"/>
        <n v="39.979800000000004" u="1"/>
        <n v="11.214388333333321" u="1"/>
        <n v="16.784186666666667" u="1"/>
        <n v="44.516616666666664" u="1"/>
        <n v="40.3215" u="1"/>
        <n v="0.40844499999999906" u="1"/>
        <n v="6.6459483333333313" u="1"/>
        <n v="17.903749999999999" u="1"/>
        <n v="67.889859999999999" u="1"/>
        <n v="20.051324999999999" u="1"/>
        <n v="8.2478666666666669" u="1"/>
        <n v="11.414" u="1"/>
        <n v="15.446362000000001" u="1"/>
        <n v="41.975149999999999" u="1"/>
        <n v="29.495200000000001" u="1"/>
        <n v="30.196766666666662" u="1"/>
        <n v="7.8690583269999994" u="1"/>
        <n v="11.01305" u="1"/>
        <n v="13.134343333333325" u="1"/>
        <n v="15.991596666666663" u="1"/>
        <n v="29.990400000000001" u="1"/>
        <n v="16.08465" u="1"/>
        <n v="18.401800000000001" u="1"/>
        <n v="1.0963883333333337" u="1"/>
        <n v="13.630907000000001" u="1"/>
        <n v="36.300000000000004" u="1"/>
        <n v="1.9060766666666622" u="1"/>
        <n v="20.070060520617286" u="1"/>
        <n v="23.861530666666667" u="1"/>
        <n v="31.09404" u="1"/>
        <n v="32.738700000000001" u="1"/>
        <n v="57.341560000000001" u="1"/>
        <n v="0.48941000000000001" u="1"/>
        <n v="0.56935999999999998" u="1"/>
        <n v="13.197241666666649" u="1"/>
        <n v="14.246170833333331" u="1"/>
        <n v="24.530549999999998" u="1"/>
        <n v="36.024410842666668" u="1"/>
        <n v="63.197400000000002" u="1"/>
        <n v="13.135810000000001" u="1"/>
        <n v="15.07983417314815" u="1"/>
        <n v="34.383499999999998" u="1"/>
        <n v="53.427599999999998" u="1"/>
        <n v="11.266433333333332" u="1"/>
        <n v="13.6853" u="1"/>
        <n v="19.17681666666666" u="1"/>
        <n v="35.356031709401712" u="1"/>
        <n v="7.3411499999999998" u="1"/>
        <n v="71.702759999999984" u="1"/>
        <n v="5.7596799999999995" u="1"/>
        <n v="8.2846675000000012" u="1"/>
        <n v="13.390466666666667" u="1"/>
        <n v="13.5983" u="1"/>
        <n v="27.587416666666662" u="1"/>
        <n v="32.555466666666661" u="1"/>
        <n v="41.317" u="1"/>
        <n v="47.035714999999996" u="1"/>
        <n v="4.0368033333333155" u="1"/>
        <n v="16.740560000000002" u="1"/>
        <n v="31.523" u="1"/>
        <n v="15.113002642450143" u="1"/>
        <n v="16.796066664000001" u="1"/>
        <n v="18.436800000000002" u="1"/>
        <n v="20.953109999999995" u="1"/>
        <n v="24.863685" u="1"/>
        <n v="34.111800000000002" u="1"/>
        <n v="119.63179999999998" u="1"/>
        <n v="1.223525" u="1"/>
        <n v="13.239174974666668" u="1"/>
        <n v="46.583476666666662" u="1"/>
        <n v="9.8527500000000003" u="1"/>
        <n v="11.002089999999994" u="1"/>
        <n v="23.513049999999993" u="1"/>
        <n v="42.082999999999998" u="1"/>
        <n v="5.1425999999999998" u="1"/>
        <n v="9.0959883333333345" u="1"/>
        <n v="12.387119999999999" u="1"/>
        <n v="26.0808" u="1"/>
        <n v="30.10718" u="1"/>
        <n v="31.09554482647059" u="1"/>
        <n v="69.948483333333314" u="1"/>
        <n v="98.252600000000001" u="1"/>
        <n v="4.680745393939393" u="1"/>
        <n v="9.0540850000000006" u="1"/>
        <n v="11.93721" u="1"/>
        <n v="12.45564999999999" u="1"/>
        <n v="17.154200000000003" u="1"/>
        <n v="30.735599999999998" u="1"/>
        <n v="10.071588333333322" u="1"/>
        <n v="11.48583333333333" u="1"/>
        <n v="13.222099999999987" u="1"/>
        <n v="13.554924396000001" u="1"/>
        <n v="16.943324999999998" u="1"/>
        <n v="31.318059999999996" u="1"/>
        <n v="34.469726666666659" u="1"/>
        <n v="12.569535" u="1"/>
        <n v="29.223199999999999" u="1"/>
        <n v="42.4953" u="1"/>
        <n v="55.15291166666664" u="1"/>
        <n v="0.15082083333333299" u="1"/>
        <n v="4.7622666666666671" u="1"/>
        <n v="8.6926000000000005" u="1"/>
        <n v="12.379049999999999" u="1"/>
        <n v="12.87725" u="1"/>
        <n v="15.300173333333328" u="1"/>
        <n v="35.549633333333325" u="1"/>
        <n v="17.626345833333328" u="1"/>
        <n v="24.297000000000001" u="1"/>
        <n v="30.705444" u="1"/>
        <n v="0.50610271066666668" u="1"/>
        <n v="8.0442433333333305" u="1"/>
        <n v="26.276809999999998" u="1"/>
        <n v="44.440633333333324" u="1"/>
        <n v="3.9926333333333259" u="1"/>
        <n v="6.56935" u="1"/>
        <n v="9.0309550000000005" u="1"/>
        <n v="13.643700000000001" u="1"/>
        <n v="41.917640165242169" u="1"/>
        <n v="59.794812" u="1"/>
        <n v="0.46367499999999995" u="1"/>
        <n v="10.846" u="1"/>
        <n v="13.643700000000003" u="1"/>
        <n v="13.841133333333328" u="1"/>
        <n v="23.980687499999998" u="1"/>
        <n v="0.36018999999999901" u="1"/>
        <n v="8.8751666666666598" u="1"/>
        <n v="9.458639999999999" u="1"/>
        <n v="18.810566666666663" u="1"/>
        <n v="19.7746" u="1"/>
        <n v="6.8834300000000006" u="1"/>
        <n v="35.454866666666661" u="1"/>
        <n v="4.8322966666666618" u="1"/>
        <n v="13.82926666666666" u="1"/>
        <n v="29.302167106666669" u="1"/>
        <n v="3.7837479166666665" u="1"/>
        <n v="31.88235333333332" u="1"/>
        <n v="61.692" u="1"/>
        <n v="13.8352" u="1"/>
        <n v="17.168399999999998" u="1"/>
        <n v="21.531336" u="1"/>
        <n v="30.340812499999998" u="1"/>
        <n v="40.639479999999985" u="1"/>
        <n v="60.371033333333315" u="1"/>
        <n v="12.247666666666666" u="1"/>
        <n v="61.880499999999998" u="1"/>
        <n v="4.0185166666666667" u="1"/>
        <n v="13.04303" u="1"/>
        <n v="38.655999999999999" u="1"/>
        <n v="50" u="1"/>
        <n v="0.90031249999999996" u="1"/>
        <n v="1.429664999999994" u="1"/>
        <n v="13.150269999999995" u="1"/>
        <n v="13.804409999999994" u="1"/>
        <n v="21.194299996000002" u="1"/>
        <n v="8.6356799999999971" u="1"/>
        <n v="13.144562500000001" u="1"/>
        <n v="14.173555" u="1"/>
        <n v="31.17703333333332" u="1"/>
        <n v="13.84778" u="1"/>
        <n v="18.385666666666658" u="1"/>
        <n v="19.063800000000001" u="1"/>
        <n v="20.573344826470588" u="1"/>
        <n v="23.445689999999999" u="1"/>
        <n v="0.46578499999999801" u="1"/>
        <n v="10.803644999999999" u="1"/>
        <n v="29.09404" u="1"/>
        <n v="6.1031066666666636" u="1"/>
        <n v="10.84844" u="1"/>
        <n v="11.027100000000001" u="1"/>
        <n v="16.039679166666659" u="1"/>
        <n v="22.20913333333333" u="1"/>
        <n v="22.513051666666659" u="1"/>
        <n v="28.739804999999993" u="1"/>
        <n v="4.5712000000000002" u="1"/>
        <n v="7.9307099999999968" u="1"/>
        <n v="8.8911999999999995" u="1"/>
        <n v="17.188079999999999" u="1"/>
        <n v="27.518308132000001" u="1"/>
        <n v="31.4953" u="1"/>
        <n v="11.31284999999999" u="1"/>
        <n v="34.758569999999992" u="1"/>
        <n v="5.3424126837606849" u="1"/>
        <n v="5.4858000000000011" u="1"/>
        <n v="8.9287883333333227" u="1"/>
        <n v="25.614000000000001" u="1"/>
        <n v="34.500979999999998" u="1"/>
        <n v="40.034799999999983" u="1"/>
        <n v="57.989825000000003" u="1"/>
        <n v="3.6018999999999899" u="1"/>
        <n v="6.0770091666666675" u="1"/>
        <n v="11.358638909090908" u="1"/>
        <n v="25.722966666666661" u="1"/>
        <n v="29.523" u="1"/>
        <n v="32.17174666666665" u="1"/>
        <n v="6.1456601449275388" u="1"/>
        <n v="12.353181666666663" u="1"/>
        <n v="27.135033333333336" u="1"/>
        <n v="31.551100000000002" u="1"/>
        <n v="1.2648999999999999" u="1"/>
        <n v="10.848743333333324" u="1"/>
        <n v="12.291600000000001" u="1"/>
        <n v="12.698333333333327" u="1"/>
        <n v="19.552616666666658" u="1"/>
        <n v="7.7214316666666614" u="1"/>
        <n v="8.1422500000000007" u="1"/>
        <n v="10.882425" u="1"/>
        <n v="15.674611098290599" u="1"/>
        <n v="6.9346666666666668" u="1"/>
        <n v="8.4468662121212112" u="1"/>
        <n v="8.5962166666666651" u="1"/>
        <n v="51.024499999999996" u="1"/>
        <n v="2.3598479999999999" u="1"/>
        <n v="8.4105000000000008" u="1"/>
        <n v="25.618359999999999" u="1"/>
        <n v="35.358900000000006" u="1"/>
        <n v="55.691686666666655" u="1"/>
        <n v="9.0581449999999997" u="1"/>
        <n v="12.686466666666659" u="1"/>
        <n v="13.121659999999999" u="1"/>
        <n v="15.485633333333331" u="1"/>
        <n v="9.2322966666666613" u="1"/>
        <n v="20.403326666666668" u="1"/>
        <n v="25.635406666666665" u="1"/>
        <n v="2.3188500000000003" u="1"/>
        <n v="11.474875000000001" u="1"/>
        <n v="12.692399999999999" u="1"/>
        <n v="14.683775000000001" u="1"/>
        <n v="22.4297" u="1"/>
        <n v="8.980833333333333" u="1"/>
        <n v="15.906219999999992" u="1"/>
        <n v="18.045999999999999" u="1"/>
        <n v="20.61608" u="1"/>
        <n v="21.004040000000003" u="1"/>
        <n v="33.260069999999999" u="1"/>
        <n v="17.065071666666658" u="1"/>
        <n v="1.3140749999999999" u="1"/>
        <n v="6.9873483333333315" u="1"/>
        <n v="21.727833333333319" u="1"/>
        <n v="28.381516666666656" u="1"/>
        <n v="87.026099999999985" u="1"/>
        <n v="9.2448766666666611" u="1"/>
        <n v="36.422449999999998" u="1"/>
        <n v="65.252200000000002" u="1"/>
        <n v="1.019935" u="1"/>
        <n v="19.208221666666663" u="1"/>
        <n v="24.302941666666662" u="1"/>
        <n v="36.318059999999996" u="1"/>
        <n v="39.472439108262108" u="1"/>
        <n v="48.418755000000004" u="1"/>
        <n v="0.54210000000000003" u="1"/>
        <n v="16.988623333333329" u="1"/>
        <n v="0.59661666666666502" u="1"/>
        <n v="11.779324995" u="1"/>
        <n v="12.010059999999999" u="1"/>
        <n v="14.951874999999999" u="1"/>
        <n v="19.081908333333335" u="1"/>
        <n v="23.747368333333327" u="1"/>
        <n v="24.64621666666666" u="1"/>
        <n v="26.739349999999998" u="1"/>
        <n v="34.957284999999999" u="1"/>
        <n v="1.3036183333333289" u="1"/>
        <n v="14.335884999999987" u="1"/>
        <n v="16.051324999999999" u="1"/>
        <n v="24.6042375" u="1"/>
        <n v="7.1239333333333335" u="1"/>
        <n v="27.084199999999999" u="1"/>
        <n v="35.387300000000003" u="1"/>
        <n v="39.717749999999988" u="1"/>
        <n v="48.631124999999997" u="1"/>
        <n v="25.495200000000001" u="1"/>
        <n v="28.407799999999998" u="1"/>
        <n v="33.055350000000004" u="1"/>
        <n v="16.996812500000001" u="1"/>
        <n v="20.569000000000003" u="1"/>
        <n v="29.153600000000001" u="1"/>
        <n v="60.981751666666653" u="1"/>
        <n v="14.914235408831912" u="1"/>
        <n v="30.403442999999999" u="1"/>
        <n v="61.650716666666668" u="1"/>
        <n v="1.4456" u="1"/>
        <n v="9.4242500000000007" u="1"/>
        <n v="16.086928333333326" u="1"/>
        <n v="22.059544999999986" u="1"/>
        <n v="42.017976000000004" u="1"/>
        <n v="11.054441666666667" u="1"/>
        <n v="11.166449999999999" u="1"/>
        <n v="43.125250000000001" u="1"/>
        <n v="1.584461666666658" u="1"/>
        <n v="18.301873040666667" u="1"/>
        <n v="3.5892183333333287" u="1"/>
        <n v="20.44614" u="1"/>
        <n v="8.2239233333333246" u="1"/>
        <n v="24.447663333333328" u="1"/>
        <n v="37.867937499999996" u="1"/>
        <n v="46.748436666666649" u="1"/>
        <n v="54.737200000000001" u="1"/>
        <n v="1.8822666666666674" u="1"/>
        <n v="2.7108249999999998" u="1"/>
        <n v="11.625898333333325" u="1"/>
        <n v="20.212586666666667" u="1"/>
        <n v="23.614000000000001" u="1"/>
        <n v="57.531900000000007" u="1"/>
        <n v="11.181619999999992" u="1"/>
        <n v="17.732700000000001" u="1"/>
        <n v="23.722966666666661" u="1"/>
        <n v="27.523" u="1"/>
        <n v="9.6410599999999995" u="1"/>
        <n v="20.621046666666665" u="1"/>
        <n v="43.699599999999997" u="1"/>
        <n v="0.98123333333333296" u="1"/>
        <n v="2.7708749999999998" u="1"/>
        <n v="3.1314116666666592" u="1"/>
        <n v="9.9620666666666651" u="1"/>
        <n v="10.109483333333333" u="1"/>
        <n v="23.516600000000004" u="1"/>
        <n v="1.0793566666666663" u="1"/>
        <n v="8.2333099999999959" u="1"/>
        <n v="15.426083333333324" u="1"/>
        <n v="33.620249999999999" u="1"/>
        <n v="16.582799999999999" u="1"/>
        <n v="17.552616666666658" u="1"/>
        <n v="4.1631891304347839" u="1"/>
        <n v="11.887955" u="1"/>
        <n v="13.1480625" u="1"/>
        <n v="27.297560000000001" u="1"/>
        <n v="28.211124999999996" u="1"/>
        <n v="6.8191824545454551" u="1"/>
        <n v="11.56218" u="1"/>
        <n v="12.0374" u="1"/>
        <n v="25.394350000000003" u="1"/>
        <n v="85" u="1"/>
        <n v="3.4241999999999999" u="1"/>
        <n v="15.242093333333328" u="1"/>
        <n v="17.142733333333325" u="1"/>
        <n v="27.302739999999993" u="1"/>
        <n v="55.634024999999987" u="1"/>
        <n v="2.193869999999988" u="1"/>
        <n v="10.821299999999999" u="1"/>
        <n v="14.513079999999999" u="1"/>
        <n v="16.7713" u="1"/>
        <n v="23.881950000000003" u="1"/>
        <n v="36.748840000000001" u="1"/>
        <n v="37.300056666666656" u="1"/>
        <n v="7.8474666666666666" u="1"/>
        <n v="15.452010569800571" u="1"/>
        <n v="17.3491" u="1"/>
        <n v="22.709129666666669" u="1"/>
        <n v="10.474875000000001" u="1"/>
        <n v="20.707562500000002" u="1"/>
        <n v="34.735759999999992" u="1"/>
        <n v="36.817026666666656" u="1"/>
        <n v="10.87725" u="1"/>
        <n v="17.213597983333337" u="1"/>
        <n v="18.631399999999999" u="1"/>
        <n v="23.849283333333325" u="1"/>
        <n v="24.173633333333331" u="1"/>
        <n v="8.0574333333333303" u="1"/>
        <n v="15.104666666666667" u="1"/>
        <n v="20.599946666666657" u="1"/>
        <n v="22.039199999999994" u="1"/>
        <n v="33.03343666666666" u="1"/>
        <n v="51.278049999999993" u="1"/>
        <n v="11.769" u="1"/>
        <n v="15.3125" u="1"/>
        <n v="0.26273999999999997" u="1"/>
        <n v="0.61836000000000002" u="1"/>
        <n v="0.65684999999999993" u="1"/>
        <n v="1.5764399999999998" u="1"/>
        <n v="18.2834" u="1"/>
        <n v="35.5859768115942" u="1"/>
        <n v="13.390216666666653" u="1"/>
        <n v="17.208221666666663" u="1"/>
        <n v="17.363600000000002" u="1"/>
        <n v="19.980687499999998" u="1"/>
        <n v="21.195999999999998" u="1"/>
        <n v="93.903325000000024" u="1"/>
        <n v="4.7579304347826099" u="1"/>
        <n v="8.2814499999999995" u="1"/>
        <n v="19.778254488235294" u="1"/>
        <n v="16.156325000000002" u="1"/>
        <n v="1.6765824545454548" u="1"/>
        <n v="1.7698860000000001" u="1"/>
        <n v="14.996975000000001" u="1"/>
        <n v="26.160350000000001" u="1"/>
        <n v="13.705440000000001" u="1"/>
        <n v="14.5459" u="1"/>
        <n v="15.64462" u="1"/>
        <n v="22.294183330000003" u="1"/>
        <n v="29.855625" u="1"/>
        <n v="40.856400000000001" u="1"/>
        <n v="63.615000000000002" u="1"/>
        <n v="12.295251666666655" u="1"/>
        <n v="30.717749999999988" u="1"/>
        <n v="4.1026499999999997" u="1"/>
        <n v="12.575066666666661" u="1"/>
        <n v="17.926986666666664" u="1"/>
        <n v="55.336799999999997" u="1"/>
        <n v="13.458422950819672" u="1"/>
        <n v="23.495200000000001" u="1"/>
        <n v="24.196766666666662" u="1"/>
        <n v="27.506260000000001" u="1"/>
        <n v="56.153719999999979" u="1"/>
        <n v="13.242799999999999" u="1"/>
        <n v="6.1556616666666581" u="1"/>
        <n v="8.7537041666666653" u="1"/>
        <n v="10.483098333333327" u="1"/>
        <n v="15.946703333333334" u="1"/>
        <n v="8.4979583333333331" u="1"/>
        <n v="10.4068" u="1"/>
        <n v="22.395164999999999" u="1"/>
        <n v="25.298680000000001" u="1"/>
        <n v="26.597875000000002" u="1"/>
        <n v="28.429664999999993" u="1"/>
        <n v="35.863139999999994" u="1"/>
        <n v="1.9037499999999998" u="1"/>
        <n v="2.191383326" u="1"/>
        <n v="5.8445483333333303" u="1"/>
        <n v="3.3512149999999998" u="1"/>
        <n v="8.4408059090909084" u="1"/>
        <n v="24.470800000000001" u="1"/>
        <n v="33.143699999999995" u="1"/>
        <n v="46.794709999999988" u="1"/>
        <n v="0.6182333333333333" u="1"/>
        <n v="7.1836399999999951" u="1"/>
        <n v="10.745155" u="1"/>
        <n v="18.362333333333321" u="1"/>
        <n v="23.073963000000003" u="1"/>
        <n v="24.739804999999993" u="1"/>
        <n v="34.564700000000002" u="1"/>
        <n v="10.41938" u="1"/>
        <n v="15.614283333333326" u="1"/>
        <n v="23.869266666666661" u="1"/>
        <n v="26.557849999999995" u="1"/>
        <n v="6.2907916589999999" u="1"/>
        <n v="12.60874999999999" u="1"/>
        <n v="16.891836666666656" u="1"/>
        <n v="34.452500000000001" u="1"/>
        <n v="1.4234" u="1"/>
        <n v="9.3056000000000001" u="1"/>
        <n v="16.627491666666668" u="1"/>
        <n v="16.861799999999999" u="1"/>
        <n v="20.671206341880342" u="1"/>
        <n v="21.614000000000001" u="1"/>
        <n v="32.32152" u="1"/>
        <n v="3.0386299999999862" u="1"/>
        <n v="7.2760666666666669" u="1"/>
        <n v="7.4806999960000002" u="1"/>
        <n v="10.972063333333333" u="1"/>
        <n v="12.672921666666653" u="1"/>
        <n v="15.54346666666666" u="1"/>
        <n v="25.523" u="1"/>
        <n v="37.087699999999998" u="1"/>
        <n v="38.610676666666663" u="1"/>
        <n v="5.066533333333334" u="1"/>
        <n v="9.4937249950000009" u="1"/>
        <n v="13.096096666666668" u="1"/>
        <n v="32.690406666666661" u="1"/>
        <n v="35.757413333333325" u="1"/>
        <n v="2.5208749999999998" u="1"/>
        <n v="9.8818666666666672" u="1"/>
        <n v="13.961866666666666" u="1"/>
        <n v="14.109283333333334" u="1"/>
        <n v="19.927599999999998" u="1"/>
        <n v="21.888033333333333" u="1"/>
        <n v="30.160150000000002" u="1"/>
        <n v="38.779800000000002" u="1"/>
        <n v="1.8785180909090906" u="1"/>
        <n v="10.353181666666663" u="1"/>
        <n v="3.9649420289855088" u="1"/>
        <n v="15.031974999999999" u="1"/>
        <n v="21.711100000000002" u="1"/>
        <n v="27.054324999999999" u="1"/>
        <n v="10.266743333333327" u="1"/>
        <n v="31.327399999999997" u="1"/>
        <n v="2.0173999999999919" u="1"/>
        <n v="7.6017666666666672" u="1"/>
        <n v="14.452256666666656" u="1"/>
        <n v="36.004779999999997" u="1"/>
        <n v="37.228733333333324" u="1"/>
        <n v="47.372816666666658" u="1"/>
        <n v="11.461589999999999" u="1"/>
        <n v="12.010820000000001" u="1"/>
        <n v="31.258309999999994" u="1"/>
        <n v="23.874749999999999" u="1"/>
        <n v="38.985976811594206" u="1"/>
        <n v="12.56264" u="1"/>
        <n v="20.00858333" u="1"/>
        <n v="26.589324994999998" u="1"/>
        <n v="0.93862499999999982" u="1"/>
        <n v="7.4300000000000006" u="1"/>
        <n v="7.9008075000000009" u="1"/>
        <n v="19.234449999999995" u="1"/>
        <n v="27.264900000000001" u="1"/>
        <n v="38.649592500000004" u="1"/>
        <n v="1.704731666666661" u="1"/>
        <n v="10.123383333333329" u="1"/>
        <n v="11.90343" u="1"/>
        <n v="12.95852" u="1"/>
        <n v="15.268269999999999" u="1"/>
        <n v="18.337299995999999" u="1"/>
        <n v="20.234906666666657" u="1"/>
        <n v="33.334150000000001" u="1"/>
        <n v="54.946000000000005" u="1"/>
        <n v="4.4855966666666465" u="1"/>
        <n v="20.039199999999994" u="1"/>
        <n v="21.974625" u="1"/>
        <n v="39.386299999999999" u="1"/>
        <n v="16.327633333333331" u="1"/>
        <n v="35.834319999999991" u="1"/>
        <n v="40.040700000000001" u="1"/>
        <n v="9.9066666666666706E-2" u="1"/>
        <n v="9.340298333333326" u="1"/>
        <n v="11.900991666666666" u="1"/>
        <n v="16.027238051282055" u="1"/>
        <n v="30.616599999999998" u="1"/>
        <n v="5.8350875000000002" u="1"/>
        <n v="12.100000000000001" u="1"/>
        <n v="13.2631175" u="1"/>
        <n v="17.980687499999998" u="1"/>
        <n v="140.76595" u="1"/>
        <n v="20.388106666666665" u="1"/>
        <n v="31.111800000000002" u="1"/>
        <n v="9.3072199999999938" u="1"/>
        <n v="15.504305" u="1"/>
        <n v="20.646065" u="1"/>
        <n v="28.526400000000002" u="1"/>
        <n v="43.034108333333336" u="1"/>
        <n v="9.6023549999999993" u="1"/>
        <n v="21.965240000000001" u="1"/>
        <n v="9.2765799999999992" u="1"/>
        <n v="12.562943333333324" u="1"/>
        <n v="13.5459" u="1"/>
        <n v="19.747368333333327" u="1"/>
        <n v="27.60224333333332" u="1"/>
        <n v="31.866233333333319" u="1"/>
        <n v="28.087" u="1"/>
        <n v="7.9996" u="1"/>
        <n v="12.1662" u="1"/>
        <n v="44.607874999999993" u="1"/>
        <n v="1.551203333333329" u="1"/>
        <n v="6.4616300000000013" u="1"/>
        <n v="7.1418675" u="1"/>
        <n v="19.847249999999999" u="1"/>
        <n v="22.196766666666662" u="1"/>
        <n v="13.3262" u="1"/>
        <n v="18.694499999999998" u="1"/>
        <n v="21.990400000000001" u="1"/>
        <n v="6.7046666666666672" u="1"/>
        <n v="9.802679999999997" u="1"/>
        <n v="14.406599999999999" u="1"/>
        <n v="14.597236666666655" u="1"/>
        <n v="16.972799999999992" u="1"/>
        <n v="19.289949999999994" u="1"/>
        <n v="25.17703333333332" u="1"/>
        <n v="112.365775" u="1"/>
        <n v="0.12006333333333299" u="1"/>
        <n v="9.7708750000000002" u="1"/>
        <n v="98.364199999999997" u="1"/>
        <n v="5.4097333333333335" u="1"/>
        <n v="7.5042166666666601" u="1"/>
        <n v="12.966483333333334" u="1"/>
        <n v="32.614119999999986" u="1"/>
        <n v="31.1164073988604" u="1"/>
        <n v="47.110140000000001" u="1"/>
        <n v="17.893806870370369" u="1"/>
        <n v="19.015616666666659" u="1"/>
        <n v="2.5217499999999902" u="1"/>
        <n v="11.271559999999996" u="1"/>
        <n v="13.324625000000001" u="1"/>
        <n v="14.299209999999999" u="1"/>
        <n v="0.939855" u="1"/>
        <n v="16.168353333333325" u="1"/>
        <n v="1.5384833333333339" u="1"/>
        <n v="5.944" u="1"/>
        <n v="12.885799995999999" u="1"/>
        <n v="32.373963333333336" u="1"/>
        <n v="48.110900000000001" u="1"/>
        <n v="13.873742361111111" u="1"/>
        <n v="42.9754" u="1"/>
        <n v="10.70701" u="1"/>
        <n v="14.185324999999999" u="1"/>
        <n v="17.759080000000001" u="1"/>
        <n v="20.129548333333332" u="1"/>
        <n v="23.523" u="1"/>
        <n v="2.0284966666666611" u="1"/>
        <n v="9.6306666666666665" u="1"/>
        <n v="13.493524995" u="1"/>
        <n v="15.102870833333331" u="1"/>
        <n v="24.883475000000001" u="1"/>
        <n v="9.4909099999999995" u="1"/>
        <n v="8.6113625000000003" u="1"/>
        <n v="18.941649999999999" u="1"/>
        <n v="14.155699999999992" u="1"/>
        <n v="14.776308333333329" u="1"/>
        <n v="30.138417385185189" u="1"/>
        <n v="4.6754458333333222" u="1"/>
        <n v="29.6597875" u="1"/>
        <n v="6.2922483333333341" u="1"/>
        <n v="10.28267" u="1"/>
        <n v="11.929606666666656" u="1"/>
        <n v="14.2044" u="1"/>
        <n v="18.102506666666663" u="1"/>
        <n v="40.21855" u="1"/>
        <n v="2.9737065217391314" u="1"/>
        <n v="7.8498000000000001" u="1"/>
        <n v="45.69574999999999" u="1"/>
        <n v="7.849800000000001" u="1"/>
        <n v="11.596171666666658" u="1"/>
        <n v="12.086149999999995" u="1"/>
        <n v="20.825183333333324" u="1"/>
        <n v="25.281946666666656" u="1"/>
        <n v="26.644599999999997" u="1"/>
        <n v="32.296463333333328" u="1"/>
        <n v="38.045666666666662" u="1"/>
        <n v="14.444599999999999" u="1"/>
        <n v="18.53755" u="1"/>
        <n v="3.7813124999999999" u="1"/>
        <n v="12.906219999999992" u="1"/>
        <n v="15.659125" u="1"/>
        <n v="19.849283333333325" u="1"/>
        <n v="25.074976666666664" u="1"/>
        <n v="30.303000000000001" u="1"/>
        <n v="46.308398333333329" u="1"/>
        <n v="7.4282000000000004" u="1"/>
        <n v="27.318189" u="1"/>
        <n v="2.0139749999999998" u="1"/>
        <n v="12.98556" u="1"/>
        <n v="19.800625" u="1"/>
        <n v="8.6445599999999967" u="1"/>
        <n v="17.316833333333328" u="1"/>
        <n v="33.107823651358025" u="1"/>
        <n v="41.021359999999987" u="1"/>
        <n v="15.977089999999993" u="1"/>
        <n v="26.927350000000001" u="1"/>
        <n v="28.757413333333329" u="1"/>
        <n v="11.167775000000001" u="1"/>
        <n v="11.823683333333333" u="1"/>
        <n v="21.758880000000001" u="1"/>
        <n v="34.389600000000002" u="1"/>
        <n v="3.026099999999988" u="1"/>
        <n v="1.5043049999999998" u="1"/>
        <n v="19.213959999999986" u="1"/>
        <n v="0.77630833333332994" u="1"/>
        <n v="6.5414999999999992" u="1"/>
        <n v="17.747368333333327" u="1"/>
        <n v="20.343059999999994" u="1"/>
        <n v="7.921988333333327" u="1"/>
        <n v="11.587800000000001" u="1"/>
        <n v="15.260053333333328" u="1"/>
        <n v="20.011200000000002" u="1"/>
        <n v="21.794699999999999" u="1"/>
        <n v="22.340812499999998" u="1"/>
        <n v="25.302230000000002" u="1"/>
        <n v="29.897325000000002" u="1"/>
        <n v="37.092986666666654" u="1"/>
        <n v="40.5565" u="1"/>
        <n v="53.978616666666653" u="1"/>
        <n v="2.0410766666666609" u="1"/>
        <n v="6.541500000000001" u="1"/>
        <n v="7.5072599999999996" u="1"/>
        <n v="21.084199999999999" u="1"/>
        <n v="20.196766666666662" u="1"/>
        <n v="34" u="1"/>
        <n v="51.150126666666651" u="1"/>
        <n v="19.303550000000001" u="1"/>
        <n v="20.337042626470591" u="1"/>
        <n v="21.833453333333328" u="1"/>
        <n v="37.344589564197534" u="1"/>
        <n v="10.67292" u="1"/>
        <n v="23.17703333333332" u="1"/>
        <n v="38.598096666666663" u="1"/>
        <n v="47.141999999999996" u="1"/>
        <n v="23.792552908666668" u="1"/>
        <n v="25.641599999999997" u="1"/>
        <n v="27.271899999999999" u="1"/>
        <n v="8.3481100000000001" u="1"/>
        <n v="9.6476066666666682" u="1"/>
        <n v="0.99872499999999997" u="1"/>
        <n v="4.8028499999999994" u="1"/>
        <n v="7.7323666666666604" u="1"/>
        <n v="10.891866666666662" u="1"/>
        <n v="50.644569999999995" u="1"/>
        <n v="86.782619999999994" u="1"/>
        <n v="20.338100000000001" u="1"/>
        <n v="19.085437949333333" u="1"/>
        <n v="19.869266666666661" u="1"/>
        <n v="39.936800000000005" u="1"/>
        <n v="1.157573333333328" u="1"/>
        <n v="14.86782" u="1"/>
        <n v="28.456800000000001" u="1"/>
        <n v="16.671206341880342" u="1"/>
        <n v="19.461637499999998" u="1"/>
        <n v="19.503616666666659" u="1"/>
        <n v="39.046585" u="1"/>
        <n v="47.058799999999991" u="1"/>
        <n v="3.5684478260869579" u="1"/>
        <n v="8.9711999999999996" u="1"/>
        <n v="9.699349999999999" u="1"/>
        <n v="24.273466666666664" u="1"/>
        <n v="26.926937040666669" u="1"/>
        <n v="37.867251666666661" u="1"/>
        <n v="5.2332000000000001" u="1"/>
        <n v="8.9712000000000014" u="1"/>
        <n v="11.446168333333318" u="1"/>
        <n v="17.742946666666658" u="1"/>
        <n v="21.982900000000001" u="1"/>
        <n v="22.47344" u="1"/>
        <n v="40.504687500000003" u="1"/>
        <n v="6.8567999999999998" u="1"/>
        <n v="9.8996749999999896" u="1"/>
        <n v="14.305859999999999" u="1"/>
        <n v="22.120779999999996" u="1"/>
        <n v="32.337366354177327" u="1"/>
        <n v="2.8141075" u="1"/>
        <n v="2.9904000000000002" u="1"/>
        <n v="10.162141666666667" u="1"/>
        <n v="11.78914" u="1"/>
        <n v="12.420299999999999" u="1"/>
        <n v="13.437090000000001" u="1"/>
        <n v="21.139700000000001" u="1"/>
        <n v="27.404451666666663" u="1"/>
        <n v="31.128036666666659" u="1"/>
        <n v="43.359168333333329" u="1"/>
        <n v="10.902888272727273" u="1"/>
        <n v="15.782399999999992" u="1"/>
        <n v="11.75343" u="1"/>
        <n v="12.776866666666656" u="1"/>
        <n v="20.600049999999996" u="1"/>
        <n v="3.4049883333333231" u="1"/>
        <n v="9.6676966666666662" u="1"/>
        <n v="11.998700000000001" u="1"/>
        <n v="29.445541666666664" u="1"/>
        <n v="1.977089999999994" u="1"/>
        <n v="3.2287333333333268" u="1"/>
        <n v="17.018401666666659" u="1"/>
        <n v="6.3614166666666598" u="1"/>
        <n v="15.75942" u="1"/>
        <n v="20.896761666666656" u="1"/>
        <n v="26.39866666666666" u="1"/>
        <n v="39.691686666666655" u="1"/>
        <n v="44.308856666666657" u="1"/>
        <n v="56.617125000000001" u="1"/>
        <n v="21.318059999999996" u="1"/>
        <n v="22.567389999999993" u="1"/>
        <n v="36.598700000000001" u="1"/>
        <n v="90.815699999999993" u="1"/>
        <n v="7.7517433333333328" u="1"/>
        <n v="15.071899999999999" u="1"/>
        <n v="17.893364999999999" u="1"/>
        <n v="34.375799999999998" u="1"/>
        <n v="57.808025000000001" u="1"/>
        <n v="107.66889833333332" u="1"/>
        <n v="124.695425" u="1"/>
        <n v="6.2566366666666653" u="1"/>
        <n v="10.197853333333324" u="1"/>
        <n v="16.060000000000002" u="1"/>
        <n v="20.473133333333333" u="1"/>
        <n v="13.328125" u="1"/>
        <n v="16.454866666666657" u="1"/>
        <n v="17.849283333333325" u="1"/>
        <n v="23.160141666666661" u="1"/>
        <n v="24.679900000000004" u="1"/>
        <n v="7.1360333333333337" u="1"/>
        <n v="9.7505333333333191" u="1"/>
        <n v="15.748609999999992" u="1"/>
        <n v="16.039199999999994" u="1"/>
        <n v="20.017289999999999" u="1"/>
        <n v="154.22190000000001" u="1"/>
        <n v="0.40111333333333199" u="1"/>
        <n v="10.425775" u="1"/>
        <n v="14.857983333333323" u="1"/>
        <n v="17.800625" u="1"/>
        <n v="18.148173333333329" u="1"/>
        <n v="29.330561701566953" u="1"/>
        <n v="155.19006166666662" u="1"/>
        <n v="2.0391999999999957" u="1"/>
        <n v="10.165746666666667" u="1"/>
        <n v="11.816889999999997" u="1"/>
        <n v="16.347326666666646" u="1"/>
        <n v="39.710160000000002" u="1"/>
        <n v="37.464733333333321" u="1"/>
        <n v="19.060766666666662" u="1"/>
        <n v="19.361835000000003" u="1"/>
        <n v="33.119869999999999" u="1"/>
        <n v="12.12344" u="1"/>
        <n v="26.250950000000003" u="1"/>
        <n v="2.065071666666658" u="1"/>
        <n v="3.4009800000000001" u="1"/>
        <n v="9.9191129999999994" u="1"/>
        <n v="23.855625" u="1"/>
        <n v="8.6214333333333304" u="1"/>
        <n v="24.087" u="1"/>
        <n v="25.36990333333333" u="1"/>
        <n v="75.446168333333318" u="1"/>
        <n v="16.209598333333332" u="1"/>
        <n v="23.151880000000002" u="1"/>
        <n v="10.104995833333332" u="1"/>
        <n v="12.405133333333328" u="1"/>
        <n v="15.942449738518519" u="1"/>
        <n v="0.13675499999999999" u="1"/>
        <n v="10.242799999999999" u="1"/>
        <n v="14.15687" u="1"/>
        <n v="17.990400000000001" u="1"/>
        <n v="21.855166666666658" u="1"/>
        <n v="21.17703333333332" u="1"/>
        <n v="30.520875" u="1"/>
        <n v="1.4041999999999999" u="1"/>
        <n v="6.2854000000000001" u="1"/>
        <n v="11.465123999999999" u="1"/>
        <n v="11.563961666666657" u="1"/>
        <n v="12.014173333333328" u="1"/>
        <n v="18.854099999999999" u="1"/>
        <n v="27.706949999999999" u="1"/>
        <n v="36.68868333333333" u="1"/>
        <n v="7.7857578245061747" u="1"/>
        <n v="11.2775" u="1"/>
        <n v="18.854100000000003" u="1"/>
        <n v="25.062600000000003" u="1"/>
        <n v="43.850925000000004" u="1"/>
        <n v="18.444216666666662" u="1"/>
        <n v="14.658825" u="1"/>
        <n v="1.073909999999997" u="1"/>
        <n v="1.8461800000000008" u="1"/>
        <n v="13.416443333333326" u="1"/>
        <n v="17.421233333333337" u="1"/>
        <n v="17.869266666666661" u="1"/>
        <n v="27.108350000000002" u="1"/>
        <n v="28.73647166666666" u="1"/>
        <n v="29.024550000000001" u="1"/>
        <n v="3.0215099999999997" u="1"/>
        <n v="5.2742230424074084" u="1"/>
        <n v="9.5217499999999902" u="1"/>
        <n v="9.6458333239999998" u="1"/>
        <n v="19.772476666666666" u="1"/>
        <n v="38.737200000000001" u="1"/>
        <n v="40.803750000000001" u="1"/>
        <n v="55.823799999999999" u="1"/>
        <n v="4.6668499999999966" u="1"/>
        <n v="24.735099999999999" u="1"/>
        <n v="38.236000000000004" u="1"/>
        <n v="0.36705750000000004" u="1"/>
        <n v="20.47344" u="1"/>
        <n v="30.250749999999996" u="1"/>
        <n v="7.7121500000000003" u="1"/>
        <n v="25.25255566666667" u="1"/>
        <n v="29.427898333333328" u="1"/>
        <n v="0.196654" u="1"/>
        <n v="2.5772123188405804" u="1"/>
        <n v="8.2378749999999954" u="1"/>
        <n v="9.8463599999999989" u="1"/>
        <n v="22.187330000000003" u="1"/>
        <n v="29.128036666666659" u="1"/>
        <n v="0.243763333333332" u="1"/>
        <n v="22.739150000000002" u="1"/>
        <n v="8.792133333333334" u="1"/>
        <n v="12.202069999999999" u="1"/>
        <n v="13.538140000000002" u="1"/>
        <n v="21.669" u="1"/>
        <n v="28.0868" u="1"/>
        <n v="5.7699283333333291" u="1"/>
        <n v="15.75323" u="1"/>
        <n v="16.586818333333326" u="1"/>
        <n v="29.024250000000002" u="1"/>
        <n v="35.087000000000003" u="1"/>
        <n v="77.157809999999998" u="1"/>
        <n v="14.137798333333315" u="1"/>
        <n v="30.353633333333324" u="1"/>
        <n v="0.18006249999999999" u="1"/>
        <n v="7.0839059999999998" u="1"/>
        <n v="23.335355" u="1"/>
        <n v="69.619174999999998" u="1"/>
        <n v="5.79934999999998" u="1"/>
        <n v="6.5895666666666601" u="1"/>
        <n v="19.318059999999996" u="1"/>
        <n v="23.965350000000001" u="1"/>
        <n v="29.1951" u="1"/>
        <n v="5.0261033333333156" u="1"/>
        <n v="17.223199999999999" u="1"/>
        <n v="66.857983333333323" u="1"/>
        <n v="102.71307499999999" u="1"/>
        <n v="4.6394799999999838" u="1"/>
        <n v="11.9847" u="1"/>
        <n v="21.316643333333321" u="1"/>
        <n v="25.766500000000001" u="1"/>
        <n v="4.2528566666666521" u="1"/>
        <n v="20.307349553333331" u="1"/>
        <n v="22.738849999999999" u="1"/>
        <n v="19.699333333333328" u="1"/>
        <n v="20.914570000000001" u="1"/>
        <n v="22.39663333333332" u="1"/>
        <n v="13.134040000000001" u="1"/>
        <n v="0.365644999999998" u="1"/>
        <n v="10.12876666666666" u="1"/>
        <n v="13.977089999999993" u="1"/>
        <n v="14.879239999999999" u="1"/>
        <n v="15.073219999999999" u="1"/>
        <n v="27.075535000000002" u="1"/>
        <n v="82.023737499999996" u="1"/>
        <n v="0.39843333199999997" u="1"/>
        <n v="7.8380333333333327" u="1"/>
        <n v="36.966999999999999" u="1"/>
        <n v="46.235600000000005" u="1"/>
        <n v="53.531816666666664" u="1"/>
        <n v="16.15861666666666" u="1"/>
        <n v="1.7662199999999995" u="1"/>
        <n v="9.4678299999999993" u="1"/>
        <n v="18.443919999999999" u="1"/>
        <n v="22.16075" u="1"/>
        <n v="59.4955" u="1"/>
        <n v="14.838200000000001" u="1"/>
        <n v="16.796573333333335" u="1"/>
        <n v="18.446249999999999" u="1"/>
        <n v="25.866233333333319" u="1"/>
        <n v="26.184800000000003" u="1"/>
        <n v="37.692" u="1"/>
        <n v="9.002600000000001" u="1"/>
        <n v="19.270808328999998" u="1"/>
        <n v="33.930199999999999" u="1"/>
        <n v="35.982733320000001" u="1"/>
        <n v="55.582036994301994" u="1"/>
        <n v="56.211166666666657" u="1"/>
        <n v="11.311562499999996" u="1"/>
        <n v="26.982471014492756" u="1"/>
        <n v="29.7105" u="1"/>
        <n v="39.336799999999997" u="1"/>
        <n v="12.293581666666654" u="1"/>
        <n v="14.923624999999999" u="1"/>
        <n v="16.196766666666662" u="1"/>
        <n v="19.270980000000002" u="1"/>
        <n v="19.878533328" u="1"/>
        <n v="9.242799999999999" u="1"/>
        <n v="9.8046099999999932" u="1"/>
        <n v="13.2845" u="1"/>
        <n v="19.672449999999998" u="1"/>
        <n v="23.561608455840457" u="1"/>
        <n v="31.342068000000001" u="1"/>
        <n v="3.2951499999999898" u="1"/>
        <n v="4.0724699999999991" u="1"/>
        <n v="19.681166666666659" u="1"/>
        <n v="30.02155999999999" u="1"/>
        <n v="86.794709999999981" u="1"/>
        <n v="10.24686" u="1"/>
        <n v="10.803750000000001" u="1"/>
        <n v="19.8994" u="1"/>
        <n v="25.931569999999997" u="1"/>
        <n v="39.177300000000002" u="1"/>
        <n v="61.184016666666658" u="1"/>
        <n v="3.7705208333333249" u="1"/>
        <n v="50.191469999999988" u="1"/>
        <n v="2.949971666666654" u="1"/>
        <n v="22.300056666666656" u="1"/>
        <n v="1.00278333333333" u="1"/>
        <n v="12.470775" u="1"/>
        <n v="20.439353333333333" u="1"/>
        <n v="25.3" u="1"/>
        <n v="8.78782" u="1"/>
        <n v="10.53167083333333" u="1"/>
        <n v="14.855700000000001" u="1"/>
        <n v="26.414299999999997" u="1"/>
        <n v="54.444716666666665" u="1"/>
        <n v="7.9686666599999993" u="1"/>
        <n v="11.908253333333333" u="1"/>
        <n v="23.787599999999998" u="1"/>
        <n v="13.30905666666666" u="1"/>
        <n v="15.726800000000001" u="1"/>
        <n v="33.998363287037037" u="1"/>
        <n v="54.879543333333324" u="1"/>
        <n v="92.333060000000003" u="1"/>
        <n v="1.7080799999999998" u="1"/>
        <n v="7.1385716666666621" u="1"/>
        <n v="7.8343550000000004" u="1"/>
        <n v="14.807" u="1"/>
        <n v="22.735099999999999" u="1"/>
        <n v="9.384888333333322" u="1"/>
        <n v="15.821309999999993" u="1"/>
        <n v="54.807000000000002" u="1"/>
        <n v="13.504687500000001" u="1"/>
        <n v="25.878706666666663" u="1"/>
        <n v="34.953038333333332" u="1"/>
        <n v="3.8662333333333199" u="1"/>
        <n v="11.960599999999999" u="1"/>
        <n v="31.362841222222226" u="1"/>
        <n v="43.734100000000005" u="1"/>
        <n v="60.465474999999998" u="1"/>
        <n v="76.119812155270651" u="1"/>
        <n v="13.282775000000001" u="1"/>
        <n v="30.983114999999998" u="1"/>
        <n v="13.022746666666668" u="1"/>
        <n v="13.73644" u="1"/>
        <n v="63.202500000000001" u="1"/>
        <n v="7.2666333333333331" u="1"/>
        <n v="9.8158750000000001" u="1"/>
        <n v="10.242093333333328" u="1"/>
        <n v="11.3124275" u="1"/>
        <n v="13.930420000000002" u="1"/>
        <n v="31.646834999999996" u="1"/>
        <n v="31.738" u="1"/>
        <n v="34.270699999999998" u="1"/>
        <n v="3.9789416609999999" u="1"/>
        <n v="17.321965000000002" u="1"/>
        <n v="8.6866666666666603" u="1"/>
        <n v="23.495920000000002" u="1"/>
        <n v="36.953199999999995" u="1"/>
        <n v="2.803278333333318" u="1"/>
        <n v="8.6837750000000007" u="1"/>
        <n v="8.7688983333333255" u="1"/>
        <n v="19.264900000000001" u="1"/>
        <n v="5.2116166666666457" u="1"/>
        <n v="8.7862159999999996" u="1"/>
        <n v="9.9062199999999923" u="1"/>
        <n v="11.47843333333333" u="1"/>
        <n v="24.126669999999997" u="1"/>
        <n v="0.7508999999999999" u="1"/>
        <n v="3.121646666666658" u="1"/>
        <n v="13.364970636363637" u="1"/>
        <n v="14.110354999999993" u="1"/>
        <n v="15.707878333333326" u="1"/>
        <n v="14.9003125" u="1"/>
        <n v="21.775459420289856" u="1"/>
        <n v="10.36814833333333" u="1"/>
        <n v="13.592368333333329" u="1"/>
        <n v="15.385847090909092" u="1"/>
        <n v="22.616599999999998" u="1"/>
        <n v="31.855080000000001" u="1"/>
        <n v="34.570799999999998" u="1"/>
        <n v="10.248480000000001" u="1"/>
        <n v="15.848800000000001" u="1"/>
        <n v="21.430879999999998" u="1"/>
        <n v="32.675468333333328" u="1"/>
        <n v="34.324624999999997" u="1"/>
        <n v="55.106499999999997" u="1"/>
        <n v="2.5914633333333343" u="1"/>
        <n v="9.4508083290000009" u="1"/>
        <n v="11.25254" u="1"/>
        <n v="14.871173333333328" u="1"/>
        <n v="14.993171666666658" u="1"/>
        <n v="28.842750000000002" u="1"/>
        <n v="31.801913333333331" u="1"/>
        <n v="1.3869333333333338" u="1"/>
        <n v="2.7004783333333222" u="1"/>
        <n v="5.4218333333333337" u="1"/>
        <n v="14.134499999999999" u="1"/>
        <n v="109.26738333333331" u="1"/>
        <n v="3.7666949275362334" u="1"/>
        <n v="16.184235000000001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649.706979629627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18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Cenarion Chestguard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64.02019262499999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1"/>
        <n v="252"/>
        <n v="253"/>
        <n v="254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3"/>
        <n v="384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40"/>
        <n v="441"/>
        <n v="442"/>
        <n v="443"/>
        <n v="444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3"/>
        <n v="484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1"/>
        <n v="562"/>
        <n v="563"/>
        <n v="564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5"/>
        <n v="616"/>
        <n v="617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m/>
        <n v="482" u="1"/>
        <n v="778" u="1"/>
        <n v="713" u="1"/>
        <n v="385" u="1"/>
        <n v="779" u="1"/>
        <n v="714" u="1"/>
        <n v="780" u="1"/>
        <n v="715" u="1"/>
        <n v="520" u="1"/>
        <n v="781" u="1"/>
        <n v="716" u="1"/>
        <n v="651" u="1"/>
        <n v="782" u="1"/>
        <n v="717" u="1"/>
        <n v="783" u="1"/>
        <n v="718" u="1"/>
        <n v="485" u="1"/>
        <n v="784" u="1"/>
        <n v="719" u="1"/>
        <n v="323" u="1"/>
        <n v="785" u="1"/>
        <n v="720" u="1"/>
        <n v="721" u="1"/>
        <n v="722" u="1"/>
        <n v="723" u="1"/>
        <n v="71" u="1"/>
        <n v="724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668" u="1"/>
        <n v="734" u="1"/>
        <n v="669" u="1"/>
        <n v="735" u="1"/>
        <n v="670" u="1"/>
        <n v="736" u="1"/>
        <n v="671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614" u="1"/>
        <n v="745" u="1"/>
        <n v="182" u="1"/>
        <n v="680" u="1"/>
        <n v="746" u="1"/>
        <n v="681" u="1"/>
        <n v="82" u="1"/>
        <n v="747" u="1"/>
        <n v="682" u="1"/>
        <n v="748" u="1"/>
        <n v="683" u="1"/>
        <n v="618" u="1"/>
        <n v="749" u="1"/>
        <n v="684" u="1"/>
        <n v="750" u="1"/>
        <n v="685" u="1"/>
        <n v="751" u="1"/>
        <n v="686" u="1"/>
        <n v="752" u="1"/>
        <n v="687" u="1"/>
        <n v="753" u="1"/>
        <n v="688" u="1"/>
        <n v="754" u="1"/>
        <n v="689" u="1"/>
        <n v="755" u="1"/>
        <n v="690" u="1"/>
        <n v="560" u="1"/>
        <n v="75" u="1"/>
        <n v="756" u="1"/>
        <n v="691" u="1"/>
        <n v="439" u="1"/>
        <n v="250" u="1"/>
        <n v="757" u="1"/>
        <n v="692" u="1"/>
        <n v="758" u="1"/>
        <n v="693" u="1"/>
        <n v="759" u="1"/>
        <n v="694" u="1"/>
        <n v="760" u="1"/>
        <n v="695" u="1"/>
        <n v="565" u="1"/>
        <n v="761" u="1"/>
        <n v="696" u="1"/>
        <n v="762" u="1"/>
        <n v="697" u="1"/>
        <n v="763" u="1"/>
        <n v="69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445" u="1"/>
        <n v="769" u="1"/>
        <n v="704" u="1"/>
        <n v="770" u="1"/>
        <n v="705" u="1"/>
        <n v="771" u="1"/>
        <n v="706" u="1"/>
        <n v="772" u="1"/>
        <n v="707" u="1"/>
        <n v="382" u="1"/>
        <n v="317" u="1"/>
        <n v="773" u="1"/>
        <n v="708" u="1"/>
        <n v="774" u="1"/>
        <n v="709" u="1"/>
        <n v="775" u="1"/>
        <n v="710" u="1"/>
        <n v="776" u="1"/>
        <n v="711" u="1"/>
        <n v="255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1"/>
    <s v="Yes"/>
  </r>
  <r>
    <x v="0"/>
    <s v="Staff"/>
    <x v="1"/>
    <x v="2"/>
    <n v="4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1"/>
    <s v="Yes"/>
  </r>
  <r>
    <x v="0"/>
    <s v="Staff"/>
    <x v="1"/>
    <x v="13"/>
    <n v="4"/>
    <x v="0"/>
    <x v="10"/>
    <x v="11"/>
    <x v="1"/>
    <s v="Yes"/>
  </r>
  <r>
    <x v="0"/>
    <s v="Staff"/>
    <x v="1"/>
    <x v="14"/>
    <n v="3"/>
    <x v="0"/>
    <x v="11"/>
    <x v="12"/>
    <x v="1"/>
    <s v="Yes"/>
  </r>
  <r>
    <x v="0"/>
    <s v="Dagger"/>
    <x v="2"/>
    <x v="15"/>
    <n v="4"/>
    <x v="0"/>
    <x v="12"/>
    <x v="13"/>
    <x v="1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2"/>
    <x v="0"/>
    <x v="13"/>
    <x v="14"/>
    <x v="1"/>
    <s v="Yes"/>
  </r>
  <r>
    <x v="0"/>
    <s v="Dagger"/>
    <x v="2"/>
    <x v="21"/>
    <n v="2"/>
    <x v="0"/>
    <x v="14"/>
    <x v="15"/>
    <x v="1"/>
    <s v="Yes"/>
  </r>
  <r>
    <x v="0"/>
    <s v="Dagger"/>
    <x v="2"/>
    <x v="22"/>
    <n v="4"/>
    <x v="0"/>
    <x v="15"/>
    <x v="16"/>
    <x v="1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6"/>
    <x v="0"/>
    <x v="18"/>
    <x v="19"/>
    <x v="1"/>
    <s v="Yes"/>
  </r>
  <r>
    <x v="0"/>
    <s v="Dagger"/>
    <x v="2"/>
    <x v="26"/>
    <n v="6"/>
    <x v="0"/>
    <x v="19"/>
    <x v="20"/>
    <x v="1"/>
    <s v="Yes"/>
  </r>
  <r>
    <x v="0"/>
    <s v="Staff"/>
    <x v="1"/>
    <x v="27"/>
    <n v="2"/>
    <x v="0"/>
    <x v="20"/>
    <x v="21"/>
    <x v="1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6"/>
    <x v="0"/>
    <x v="18"/>
    <x v="19"/>
    <x v="1"/>
    <s v="Yes"/>
  </r>
  <r>
    <x v="0"/>
    <s v="Dagger"/>
    <x v="2"/>
    <x v="31"/>
    <n v="6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4"/>
    <x v="0"/>
    <x v="23"/>
    <x v="24"/>
    <x v="1"/>
    <s v="Yes"/>
  </r>
  <r>
    <x v="0"/>
    <s v="1H Mace"/>
    <x v="2"/>
    <x v="34"/>
    <n v="4"/>
    <x v="0"/>
    <x v="24"/>
    <x v="25"/>
    <x v="1"/>
    <s v="Yes"/>
  </r>
  <r>
    <x v="0"/>
    <s v="Staff"/>
    <x v="1"/>
    <x v="35"/>
    <n v="4"/>
    <x v="1"/>
    <x v="25"/>
    <x v="26"/>
    <x v="1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1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2"/>
    <x v="0"/>
    <x v="35"/>
    <x v="36"/>
    <x v="1"/>
    <s v="Yes"/>
  </r>
  <r>
    <x v="0"/>
    <s v="Dagger"/>
    <x v="2"/>
    <x v="48"/>
    <n v="4"/>
    <x v="0"/>
    <x v="33"/>
    <x v="34"/>
    <x v="1"/>
    <s v="Yes"/>
  </r>
  <r>
    <x v="0"/>
    <s v="Staff"/>
    <x v="1"/>
    <x v="49"/>
    <n v="3"/>
    <x v="0"/>
    <x v="36"/>
    <x v="37"/>
    <x v="1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2"/>
    <x v="0"/>
    <x v="38"/>
    <x v="39"/>
    <x v="1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2"/>
    <x v="0"/>
    <x v="41"/>
    <x v="42"/>
    <x v="1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1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2"/>
    <x v="0"/>
    <x v="46"/>
    <x v="47"/>
    <x v="1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3"/>
    <x v="0"/>
    <x v="11"/>
    <x v="12"/>
    <x v="1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1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2"/>
    <x v="0"/>
    <x v="54"/>
    <x v="55"/>
    <x v="1"/>
    <s v="Yes"/>
  </r>
  <r>
    <x v="2"/>
    <s v="Enchant"/>
    <x v="0"/>
    <x v="71"/>
    <n v="3"/>
    <x v="0"/>
    <x v="55"/>
    <x v="56"/>
    <x v="1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1"/>
    <s v="Yes"/>
  </r>
  <r>
    <x v="3"/>
    <s v="Enchant"/>
    <x v="0"/>
    <x v="74"/>
    <n v="5"/>
    <x v="0"/>
    <x v="58"/>
    <x v="59"/>
    <x v="1"/>
    <s v="Yes"/>
  </r>
  <r>
    <x v="3"/>
    <s v="Enchant"/>
    <x v="0"/>
    <x v="75"/>
    <n v="5"/>
    <x v="0"/>
    <x v="59"/>
    <x v="60"/>
    <x v="1"/>
    <s v="Yes"/>
  </r>
  <r>
    <x v="3"/>
    <s v="Enchant"/>
    <x v="0"/>
    <x v="76"/>
    <n v="5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1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4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7"/>
    <x v="0"/>
    <s v="Yes"/>
  </r>
  <r>
    <x v="4"/>
    <s v="Off-Hand"/>
    <x v="0"/>
    <x v="87"/>
    <n v="3"/>
    <x v="0"/>
    <x v="67"/>
    <x v="68"/>
    <x v="1"/>
    <s v="Yes"/>
  </r>
  <r>
    <x v="4"/>
    <s v="Off-Hand"/>
    <x v="0"/>
    <x v="88"/>
    <n v="3"/>
    <x v="0"/>
    <x v="68"/>
    <x v="69"/>
    <x v="1"/>
    <s v="Yes"/>
  </r>
  <r>
    <x v="4"/>
    <s v="Off-Hand"/>
    <x v="0"/>
    <x v="89"/>
    <n v="6"/>
    <x v="0"/>
    <x v="3"/>
    <x v="70"/>
    <x v="1"/>
    <s v="Yes"/>
  </r>
  <r>
    <x v="4"/>
    <s v="Off-Hand"/>
    <x v="0"/>
    <x v="90"/>
    <n v="4"/>
    <x v="0"/>
    <x v="69"/>
    <x v="71"/>
    <x v="1"/>
    <s v="Yes"/>
  </r>
  <r>
    <x v="4"/>
    <s v="Off-Hand"/>
    <x v="0"/>
    <x v="91"/>
    <n v="6"/>
    <x v="0"/>
    <x v="70"/>
    <x v="72"/>
    <x v="1"/>
    <s v="Yes"/>
  </r>
  <r>
    <x v="4"/>
    <s v="Off-Hand"/>
    <x v="0"/>
    <x v="92"/>
    <n v="1"/>
    <x v="0"/>
    <x v="66"/>
    <x v="67"/>
    <x v="0"/>
    <s v="Yes"/>
  </r>
  <r>
    <x v="4"/>
    <s v="Off-Hand"/>
    <x v="0"/>
    <x v="93"/>
    <n v="6"/>
    <x v="0"/>
    <x v="70"/>
    <x v="72"/>
    <x v="1"/>
    <s v="Yes"/>
  </r>
  <r>
    <x v="4"/>
    <s v="Off-Hand"/>
    <x v="0"/>
    <x v="94"/>
    <n v="4"/>
    <x v="2"/>
    <x v="71"/>
    <x v="73"/>
    <x v="1"/>
    <s v="Yes"/>
  </r>
  <r>
    <x v="4"/>
    <s v="Off-Hand"/>
    <x v="0"/>
    <x v="95"/>
    <n v="3"/>
    <x v="0"/>
    <x v="72"/>
    <x v="74"/>
    <x v="1"/>
    <s v="Yes"/>
  </r>
  <r>
    <x v="4"/>
    <s v="Off-Hand"/>
    <x v="0"/>
    <x v="96"/>
    <n v="1"/>
    <x v="0"/>
    <x v="66"/>
    <x v="67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5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6"/>
    <x v="1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6"/>
    <x v="2"/>
    <x v="76"/>
    <x v="78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1"/>
    <s v="Yes"/>
  </r>
  <r>
    <x v="4"/>
    <s v="Off-Hand"/>
    <x v="0"/>
    <x v="106"/>
    <n v="3"/>
    <x v="0"/>
    <x v="78"/>
    <x v="80"/>
    <x v="1"/>
    <s v="Yes"/>
  </r>
  <r>
    <x v="4"/>
    <s v="Off-Hand"/>
    <x v="0"/>
    <x v="107"/>
    <n v="3"/>
    <x v="0"/>
    <x v="79"/>
    <x v="7"/>
    <x v="1"/>
    <s v="Yes"/>
  </r>
  <r>
    <x v="4"/>
    <s v="Off-Hand"/>
    <x v="0"/>
    <x v="108"/>
    <n v="6"/>
    <x v="0"/>
    <x v="80"/>
    <x v="81"/>
    <x v="1"/>
    <s v="Yes"/>
  </r>
  <r>
    <x v="4"/>
    <s v="Off-Hand"/>
    <x v="0"/>
    <x v="109"/>
    <n v="4"/>
    <x v="0"/>
    <x v="81"/>
    <x v="82"/>
    <x v="1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3"/>
    <x v="0"/>
    <s v="Yes"/>
  </r>
  <r>
    <x v="6"/>
    <s v="Head"/>
    <x v="0"/>
    <x v="112"/>
    <n v="1"/>
    <x v="0"/>
    <x v="82"/>
    <x v="83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1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83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6"/>
    <x v="0"/>
    <x v="87"/>
    <x v="88"/>
    <x v="1"/>
    <s v="Yes"/>
  </r>
  <r>
    <x v="6"/>
    <s v="Head"/>
    <x v="0"/>
    <x v="120"/>
    <n v="2"/>
    <x v="0"/>
    <x v="88"/>
    <x v="89"/>
    <x v="1"/>
    <s v="Yes"/>
  </r>
  <r>
    <x v="6"/>
    <s v="Head"/>
    <x v="0"/>
    <x v="121"/>
    <n v="2"/>
    <x v="0"/>
    <x v="89"/>
    <x v="90"/>
    <x v="1"/>
    <s v="Yes"/>
  </r>
  <r>
    <x v="6"/>
    <s v="Head"/>
    <x v="0"/>
    <x v="122"/>
    <n v="4"/>
    <x v="0"/>
    <x v="90"/>
    <x v="91"/>
    <x v="1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38"/>
    <x v="0"/>
    <s v="Yes"/>
  </r>
  <r>
    <x v="6"/>
    <s v="Head"/>
    <x v="0"/>
    <x v="128"/>
    <n v="5"/>
    <x v="0"/>
    <x v="95"/>
    <x v="95"/>
    <x v="1"/>
    <s v="Yes"/>
  </r>
  <r>
    <x v="6"/>
    <s v="Head"/>
    <x v="0"/>
    <x v="129"/>
    <n v="2"/>
    <x v="0"/>
    <x v="96"/>
    <x v="96"/>
    <x v="1"/>
    <s v="Yes"/>
  </r>
  <r>
    <x v="6"/>
    <s v="Head"/>
    <x v="0"/>
    <x v="130"/>
    <n v="5"/>
    <x v="0"/>
    <x v="97"/>
    <x v="97"/>
    <x v="1"/>
    <s v="Yes"/>
  </r>
  <r>
    <x v="6"/>
    <s v="Head"/>
    <x v="0"/>
    <x v="131"/>
    <n v="6"/>
    <x v="0"/>
    <x v="98"/>
    <x v="98"/>
    <x v="1"/>
    <s v="Yes"/>
  </r>
  <r>
    <x v="6"/>
    <s v="Head"/>
    <x v="0"/>
    <x v="132"/>
    <n v="1"/>
    <x v="0"/>
    <x v="82"/>
    <x v="83"/>
    <x v="0"/>
    <s v="Yes"/>
  </r>
  <r>
    <x v="6"/>
    <s v="Head"/>
    <x v="0"/>
    <x v="133"/>
    <n v="1"/>
    <x v="0"/>
    <x v="82"/>
    <x v="83"/>
    <x v="1"/>
    <s v="Yes"/>
  </r>
  <r>
    <x v="6"/>
    <s v="Head"/>
    <x v="0"/>
    <x v="134"/>
    <n v="5"/>
    <x v="0"/>
    <x v="99"/>
    <x v="99"/>
    <x v="1"/>
    <s v="Yes"/>
  </r>
  <r>
    <x v="6"/>
    <s v="Head"/>
    <x v="0"/>
    <x v="135"/>
    <n v="1"/>
    <x v="0"/>
    <x v="82"/>
    <x v="83"/>
    <x v="0"/>
    <s v="Yes"/>
  </r>
  <r>
    <x v="6"/>
    <s v="Head"/>
    <x v="0"/>
    <x v="136"/>
    <n v="2"/>
    <x v="0"/>
    <x v="100"/>
    <x v="100"/>
    <x v="1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6"/>
    <x v="0"/>
    <x v="87"/>
    <x v="88"/>
    <x v="1"/>
    <s v="Yes"/>
  </r>
  <r>
    <x v="6"/>
    <s v="Head"/>
    <x v="0"/>
    <x v="140"/>
    <n v="1"/>
    <x v="0"/>
    <x v="82"/>
    <x v="83"/>
    <x v="0"/>
    <s v="Yes"/>
  </r>
  <r>
    <x v="6"/>
    <s v="Head"/>
    <x v="0"/>
    <x v="141"/>
    <n v="1"/>
    <x v="0"/>
    <x v="82"/>
    <x v="83"/>
    <x v="0"/>
    <s v="Yes"/>
  </r>
  <r>
    <x v="6"/>
    <s v="Head"/>
    <x v="0"/>
    <x v="142"/>
    <n v="1"/>
    <x v="0"/>
    <x v="82"/>
    <x v="83"/>
    <x v="1"/>
    <s v="Yes"/>
  </r>
  <r>
    <x v="6"/>
    <s v="Head"/>
    <x v="0"/>
    <x v="143"/>
    <n v="3"/>
    <x v="0"/>
    <x v="101"/>
    <x v="101"/>
    <x v="1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83"/>
    <x v="0"/>
    <s v="Yes"/>
  </r>
  <r>
    <x v="6"/>
    <s v="Head"/>
    <x v="0"/>
    <x v="146"/>
    <n v="1"/>
    <x v="0"/>
    <x v="82"/>
    <x v="83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2"/>
    <x v="1"/>
    <s v="Yes"/>
  </r>
  <r>
    <x v="6"/>
    <s v="Head"/>
    <x v="0"/>
    <x v="152"/>
    <n v="1"/>
    <x v="0"/>
    <x v="82"/>
    <x v="83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3"/>
    <x v="0"/>
    <s v="Yes"/>
  </r>
  <r>
    <x v="6"/>
    <s v="Head"/>
    <x v="0"/>
    <x v="155"/>
    <n v="5"/>
    <x v="2"/>
    <x v="104"/>
    <x v="104"/>
    <x v="1"/>
    <s v="Yes"/>
  </r>
  <r>
    <x v="6"/>
    <s v="Head"/>
    <x v="0"/>
    <x v="156"/>
    <n v="1"/>
    <x v="0"/>
    <x v="105"/>
    <x v="105"/>
    <x v="0"/>
    <s v="Yes"/>
  </r>
  <r>
    <x v="6"/>
    <s v="Head"/>
    <x v="0"/>
    <x v="157"/>
    <n v="1"/>
    <x v="0"/>
    <x v="94"/>
    <x v="38"/>
    <x v="0"/>
    <s v="Yes"/>
  </r>
  <r>
    <x v="6"/>
    <s v="Head"/>
    <x v="0"/>
    <x v="158"/>
    <n v="1"/>
    <x v="0"/>
    <x v="94"/>
    <x v="38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6"/>
    <x v="1"/>
    <s v="Yes"/>
  </r>
  <r>
    <x v="6"/>
    <s v="Head"/>
    <x v="0"/>
    <x v="162"/>
    <n v="4"/>
    <x v="0"/>
    <x v="107"/>
    <x v="107"/>
    <x v="1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6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2"/>
    <x v="0"/>
    <x v="60"/>
    <x v="61"/>
    <x v="1"/>
    <s v="Yes"/>
  </r>
  <r>
    <x v="7"/>
    <s v="Enchant"/>
    <x v="0"/>
    <x v="167"/>
    <n v="4"/>
    <x v="0"/>
    <x v="108"/>
    <x v="108"/>
    <x v="1"/>
    <s v="Yes"/>
  </r>
  <r>
    <x v="7"/>
    <s v="Enchant"/>
    <x v="0"/>
    <x v="168"/>
    <n v="1"/>
    <x v="0"/>
    <x v="109"/>
    <x v="109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0"/>
    <x v="1"/>
    <s v="Yes"/>
  </r>
  <r>
    <x v="8"/>
    <s v="Neck"/>
    <x v="0"/>
    <x v="170"/>
    <n v="5"/>
    <x v="0"/>
    <x v="111"/>
    <x v="111"/>
    <x v="1"/>
    <s v="Yes"/>
  </r>
  <r>
    <x v="8"/>
    <s v="Neck"/>
    <x v="0"/>
    <x v="171"/>
    <n v="2"/>
    <x v="0"/>
    <x v="112"/>
    <x v="112"/>
    <x v="1"/>
    <s v="Yes"/>
  </r>
  <r>
    <x v="8"/>
    <s v="Neck"/>
    <x v="0"/>
    <x v="172"/>
    <n v="5"/>
    <x v="0"/>
    <x v="113"/>
    <x v="113"/>
    <x v="1"/>
    <s v="Yes"/>
  </r>
  <r>
    <x v="8"/>
    <s v="Neck"/>
    <x v="0"/>
    <x v="173"/>
    <n v="6"/>
    <x v="0"/>
    <x v="114"/>
    <x v="114"/>
    <x v="1"/>
    <s v="Yes"/>
  </r>
  <r>
    <x v="8"/>
    <s v="Neck"/>
    <x v="0"/>
    <x v="174"/>
    <n v="5"/>
    <x v="0"/>
    <x v="115"/>
    <x v="115"/>
    <x v="1"/>
    <s v="Yes"/>
  </r>
  <r>
    <x v="8"/>
    <s v="Neck"/>
    <x v="0"/>
    <x v="175"/>
    <n v="1"/>
    <x v="0"/>
    <x v="116"/>
    <x v="116"/>
    <x v="0"/>
    <s v="Yes"/>
  </r>
  <r>
    <x v="8"/>
    <s v="Neck"/>
    <x v="0"/>
    <x v="176"/>
    <n v="2"/>
    <x v="0"/>
    <x v="117"/>
    <x v="117"/>
    <x v="1"/>
    <s v="Yes"/>
  </r>
  <r>
    <x v="8"/>
    <s v="Neck"/>
    <x v="0"/>
    <x v="177"/>
    <n v="5"/>
    <x v="2"/>
    <x v="118"/>
    <x v="118"/>
    <x v="1"/>
    <s v="Yes"/>
  </r>
  <r>
    <x v="8"/>
    <s v="Neck"/>
    <x v="0"/>
    <x v="178"/>
    <n v="6"/>
    <x v="0"/>
    <x v="119"/>
    <x v="119"/>
    <x v="1"/>
    <s v="Yes"/>
  </r>
  <r>
    <x v="8"/>
    <s v="Neck"/>
    <x v="0"/>
    <x v="179"/>
    <n v="4"/>
    <x v="0"/>
    <x v="114"/>
    <x v="114"/>
    <x v="1"/>
    <s v="Yes"/>
  </r>
  <r>
    <x v="8"/>
    <s v="Neck"/>
    <x v="0"/>
    <x v="180"/>
    <n v="6"/>
    <x v="0"/>
    <x v="120"/>
    <x v="120"/>
    <x v="1"/>
    <s v="Yes"/>
  </r>
  <r>
    <x v="8"/>
    <s v="Neck"/>
    <x v="0"/>
    <x v="181"/>
    <n v="5"/>
    <x v="0"/>
    <x v="121"/>
    <x v="121"/>
    <x v="1"/>
    <s v="Yes"/>
  </r>
  <r>
    <x v="8"/>
    <s v="Neck"/>
    <x v="0"/>
    <x v="182"/>
    <n v="3"/>
    <x v="0"/>
    <x v="114"/>
    <x v="114"/>
    <x v="1"/>
    <s v="Yes"/>
  </r>
  <r>
    <x v="8"/>
    <s v="Neck"/>
    <x v="0"/>
    <x v="183"/>
    <n v="4"/>
    <x v="0"/>
    <x v="122"/>
    <x v="122"/>
    <x v="1"/>
    <s v="Yes"/>
  </r>
  <r>
    <x v="8"/>
    <s v="Neck"/>
    <x v="0"/>
    <x v="184"/>
    <n v="6"/>
    <x v="0"/>
    <x v="123"/>
    <x v="123"/>
    <x v="1"/>
    <s v="Yes"/>
  </r>
  <r>
    <x v="8"/>
    <s v="Neck"/>
    <x v="0"/>
    <x v="185"/>
    <n v="4"/>
    <x v="2"/>
    <x v="124"/>
    <x v="124"/>
    <x v="1"/>
    <s v="Yes"/>
  </r>
  <r>
    <x v="8"/>
    <s v="Neck"/>
    <x v="0"/>
    <x v="186"/>
    <n v="1"/>
    <x v="2"/>
    <x v="125"/>
    <x v="125"/>
    <x v="0"/>
    <s v="Yes"/>
  </r>
  <r>
    <x v="8"/>
    <s v="Neck"/>
    <x v="0"/>
    <x v="187"/>
    <n v="2"/>
    <x v="0"/>
    <x v="126"/>
    <x v="126"/>
    <x v="1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4"/>
    <x v="2"/>
    <x v="127"/>
    <x v="127"/>
    <x v="1"/>
    <s v="Yes"/>
  </r>
  <r>
    <x v="9"/>
    <s v="Shoulders"/>
    <x v="0"/>
    <x v="189"/>
    <n v="4"/>
    <x v="2"/>
    <x v="128"/>
    <x v="128"/>
    <x v="1"/>
    <s v="Yes"/>
  </r>
  <r>
    <x v="9"/>
    <s v="Shoulders"/>
    <x v="0"/>
    <x v="190"/>
    <n v="4"/>
    <x v="0"/>
    <x v="110"/>
    <x v="110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29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2"/>
    <x v="0"/>
    <x v="70"/>
    <x v="72"/>
    <x v="1"/>
    <s v="Yes"/>
  </r>
  <r>
    <x v="9"/>
    <s v="Shoulders"/>
    <x v="0"/>
    <x v="196"/>
    <n v="1"/>
    <x v="0"/>
    <x v="129"/>
    <x v="129"/>
    <x v="0"/>
    <s v="Yes"/>
  </r>
  <r>
    <x v="9"/>
    <s v="Shoulders"/>
    <x v="0"/>
    <x v="197"/>
    <n v="1"/>
    <x v="0"/>
    <x v="130"/>
    <x v="130"/>
    <x v="0"/>
    <s v="Yes"/>
  </r>
  <r>
    <x v="9"/>
    <s v="Shoulders"/>
    <x v="0"/>
    <x v="198"/>
    <n v="6"/>
    <x v="0"/>
    <x v="131"/>
    <x v="131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2"/>
    <x v="0"/>
    <x v="132"/>
    <x v="132"/>
    <x v="1"/>
    <s v="Yes"/>
  </r>
  <r>
    <x v="9"/>
    <s v="Shoulders"/>
    <x v="0"/>
    <x v="201"/>
    <n v="1"/>
    <x v="0"/>
    <x v="66"/>
    <x v="67"/>
    <x v="0"/>
    <s v="Yes"/>
  </r>
  <r>
    <x v="9"/>
    <s v="Shoulders"/>
    <x v="0"/>
    <x v="202"/>
    <n v="1"/>
    <x v="0"/>
    <x v="133"/>
    <x v="133"/>
    <x v="0"/>
    <s v="Yes"/>
  </r>
  <r>
    <x v="9"/>
    <s v="Shoulders"/>
    <x v="0"/>
    <x v="203"/>
    <n v="1"/>
    <x v="0"/>
    <x v="129"/>
    <x v="129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4"/>
    <x v="1"/>
    <s v="Yes"/>
  </r>
  <r>
    <x v="9"/>
    <s v="Shoulders"/>
    <x v="0"/>
    <x v="206"/>
    <n v="2"/>
    <x v="0"/>
    <x v="135"/>
    <x v="135"/>
    <x v="1"/>
    <s v="Yes"/>
  </r>
  <r>
    <x v="9"/>
    <s v="Shoulders"/>
    <x v="0"/>
    <x v="207"/>
    <n v="5"/>
    <x v="0"/>
    <x v="136"/>
    <x v="136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29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6"/>
    <x v="0"/>
    <x v="131"/>
    <x v="131"/>
    <x v="1"/>
    <s v="Yes"/>
  </r>
  <r>
    <x v="9"/>
    <s v="Shoulders"/>
    <x v="0"/>
    <x v="213"/>
    <n v="5"/>
    <x v="0"/>
    <x v="137"/>
    <x v="137"/>
    <x v="1"/>
    <s v="Yes"/>
  </r>
  <r>
    <x v="9"/>
    <s v="Shoulders"/>
    <x v="0"/>
    <x v="214"/>
    <n v="3"/>
    <x v="0"/>
    <x v="138"/>
    <x v="138"/>
    <x v="1"/>
    <s v="Yes"/>
  </r>
  <r>
    <x v="9"/>
    <s v="Shoulders"/>
    <x v="0"/>
    <x v="215"/>
    <n v="1"/>
    <x v="0"/>
    <x v="54"/>
    <x v="55"/>
    <x v="0"/>
    <s v="Yes"/>
  </r>
  <r>
    <x v="9"/>
    <s v="Shoulders"/>
    <x v="0"/>
    <x v="216"/>
    <n v="1"/>
    <x v="0"/>
    <x v="54"/>
    <x v="55"/>
    <x v="1"/>
    <s v="Yes"/>
  </r>
  <r>
    <x v="9"/>
    <s v="Shoulders"/>
    <x v="0"/>
    <x v="217"/>
    <n v="1"/>
    <x v="0"/>
    <x v="10"/>
    <x v="11"/>
    <x v="0"/>
    <s v="Yes"/>
  </r>
  <r>
    <x v="9"/>
    <s v="Shoulders"/>
    <x v="0"/>
    <x v="218"/>
    <n v="1"/>
    <x v="0"/>
    <x v="129"/>
    <x v="129"/>
    <x v="1"/>
    <s v="Yes"/>
  </r>
  <r>
    <x v="9"/>
    <s v="Shoulders"/>
    <x v="0"/>
    <x v="219"/>
    <n v="1"/>
    <x v="0"/>
    <x v="129"/>
    <x v="129"/>
    <x v="1"/>
    <s v="Yes"/>
  </r>
  <r>
    <x v="9"/>
    <s v="Shoulders"/>
    <x v="0"/>
    <x v="220"/>
    <n v="1"/>
    <x v="0"/>
    <x v="58"/>
    <x v="59"/>
    <x v="1"/>
    <s v="Yes"/>
  </r>
  <r>
    <x v="9"/>
    <s v="Shoulders"/>
    <x v="0"/>
    <x v="221"/>
    <n v="1"/>
    <x v="0"/>
    <x v="54"/>
    <x v="55"/>
    <x v="0"/>
    <s v="Yes"/>
  </r>
  <r>
    <x v="9"/>
    <s v="Shoulders"/>
    <x v="0"/>
    <x v="222"/>
    <n v="6"/>
    <x v="0"/>
    <x v="139"/>
    <x v="139"/>
    <x v="1"/>
    <s v="Yes"/>
  </r>
  <r>
    <x v="9"/>
    <s v="Shoulders"/>
    <x v="0"/>
    <x v="223"/>
    <n v="2"/>
    <x v="0"/>
    <x v="140"/>
    <x v="140"/>
    <x v="1"/>
    <s v="Yes"/>
  </r>
  <r>
    <x v="9"/>
    <s v="Shoulders"/>
    <x v="0"/>
    <x v="224"/>
    <n v="1"/>
    <x v="0"/>
    <x v="141"/>
    <x v="141"/>
    <x v="0"/>
    <s v="Yes"/>
  </r>
  <r>
    <x v="9"/>
    <s v="Shoulders"/>
    <x v="0"/>
    <x v="225"/>
    <n v="3"/>
    <x v="0"/>
    <x v="142"/>
    <x v="142"/>
    <x v="1"/>
    <s v="Yes"/>
  </r>
  <r>
    <x v="9"/>
    <s v="Shoulders"/>
    <x v="0"/>
    <x v="226"/>
    <n v="1"/>
    <x v="0"/>
    <x v="143"/>
    <x v="143"/>
    <x v="0"/>
    <s v="Yes"/>
  </r>
  <r>
    <x v="9"/>
    <s v="Shoulders"/>
    <x v="0"/>
    <x v="227"/>
    <n v="1"/>
    <x v="0"/>
    <x v="54"/>
    <x v="55"/>
    <x v="1"/>
    <s v="Yes"/>
  </r>
  <r>
    <x v="9"/>
    <s v="Shoulders"/>
    <x v="0"/>
    <x v="228"/>
    <n v="1"/>
    <x v="0"/>
    <x v="10"/>
    <x v="11"/>
    <x v="1"/>
    <s v="Yes"/>
  </r>
  <r>
    <x v="9"/>
    <s v="Shoulders"/>
    <x v="0"/>
    <x v="229"/>
    <n v="6"/>
    <x v="0"/>
    <x v="144"/>
    <x v="144"/>
    <x v="1"/>
    <s v="Yes"/>
  </r>
  <r>
    <x v="9"/>
    <s v="Shoulders"/>
    <x v="0"/>
    <x v="230"/>
    <n v="5"/>
    <x v="0"/>
    <x v="145"/>
    <x v="145"/>
    <x v="1"/>
    <s v="Yes"/>
  </r>
  <r>
    <x v="9"/>
    <s v="Shoulders"/>
    <x v="0"/>
    <x v="231"/>
    <n v="1"/>
    <x v="0"/>
    <x v="10"/>
    <x v="11"/>
    <x v="1"/>
    <s v="Yes"/>
  </r>
  <r>
    <x v="9"/>
    <s v="Shoulders"/>
    <x v="0"/>
    <x v="232"/>
    <n v="2"/>
    <x v="0"/>
    <x v="135"/>
    <x v="135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3"/>
    <n v="6"/>
    <x v="0"/>
    <x v="146"/>
    <x v="146"/>
    <x v="1"/>
    <s v="Yes"/>
  </r>
  <r>
    <x v="10"/>
    <s v="Enchant"/>
    <x v="0"/>
    <x v="234"/>
    <n v="4"/>
    <x v="0"/>
    <x v="106"/>
    <x v="106"/>
    <x v="1"/>
    <s v="Yes"/>
  </r>
  <r>
    <x v="10"/>
    <s v="Enchant"/>
    <x v="0"/>
    <x v="235"/>
    <n v="6"/>
    <x v="0"/>
    <x v="73"/>
    <x v="75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6"/>
    <n v="1"/>
    <x v="0"/>
    <x v="94"/>
    <x v="38"/>
    <x v="1"/>
    <s v="Yes"/>
  </r>
  <r>
    <x v="11"/>
    <s v="Chest"/>
    <x v="0"/>
    <x v="237"/>
    <n v="1"/>
    <x v="0"/>
    <x v="147"/>
    <x v="147"/>
    <x v="0"/>
    <s v="Yes"/>
  </r>
  <r>
    <x v="11"/>
    <s v="Chest"/>
    <x v="0"/>
    <x v="238"/>
    <n v="1"/>
    <x v="0"/>
    <x v="83"/>
    <x v="84"/>
    <x v="0"/>
    <s v="Yes"/>
  </r>
  <r>
    <x v="11"/>
    <s v="Chest"/>
    <x v="0"/>
    <x v="239"/>
    <n v="1"/>
    <x v="0"/>
    <x v="83"/>
    <x v="84"/>
    <x v="0"/>
    <s v="Yes"/>
  </r>
  <r>
    <x v="11"/>
    <s v="Chest"/>
    <x v="3"/>
    <x v="240"/>
    <n v="4"/>
    <x v="1"/>
    <x v="148"/>
    <x v="148"/>
    <x v="1"/>
    <s v="Yes"/>
  </r>
  <r>
    <x v="11"/>
    <s v="Chest"/>
    <x v="0"/>
    <x v="241"/>
    <n v="1"/>
    <x v="0"/>
    <x v="30"/>
    <x v="31"/>
    <x v="0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82"/>
    <x v="83"/>
    <x v="0"/>
    <s v="Yes"/>
  </r>
  <r>
    <x v="11"/>
    <s v="Chest"/>
    <x v="0"/>
    <x v="244"/>
    <n v="1"/>
    <x v="0"/>
    <x v="82"/>
    <x v="83"/>
    <x v="0"/>
    <s v="Yes"/>
  </r>
  <r>
    <x v="11"/>
    <s v="Chest"/>
    <x v="0"/>
    <x v="245"/>
    <n v="1"/>
    <x v="0"/>
    <x v="149"/>
    <x v="149"/>
    <x v="0"/>
    <s v="Yes"/>
  </r>
  <r>
    <x v="11"/>
    <s v="Chest"/>
    <x v="0"/>
    <x v="246"/>
    <n v="2"/>
    <x v="0"/>
    <x v="150"/>
    <x v="150"/>
    <x v="1"/>
    <s v="Yes"/>
  </r>
  <r>
    <x v="11"/>
    <s v="Chest"/>
    <x v="0"/>
    <x v="247"/>
    <n v="1"/>
    <x v="0"/>
    <x v="30"/>
    <x v="31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6"/>
    <x v="0"/>
    <x v="151"/>
    <x v="151"/>
    <x v="1"/>
    <s v="Yes"/>
  </r>
  <r>
    <x v="11"/>
    <s v="Chest"/>
    <x v="0"/>
    <x v="250"/>
    <n v="1"/>
    <x v="0"/>
    <x v="83"/>
    <x v="84"/>
    <x v="0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5"/>
    <x v="0"/>
    <x v="152"/>
    <x v="152"/>
    <x v="1"/>
    <s v="Yes"/>
  </r>
  <r>
    <x v="11"/>
    <s v="Chest"/>
    <x v="0"/>
    <x v="253"/>
    <n v="1"/>
    <x v="0"/>
    <x v="82"/>
    <x v="83"/>
    <x v="0"/>
    <s v="Yes"/>
  </r>
  <r>
    <x v="11"/>
    <s v="Chest"/>
    <x v="0"/>
    <x v="254"/>
    <n v="1"/>
    <x v="0"/>
    <x v="82"/>
    <x v="83"/>
    <x v="0"/>
    <s v="Yes"/>
  </r>
  <r>
    <x v="11"/>
    <s v="Chest"/>
    <x v="0"/>
    <x v="255"/>
    <n v="1"/>
    <x v="0"/>
    <x v="94"/>
    <x v="38"/>
    <x v="0"/>
    <s v="Yes"/>
  </r>
  <r>
    <x v="11"/>
    <s v="Chest"/>
    <x v="0"/>
    <x v="256"/>
    <n v="1"/>
    <x v="0"/>
    <x v="94"/>
    <x v="38"/>
    <x v="0"/>
    <s v="Yes"/>
  </r>
  <r>
    <x v="11"/>
    <s v="Chest"/>
    <x v="0"/>
    <x v="257"/>
    <n v="5"/>
    <x v="0"/>
    <x v="153"/>
    <x v="153"/>
    <x v="1"/>
    <s v="Yes"/>
  </r>
  <r>
    <x v="11"/>
    <s v="Chest"/>
    <x v="0"/>
    <x v="258"/>
    <n v="2"/>
    <x v="0"/>
    <x v="154"/>
    <x v="154"/>
    <x v="1"/>
    <s v="Yes"/>
  </r>
  <r>
    <x v="11"/>
    <s v="Chest"/>
    <x v="0"/>
    <x v="259"/>
    <n v="3"/>
    <x v="0"/>
    <x v="155"/>
    <x v="155"/>
    <x v="1"/>
    <s v="Yes"/>
  </r>
  <r>
    <x v="11"/>
    <s v="Chest"/>
    <x v="0"/>
    <x v="260"/>
    <n v="4"/>
    <x v="0"/>
    <x v="156"/>
    <x v="156"/>
    <x v="1"/>
    <s v="Yes"/>
  </r>
  <r>
    <x v="11"/>
    <s v="Chest"/>
    <x v="0"/>
    <x v="261"/>
    <n v="5"/>
    <x v="1"/>
    <x v="157"/>
    <x v="157"/>
    <x v="1"/>
    <s v="Yes"/>
  </r>
  <r>
    <x v="11"/>
    <s v="Chest"/>
    <x v="0"/>
    <x v="262"/>
    <n v="5"/>
    <x v="0"/>
    <x v="158"/>
    <x v="158"/>
    <x v="1"/>
    <s v="Yes"/>
  </r>
  <r>
    <x v="11"/>
    <s v="Chest"/>
    <x v="0"/>
    <x v="263"/>
    <n v="6"/>
    <x v="0"/>
    <x v="63"/>
    <x v="65"/>
    <x v="1"/>
    <s v="Yes"/>
  </r>
  <r>
    <x v="11"/>
    <s v="Chest"/>
    <x v="0"/>
    <x v="264"/>
    <n v="1"/>
    <x v="0"/>
    <x v="82"/>
    <x v="83"/>
    <x v="1"/>
    <s v="Yes"/>
  </r>
  <r>
    <x v="11"/>
    <s v="Chest"/>
    <x v="0"/>
    <x v="265"/>
    <n v="1"/>
    <x v="0"/>
    <x v="94"/>
    <x v="38"/>
    <x v="0"/>
    <s v="Yes"/>
  </r>
  <r>
    <x v="11"/>
    <s v="Chest"/>
    <x v="0"/>
    <x v="266"/>
    <n v="1"/>
    <x v="0"/>
    <x v="94"/>
    <x v="38"/>
    <x v="0"/>
    <s v="Yes"/>
  </r>
  <r>
    <x v="11"/>
    <s v="Chest"/>
    <x v="0"/>
    <x v="267"/>
    <n v="4"/>
    <x v="0"/>
    <x v="159"/>
    <x v="159"/>
    <x v="1"/>
    <s v="Yes"/>
  </r>
  <r>
    <x v="11"/>
    <s v="Chest"/>
    <x v="0"/>
    <x v="268"/>
    <n v="1"/>
    <x v="0"/>
    <x v="83"/>
    <x v="84"/>
    <x v="1"/>
    <s v="Yes"/>
  </r>
  <r>
    <x v="11"/>
    <s v="Chest"/>
    <x v="0"/>
    <x v="269"/>
    <n v="6"/>
    <x v="0"/>
    <x v="160"/>
    <x v="160"/>
    <x v="1"/>
    <s v="Yes"/>
  </r>
  <r>
    <x v="11"/>
    <s v="Chest"/>
    <x v="0"/>
    <x v="270"/>
    <n v="6"/>
    <x v="0"/>
    <x v="160"/>
    <x v="160"/>
    <x v="1"/>
    <s v="Yes"/>
  </r>
  <r>
    <x v="11"/>
    <s v="Chest"/>
    <x v="0"/>
    <x v="271"/>
    <n v="1"/>
    <x v="0"/>
    <x v="94"/>
    <x v="38"/>
    <x v="0"/>
    <s v="Yes"/>
  </r>
  <r>
    <x v="11"/>
    <s v="Chest"/>
    <x v="0"/>
    <x v="272"/>
    <n v="1"/>
    <x v="0"/>
    <x v="94"/>
    <x v="38"/>
    <x v="0"/>
    <s v="Yes"/>
  </r>
  <r>
    <x v="11"/>
    <s v="Chest"/>
    <x v="0"/>
    <x v="273"/>
    <n v="1"/>
    <x v="0"/>
    <x v="94"/>
    <x v="38"/>
    <x v="1"/>
    <s v="Yes"/>
  </r>
  <r>
    <x v="11"/>
    <s v="Chest"/>
    <x v="0"/>
    <x v="274"/>
    <n v="1"/>
    <x v="0"/>
    <x v="30"/>
    <x v="31"/>
    <x v="0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161"/>
    <x v="161"/>
    <x v="0"/>
    <s v="Yes"/>
  </r>
  <r>
    <x v="11"/>
    <s v="Chest"/>
    <x v="0"/>
    <x v="277"/>
    <n v="1"/>
    <x v="0"/>
    <x v="82"/>
    <x v="83"/>
    <x v="1"/>
    <s v="Yes"/>
  </r>
  <r>
    <x v="11"/>
    <s v="Chest"/>
    <x v="0"/>
    <x v="278"/>
    <n v="1"/>
    <x v="0"/>
    <x v="82"/>
    <x v="83"/>
    <x v="1"/>
    <s v="Yes"/>
  </r>
  <r>
    <x v="11"/>
    <s v="Chest"/>
    <x v="0"/>
    <x v="279"/>
    <n v="1"/>
    <x v="0"/>
    <x v="83"/>
    <x v="84"/>
    <x v="1"/>
    <s v="Yes"/>
  </r>
  <r>
    <x v="11"/>
    <s v="Chest"/>
    <x v="0"/>
    <x v="280"/>
    <n v="1"/>
    <x v="0"/>
    <x v="82"/>
    <x v="83"/>
    <x v="0"/>
    <s v="Yes"/>
  </r>
  <r>
    <x v="11"/>
    <s v="Chest"/>
    <x v="0"/>
    <x v="281"/>
    <n v="1"/>
    <x v="0"/>
    <x v="82"/>
    <x v="83"/>
    <x v="0"/>
    <s v="Yes"/>
  </r>
  <r>
    <x v="11"/>
    <s v="Chest"/>
    <x v="0"/>
    <x v="282"/>
    <n v="2"/>
    <x v="0"/>
    <x v="162"/>
    <x v="162"/>
    <x v="1"/>
    <s v="Yes"/>
  </r>
  <r>
    <x v="11"/>
    <s v="Chest"/>
    <x v="4"/>
    <x v="283"/>
    <n v="6"/>
    <x v="0"/>
    <x v="163"/>
    <x v="163"/>
    <x v="1"/>
    <s v="Yes"/>
  </r>
  <r>
    <x v="11"/>
    <s v="Chest"/>
    <x v="0"/>
    <x v="284"/>
    <n v="3"/>
    <x v="0"/>
    <x v="164"/>
    <x v="164"/>
    <x v="1"/>
    <s v="Yes"/>
  </r>
  <r>
    <x v="11"/>
    <s v="Chest"/>
    <x v="0"/>
    <x v="285"/>
    <n v="5"/>
    <x v="0"/>
    <x v="165"/>
    <x v="165"/>
    <x v="1"/>
    <s v="Yes"/>
  </r>
  <r>
    <x v="11"/>
    <s v="Chest"/>
    <x v="0"/>
    <x v="286"/>
    <n v="1"/>
    <x v="0"/>
    <x v="166"/>
    <x v="166"/>
    <x v="0"/>
    <s v="Yes"/>
  </r>
  <r>
    <x v="11"/>
    <s v="Chest"/>
    <x v="0"/>
    <x v="287"/>
    <n v="3"/>
    <x v="0"/>
    <x v="167"/>
    <x v="167"/>
    <x v="1"/>
    <s v="Yes"/>
  </r>
  <r>
    <x v="11"/>
    <s v="Chest"/>
    <x v="0"/>
    <x v="288"/>
    <n v="1"/>
    <x v="0"/>
    <x v="94"/>
    <x v="38"/>
    <x v="1"/>
    <s v="Yes"/>
  </r>
  <r>
    <x v="11"/>
    <s v="Chest"/>
    <x v="0"/>
    <x v="289"/>
    <n v="1"/>
    <x v="0"/>
    <x v="30"/>
    <x v="31"/>
    <x v="1"/>
    <s v="Yes"/>
  </r>
  <r>
    <x v="11"/>
    <s v="Chest"/>
    <x v="0"/>
    <x v="290"/>
    <n v="6"/>
    <x v="0"/>
    <x v="168"/>
    <x v="168"/>
    <x v="1"/>
    <s v="Yes"/>
  </r>
  <r>
    <x v="11"/>
    <s v="Chest"/>
    <x v="0"/>
    <x v="291"/>
    <n v="1"/>
    <x v="0"/>
    <x v="169"/>
    <x v="169"/>
    <x v="0"/>
    <s v="Yes"/>
  </r>
  <r>
    <x v="11"/>
    <s v="Chest"/>
    <x v="0"/>
    <x v="292"/>
    <n v="5"/>
    <x v="0"/>
    <x v="170"/>
    <x v="170"/>
    <x v="1"/>
    <s v="Yes"/>
  </r>
  <r>
    <x v="11"/>
    <s v="Chest"/>
    <x v="0"/>
    <x v="293"/>
    <n v="5"/>
    <x v="0"/>
    <x v="171"/>
    <x v="171"/>
    <x v="1"/>
    <s v="Yes"/>
  </r>
  <r>
    <x v="11"/>
    <s v="Chest"/>
    <x v="0"/>
    <x v="294"/>
    <n v="1"/>
    <x v="0"/>
    <x v="30"/>
    <x v="31"/>
    <x v="1"/>
    <s v="Yes"/>
  </r>
  <r>
    <x v="11"/>
    <s v="Chest"/>
    <x v="0"/>
    <x v="295"/>
    <n v="2"/>
    <x v="0"/>
    <x v="154"/>
    <x v="154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6"/>
    <n v="1"/>
    <x v="0"/>
    <x v="172"/>
    <x v="172"/>
    <x v="0"/>
    <s v="Yes"/>
  </r>
  <r>
    <x v="12"/>
    <s v="Enchant"/>
    <x v="0"/>
    <x v="297"/>
    <n v="1"/>
    <x v="0"/>
    <x v="173"/>
    <x v="173"/>
    <x v="0"/>
    <s v="Yes"/>
  </r>
  <r>
    <x v="12"/>
    <s v="Enchant"/>
    <x v="0"/>
    <x v="298"/>
    <n v="1"/>
    <x v="0"/>
    <x v="174"/>
    <x v="174"/>
    <x v="0"/>
    <s v="Yes"/>
  </r>
  <r>
    <x v="12"/>
    <s v="Enchant"/>
    <x v="0"/>
    <x v="299"/>
    <n v="1"/>
    <x v="0"/>
    <x v="175"/>
    <x v="175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0"/>
    <n v="1"/>
    <x v="0"/>
    <x v="63"/>
    <x v="65"/>
    <x v="0"/>
    <s v="Yes"/>
  </r>
  <r>
    <x v="13"/>
    <s v="Back"/>
    <x v="0"/>
    <x v="301"/>
    <n v="1"/>
    <x v="0"/>
    <x v="63"/>
    <x v="65"/>
    <x v="1"/>
    <s v="Yes"/>
  </r>
  <r>
    <x v="13"/>
    <s v="Back"/>
    <x v="0"/>
    <x v="302"/>
    <n v="2"/>
    <x v="0"/>
    <x v="106"/>
    <x v="106"/>
    <x v="1"/>
    <s v="Yes"/>
  </r>
  <r>
    <x v="13"/>
    <s v="Back"/>
    <x v="0"/>
    <x v="303"/>
    <n v="1"/>
    <x v="0"/>
    <x v="7"/>
    <x v="176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12"/>
    <x v="177"/>
    <x v="0"/>
    <s v="Yes"/>
  </r>
  <r>
    <x v="13"/>
    <s v="Back"/>
    <x v="0"/>
    <x v="306"/>
    <n v="5"/>
    <x v="0"/>
    <x v="176"/>
    <x v="178"/>
    <x v="1"/>
    <s v="Yes"/>
  </r>
  <r>
    <x v="13"/>
    <s v="Back"/>
    <x v="0"/>
    <x v="307"/>
    <n v="1"/>
    <x v="0"/>
    <x v="12"/>
    <x v="177"/>
    <x v="0"/>
    <s v="Yes"/>
  </r>
  <r>
    <x v="13"/>
    <s v="Back"/>
    <x v="0"/>
    <x v="308"/>
    <n v="2"/>
    <x v="0"/>
    <x v="177"/>
    <x v="179"/>
    <x v="1"/>
    <s v="Yes"/>
  </r>
  <r>
    <x v="13"/>
    <s v="Back"/>
    <x v="0"/>
    <x v="309"/>
    <n v="4"/>
    <x v="2"/>
    <x v="178"/>
    <x v="180"/>
    <x v="1"/>
    <s v="Yes"/>
  </r>
  <r>
    <x v="13"/>
    <s v="Back"/>
    <x v="0"/>
    <x v="310"/>
    <n v="3"/>
    <x v="0"/>
    <x v="72"/>
    <x v="74"/>
    <x v="1"/>
    <s v="Yes"/>
  </r>
  <r>
    <x v="13"/>
    <s v="Back"/>
    <x v="0"/>
    <x v="311"/>
    <n v="5"/>
    <x v="2"/>
    <x v="28"/>
    <x v="29"/>
    <x v="1"/>
    <s v="Yes"/>
  </r>
  <r>
    <x v="13"/>
    <s v="Back"/>
    <x v="0"/>
    <x v="312"/>
    <n v="6"/>
    <x v="0"/>
    <x v="179"/>
    <x v="181"/>
    <x v="1"/>
    <s v="Yes"/>
  </r>
  <r>
    <x v="13"/>
    <s v="Back"/>
    <x v="0"/>
    <x v="313"/>
    <n v="6"/>
    <x v="2"/>
    <x v="180"/>
    <x v="182"/>
    <x v="1"/>
    <s v="Yes"/>
  </r>
  <r>
    <x v="13"/>
    <s v="Back"/>
    <x v="0"/>
    <x v="314"/>
    <n v="5"/>
    <x v="0"/>
    <x v="181"/>
    <x v="183"/>
    <x v="1"/>
    <s v="Yes"/>
  </r>
  <r>
    <x v="13"/>
    <s v="Back"/>
    <x v="0"/>
    <x v="315"/>
    <n v="1"/>
    <x v="0"/>
    <x v="12"/>
    <x v="177"/>
    <x v="0"/>
    <s v="Yes"/>
  </r>
  <r>
    <x v="13"/>
    <s v="Back"/>
    <x v="0"/>
    <x v="316"/>
    <n v="4"/>
    <x v="0"/>
    <x v="182"/>
    <x v="184"/>
    <x v="1"/>
    <s v="Yes"/>
  </r>
  <r>
    <x v="13"/>
    <s v="Back"/>
    <x v="0"/>
    <x v="317"/>
    <n v="3"/>
    <x v="0"/>
    <x v="183"/>
    <x v="185"/>
    <x v="1"/>
    <s v="Yes"/>
  </r>
  <r>
    <x v="13"/>
    <s v="Back"/>
    <x v="0"/>
    <x v="318"/>
    <n v="1"/>
    <x v="0"/>
    <x v="7"/>
    <x v="176"/>
    <x v="0"/>
    <s v="Yes"/>
  </r>
  <r>
    <x v="13"/>
    <s v="Back"/>
    <x v="0"/>
    <x v="319"/>
    <n v="1"/>
    <x v="0"/>
    <x v="61"/>
    <x v="63"/>
    <x v="0"/>
    <s v="Yes"/>
  </r>
  <r>
    <x v="13"/>
    <s v="Back"/>
    <x v="0"/>
    <x v="320"/>
    <n v="1"/>
    <x v="0"/>
    <x v="61"/>
    <x v="63"/>
    <x v="0"/>
    <s v="Yes"/>
  </r>
  <r>
    <x v="13"/>
    <s v="Back"/>
    <x v="0"/>
    <x v="321"/>
    <n v="1"/>
    <x v="0"/>
    <x v="61"/>
    <x v="63"/>
    <x v="1"/>
    <s v="Yes"/>
  </r>
  <r>
    <x v="13"/>
    <s v="Back"/>
    <x v="0"/>
    <x v="322"/>
    <n v="1"/>
    <x v="0"/>
    <x v="63"/>
    <x v="65"/>
    <x v="0"/>
    <s v="Yes"/>
  </r>
  <r>
    <x v="13"/>
    <s v="Back"/>
    <x v="0"/>
    <x v="323"/>
    <n v="3"/>
    <x v="0"/>
    <x v="5"/>
    <x v="186"/>
    <x v="1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2"/>
    <x v="0"/>
    <x v="184"/>
    <x v="187"/>
    <x v="1"/>
    <s v="Yes"/>
  </r>
  <r>
    <x v="13"/>
    <s v="Back"/>
    <x v="0"/>
    <x v="327"/>
    <n v="1"/>
    <x v="0"/>
    <x v="63"/>
    <x v="65"/>
    <x v="0"/>
    <s v="Yes"/>
  </r>
  <r>
    <x v="13"/>
    <s v="Back"/>
    <x v="0"/>
    <x v="328"/>
    <n v="1"/>
    <x v="0"/>
    <x v="7"/>
    <x v="176"/>
    <x v="0"/>
    <s v="Yes"/>
  </r>
  <r>
    <x v="13"/>
    <s v="Back"/>
    <x v="0"/>
    <x v="329"/>
    <n v="1"/>
    <x v="0"/>
    <x v="7"/>
    <x v="176"/>
    <x v="1"/>
    <s v="Yes"/>
  </r>
  <r>
    <x v="13"/>
    <s v="Back"/>
    <x v="0"/>
    <x v="330"/>
    <n v="1"/>
    <x v="0"/>
    <x v="61"/>
    <x v="63"/>
    <x v="0"/>
    <s v="Yes"/>
  </r>
  <r>
    <x v="13"/>
    <s v="Back"/>
    <x v="0"/>
    <x v="331"/>
    <n v="1"/>
    <x v="0"/>
    <x v="61"/>
    <x v="63"/>
    <x v="1"/>
    <s v="Yes"/>
  </r>
  <r>
    <x v="13"/>
    <s v="Back"/>
    <x v="0"/>
    <x v="332"/>
    <n v="1"/>
    <x v="0"/>
    <x v="63"/>
    <x v="65"/>
    <x v="0"/>
    <s v="Yes"/>
  </r>
  <r>
    <x v="13"/>
    <s v="Back"/>
    <x v="0"/>
    <x v="333"/>
    <n v="1"/>
    <x v="0"/>
    <x v="63"/>
    <x v="65"/>
    <x v="1"/>
    <s v="Yes"/>
  </r>
  <r>
    <x v="13"/>
    <s v="Back"/>
    <x v="0"/>
    <x v="334"/>
    <n v="1"/>
    <x v="0"/>
    <x v="63"/>
    <x v="65"/>
    <x v="1"/>
    <s v="Yes"/>
  </r>
  <r>
    <x v="13"/>
    <s v="Back"/>
    <x v="0"/>
    <x v="335"/>
    <n v="1"/>
    <x v="0"/>
    <x v="63"/>
    <x v="65"/>
    <x v="0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12"/>
    <x v="177"/>
    <x v="0"/>
    <s v="Yes"/>
  </r>
  <r>
    <x v="13"/>
    <s v="Back"/>
    <x v="0"/>
    <x v="338"/>
    <n v="1"/>
    <x v="0"/>
    <x v="61"/>
    <x v="63"/>
    <x v="0"/>
    <s v="Yes"/>
  </r>
  <r>
    <x v="13"/>
    <s v="Back"/>
    <x v="0"/>
    <x v="339"/>
    <n v="1"/>
    <x v="0"/>
    <x v="61"/>
    <x v="63"/>
    <x v="1"/>
    <s v="Yes"/>
  </r>
  <r>
    <x v="13"/>
    <s v="Back"/>
    <x v="0"/>
    <x v="340"/>
    <n v="1"/>
    <x v="0"/>
    <x v="12"/>
    <x v="177"/>
    <x v="0"/>
    <s v="Yes"/>
  </r>
  <r>
    <x v="13"/>
    <s v="Back"/>
    <x v="0"/>
    <x v="341"/>
    <n v="1"/>
    <x v="0"/>
    <x v="12"/>
    <x v="177"/>
    <x v="1"/>
    <s v="Yes"/>
  </r>
  <r>
    <x v="13"/>
    <s v="Back"/>
    <x v="0"/>
    <x v="342"/>
    <n v="1"/>
    <x v="0"/>
    <x v="7"/>
    <x v="176"/>
    <x v="0"/>
    <s v="Yes"/>
  </r>
  <r>
    <x v="13"/>
    <s v="Back"/>
    <x v="0"/>
    <x v="343"/>
    <n v="1"/>
    <x v="0"/>
    <x v="7"/>
    <x v="176"/>
    <x v="1"/>
    <s v="Yes"/>
  </r>
  <r>
    <x v="13"/>
    <s v="Back"/>
    <x v="0"/>
    <x v="344"/>
    <n v="1"/>
    <x v="0"/>
    <x v="61"/>
    <x v="63"/>
    <x v="0"/>
    <s v="Yes"/>
  </r>
  <r>
    <x v="13"/>
    <s v="Back"/>
    <x v="0"/>
    <x v="345"/>
    <n v="1"/>
    <x v="0"/>
    <x v="185"/>
    <x v="188"/>
    <x v="0"/>
    <s v="Yes"/>
  </r>
  <r>
    <x v="13"/>
    <s v="Back"/>
    <x v="0"/>
    <x v="346"/>
    <n v="5"/>
    <x v="2"/>
    <x v="186"/>
    <x v="189"/>
    <x v="1"/>
    <s v="Yes"/>
  </r>
  <r>
    <x v="13"/>
    <s v="Back"/>
    <x v="0"/>
    <x v="347"/>
    <n v="1"/>
    <x v="0"/>
    <x v="187"/>
    <x v="190"/>
    <x v="0"/>
    <s v="Yes"/>
  </r>
  <r>
    <x v="13"/>
    <s v="Back"/>
    <x v="0"/>
    <x v="348"/>
    <n v="3"/>
    <x v="0"/>
    <x v="5"/>
    <x v="186"/>
    <x v="1"/>
    <s v="Yes"/>
  </r>
  <r>
    <x v="13"/>
    <s v="Back"/>
    <x v="0"/>
    <x v="349"/>
    <n v="1"/>
    <x v="0"/>
    <x v="63"/>
    <x v="65"/>
    <x v="0"/>
    <s v="Yes"/>
  </r>
  <r>
    <x v="13"/>
    <s v="Back"/>
    <x v="0"/>
    <x v="350"/>
    <n v="1"/>
    <x v="0"/>
    <x v="63"/>
    <x v="65"/>
    <x v="1"/>
    <s v="Yes"/>
  </r>
  <r>
    <x v="13"/>
    <s v="Back"/>
    <x v="0"/>
    <x v="351"/>
    <n v="1"/>
    <x v="0"/>
    <x v="7"/>
    <x v="176"/>
    <x v="0"/>
    <s v="Yes"/>
  </r>
  <r>
    <x v="13"/>
    <s v="Back"/>
    <x v="0"/>
    <x v="352"/>
    <n v="1"/>
    <x v="0"/>
    <x v="7"/>
    <x v="176"/>
    <x v="0"/>
    <s v="Yes"/>
  </r>
  <r>
    <x v="13"/>
    <s v="Back"/>
    <x v="0"/>
    <x v="353"/>
    <n v="1"/>
    <x v="0"/>
    <x v="63"/>
    <x v="65"/>
    <x v="1"/>
    <s v="Yes"/>
  </r>
  <r>
    <x v="13"/>
    <s v="Back"/>
    <x v="0"/>
    <x v="354"/>
    <n v="6"/>
    <x v="0"/>
    <x v="188"/>
    <x v="191"/>
    <x v="1"/>
    <s v="Yes"/>
  </r>
  <r>
    <x v="13"/>
    <s v="Back"/>
    <x v="0"/>
    <x v="355"/>
    <n v="1"/>
    <x v="0"/>
    <x v="12"/>
    <x v="177"/>
    <x v="0"/>
    <s v="Yes"/>
  </r>
  <r>
    <x v="13"/>
    <s v="Back"/>
    <x v="0"/>
    <x v="356"/>
    <n v="1"/>
    <x v="0"/>
    <x v="12"/>
    <x v="177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7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58"/>
    <n v="4"/>
    <x v="0"/>
    <x v="132"/>
    <x v="132"/>
    <x v="1"/>
    <s v="Yes"/>
  </r>
  <r>
    <x v="15"/>
    <s v="Wrists"/>
    <x v="0"/>
    <x v="359"/>
    <n v="4"/>
    <x v="0"/>
    <x v="132"/>
    <x v="132"/>
    <x v="1"/>
    <s v="Yes"/>
  </r>
  <r>
    <x v="15"/>
    <s v="Wrists"/>
    <x v="0"/>
    <x v="360"/>
    <n v="1"/>
    <x v="0"/>
    <x v="63"/>
    <x v="65"/>
    <x v="0"/>
    <s v="Yes"/>
  </r>
  <r>
    <x v="15"/>
    <s v="Wrists"/>
    <x v="0"/>
    <x v="361"/>
    <n v="1"/>
    <x v="0"/>
    <x v="63"/>
    <x v="65"/>
    <x v="1"/>
    <s v="Yes"/>
  </r>
  <r>
    <x v="15"/>
    <s v="Wrists"/>
    <x v="0"/>
    <x v="362"/>
    <n v="1"/>
    <x v="0"/>
    <x v="7"/>
    <x v="176"/>
    <x v="0"/>
    <s v="Yes"/>
  </r>
  <r>
    <x v="15"/>
    <s v="Wrists"/>
    <x v="0"/>
    <x v="363"/>
    <n v="4"/>
    <x v="0"/>
    <x v="189"/>
    <x v="192"/>
    <x v="1"/>
    <s v="Yes"/>
  </r>
  <r>
    <x v="15"/>
    <s v="Wrists"/>
    <x v="0"/>
    <x v="364"/>
    <n v="3"/>
    <x v="0"/>
    <x v="190"/>
    <x v="193"/>
    <x v="1"/>
    <s v="Yes"/>
  </r>
  <r>
    <x v="15"/>
    <s v="Wrists"/>
    <x v="0"/>
    <x v="365"/>
    <n v="1"/>
    <x v="0"/>
    <x v="12"/>
    <x v="177"/>
    <x v="0"/>
    <s v="Yes"/>
  </r>
  <r>
    <x v="15"/>
    <s v="Wrists"/>
    <x v="0"/>
    <x v="366"/>
    <n v="3"/>
    <x v="2"/>
    <x v="191"/>
    <x v="194"/>
    <x v="1"/>
    <s v="Yes"/>
  </r>
  <r>
    <x v="15"/>
    <s v="Wrists"/>
    <x v="4"/>
    <x v="367"/>
    <n v="6"/>
    <x v="0"/>
    <x v="192"/>
    <x v="195"/>
    <x v="1"/>
    <s v="Yes"/>
  </r>
  <r>
    <x v="15"/>
    <s v="Wrists"/>
    <x v="0"/>
    <x v="368"/>
    <n v="5"/>
    <x v="0"/>
    <x v="193"/>
    <x v="196"/>
    <x v="1"/>
    <s v="Yes"/>
  </r>
  <r>
    <x v="15"/>
    <s v="Wrists"/>
    <x v="0"/>
    <x v="369"/>
    <n v="1"/>
    <x v="0"/>
    <x v="61"/>
    <x v="63"/>
    <x v="0"/>
    <s v="Yes"/>
  </r>
  <r>
    <x v="15"/>
    <s v="Wrists"/>
    <x v="0"/>
    <x v="370"/>
    <n v="1"/>
    <x v="0"/>
    <x v="194"/>
    <x v="197"/>
    <x v="0"/>
    <s v="Yes"/>
  </r>
  <r>
    <x v="15"/>
    <s v="Wrists"/>
    <x v="0"/>
    <x v="371"/>
    <n v="1"/>
    <x v="0"/>
    <x v="63"/>
    <x v="65"/>
    <x v="1"/>
    <s v="Yes"/>
  </r>
  <r>
    <x v="15"/>
    <s v="Wrists"/>
    <x v="0"/>
    <x v="372"/>
    <n v="1"/>
    <x v="0"/>
    <x v="12"/>
    <x v="177"/>
    <x v="0"/>
    <s v="Yes"/>
  </r>
  <r>
    <x v="15"/>
    <s v="Wrists"/>
    <x v="0"/>
    <x v="373"/>
    <n v="3"/>
    <x v="0"/>
    <x v="195"/>
    <x v="198"/>
    <x v="1"/>
    <s v="Yes"/>
  </r>
  <r>
    <x v="15"/>
    <s v="Wrists"/>
    <x v="0"/>
    <x v="374"/>
    <n v="1"/>
    <x v="0"/>
    <x v="7"/>
    <x v="176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0"/>
    <s v="Yes"/>
  </r>
  <r>
    <x v="15"/>
    <s v="Wrists"/>
    <x v="0"/>
    <x v="377"/>
    <n v="5"/>
    <x v="0"/>
    <x v="196"/>
    <x v="199"/>
    <x v="1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6"/>
    <x v="0"/>
    <x v="168"/>
    <x v="168"/>
    <x v="1"/>
    <s v="Yes"/>
  </r>
  <r>
    <x v="15"/>
    <s v="Wrists"/>
    <x v="0"/>
    <x v="380"/>
    <n v="1"/>
    <x v="0"/>
    <x v="61"/>
    <x v="63"/>
    <x v="0"/>
    <s v="Yes"/>
  </r>
  <r>
    <x v="15"/>
    <s v="Wrists"/>
    <x v="0"/>
    <x v="381"/>
    <n v="1"/>
    <x v="0"/>
    <x v="61"/>
    <x v="63"/>
    <x v="1"/>
    <s v="Yes"/>
  </r>
  <r>
    <x v="15"/>
    <s v="Wrists"/>
    <x v="0"/>
    <x v="382"/>
    <n v="1"/>
    <x v="0"/>
    <x v="63"/>
    <x v="65"/>
    <x v="0"/>
    <s v="Yes"/>
  </r>
  <r>
    <x v="15"/>
    <s v="Wrists"/>
    <x v="0"/>
    <x v="383"/>
    <n v="1"/>
    <x v="0"/>
    <x v="7"/>
    <x v="176"/>
    <x v="0"/>
    <s v="Yes"/>
  </r>
  <r>
    <x v="15"/>
    <s v="Wrists"/>
    <x v="0"/>
    <x v="384"/>
    <n v="1"/>
    <x v="0"/>
    <x v="7"/>
    <x v="176"/>
    <x v="1"/>
    <s v="Yes"/>
  </r>
  <r>
    <x v="15"/>
    <s v="Wrists"/>
    <x v="0"/>
    <x v="385"/>
    <n v="1"/>
    <x v="0"/>
    <x v="197"/>
    <x v="200"/>
    <x v="0"/>
    <s v="Yes"/>
  </r>
  <r>
    <x v="15"/>
    <s v="Wrists"/>
    <x v="0"/>
    <x v="386"/>
    <n v="1"/>
    <x v="0"/>
    <x v="63"/>
    <x v="65"/>
    <x v="0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63"/>
    <x v="65"/>
    <x v="1"/>
    <s v="Yes"/>
  </r>
  <r>
    <x v="15"/>
    <s v="Wrists"/>
    <x v="0"/>
    <x v="389"/>
    <n v="1"/>
    <x v="0"/>
    <x v="12"/>
    <x v="177"/>
    <x v="0"/>
    <s v="Yes"/>
  </r>
  <r>
    <x v="15"/>
    <s v="Wrists"/>
    <x v="0"/>
    <x v="390"/>
    <n v="1"/>
    <x v="0"/>
    <x v="63"/>
    <x v="65"/>
    <x v="0"/>
    <s v="Yes"/>
  </r>
  <r>
    <x v="15"/>
    <s v="Wrists"/>
    <x v="0"/>
    <x v="391"/>
    <n v="1"/>
    <x v="0"/>
    <x v="63"/>
    <x v="65"/>
    <x v="1"/>
    <s v="Yes"/>
  </r>
  <r>
    <x v="15"/>
    <s v="Wrists"/>
    <x v="0"/>
    <x v="392"/>
    <n v="2"/>
    <x v="0"/>
    <x v="198"/>
    <x v="201"/>
    <x v="1"/>
    <s v="Yes"/>
  </r>
  <r>
    <x v="15"/>
    <s v="Wrists"/>
    <x v="0"/>
    <x v="393"/>
    <n v="1"/>
    <x v="0"/>
    <x v="61"/>
    <x v="63"/>
    <x v="0"/>
    <s v="Yes"/>
  </r>
  <r>
    <x v="15"/>
    <s v="Wrists"/>
    <x v="0"/>
    <x v="394"/>
    <n v="1"/>
    <x v="0"/>
    <x v="61"/>
    <x v="63"/>
    <x v="1"/>
    <s v="Yes"/>
  </r>
  <r>
    <x v="15"/>
    <s v="Wrists"/>
    <x v="0"/>
    <x v="395"/>
    <n v="1"/>
    <x v="0"/>
    <x v="7"/>
    <x v="176"/>
    <x v="0"/>
    <s v="Yes"/>
  </r>
  <r>
    <x v="15"/>
    <s v="Wrists"/>
    <x v="0"/>
    <x v="396"/>
    <n v="1"/>
    <x v="0"/>
    <x v="106"/>
    <x v="106"/>
    <x v="1"/>
    <s v="Yes"/>
  </r>
  <r>
    <x v="15"/>
    <s v="Wrists"/>
    <x v="0"/>
    <x v="397"/>
    <n v="1"/>
    <x v="0"/>
    <x v="61"/>
    <x v="63"/>
    <x v="0"/>
    <s v="Yes"/>
  </r>
  <r>
    <x v="15"/>
    <s v="Wrists"/>
    <x v="0"/>
    <x v="398"/>
    <n v="5"/>
    <x v="2"/>
    <x v="199"/>
    <x v="202"/>
    <x v="1"/>
    <s v="Yes"/>
  </r>
  <r>
    <x v="15"/>
    <s v="Wrists"/>
    <x v="0"/>
    <x v="399"/>
    <n v="5"/>
    <x v="0"/>
    <x v="176"/>
    <x v="178"/>
    <x v="1"/>
    <s v="Yes"/>
  </r>
  <r>
    <x v="15"/>
    <s v="Wrists"/>
    <x v="0"/>
    <x v="400"/>
    <n v="3"/>
    <x v="0"/>
    <x v="200"/>
    <x v="203"/>
    <x v="1"/>
    <s v="Yes"/>
  </r>
  <r>
    <x v="15"/>
    <s v="Wrists"/>
    <x v="0"/>
    <x v="401"/>
    <n v="2"/>
    <x v="0"/>
    <x v="69"/>
    <x v="71"/>
    <x v="1"/>
    <s v="Yes"/>
  </r>
  <r>
    <x v="15"/>
    <s v="Wrists"/>
    <x v="0"/>
    <x v="402"/>
    <n v="1"/>
    <x v="0"/>
    <x v="63"/>
    <x v="65"/>
    <x v="0"/>
    <s v="Yes"/>
  </r>
  <r>
    <x v="15"/>
    <s v="Wrists"/>
    <x v="0"/>
    <x v="403"/>
    <n v="1"/>
    <x v="0"/>
    <x v="63"/>
    <x v="65"/>
    <x v="1"/>
    <s v="Yes"/>
  </r>
  <r>
    <x v="15"/>
    <s v="Wrists"/>
    <x v="0"/>
    <x v="404"/>
    <n v="1"/>
    <x v="0"/>
    <x v="12"/>
    <x v="177"/>
    <x v="0"/>
    <s v="Yes"/>
  </r>
  <r>
    <x v="15"/>
    <s v="Wrists"/>
    <x v="0"/>
    <x v="405"/>
    <n v="1"/>
    <x v="0"/>
    <x v="12"/>
    <x v="177"/>
    <x v="1"/>
    <s v="Yes"/>
  </r>
  <r>
    <x v="15"/>
    <s v="Wrists"/>
    <x v="0"/>
    <x v="406"/>
    <n v="1"/>
    <x v="0"/>
    <x v="63"/>
    <x v="65"/>
    <x v="0"/>
    <s v="Yes"/>
  </r>
  <r>
    <x v="15"/>
    <s v="Wrists"/>
    <x v="0"/>
    <x v="407"/>
    <n v="6"/>
    <x v="0"/>
    <x v="201"/>
    <x v="204"/>
    <x v="1"/>
    <s v="Yes"/>
  </r>
  <r>
    <x v="15"/>
    <s v="Wrists"/>
    <x v="0"/>
    <x v="408"/>
    <n v="1"/>
    <x v="0"/>
    <x v="12"/>
    <x v="177"/>
    <x v="0"/>
    <s v="Yes"/>
  </r>
  <r>
    <x v="15"/>
    <s v="Wrists"/>
    <x v="0"/>
    <x v="409"/>
    <n v="1"/>
    <x v="0"/>
    <x v="12"/>
    <x v="177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0"/>
    <n v="1"/>
    <x v="0"/>
    <x v="202"/>
    <x v="205"/>
    <x v="0"/>
    <s v="Yes"/>
  </r>
  <r>
    <x v="16"/>
    <s v="Enchant"/>
    <x v="0"/>
    <x v="411"/>
    <n v="1"/>
    <x v="0"/>
    <x v="203"/>
    <x v="206"/>
    <x v="0"/>
    <s v="Yes"/>
  </r>
  <r>
    <x v="16"/>
    <s v="Enchant"/>
    <x v="0"/>
    <x v="412"/>
    <n v="1"/>
    <x v="0"/>
    <x v="173"/>
    <x v="173"/>
    <x v="0"/>
    <s v="Yes"/>
  </r>
  <r>
    <x v="16"/>
    <s v="Enchant"/>
    <x v="0"/>
    <x v="413"/>
    <n v="3"/>
    <x v="0"/>
    <x v="0"/>
    <x v="0"/>
    <x v="1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4"/>
    <n v="4"/>
    <x v="0"/>
    <x v="69"/>
    <x v="71"/>
    <x v="1"/>
    <s v="Yes"/>
  </r>
  <r>
    <x v="17"/>
    <s v="Hands"/>
    <x v="0"/>
    <x v="415"/>
    <n v="4"/>
    <x v="0"/>
    <x v="204"/>
    <x v="207"/>
    <x v="1"/>
    <s v="Yes"/>
  </r>
  <r>
    <x v="17"/>
    <s v="Hands"/>
    <x v="0"/>
    <x v="416"/>
    <n v="1"/>
    <x v="0"/>
    <x v="54"/>
    <x v="55"/>
    <x v="0"/>
    <s v="Yes"/>
  </r>
  <r>
    <x v="17"/>
    <s v="Hands"/>
    <x v="0"/>
    <x v="417"/>
    <n v="4"/>
    <x v="2"/>
    <x v="205"/>
    <x v="208"/>
    <x v="1"/>
    <s v="Yes"/>
  </r>
  <r>
    <x v="17"/>
    <s v="Hands"/>
    <x v="0"/>
    <x v="418"/>
    <n v="2"/>
    <x v="0"/>
    <x v="100"/>
    <x v="100"/>
    <x v="1"/>
    <s v="Yes"/>
  </r>
  <r>
    <x v="17"/>
    <s v="Hands"/>
    <x v="0"/>
    <x v="419"/>
    <n v="1"/>
    <x v="0"/>
    <x v="206"/>
    <x v="209"/>
    <x v="0"/>
    <s v="Yes"/>
  </r>
  <r>
    <x v="17"/>
    <s v="Hands"/>
    <x v="0"/>
    <x v="420"/>
    <n v="5"/>
    <x v="2"/>
    <x v="207"/>
    <x v="210"/>
    <x v="1"/>
    <s v="Yes"/>
  </r>
  <r>
    <x v="17"/>
    <s v="Hands"/>
    <x v="0"/>
    <x v="421"/>
    <n v="5"/>
    <x v="0"/>
    <x v="114"/>
    <x v="114"/>
    <x v="1"/>
    <s v="Yes"/>
  </r>
  <r>
    <x v="17"/>
    <s v="Hands"/>
    <x v="0"/>
    <x v="422"/>
    <n v="5"/>
    <x v="0"/>
    <x v="208"/>
    <x v="211"/>
    <x v="1"/>
    <s v="Yes"/>
  </r>
  <r>
    <x v="17"/>
    <s v="Hands"/>
    <x v="0"/>
    <x v="423"/>
    <n v="5"/>
    <x v="0"/>
    <x v="209"/>
    <x v="212"/>
    <x v="1"/>
    <s v="Yes"/>
  </r>
  <r>
    <x v="17"/>
    <s v="Hands"/>
    <x v="0"/>
    <x v="424"/>
    <n v="2"/>
    <x v="0"/>
    <x v="168"/>
    <x v="168"/>
    <x v="1"/>
    <s v="Yes"/>
  </r>
  <r>
    <x v="17"/>
    <s v="Hands"/>
    <x v="0"/>
    <x v="425"/>
    <n v="6"/>
    <x v="0"/>
    <x v="210"/>
    <x v="213"/>
    <x v="1"/>
    <s v="Yes"/>
  </r>
  <r>
    <x v="17"/>
    <s v="Hands"/>
    <x v="0"/>
    <x v="426"/>
    <n v="4"/>
    <x v="0"/>
    <x v="211"/>
    <x v="214"/>
    <x v="1"/>
    <s v="Yes"/>
  </r>
  <r>
    <x v="17"/>
    <s v="Hands"/>
    <x v="0"/>
    <x v="427"/>
    <n v="5"/>
    <x v="0"/>
    <x v="212"/>
    <x v="215"/>
    <x v="1"/>
    <s v="Yes"/>
  </r>
  <r>
    <x v="17"/>
    <s v="Hands"/>
    <x v="0"/>
    <x v="428"/>
    <n v="5"/>
    <x v="0"/>
    <x v="213"/>
    <x v="216"/>
    <x v="1"/>
    <s v="Yes"/>
  </r>
  <r>
    <x v="17"/>
    <s v="Hands"/>
    <x v="0"/>
    <x v="429"/>
    <n v="2"/>
    <x v="0"/>
    <x v="214"/>
    <x v="217"/>
    <x v="1"/>
    <s v="Yes"/>
  </r>
  <r>
    <x v="17"/>
    <s v="Hands"/>
    <x v="4"/>
    <x v="430"/>
    <n v="6"/>
    <x v="0"/>
    <x v="215"/>
    <x v="218"/>
    <x v="1"/>
    <s v="Yes"/>
  </r>
  <r>
    <x v="17"/>
    <s v="Hands"/>
    <x v="0"/>
    <x v="431"/>
    <n v="2"/>
    <x v="0"/>
    <x v="184"/>
    <x v="187"/>
    <x v="1"/>
    <s v="Yes"/>
  </r>
  <r>
    <x v="17"/>
    <s v="Hands"/>
    <x v="0"/>
    <x v="432"/>
    <n v="2"/>
    <x v="0"/>
    <x v="184"/>
    <x v="187"/>
    <x v="1"/>
    <s v="Yes"/>
  </r>
  <r>
    <x v="17"/>
    <s v="Hands"/>
    <x v="0"/>
    <x v="433"/>
    <n v="1"/>
    <x v="0"/>
    <x v="129"/>
    <x v="129"/>
    <x v="0"/>
    <s v="Yes"/>
  </r>
  <r>
    <x v="17"/>
    <s v="Hands"/>
    <x v="0"/>
    <x v="434"/>
    <n v="1"/>
    <x v="0"/>
    <x v="216"/>
    <x v="219"/>
    <x v="0"/>
    <s v="Yes"/>
  </r>
  <r>
    <x v="17"/>
    <s v="Hands"/>
    <x v="0"/>
    <x v="435"/>
    <n v="1"/>
    <x v="0"/>
    <x v="58"/>
    <x v="59"/>
    <x v="0"/>
    <s v="Yes"/>
  </r>
  <r>
    <x v="17"/>
    <s v="Hands"/>
    <x v="0"/>
    <x v="436"/>
    <n v="5"/>
    <x v="0"/>
    <x v="217"/>
    <x v="220"/>
    <x v="1"/>
    <s v="Yes"/>
  </r>
  <r>
    <x v="17"/>
    <s v="Hands"/>
    <x v="0"/>
    <x v="437"/>
    <n v="2"/>
    <x v="0"/>
    <x v="168"/>
    <x v="168"/>
    <x v="1"/>
    <s v="Yes"/>
  </r>
  <r>
    <x v="17"/>
    <s v="Hands"/>
    <x v="0"/>
    <x v="438"/>
    <n v="1"/>
    <x v="0"/>
    <x v="54"/>
    <x v="55"/>
    <x v="0"/>
    <s v="Yes"/>
  </r>
  <r>
    <x v="17"/>
    <s v="Hands"/>
    <x v="0"/>
    <x v="439"/>
    <n v="1"/>
    <x v="0"/>
    <x v="129"/>
    <x v="129"/>
    <x v="0"/>
    <s v="Yes"/>
  </r>
  <r>
    <x v="17"/>
    <s v="Hands"/>
    <x v="0"/>
    <x v="440"/>
    <n v="1"/>
    <x v="0"/>
    <x v="129"/>
    <x v="129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18"/>
    <x v="221"/>
    <x v="1"/>
    <s v="Yes"/>
  </r>
  <r>
    <x v="17"/>
    <s v="Hands"/>
    <x v="0"/>
    <x v="443"/>
    <n v="1"/>
    <x v="0"/>
    <x v="92"/>
    <x v="93"/>
    <x v="0"/>
    <s v="Yes"/>
  </r>
  <r>
    <x v="17"/>
    <s v="Hands"/>
    <x v="0"/>
    <x v="444"/>
    <n v="3"/>
    <x v="0"/>
    <x v="219"/>
    <x v="222"/>
    <x v="1"/>
    <s v="Yes"/>
  </r>
  <r>
    <x v="17"/>
    <s v="Hands"/>
    <x v="0"/>
    <x v="445"/>
    <n v="1"/>
    <x v="0"/>
    <x v="54"/>
    <x v="55"/>
    <x v="0"/>
    <s v="Yes"/>
  </r>
  <r>
    <x v="17"/>
    <s v="Hands"/>
    <x v="0"/>
    <x v="446"/>
    <n v="1"/>
    <x v="0"/>
    <x v="58"/>
    <x v="59"/>
    <x v="0"/>
    <s v="Yes"/>
  </r>
  <r>
    <x v="17"/>
    <s v="Hands"/>
    <x v="0"/>
    <x v="447"/>
    <n v="3"/>
    <x v="0"/>
    <x v="220"/>
    <x v="223"/>
    <x v="1"/>
    <s v="Yes"/>
  </r>
  <r>
    <x v="17"/>
    <s v="Hands"/>
    <x v="0"/>
    <x v="448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4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0"/>
    <n v="4"/>
    <x v="0"/>
    <x v="221"/>
    <x v="224"/>
    <x v="1"/>
    <s v="Yes"/>
  </r>
  <r>
    <x v="19"/>
    <s v="Waist"/>
    <x v="0"/>
    <x v="451"/>
    <n v="4"/>
    <x v="0"/>
    <x v="221"/>
    <x v="224"/>
    <x v="1"/>
    <s v="Yes"/>
  </r>
  <r>
    <x v="19"/>
    <s v="Waist"/>
    <x v="0"/>
    <x v="452"/>
    <n v="1"/>
    <x v="0"/>
    <x v="54"/>
    <x v="55"/>
    <x v="0"/>
    <s v="Yes"/>
  </r>
  <r>
    <x v="19"/>
    <s v="Waist"/>
    <x v="0"/>
    <x v="453"/>
    <n v="3"/>
    <x v="1"/>
    <x v="222"/>
    <x v="225"/>
    <x v="1"/>
    <s v="Yes"/>
  </r>
  <r>
    <x v="19"/>
    <s v="Waist"/>
    <x v="0"/>
    <x v="454"/>
    <n v="1"/>
    <x v="2"/>
    <x v="223"/>
    <x v="226"/>
    <x v="0"/>
    <s v="Yes"/>
  </r>
  <r>
    <x v="19"/>
    <s v="Waist"/>
    <x v="0"/>
    <x v="455"/>
    <n v="2"/>
    <x v="0"/>
    <x v="167"/>
    <x v="167"/>
    <x v="1"/>
    <s v="Yes"/>
  </r>
  <r>
    <x v="19"/>
    <s v="Waist"/>
    <x v="0"/>
    <x v="456"/>
    <n v="4"/>
    <x v="0"/>
    <x v="51"/>
    <x v="227"/>
    <x v="1"/>
    <s v="Yes"/>
  </r>
  <r>
    <x v="19"/>
    <s v="Waist"/>
    <x v="0"/>
    <x v="457"/>
    <n v="6"/>
    <x v="0"/>
    <x v="224"/>
    <x v="228"/>
    <x v="1"/>
    <s v="Yes"/>
  </r>
  <r>
    <x v="19"/>
    <s v="Waist"/>
    <x v="0"/>
    <x v="458"/>
    <n v="1"/>
    <x v="0"/>
    <x v="225"/>
    <x v="229"/>
    <x v="0"/>
    <s v="Yes"/>
  </r>
  <r>
    <x v="19"/>
    <s v="Waist"/>
    <x v="0"/>
    <x v="459"/>
    <n v="1"/>
    <x v="2"/>
    <x v="226"/>
    <x v="230"/>
    <x v="0"/>
    <s v="Yes"/>
  </r>
  <r>
    <x v="19"/>
    <s v="Waist"/>
    <x v="0"/>
    <x v="460"/>
    <n v="1"/>
    <x v="0"/>
    <x v="214"/>
    <x v="217"/>
    <x v="0"/>
    <s v="Yes"/>
  </r>
  <r>
    <x v="19"/>
    <s v="Waist"/>
    <x v="0"/>
    <x v="461"/>
    <n v="4"/>
    <x v="0"/>
    <x v="227"/>
    <x v="231"/>
    <x v="1"/>
    <s v="Yes"/>
  </r>
  <r>
    <x v="19"/>
    <s v="Waist"/>
    <x v="0"/>
    <x v="462"/>
    <n v="1"/>
    <x v="0"/>
    <x v="228"/>
    <x v="232"/>
    <x v="0"/>
    <s v="Yes"/>
  </r>
  <r>
    <x v="19"/>
    <s v="Waist"/>
    <x v="0"/>
    <x v="463"/>
    <n v="5"/>
    <x v="0"/>
    <x v="229"/>
    <x v="233"/>
    <x v="1"/>
    <s v="Yes"/>
  </r>
  <r>
    <x v="19"/>
    <s v="Waist"/>
    <x v="0"/>
    <x v="464"/>
    <n v="5"/>
    <x v="0"/>
    <x v="230"/>
    <x v="234"/>
    <x v="1"/>
    <s v="Yes"/>
  </r>
  <r>
    <x v="19"/>
    <s v="Waist"/>
    <x v="0"/>
    <x v="465"/>
    <n v="3"/>
    <x v="0"/>
    <x v="231"/>
    <x v="235"/>
    <x v="1"/>
    <s v="Yes"/>
  </r>
  <r>
    <x v="19"/>
    <s v="Waist"/>
    <x v="0"/>
    <x v="466"/>
    <n v="3"/>
    <x v="0"/>
    <x v="232"/>
    <x v="236"/>
    <x v="1"/>
    <s v="Yes"/>
  </r>
  <r>
    <x v="19"/>
    <s v="Waist"/>
    <x v="0"/>
    <x v="467"/>
    <n v="3"/>
    <x v="0"/>
    <x v="116"/>
    <x v="116"/>
    <x v="1"/>
    <s v="Yes"/>
  </r>
  <r>
    <x v="19"/>
    <s v="Waist"/>
    <x v="0"/>
    <x v="468"/>
    <n v="1"/>
    <x v="0"/>
    <x v="10"/>
    <x v="11"/>
    <x v="0"/>
    <s v="Yes"/>
  </r>
  <r>
    <x v="19"/>
    <s v="Waist"/>
    <x v="0"/>
    <x v="469"/>
    <n v="4"/>
    <x v="0"/>
    <x v="227"/>
    <x v="231"/>
    <x v="1"/>
    <s v="Yes"/>
  </r>
  <r>
    <x v="19"/>
    <s v="Waist"/>
    <x v="0"/>
    <x v="470"/>
    <n v="1"/>
    <x v="0"/>
    <x v="58"/>
    <x v="59"/>
    <x v="0"/>
    <s v="Yes"/>
  </r>
  <r>
    <x v="19"/>
    <s v="Waist"/>
    <x v="0"/>
    <x v="471"/>
    <n v="3"/>
    <x v="0"/>
    <x v="233"/>
    <x v="237"/>
    <x v="1"/>
    <s v="Yes"/>
  </r>
  <r>
    <x v="19"/>
    <s v="Waist"/>
    <x v="0"/>
    <x v="472"/>
    <n v="1"/>
    <x v="0"/>
    <x v="129"/>
    <x v="129"/>
    <x v="0"/>
    <s v="Yes"/>
  </r>
  <r>
    <x v="19"/>
    <s v="Waist"/>
    <x v="0"/>
    <x v="473"/>
    <n v="2"/>
    <x v="0"/>
    <x v="59"/>
    <x v="60"/>
    <x v="1"/>
    <s v="Yes"/>
  </r>
  <r>
    <x v="19"/>
    <s v="Waist"/>
    <x v="0"/>
    <x v="474"/>
    <n v="1"/>
    <x v="0"/>
    <x v="10"/>
    <x v="11"/>
    <x v="0"/>
    <s v="Yes"/>
  </r>
  <r>
    <x v="19"/>
    <s v="Waist"/>
    <x v="0"/>
    <x v="475"/>
    <n v="1"/>
    <x v="0"/>
    <x v="58"/>
    <x v="59"/>
    <x v="0"/>
    <s v="Yes"/>
  </r>
  <r>
    <x v="19"/>
    <s v="Waist"/>
    <x v="0"/>
    <x v="476"/>
    <n v="5"/>
    <x v="0"/>
    <x v="234"/>
    <x v="238"/>
    <x v="1"/>
    <s v="Yes"/>
  </r>
  <r>
    <x v="19"/>
    <s v="Waist"/>
    <x v="0"/>
    <x v="477"/>
    <n v="3"/>
    <x v="0"/>
    <x v="116"/>
    <x v="116"/>
    <x v="1"/>
    <s v="Yes"/>
  </r>
  <r>
    <x v="19"/>
    <s v="Waist"/>
    <x v="0"/>
    <x v="478"/>
    <n v="3"/>
    <x v="0"/>
    <x v="235"/>
    <x v="239"/>
    <x v="1"/>
    <s v="Yes"/>
  </r>
  <r>
    <x v="19"/>
    <s v="Waist"/>
    <x v="0"/>
    <x v="479"/>
    <n v="1"/>
    <x v="0"/>
    <x v="54"/>
    <x v="55"/>
    <x v="0"/>
    <s v="Yes"/>
  </r>
  <r>
    <x v="19"/>
    <s v="Waist"/>
    <x v="0"/>
    <x v="480"/>
    <n v="1"/>
    <x v="0"/>
    <x v="58"/>
    <x v="59"/>
    <x v="0"/>
    <s v="Yes"/>
  </r>
  <r>
    <x v="19"/>
    <s v="Waist"/>
    <x v="0"/>
    <x v="481"/>
    <n v="2"/>
    <x v="0"/>
    <x v="208"/>
    <x v="211"/>
    <x v="1"/>
    <s v="Yes"/>
  </r>
  <r>
    <x v="19"/>
    <s v="Waist"/>
    <x v="0"/>
    <x v="482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3"/>
    <n v="4"/>
    <x v="0"/>
    <x v="96"/>
    <x v="96"/>
    <x v="1"/>
    <s v="Yes"/>
  </r>
  <r>
    <x v="20"/>
    <s v="Legs"/>
    <x v="0"/>
    <x v="484"/>
    <n v="1"/>
    <x v="0"/>
    <x v="94"/>
    <x v="38"/>
    <x v="0"/>
    <s v="Yes"/>
  </r>
  <r>
    <x v="20"/>
    <s v="Legs"/>
    <x v="0"/>
    <x v="485"/>
    <n v="4"/>
    <x v="0"/>
    <x v="236"/>
    <x v="240"/>
    <x v="1"/>
    <s v="Yes"/>
  </r>
  <r>
    <x v="20"/>
    <s v="Legs"/>
    <x v="3"/>
    <x v="486"/>
    <n v="4"/>
    <x v="2"/>
    <x v="237"/>
    <x v="241"/>
    <x v="1"/>
    <s v="Yes"/>
  </r>
  <r>
    <x v="20"/>
    <s v="Legs"/>
    <x v="0"/>
    <x v="487"/>
    <n v="1"/>
    <x v="0"/>
    <x v="238"/>
    <x v="242"/>
    <x v="0"/>
    <s v="Yes"/>
  </r>
  <r>
    <x v="20"/>
    <s v="Legs"/>
    <x v="0"/>
    <x v="488"/>
    <n v="3"/>
    <x v="0"/>
    <x v="239"/>
    <x v="243"/>
    <x v="1"/>
    <s v="Yes"/>
  </r>
  <r>
    <x v="20"/>
    <s v="Legs"/>
    <x v="0"/>
    <x v="489"/>
    <n v="5"/>
    <x v="0"/>
    <x v="240"/>
    <x v="244"/>
    <x v="1"/>
    <s v="Yes"/>
  </r>
  <r>
    <x v="20"/>
    <s v="Legs"/>
    <x v="0"/>
    <x v="490"/>
    <n v="3"/>
    <x v="0"/>
    <x v="241"/>
    <x v="245"/>
    <x v="1"/>
    <s v="Yes"/>
  </r>
  <r>
    <x v="20"/>
    <s v="Legs"/>
    <x v="0"/>
    <x v="491"/>
    <n v="5"/>
    <x v="0"/>
    <x v="97"/>
    <x v="97"/>
    <x v="1"/>
    <s v="Yes"/>
  </r>
  <r>
    <x v="20"/>
    <s v="Legs"/>
    <x v="0"/>
    <x v="492"/>
    <n v="6"/>
    <x v="0"/>
    <x v="106"/>
    <x v="106"/>
    <x v="1"/>
    <s v="Yes"/>
  </r>
  <r>
    <x v="20"/>
    <s v="Legs"/>
    <x v="0"/>
    <x v="493"/>
    <n v="1"/>
    <x v="0"/>
    <x v="82"/>
    <x v="83"/>
    <x v="0"/>
    <s v="Yes"/>
  </r>
  <r>
    <x v="20"/>
    <s v="Legs"/>
    <x v="0"/>
    <x v="494"/>
    <n v="1"/>
    <x v="0"/>
    <x v="78"/>
    <x v="80"/>
    <x v="0"/>
    <s v="Yes"/>
  </r>
  <r>
    <x v="20"/>
    <s v="Legs"/>
    <x v="0"/>
    <x v="495"/>
    <n v="6"/>
    <x v="0"/>
    <x v="242"/>
    <x v="246"/>
    <x v="1"/>
    <s v="Yes"/>
  </r>
  <r>
    <x v="20"/>
    <s v="Legs"/>
    <x v="0"/>
    <x v="496"/>
    <n v="1"/>
    <x v="0"/>
    <x v="243"/>
    <x v="247"/>
    <x v="0"/>
    <s v="Yes"/>
  </r>
  <r>
    <x v="20"/>
    <s v="Legs"/>
    <x v="0"/>
    <x v="497"/>
    <n v="2"/>
    <x v="0"/>
    <x v="244"/>
    <x v="248"/>
    <x v="1"/>
    <s v="Yes"/>
  </r>
  <r>
    <x v="20"/>
    <s v="Legs"/>
    <x v="0"/>
    <x v="498"/>
    <n v="5"/>
    <x v="0"/>
    <x v="245"/>
    <x v="249"/>
    <x v="1"/>
    <s v="Yes"/>
  </r>
  <r>
    <x v="20"/>
    <s v="Legs"/>
    <x v="0"/>
    <x v="499"/>
    <n v="5"/>
    <x v="0"/>
    <x v="246"/>
    <x v="250"/>
    <x v="1"/>
    <s v="Yes"/>
  </r>
  <r>
    <x v="20"/>
    <s v="Legs"/>
    <x v="0"/>
    <x v="500"/>
    <n v="6"/>
    <x v="0"/>
    <x v="247"/>
    <x v="251"/>
    <x v="1"/>
    <s v="Yes"/>
  </r>
  <r>
    <x v="20"/>
    <s v="Legs"/>
    <x v="0"/>
    <x v="501"/>
    <n v="5"/>
    <x v="0"/>
    <x v="248"/>
    <x v="252"/>
    <x v="1"/>
    <s v="Yes"/>
  </r>
  <r>
    <x v="20"/>
    <s v="Legs"/>
    <x v="0"/>
    <x v="502"/>
    <n v="6"/>
    <x v="0"/>
    <x v="242"/>
    <x v="246"/>
    <x v="1"/>
    <s v="Yes"/>
  </r>
  <r>
    <x v="20"/>
    <s v="Legs"/>
    <x v="0"/>
    <x v="503"/>
    <n v="1"/>
    <x v="0"/>
    <x v="249"/>
    <x v="253"/>
    <x v="0"/>
    <s v="Yes"/>
  </r>
  <r>
    <x v="20"/>
    <s v="Legs"/>
    <x v="0"/>
    <x v="504"/>
    <n v="1"/>
    <x v="0"/>
    <x v="82"/>
    <x v="83"/>
    <x v="0"/>
    <s v="Yes"/>
  </r>
  <r>
    <x v="20"/>
    <s v="Legs"/>
    <x v="0"/>
    <x v="505"/>
    <n v="1"/>
    <x v="0"/>
    <x v="82"/>
    <x v="83"/>
    <x v="0"/>
    <s v="Yes"/>
  </r>
  <r>
    <x v="20"/>
    <s v="Legs"/>
    <x v="0"/>
    <x v="506"/>
    <n v="6"/>
    <x v="0"/>
    <x v="250"/>
    <x v="254"/>
    <x v="1"/>
    <s v="Yes"/>
  </r>
  <r>
    <x v="20"/>
    <s v="Legs"/>
    <x v="0"/>
    <x v="507"/>
    <n v="6"/>
    <x v="0"/>
    <x v="251"/>
    <x v="255"/>
    <x v="1"/>
    <s v="Yes"/>
  </r>
  <r>
    <x v="20"/>
    <s v="Legs"/>
    <x v="0"/>
    <x v="508"/>
    <n v="1"/>
    <x v="0"/>
    <x v="30"/>
    <x v="31"/>
    <x v="0"/>
    <s v="Yes"/>
  </r>
  <r>
    <x v="20"/>
    <s v="Legs"/>
    <x v="0"/>
    <x v="509"/>
    <n v="1"/>
    <x v="0"/>
    <x v="83"/>
    <x v="84"/>
    <x v="0"/>
    <s v="Yes"/>
  </r>
  <r>
    <x v="20"/>
    <s v="Legs"/>
    <x v="0"/>
    <x v="510"/>
    <n v="2"/>
    <x v="0"/>
    <x v="252"/>
    <x v="256"/>
    <x v="1"/>
    <s v="Yes"/>
  </r>
  <r>
    <x v="20"/>
    <s v="Legs"/>
    <x v="0"/>
    <x v="511"/>
    <n v="6"/>
    <x v="0"/>
    <x v="250"/>
    <x v="254"/>
    <x v="1"/>
    <s v="Yes"/>
  </r>
  <r>
    <x v="20"/>
    <s v="Legs"/>
    <x v="0"/>
    <x v="512"/>
    <n v="6"/>
    <x v="0"/>
    <x v="251"/>
    <x v="255"/>
    <x v="1"/>
    <s v="Yes"/>
  </r>
  <r>
    <x v="20"/>
    <s v="Legs"/>
    <x v="0"/>
    <x v="513"/>
    <n v="1"/>
    <x v="0"/>
    <x v="253"/>
    <x v="257"/>
    <x v="0"/>
    <s v="Yes"/>
  </r>
  <r>
    <x v="20"/>
    <s v="Legs"/>
    <x v="0"/>
    <x v="514"/>
    <n v="5"/>
    <x v="0"/>
    <x v="17"/>
    <x v="18"/>
    <x v="1"/>
    <s v="Yes"/>
  </r>
  <r>
    <x v="20"/>
    <s v="Legs"/>
    <x v="0"/>
    <x v="515"/>
    <n v="1"/>
    <x v="0"/>
    <x v="254"/>
    <x v="258"/>
    <x v="0"/>
    <s v="Yes"/>
  </r>
  <r>
    <x v="20"/>
    <s v="Legs"/>
    <x v="0"/>
    <x v="516"/>
    <n v="1"/>
    <x v="0"/>
    <x v="82"/>
    <x v="83"/>
    <x v="0"/>
    <s v="Yes"/>
  </r>
  <r>
    <x v="20"/>
    <s v="Legs"/>
    <x v="0"/>
    <x v="517"/>
    <n v="1"/>
    <x v="0"/>
    <x v="83"/>
    <x v="84"/>
    <x v="0"/>
    <s v="Yes"/>
  </r>
  <r>
    <x v="20"/>
    <s v="Legs"/>
    <x v="0"/>
    <x v="518"/>
    <n v="2"/>
    <x v="0"/>
    <x v="220"/>
    <x v="223"/>
    <x v="1"/>
    <s v="Yes"/>
  </r>
  <r>
    <x v="20"/>
    <s v="Legs"/>
    <x v="0"/>
    <x v="519"/>
    <n v="1"/>
    <x v="0"/>
    <x v="255"/>
    <x v="259"/>
    <x v="0"/>
    <s v="Yes"/>
  </r>
  <r>
    <x v="20"/>
    <s v="Legs"/>
    <x v="0"/>
    <x v="520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2"/>
    <x v="0"/>
    <x v="60"/>
    <x v="61"/>
    <x v="1"/>
    <s v="Yes"/>
  </r>
  <r>
    <x v="21"/>
    <s v="Enchant"/>
    <x v="0"/>
    <x v="167"/>
    <n v="4"/>
    <x v="0"/>
    <x v="108"/>
    <x v="108"/>
    <x v="1"/>
    <s v="Yes"/>
  </r>
  <r>
    <x v="21"/>
    <s v="Enchant"/>
    <x v="0"/>
    <x v="168"/>
    <n v="1"/>
    <x v="0"/>
    <x v="109"/>
    <x v="109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1"/>
    <n v="4"/>
    <x v="0"/>
    <x v="69"/>
    <x v="71"/>
    <x v="1"/>
    <s v="Yes"/>
  </r>
  <r>
    <x v="22"/>
    <s v="Feet"/>
    <x v="0"/>
    <x v="522"/>
    <n v="4"/>
    <x v="0"/>
    <x v="204"/>
    <x v="207"/>
    <x v="1"/>
    <s v="Yes"/>
  </r>
  <r>
    <x v="22"/>
    <s v="Feet"/>
    <x v="0"/>
    <x v="523"/>
    <n v="1"/>
    <x v="0"/>
    <x v="54"/>
    <x v="55"/>
    <x v="1"/>
    <s v="Yes"/>
  </r>
  <r>
    <x v="22"/>
    <s v="Feet"/>
    <x v="0"/>
    <x v="524"/>
    <n v="1"/>
    <x v="0"/>
    <x v="66"/>
    <x v="67"/>
    <x v="0"/>
    <s v="Yes"/>
  </r>
  <r>
    <x v="22"/>
    <s v="Feet"/>
    <x v="0"/>
    <x v="525"/>
    <n v="4"/>
    <x v="0"/>
    <x v="256"/>
    <x v="260"/>
    <x v="1"/>
    <s v="Yes"/>
  </r>
  <r>
    <x v="22"/>
    <s v="Feet"/>
    <x v="0"/>
    <x v="526"/>
    <n v="6"/>
    <x v="0"/>
    <x v="257"/>
    <x v="261"/>
    <x v="1"/>
    <s v="Yes"/>
  </r>
  <r>
    <x v="22"/>
    <s v="Feet"/>
    <x v="3"/>
    <x v="527"/>
    <n v="4"/>
    <x v="2"/>
    <x v="258"/>
    <x v="262"/>
    <x v="1"/>
    <s v="Yes"/>
  </r>
  <r>
    <x v="22"/>
    <s v="Feet"/>
    <x v="0"/>
    <x v="528"/>
    <n v="1"/>
    <x v="0"/>
    <x v="58"/>
    <x v="59"/>
    <x v="0"/>
    <s v="Yes"/>
  </r>
  <r>
    <x v="22"/>
    <s v="Feet"/>
    <x v="0"/>
    <x v="529"/>
    <n v="5"/>
    <x v="0"/>
    <x v="259"/>
    <x v="263"/>
    <x v="1"/>
    <s v="Yes"/>
  </r>
  <r>
    <x v="22"/>
    <s v="Feet"/>
    <x v="0"/>
    <x v="530"/>
    <n v="4"/>
    <x v="0"/>
    <x v="260"/>
    <x v="264"/>
    <x v="1"/>
    <s v="Yes"/>
  </r>
  <r>
    <x v="22"/>
    <s v="Feet"/>
    <x v="0"/>
    <x v="531"/>
    <n v="1"/>
    <x v="0"/>
    <x v="69"/>
    <x v="71"/>
    <x v="0"/>
    <s v="Yes"/>
  </r>
  <r>
    <x v="22"/>
    <s v="Feet"/>
    <x v="0"/>
    <x v="532"/>
    <n v="1"/>
    <x v="0"/>
    <x v="129"/>
    <x v="129"/>
    <x v="0"/>
    <s v="Yes"/>
  </r>
  <r>
    <x v="22"/>
    <s v="Feet"/>
    <x v="0"/>
    <x v="533"/>
    <n v="1"/>
    <x v="0"/>
    <x v="261"/>
    <x v="265"/>
    <x v="0"/>
    <s v="Yes"/>
  </r>
  <r>
    <x v="22"/>
    <s v="Feet"/>
    <x v="0"/>
    <x v="534"/>
    <n v="1"/>
    <x v="0"/>
    <x v="10"/>
    <x v="11"/>
    <x v="0"/>
    <s v="Yes"/>
  </r>
  <r>
    <x v="22"/>
    <s v="Feet"/>
    <x v="0"/>
    <x v="535"/>
    <n v="1"/>
    <x v="0"/>
    <x v="87"/>
    <x v="88"/>
    <x v="0"/>
    <s v="Yes"/>
  </r>
  <r>
    <x v="22"/>
    <s v="Feet"/>
    <x v="0"/>
    <x v="536"/>
    <n v="1"/>
    <x v="0"/>
    <x v="66"/>
    <x v="67"/>
    <x v="0"/>
    <s v="Yes"/>
  </r>
  <r>
    <x v="22"/>
    <s v="Feet"/>
    <x v="0"/>
    <x v="537"/>
    <n v="1"/>
    <x v="0"/>
    <x v="129"/>
    <x v="129"/>
    <x v="0"/>
    <s v="Yes"/>
  </r>
  <r>
    <x v="22"/>
    <s v="Feet"/>
    <x v="0"/>
    <x v="538"/>
    <n v="5"/>
    <x v="0"/>
    <x v="208"/>
    <x v="211"/>
    <x v="1"/>
    <s v="Yes"/>
  </r>
  <r>
    <x v="22"/>
    <s v="Feet"/>
    <x v="0"/>
    <x v="539"/>
    <n v="2"/>
    <x v="0"/>
    <x v="262"/>
    <x v="266"/>
    <x v="1"/>
    <s v="Yes"/>
  </r>
  <r>
    <x v="22"/>
    <s v="Feet"/>
    <x v="0"/>
    <x v="540"/>
    <n v="5"/>
    <x v="0"/>
    <x v="263"/>
    <x v="267"/>
    <x v="1"/>
    <s v="Yes"/>
  </r>
  <r>
    <x v="22"/>
    <s v="Feet"/>
    <x v="0"/>
    <x v="541"/>
    <n v="1"/>
    <x v="0"/>
    <x v="129"/>
    <x v="129"/>
    <x v="1"/>
    <s v="Yes"/>
  </r>
  <r>
    <x v="22"/>
    <s v="Feet"/>
    <x v="0"/>
    <x v="542"/>
    <n v="1"/>
    <x v="0"/>
    <x v="54"/>
    <x v="55"/>
    <x v="0"/>
    <s v="Yes"/>
  </r>
  <r>
    <x v="22"/>
    <s v="Feet"/>
    <x v="0"/>
    <x v="543"/>
    <n v="5"/>
    <x v="2"/>
    <x v="264"/>
    <x v="268"/>
    <x v="1"/>
    <s v="Yes"/>
  </r>
  <r>
    <x v="22"/>
    <s v="Feet"/>
    <x v="0"/>
    <x v="544"/>
    <n v="6"/>
    <x v="0"/>
    <x v="257"/>
    <x v="261"/>
    <x v="1"/>
    <s v="Yes"/>
  </r>
  <r>
    <x v="22"/>
    <s v="Feet"/>
    <x v="0"/>
    <x v="545"/>
    <n v="2"/>
    <x v="0"/>
    <x v="262"/>
    <x v="266"/>
    <x v="1"/>
    <s v="Yes"/>
  </r>
  <r>
    <x v="22"/>
    <s v="Feet"/>
    <x v="0"/>
    <x v="546"/>
    <n v="1"/>
    <x v="0"/>
    <x v="54"/>
    <x v="55"/>
    <x v="0"/>
    <s v="Yes"/>
  </r>
  <r>
    <x v="22"/>
    <s v="Feet"/>
    <x v="0"/>
    <x v="547"/>
    <n v="1"/>
    <x v="0"/>
    <x v="54"/>
    <x v="55"/>
    <x v="1"/>
    <s v="Yes"/>
  </r>
  <r>
    <x v="22"/>
    <s v="Feet"/>
    <x v="0"/>
    <x v="548"/>
    <n v="1"/>
    <x v="0"/>
    <x v="58"/>
    <x v="59"/>
    <x v="0"/>
    <s v="Yes"/>
  </r>
  <r>
    <x v="22"/>
    <s v="Feet"/>
    <x v="0"/>
    <x v="549"/>
    <n v="1"/>
    <x v="0"/>
    <x v="181"/>
    <x v="183"/>
    <x v="0"/>
    <s v="Yes"/>
  </r>
  <r>
    <x v="22"/>
    <s v="Feet"/>
    <x v="0"/>
    <x v="550"/>
    <n v="1"/>
    <x v="0"/>
    <x v="129"/>
    <x v="129"/>
    <x v="1"/>
    <s v="Yes"/>
  </r>
  <r>
    <x v="22"/>
    <s v="Feet"/>
    <x v="0"/>
    <x v="551"/>
    <n v="1"/>
    <x v="0"/>
    <x v="265"/>
    <x v="269"/>
    <x v="0"/>
    <s v="Yes"/>
  </r>
  <r>
    <x v="22"/>
    <s v="Feet"/>
    <x v="0"/>
    <x v="552"/>
    <n v="1"/>
    <x v="0"/>
    <x v="129"/>
    <x v="129"/>
    <x v="1"/>
    <s v="Yes"/>
  </r>
  <r>
    <x v="22"/>
    <s v="Feet"/>
    <x v="0"/>
    <x v="553"/>
    <n v="1"/>
    <x v="0"/>
    <x v="10"/>
    <x v="11"/>
    <x v="1"/>
    <s v="Yes"/>
  </r>
  <r>
    <x v="22"/>
    <s v="Feet"/>
    <x v="0"/>
    <x v="554"/>
    <n v="5"/>
    <x v="0"/>
    <x v="266"/>
    <x v="270"/>
    <x v="1"/>
    <s v="Yes"/>
  </r>
  <r>
    <x v="22"/>
    <s v="Feet"/>
    <x v="0"/>
    <x v="555"/>
    <n v="5"/>
    <x v="0"/>
    <x v="136"/>
    <x v="136"/>
    <x v="1"/>
    <s v="Yes"/>
  </r>
  <r>
    <x v="22"/>
    <s v="Feet"/>
    <x v="0"/>
    <x v="556"/>
    <n v="1"/>
    <x v="0"/>
    <x v="129"/>
    <x v="129"/>
    <x v="0"/>
    <s v="Yes"/>
  </r>
  <r>
    <x v="22"/>
    <s v="Feet"/>
    <x v="0"/>
    <x v="557"/>
    <n v="3"/>
    <x v="2"/>
    <x v="267"/>
    <x v="271"/>
    <x v="1"/>
    <s v="Yes"/>
  </r>
  <r>
    <x v="22"/>
    <s v="Feet"/>
    <x v="0"/>
    <x v="558"/>
    <n v="4"/>
    <x v="0"/>
    <x v="131"/>
    <x v="131"/>
    <x v="1"/>
    <s v="Yes"/>
  </r>
  <r>
    <x v="22"/>
    <s v="Feet"/>
    <x v="0"/>
    <x v="559"/>
    <n v="3"/>
    <x v="0"/>
    <x v="268"/>
    <x v="272"/>
    <x v="1"/>
    <s v="Yes"/>
  </r>
  <r>
    <x v="22"/>
    <s v="Feet"/>
    <x v="0"/>
    <x v="560"/>
    <n v="3"/>
    <x v="0"/>
    <x v="227"/>
    <x v="231"/>
    <x v="1"/>
    <s v="Yes"/>
  </r>
  <r>
    <x v="22"/>
    <s v="Feet"/>
    <x v="0"/>
    <x v="561"/>
    <n v="1"/>
    <x v="0"/>
    <x v="54"/>
    <x v="55"/>
    <x v="1"/>
    <s v="Yes"/>
  </r>
  <r>
    <x v="22"/>
    <s v="Feet"/>
    <x v="0"/>
    <x v="562"/>
    <n v="1"/>
    <x v="0"/>
    <x v="58"/>
    <x v="59"/>
    <x v="1"/>
    <s v="Yes"/>
  </r>
  <r>
    <x v="22"/>
    <s v="Feet"/>
    <x v="0"/>
    <x v="563"/>
    <n v="1"/>
    <x v="0"/>
    <x v="269"/>
    <x v="273"/>
    <x v="0"/>
    <s v="Yes"/>
  </r>
  <r>
    <x v="22"/>
    <s v="Feet"/>
    <x v="0"/>
    <x v="564"/>
    <n v="1"/>
    <x v="0"/>
    <x v="58"/>
    <x v="59"/>
    <x v="1"/>
    <s v="Yes"/>
  </r>
  <r>
    <x v="22"/>
    <s v="Feet"/>
    <x v="0"/>
    <x v="565"/>
    <n v="1"/>
    <x v="0"/>
    <x v="10"/>
    <x v="11"/>
    <x v="1"/>
    <s v="Yes"/>
  </r>
  <r>
    <x v="22"/>
    <s v="Feet"/>
    <x v="0"/>
    <x v="566"/>
    <n v="2"/>
    <x v="0"/>
    <x v="270"/>
    <x v="274"/>
    <x v="1"/>
    <s v="Yes"/>
  </r>
  <r>
    <x v="22"/>
    <s v="Feet"/>
    <x v="0"/>
    <x v="567"/>
    <n v="1"/>
    <x v="0"/>
    <x v="221"/>
    <x v="224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68"/>
    <n v="2"/>
    <x v="0"/>
    <x v="0"/>
    <x v="0"/>
    <x v="1"/>
    <s v="Yes"/>
  </r>
  <r>
    <x v="23"/>
    <s v="Enchant"/>
    <x v="0"/>
    <x v="569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0"/>
    <n v="3"/>
    <x v="0"/>
    <x v="5"/>
    <x v="186"/>
    <x v="1"/>
    <s v="Yes"/>
  </r>
  <r>
    <x v="24"/>
    <s v="Finger"/>
    <x v="0"/>
    <x v="571"/>
    <n v="5"/>
    <x v="0"/>
    <x v="271"/>
    <x v="275"/>
    <x v="1"/>
    <s v="Yes"/>
  </r>
  <r>
    <x v="24"/>
    <s v="Finger"/>
    <x v="0"/>
    <x v="572"/>
    <n v="3"/>
    <x v="2"/>
    <x v="191"/>
    <x v="194"/>
    <x v="1"/>
    <s v="Yes"/>
  </r>
  <r>
    <x v="24"/>
    <s v="Finger"/>
    <x v="0"/>
    <x v="573"/>
    <n v="2"/>
    <x v="0"/>
    <x v="177"/>
    <x v="179"/>
    <x v="1"/>
    <s v="Yes"/>
  </r>
  <r>
    <x v="24"/>
    <s v="Finger"/>
    <x v="0"/>
    <x v="574"/>
    <n v="6"/>
    <x v="0"/>
    <x v="272"/>
    <x v="276"/>
    <x v="1"/>
    <s v="Yes"/>
  </r>
  <r>
    <x v="24"/>
    <s v="Finger"/>
    <x v="0"/>
    <x v="575"/>
    <n v="6"/>
    <x v="2"/>
    <x v="273"/>
    <x v="277"/>
    <x v="1"/>
    <s v="Yes"/>
  </r>
  <r>
    <x v="24"/>
    <s v="Finger"/>
    <x v="0"/>
    <x v="576"/>
    <n v="1"/>
    <x v="0"/>
    <x v="37"/>
    <x v="278"/>
    <x v="0"/>
    <s v="Yes"/>
  </r>
  <r>
    <x v="24"/>
    <s v="Finger"/>
    <x v="5"/>
    <x v="577"/>
    <n v="3"/>
    <x v="0"/>
    <x v="69"/>
    <x v="71"/>
    <x v="1"/>
    <s v="Yes"/>
  </r>
  <r>
    <x v="24"/>
    <s v="Finger"/>
    <x v="0"/>
    <x v="578"/>
    <n v="5"/>
    <x v="0"/>
    <x v="274"/>
    <x v="279"/>
    <x v="1"/>
    <s v="Yes"/>
  </r>
  <r>
    <x v="24"/>
    <s v="Finger"/>
    <x v="0"/>
    <x v="579"/>
    <n v="1"/>
    <x v="0"/>
    <x v="239"/>
    <x v="243"/>
    <x v="0"/>
    <s v="Yes"/>
  </r>
  <r>
    <x v="24"/>
    <s v="Finger"/>
    <x v="0"/>
    <x v="580"/>
    <n v="4"/>
    <x v="0"/>
    <x v="275"/>
    <x v="280"/>
    <x v="1"/>
    <s v="Yes"/>
  </r>
  <r>
    <x v="24"/>
    <s v="Finger"/>
    <x v="0"/>
    <x v="581"/>
    <n v="1"/>
    <x v="0"/>
    <x v="80"/>
    <x v="81"/>
    <x v="1"/>
    <s v="Yes"/>
  </r>
  <r>
    <x v="24"/>
    <s v="Finger"/>
    <x v="0"/>
    <x v="582"/>
    <n v="3"/>
    <x v="0"/>
    <x v="5"/>
    <x v="186"/>
    <x v="1"/>
    <s v="Yes"/>
  </r>
  <r>
    <x v="24"/>
    <s v="Finger"/>
    <x v="5"/>
    <x v="583"/>
    <n v="1"/>
    <x v="0"/>
    <x v="80"/>
    <x v="81"/>
    <x v="0"/>
    <s v="Yes"/>
  </r>
  <r>
    <x v="24"/>
    <s v="Finger"/>
    <x v="0"/>
    <x v="584"/>
    <n v="4"/>
    <x v="0"/>
    <x v="276"/>
    <x v="281"/>
    <x v="1"/>
    <s v="Yes"/>
  </r>
  <r>
    <x v="24"/>
    <s v="Finger"/>
    <x v="0"/>
    <x v="585"/>
    <n v="3"/>
    <x v="0"/>
    <x v="12"/>
    <x v="177"/>
    <x v="1"/>
    <s v="Yes"/>
  </r>
  <r>
    <x v="24"/>
    <s v="Finger"/>
    <x v="0"/>
    <x v="586"/>
    <n v="2"/>
    <x v="0"/>
    <x v="190"/>
    <x v="193"/>
    <x v="1"/>
    <s v="Yes"/>
  </r>
  <r>
    <x v="24"/>
    <s v="Finger"/>
    <x v="5"/>
    <x v="587"/>
    <n v="3"/>
    <x v="0"/>
    <x v="78"/>
    <x v="80"/>
    <x v="1"/>
    <s v="Yes"/>
  </r>
  <r>
    <x v="24"/>
    <s v="Finger"/>
    <x v="0"/>
    <x v="588"/>
    <n v="5"/>
    <x v="0"/>
    <x v="10"/>
    <x v="11"/>
    <x v="1"/>
    <s v="Yes"/>
  </r>
  <r>
    <x v="24"/>
    <s v="Finger"/>
    <x v="0"/>
    <x v="589"/>
    <n v="5"/>
    <x v="0"/>
    <x v="277"/>
    <x v="282"/>
    <x v="1"/>
    <s v="Yes"/>
  </r>
  <r>
    <x v="24"/>
    <s v="Finger"/>
    <x v="0"/>
    <x v="590"/>
    <n v="6"/>
    <x v="0"/>
    <x v="184"/>
    <x v="187"/>
    <x v="1"/>
    <s v="Yes"/>
  </r>
  <r>
    <x v="24"/>
    <s v="Finger"/>
    <x v="0"/>
    <x v="591"/>
    <n v="5"/>
    <x v="2"/>
    <x v="237"/>
    <x v="241"/>
    <x v="1"/>
    <s v="Yes"/>
  </r>
  <r>
    <x v="24"/>
    <s v="Finger"/>
    <x v="0"/>
    <x v="592"/>
    <n v="5"/>
    <x v="0"/>
    <x v="278"/>
    <x v="283"/>
    <x v="1"/>
    <s v="Yes"/>
  </r>
  <r>
    <x v="24"/>
    <s v="Finger"/>
    <x v="0"/>
    <x v="593"/>
    <n v="5"/>
    <x v="2"/>
    <x v="279"/>
    <x v="284"/>
    <x v="1"/>
    <s v="Yes"/>
  </r>
  <r>
    <x v="24"/>
    <s v="Finger"/>
    <x v="0"/>
    <x v="594"/>
    <n v="6"/>
    <x v="2"/>
    <x v="280"/>
    <x v="285"/>
    <x v="1"/>
    <s v="Yes"/>
  </r>
  <r>
    <x v="24"/>
    <s v="Finger"/>
    <x v="0"/>
    <x v="595"/>
    <n v="5"/>
    <x v="0"/>
    <x v="281"/>
    <x v="286"/>
    <x v="1"/>
    <s v="Yes"/>
  </r>
  <r>
    <x v="24"/>
    <s v="Finger"/>
    <x v="0"/>
    <x v="596"/>
    <n v="1"/>
    <x v="0"/>
    <x v="80"/>
    <x v="81"/>
    <x v="0"/>
    <s v="Yes"/>
  </r>
  <r>
    <x v="24"/>
    <s v="Finger"/>
    <x v="0"/>
    <x v="597"/>
    <n v="5"/>
    <x v="0"/>
    <x v="114"/>
    <x v="114"/>
    <x v="1"/>
    <s v="Yes"/>
  </r>
  <r>
    <x v="24"/>
    <s v="Finger"/>
    <x v="0"/>
    <x v="598"/>
    <n v="5"/>
    <x v="0"/>
    <x v="282"/>
    <x v="287"/>
    <x v="1"/>
    <s v="Yes"/>
  </r>
  <r>
    <x v="24"/>
    <s v="Finger"/>
    <x v="6"/>
    <x v="599"/>
    <n v="4"/>
    <x v="2"/>
    <x v="283"/>
    <x v="288"/>
    <x v="1"/>
    <s v="Yes"/>
  </r>
  <r>
    <x v="24"/>
    <s v="Finger"/>
    <x v="6"/>
    <x v="600"/>
    <n v="4"/>
    <x v="2"/>
    <x v="284"/>
    <x v="289"/>
    <x v="1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1"/>
    <n v="1"/>
    <x v="0"/>
    <x v="129"/>
    <x v="129"/>
    <x v="0"/>
    <s v="Yes"/>
  </r>
  <r>
    <x v="25"/>
    <s v="Trinket"/>
    <x v="0"/>
    <x v="602"/>
    <n v="1"/>
    <x v="0"/>
    <x v="168"/>
    <x v="168"/>
    <x v="0"/>
    <s v="Yes"/>
  </r>
  <r>
    <x v="25"/>
    <s v="Trinket"/>
    <x v="0"/>
    <x v="603"/>
    <n v="5"/>
    <x v="0"/>
    <x v="0"/>
    <x v="0"/>
    <x v="1"/>
    <s v="Yes"/>
  </r>
  <r>
    <x v="25"/>
    <s v="Trinket"/>
    <x v="0"/>
    <x v="604"/>
    <n v="6"/>
    <x v="0"/>
    <x v="285"/>
    <x v="290"/>
    <x v="1"/>
    <s v="Yes"/>
  </r>
  <r>
    <x v="25"/>
    <s v="Trinket"/>
    <x v="0"/>
    <x v="605"/>
    <n v="5"/>
    <x v="0"/>
    <x v="0"/>
    <x v="0"/>
    <x v="1"/>
    <s v="Yes"/>
  </r>
  <r>
    <x v="25"/>
    <s v="Trinket"/>
    <x v="0"/>
    <x v="606"/>
    <n v="1"/>
    <x v="0"/>
    <x v="285"/>
    <x v="290"/>
    <x v="0"/>
    <s v="Yes"/>
  </r>
  <r>
    <x v="25"/>
    <s v="Trinket"/>
    <x v="0"/>
    <x v="607"/>
    <n v="6"/>
    <x v="0"/>
    <x v="286"/>
    <x v="291"/>
    <x v="1"/>
    <s v="Yes"/>
  </r>
  <r>
    <x v="25"/>
    <s v="Trinket"/>
    <x v="0"/>
    <x v="608"/>
    <n v="4"/>
    <x v="0"/>
    <x v="0"/>
    <x v="0"/>
    <x v="1"/>
    <s v="Yes"/>
  </r>
  <r>
    <x v="25"/>
    <s v="Trinket"/>
    <x v="0"/>
    <x v="609"/>
    <n v="3"/>
    <x v="1"/>
    <x v="287"/>
    <x v="292"/>
    <x v="1"/>
    <s v="Yes"/>
  </r>
  <r>
    <x v="25"/>
    <s v="Trinket"/>
    <x v="0"/>
    <x v="610"/>
    <n v="4"/>
    <x v="0"/>
    <x v="0"/>
    <x v="0"/>
    <x v="1"/>
    <s v="Yes"/>
  </r>
  <r>
    <x v="25"/>
    <s v="Trinket"/>
    <x v="0"/>
    <x v="611"/>
    <n v="4"/>
    <x v="0"/>
    <x v="288"/>
    <x v="293"/>
    <x v="1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2"/>
    <x v="0"/>
    <x v="0"/>
    <x v="0"/>
    <x v="1"/>
    <s v="Yes"/>
  </r>
  <r>
    <x v="25"/>
    <s v="Trinket"/>
    <x v="0"/>
    <x v="614"/>
    <n v="6"/>
    <x v="0"/>
    <x v="82"/>
    <x v="83"/>
    <x v="1"/>
    <s v="Yes"/>
  </r>
  <r>
    <x v="25"/>
    <s v="Trinket"/>
    <x v="0"/>
    <x v="615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16"/>
    <m/>
    <x v="4"/>
    <x v="289"/>
    <x v="294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</r>
  <r>
    <x v="1"/>
  </r>
  <r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3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3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3"/>
    <x v="2"/>
  </r>
  <r>
    <x v="2"/>
    <x v="18"/>
    <x v="3"/>
    <x v="2"/>
  </r>
  <r>
    <x v="2"/>
    <x v="19"/>
    <x v="3"/>
    <x v="2"/>
  </r>
  <r>
    <x v="2"/>
    <x v="20"/>
    <x v="3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3"/>
  </r>
  <r>
    <x v="3"/>
    <x v="40"/>
    <x v="3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3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3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3"/>
    <x v="2"/>
  </r>
  <r>
    <x v="2"/>
    <x v="18"/>
    <x v="3"/>
    <x v="2"/>
  </r>
  <r>
    <x v="2"/>
    <x v="19"/>
    <x v="3"/>
    <x v="2"/>
  </r>
  <r>
    <x v="2"/>
    <x v="20"/>
    <x v="3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3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3"/>
    <x v="3"/>
    <x v="2"/>
    <x v="4"/>
    <x v="3"/>
    <x v="3"/>
  </r>
  <r>
    <x v="3"/>
    <x v="3"/>
    <x v="3"/>
    <x v="2"/>
    <x v="5"/>
    <x v="3"/>
    <x v="3"/>
  </r>
  <r>
    <x v="3"/>
    <x v="3"/>
    <x v="4"/>
    <x v="2"/>
    <x v="6"/>
    <x v="4"/>
    <x v="3"/>
  </r>
  <r>
    <x v="3"/>
    <x v="3"/>
    <x v="5"/>
    <x v="2"/>
    <x v="7"/>
    <x v="5"/>
    <x v="3"/>
  </r>
  <r>
    <x v="3"/>
    <x v="3"/>
    <x v="6"/>
    <x v="2"/>
    <x v="8"/>
    <x v="6"/>
    <x v="3"/>
  </r>
  <r>
    <x v="3"/>
    <x v="3"/>
    <x v="7"/>
    <x v="3"/>
    <x v="9"/>
    <x v="7"/>
    <x v="3"/>
  </r>
  <r>
    <x v="3"/>
    <x v="3"/>
    <x v="7"/>
    <x v="3"/>
    <x v="10"/>
    <x v="7"/>
    <x v="3"/>
  </r>
  <r>
    <x v="3"/>
    <x v="3"/>
    <x v="8"/>
    <x v="2"/>
    <x v="11"/>
    <x v="8"/>
    <x v="3"/>
  </r>
  <r>
    <x v="3"/>
    <x v="3"/>
    <x v="9"/>
    <x v="2"/>
    <x v="12"/>
    <x v="9"/>
    <x v="3"/>
  </r>
  <r>
    <x v="3"/>
    <x v="3"/>
    <x v="10"/>
    <x v="3"/>
    <x v="13"/>
    <x v="10"/>
    <x v="3"/>
  </r>
  <r>
    <x v="3"/>
    <x v="3"/>
    <x v="11"/>
    <x v="4"/>
    <x v="14"/>
    <x v="9"/>
    <x v="2"/>
  </r>
  <r>
    <x v="1"/>
    <x v="1"/>
    <x v="0"/>
    <x v="0"/>
    <x v="0"/>
    <x v="0"/>
    <x v="4"/>
  </r>
  <r>
    <x v="4"/>
    <x v="3"/>
    <x v="11"/>
    <x v="4"/>
    <x v="14"/>
    <x v="9"/>
    <x v="2"/>
  </r>
  <r>
    <x v="1"/>
    <x v="1"/>
    <x v="0"/>
    <x v="0"/>
    <x v="0"/>
    <x v="0"/>
    <x v="4"/>
  </r>
  <r>
    <x v="5"/>
    <x v="3"/>
    <x v="11"/>
    <x v="4"/>
    <x v="14"/>
    <x v="9"/>
    <x v="2"/>
  </r>
  <r>
    <x v="1"/>
    <x v="1"/>
    <x v="0"/>
    <x v="0"/>
    <x v="0"/>
    <x v="0"/>
    <x v="4"/>
  </r>
  <r>
    <x v="6"/>
    <x v="3"/>
    <x v="12"/>
    <x v="4"/>
    <x v="14"/>
    <x v="9"/>
    <x v="2"/>
  </r>
  <r>
    <x v="6"/>
    <x v="3"/>
    <x v="9"/>
    <x v="4"/>
    <x v="15"/>
    <x v="11"/>
    <x v="2"/>
  </r>
  <r>
    <x v="6"/>
    <x v="3"/>
    <x v="13"/>
    <x v="4"/>
    <x v="16"/>
    <x v="12"/>
    <x v="3"/>
  </r>
  <r>
    <x v="6"/>
    <x v="3"/>
    <x v="13"/>
    <x v="0"/>
    <x v="17"/>
    <x v="12"/>
    <x v="3"/>
  </r>
  <r>
    <x v="6"/>
    <x v="3"/>
    <x v="13"/>
    <x v="0"/>
    <x v="18"/>
    <x v="12"/>
    <x v="3"/>
  </r>
  <r>
    <x v="6"/>
    <x v="3"/>
    <x v="14"/>
    <x v="4"/>
    <x v="19"/>
    <x v="13"/>
    <x v="3"/>
  </r>
  <r>
    <x v="6"/>
    <x v="3"/>
    <x v="14"/>
    <x v="0"/>
    <x v="20"/>
    <x v="13"/>
    <x v="3"/>
  </r>
  <r>
    <x v="6"/>
    <x v="3"/>
    <x v="14"/>
    <x v="0"/>
    <x v="21"/>
    <x v="13"/>
    <x v="3"/>
  </r>
  <r>
    <x v="6"/>
    <x v="3"/>
    <x v="14"/>
    <x v="0"/>
    <x v="22"/>
    <x v="13"/>
    <x v="3"/>
  </r>
  <r>
    <x v="6"/>
    <x v="3"/>
    <x v="14"/>
    <x v="0"/>
    <x v="23"/>
    <x v="13"/>
    <x v="3"/>
  </r>
  <r>
    <x v="6"/>
    <x v="3"/>
    <x v="14"/>
    <x v="0"/>
    <x v="24"/>
    <x v="13"/>
    <x v="3"/>
  </r>
  <r>
    <x v="6"/>
    <x v="3"/>
    <x v="15"/>
    <x v="4"/>
    <x v="25"/>
    <x v="14"/>
    <x v="3"/>
  </r>
  <r>
    <x v="6"/>
    <x v="3"/>
    <x v="15"/>
    <x v="0"/>
    <x v="26"/>
    <x v="14"/>
    <x v="3"/>
  </r>
  <r>
    <x v="6"/>
    <x v="3"/>
    <x v="15"/>
    <x v="0"/>
    <x v="27"/>
    <x v="14"/>
    <x v="3"/>
  </r>
  <r>
    <x v="6"/>
    <x v="3"/>
    <x v="15"/>
    <x v="0"/>
    <x v="28"/>
    <x v="14"/>
    <x v="3"/>
  </r>
  <r>
    <x v="6"/>
    <x v="3"/>
    <x v="16"/>
    <x v="4"/>
    <x v="29"/>
    <x v="15"/>
    <x v="3"/>
  </r>
  <r>
    <x v="1"/>
    <x v="1"/>
    <x v="0"/>
    <x v="0"/>
    <x v="0"/>
    <x v="0"/>
    <x v="4"/>
  </r>
  <r>
    <x v="7"/>
    <x v="3"/>
    <x v="11"/>
    <x v="4"/>
    <x v="14"/>
    <x v="9"/>
    <x v="2"/>
  </r>
  <r>
    <x v="1"/>
    <x v="1"/>
    <x v="0"/>
    <x v="0"/>
    <x v="0"/>
    <x v="0"/>
    <x v="4"/>
  </r>
  <r>
    <x v="8"/>
    <x v="3"/>
    <x v="17"/>
    <x v="4"/>
    <x v="30"/>
    <x v="16"/>
    <x v="2"/>
  </r>
  <r>
    <x v="8"/>
    <x v="3"/>
    <x v="17"/>
    <x v="0"/>
    <x v="31"/>
    <x v="16"/>
    <x v="3"/>
  </r>
  <r>
    <x v="8"/>
    <x v="3"/>
    <x v="18"/>
    <x v="4"/>
    <x v="32"/>
    <x v="17"/>
    <x v="3"/>
  </r>
  <r>
    <x v="8"/>
    <x v="3"/>
    <x v="18"/>
    <x v="0"/>
    <x v="33"/>
    <x v="17"/>
    <x v="3"/>
  </r>
  <r>
    <x v="8"/>
    <x v="3"/>
    <x v="18"/>
    <x v="0"/>
    <x v="34"/>
    <x v="17"/>
    <x v="3"/>
  </r>
  <r>
    <x v="8"/>
    <x v="3"/>
    <x v="18"/>
    <x v="0"/>
    <x v="35"/>
    <x v="17"/>
    <x v="3"/>
  </r>
  <r>
    <x v="8"/>
    <x v="3"/>
    <x v="18"/>
    <x v="0"/>
    <x v="36"/>
    <x v="17"/>
    <x v="3"/>
  </r>
  <r>
    <x v="8"/>
    <x v="3"/>
    <x v="18"/>
    <x v="0"/>
    <x v="37"/>
    <x v="17"/>
    <x v="3"/>
  </r>
  <r>
    <x v="8"/>
    <x v="3"/>
    <x v="18"/>
    <x v="0"/>
    <x v="38"/>
    <x v="17"/>
    <x v="3"/>
  </r>
  <r>
    <x v="8"/>
    <x v="3"/>
    <x v="18"/>
    <x v="0"/>
    <x v="39"/>
    <x v="17"/>
    <x v="3"/>
  </r>
  <r>
    <x v="8"/>
    <x v="3"/>
    <x v="7"/>
    <x v="4"/>
    <x v="40"/>
    <x v="7"/>
    <x v="3"/>
  </r>
  <r>
    <x v="8"/>
    <x v="3"/>
    <x v="7"/>
    <x v="0"/>
    <x v="41"/>
    <x v="7"/>
    <x v="3"/>
  </r>
  <r>
    <x v="8"/>
    <x v="3"/>
    <x v="7"/>
    <x v="0"/>
    <x v="42"/>
    <x v="7"/>
    <x v="3"/>
  </r>
  <r>
    <x v="8"/>
    <x v="3"/>
    <x v="19"/>
    <x v="4"/>
    <x v="43"/>
    <x v="18"/>
    <x v="3"/>
  </r>
  <r>
    <x v="8"/>
    <x v="3"/>
    <x v="19"/>
    <x v="0"/>
    <x v="44"/>
    <x v="18"/>
    <x v="3"/>
  </r>
  <r>
    <x v="8"/>
    <x v="3"/>
    <x v="19"/>
    <x v="0"/>
    <x v="45"/>
    <x v="18"/>
    <x v="3"/>
  </r>
  <r>
    <x v="8"/>
    <x v="3"/>
    <x v="19"/>
    <x v="0"/>
    <x v="46"/>
    <x v="18"/>
    <x v="3"/>
  </r>
  <r>
    <x v="8"/>
    <x v="3"/>
    <x v="19"/>
    <x v="0"/>
    <x v="47"/>
    <x v="18"/>
    <x v="3"/>
  </r>
  <r>
    <x v="8"/>
    <x v="3"/>
    <x v="19"/>
    <x v="0"/>
    <x v="48"/>
    <x v="18"/>
    <x v="3"/>
  </r>
  <r>
    <x v="8"/>
    <x v="3"/>
    <x v="20"/>
    <x v="4"/>
    <x v="49"/>
    <x v="19"/>
    <x v="3"/>
  </r>
  <r>
    <x v="8"/>
    <x v="3"/>
    <x v="21"/>
    <x v="4"/>
    <x v="50"/>
    <x v="20"/>
    <x v="3"/>
  </r>
  <r>
    <x v="8"/>
    <x v="3"/>
    <x v="22"/>
    <x v="4"/>
    <x v="51"/>
    <x v="21"/>
    <x v="3"/>
  </r>
  <r>
    <x v="8"/>
    <x v="3"/>
    <x v="14"/>
    <x v="4"/>
    <x v="52"/>
    <x v="13"/>
    <x v="3"/>
  </r>
  <r>
    <x v="8"/>
    <x v="3"/>
    <x v="23"/>
    <x v="4"/>
    <x v="53"/>
    <x v="22"/>
    <x v="3"/>
  </r>
  <r>
    <x v="8"/>
    <x v="3"/>
    <x v="24"/>
    <x v="4"/>
    <x v="54"/>
    <x v="23"/>
    <x v="3"/>
  </r>
  <r>
    <x v="8"/>
    <x v="3"/>
    <x v="11"/>
    <x v="4"/>
    <x v="14"/>
    <x v="9"/>
    <x v="2"/>
  </r>
  <r>
    <x v="1"/>
    <x v="1"/>
    <x v="0"/>
    <x v="0"/>
    <x v="0"/>
    <x v="0"/>
    <x v="4"/>
  </r>
  <r>
    <x v="9"/>
    <x v="3"/>
    <x v="25"/>
    <x v="4"/>
    <x v="55"/>
    <x v="24"/>
    <x v="2"/>
  </r>
  <r>
    <x v="9"/>
    <x v="3"/>
    <x v="11"/>
    <x v="4"/>
    <x v="14"/>
    <x v="9"/>
    <x v="2"/>
  </r>
  <r>
    <x v="1"/>
    <x v="1"/>
    <x v="0"/>
    <x v="0"/>
    <x v="0"/>
    <x v="0"/>
    <x v="4"/>
  </r>
  <r>
    <x v="10"/>
    <x v="4"/>
    <x v="26"/>
    <x v="4"/>
    <x v="56"/>
    <x v="25"/>
    <x v="2"/>
  </r>
  <r>
    <x v="10"/>
    <x v="3"/>
    <x v="27"/>
    <x v="4"/>
    <x v="57"/>
    <x v="26"/>
    <x v="2"/>
  </r>
  <r>
    <x v="10"/>
    <x v="3"/>
    <x v="11"/>
    <x v="4"/>
    <x v="14"/>
    <x v="9"/>
    <x v="2"/>
  </r>
  <r>
    <x v="1"/>
    <x v="1"/>
    <x v="0"/>
    <x v="0"/>
    <x v="0"/>
    <x v="0"/>
    <x v="4"/>
  </r>
  <r>
    <x v="11"/>
    <x v="3"/>
    <x v="28"/>
    <x v="4"/>
    <x v="58"/>
    <x v="27"/>
    <x v="2"/>
  </r>
  <r>
    <x v="11"/>
    <x v="3"/>
    <x v="28"/>
    <x v="0"/>
    <x v="59"/>
    <x v="27"/>
    <x v="3"/>
  </r>
  <r>
    <x v="11"/>
    <x v="3"/>
    <x v="28"/>
    <x v="0"/>
    <x v="60"/>
    <x v="27"/>
    <x v="3"/>
  </r>
  <r>
    <x v="11"/>
    <x v="3"/>
    <x v="28"/>
    <x v="0"/>
    <x v="61"/>
    <x v="27"/>
    <x v="3"/>
  </r>
  <r>
    <x v="11"/>
    <x v="3"/>
    <x v="29"/>
    <x v="4"/>
    <x v="62"/>
    <x v="28"/>
    <x v="3"/>
  </r>
  <r>
    <x v="11"/>
    <x v="3"/>
    <x v="29"/>
    <x v="0"/>
    <x v="63"/>
    <x v="28"/>
    <x v="3"/>
  </r>
  <r>
    <x v="11"/>
    <x v="3"/>
    <x v="30"/>
    <x v="4"/>
    <x v="64"/>
    <x v="29"/>
    <x v="3"/>
  </r>
  <r>
    <x v="11"/>
    <x v="3"/>
    <x v="30"/>
    <x v="0"/>
    <x v="65"/>
    <x v="29"/>
    <x v="3"/>
  </r>
  <r>
    <x v="11"/>
    <x v="3"/>
    <x v="30"/>
    <x v="0"/>
    <x v="66"/>
    <x v="29"/>
    <x v="3"/>
  </r>
  <r>
    <x v="11"/>
    <x v="3"/>
    <x v="31"/>
    <x v="4"/>
    <x v="67"/>
    <x v="30"/>
    <x v="3"/>
  </r>
  <r>
    <x v="11"/>
    <x v="3"/>
    <x v="13"/>
    <x v="4"/>
    <x v="68"/>
    <x v="12"/>
    <x v="3"/>
  </r>
  <r>
    <x v="11"/>
    <x v="3"/>
    <x v="32"/>
    <x v="4"/>
    <x v="69"/>
    <x v="31"/>
    <x v="3"/>
  </r>
  <r>
    <x v="11"/>
    <x v="3"/>
    <x v="33"/>
    <x v="4"/>
    <x v="70"/>
    <x v="32"/>
    <x v="3"/>
  </r>
  <r>
    <x v="11"/>
    <x v="3"/>
    <x v="34"/>
    <x v="4"/>
    <x v="71"/>
    <x v="33"/>
    <x v="3"/>
  </r>
  <r>
    <x v="11"/>
    <x v="3"/>
    <x v="35"/>
    <x v="4"/>
    <x v="72"/>
    <x v="34"/>
    <x v="3"/>
  </r>
  <r>
    <x v="11"/>
    <x v="3"/>
    <x v="11"/>
    <x v="4"/>
    <x v="14"/>
    <x v="9"/>
    <x v="2"/>
  </r>
  <r>
    <x v="1"/>
    <x v="1"/>
    <x v="0"/>
    <x v="0"/>
    <x v="0"/>
    <x v="0"/>
    <x v="4"/>
  </r>
  <r>
    <x v="12"/>
    <x v="3"/>
    <x v="11"/>
    <x v="4"/>
    <x v="14"/>
    <x v="9"/>
    <x v="2"/>
  </r>
  <r>
    <x v="1"/>
    <x v="1"/>
    <x v="0"/>
    <x v="0"/>
    <x v="0"/>
    <x v="0"/>
    <x v="4"/>
  </r>
  <r>
    <x v="13"/>
    <x v="3"/>
    <x v="17"/>
    <x v="4"/>
    <x v="73"/>
    <x v="16"/>
    <x v="2"/>
  </r>
  <r>
    <x v="13"/>
    <x v="3"/>
    <x v="17"/>
    <x v="0"/>
    <x v="74"/>
    <x v="16"/>
    <x v="3"/>
  </r>
  <r>
    <x v="13"/>
    <x v="3"/>
    <x v="17"/>
    <x v="0"/>
    <x v="75"/>
    <x v="16"/>
    <x v="3"/>
  </r>
  <r>
    <x v="13"/>
    <x v="3"/>
    <x v="17"/>
    <x v="0"/>
    <x v="76"/>
    <x v="16"/>
    <x v="3"/>
  </r>
  <r>
    <x v="13"/>
    <x v="3"/>
    <x v="17"/>
    <x v="0"/>
    <x v="77"/>
    <x v="16"/>
    <x v="3"/>
  </r>
  <r>
    <x v="13"/>
    <x v="3"/>
    <x v="17"/>
    <x v="0"/>
    <x v="78"/>
    <x v="16"/>
    <x v="3"/>
  </r>
  <r>
    <x v="13"/>
    <x v="3"/>
    <x v="18"/>
    <x v="4"/>
    <x v="79"/>
    <x v="17"/>
    <x v="3"/>
  </r>
  <r>
    <x v="13"/>
    <x v="3"/>
    <x v="18"/>
    <x v="0"/>
    <x v="80"/>
    <x v="17"/>
    <x v="3"/>
  </r>
  <r>
    <x v="13"/>
    <x v="3"/>
    <x v="18"/>
    <x v="0"/>
    <x v="81"/>
    <x v="17"/>
    <x v="3"/>
  </r>
  <r>
    <x v="13"/>
    <x v="3"/>
    <x v="18"/>
    <x v="0"/>
    <x v="82"/>
    <x v="17"/>
    <x v="3"/>
  </r>
  <r>
    <x v="13"/>
    <x v="3"/>
    <x v="18"/>
    <x v="0"/>
    <x v="83"/>
    <x v="17"/>
    <x v="3"/>
  </r>
  <r>
    <x v="13"/>
    <x v="3"/>
    <x v="18"/>
    <x v="0"/>
    <x v="84"/>
    <x v="17"/>
    <x v="3"/>
  </r>
  <r>
    <x v="13"/>
    <x v="3"/>
    <x v="7"/>
    <x v="4"/>
    <x v="85"/>
    <x v="7"/>
    <x v="3"/>
  </r>
  <r>
    <x v="13"/>
    <x v="3"/>
    <x v="7"/>
    <x v="0"/>
    <x v="86"/>
    <x v="7"/>
    <x v="3"/>
  </r>
  <r>
    <x v="13"/>
    <x v="3"/>
    <x v="7"/>
    <x v="0"/>
    <x v="87"/>
    <x v="7"/>
    <x v="3"/>
  </r>
  <r>
    <x v="13"/>
    <x v="3"/>
    <x v="7"/>
    <x v="0"/>
    <x v="88"/>
    <x v="7"/>
    <x v="3"/>
  </r>
  <r>
    <x v="13"/>
    <x v="3"/>
    <x v="7"/>
    <x v="0"/>
    <x v="89"/>
    <x v="7"/>
    <x v="3"/>
  </r>
  <r>
    <x v="13"/>
    <x v="3"/>
    <x v="7"/>
    <x v="0"/>
    <x v="90"/>
    <x v="7"/>
    <x v="3"/>
  </r>
  <r>
    <x v="13"/>
    <x v="3"/>
    <x v="19"/>
    <x v="4"/>
    <x v="91"/>
    <x v="18"/>
    <x v="3"/>
  </r>
  <r>
    <x v="13"/>
    <x v="3"/>
    <x v="19"/>
    <x v="0"/>
    <x v="92"/>
    <x v="18"/>
    <x v="3"/>
  </r>
  <r>
    <x v="13"/>
    <x v="3"/>
    <x v="19"/>
    <x v="0"/>
    <x v="93"/>
    <x v="18"/>
    <x v="3"/>
  </r>
  <r>
    <x v="13"/>
    <x v="3"/>
    <x v="19"/>
    <x v="0"/>
    <x v="94"/>
    <x v="18"/>
    <x v="3"/>
  </r>
  <r>
    <x v="13"/>
    <x v="3"/>
    <x v="36"/>
    <x v="4"/>
    <x v="95"/>
    <x v="35"/>
    <x v="3"/>
  </r>
  <r>
    <x v="13"/>
    <x v="3"/>
    <x v="37"/>
    <x v="4"/>
    <x v="96"/>
    <x v="36"/>
    <x v="3"/>
  </r>
  <r>
    <x v="13"/>
    <x v="3"/>
    <x v="38"/>
    <x v="4"/>
    <x v="97"/>
    <x v="37"/>
    <x v="3"/>
  </r>
  <r>
    <x v="13"/>
    <x v="3"/>
    <x v="39"/>
    <x v="4"/>
    <x v="98"/>
    <x v="38"/>
    <x v="3"/>
  </r>
  <r>
    <x v="13"/>
    <x v="3"/>
    <x v="40"/>
    <x v="4"/>
    <x v="99"/>
    <x v="39"/>
    <x v="3"/>
  </r>
  <r>
    <x v="13"/>
    <x v="3"/>
    <x v="11"/>
    <x v="4"/>
    <x v="14"/>
    <x v="9"/>
    <x v="2"/>
  </r>
  <r>
    <x v="1"/>
    <x v="1"/>
    <x v="0"/>
    <x v="0"/>
    <x v="0"/>
    <x v="0"/>
    <x v="4"/>
  </r>
  <r>
    <x v="14"/>
    <x v="3"/>
    <x v="41"/>
    <x v="4"/>
    <x v="100"/>
    <x v="40"/>
    <x v="2"/>
  </r>
  <r>
    <x v="14"/>
    <x v="3"/>
    <x v="42"/>
    <x v="4"/>
    <x v="101"/>
    <x v="41"/>
    <x v="3"/>
  </r>
  <r>
    <x v="14"/>
    <x v="3"/>
    <x v="43"/>
    <x v="4"/>
    <x v="102"/>
    <x v="42"/>
    <x v="3"/>
  </r>
  <r>
    <x v="14"/>
    <x v="3"/>
    <x v="44"/>
    <x v="4"/>
    <x v="103"/>
    <x v="43"/>
    <x v="3"/>
  </r>
  <r>
    <x v="14"/>
    <x v="3"/>
    <x v="11"/>
    <x v="4"/>
    <x v="14"/>
    <x v="9"/>
    <x v="2"/>
  </r>
  <r>
    <x v="1"/>
    <x v="1"/>
    <x v="0"/>
    <x v="0"/>
    <x v="0"/>
    <x v="0"/>
    <x v="4"/>
  </r>
  <r>
    <x v="15"/>
    <x v="3"/>
    <x v="14"/>
    <x v="4"/>
    <x v="104"/>
    <x v="13"/>
    <x v="2"/>
  </r>
  <r>
    <x v="15"/>
    <x v="3"/>
    <x v="14"/>
    <x v="0"/>
    <x v="105"/>
    <x v="13"/>
    <x v="3"/>
  </r>
  <r>
    <x v="15"/>
    <x v="3"/>
    <x v="14"/>
    <x v="0"/>
    <x v="106"/>
    <x v="13"/>
    <x v="3"/>
  </r>
  <r>
    <x v="15"/>
    <x v="3"/>
    <x v="14"/>
    <x v="0"/>
    <x v="107"/>
    <x v="13"/>
    <x v="3"/>
  </r>
  <r>
    <x v="15"/>
    <x v="3"/>
    <x v="14"/>
    <x v="0"/>
    <x v="108"/>
    <x v="13"/>
    <x v="3"/>
  </r>
  <r>
    <x v="15"/>
    <x v="3"/>
    <x v="14"/>
    <x v="0"/>
    <x v="109"/>
    <x v="13"/>
    <x v="3"/>
  </r>
  <r>
    <x v="15"/>
    <x v="3"/>
    <x v="14"/>
    <x v="0"/>
    <x v="110"/>
    <x v="13"/>
    <x v="3"/>
  </r>
  <r>
    <x v="15"/>
    <x v="3"/>
    <x v="15"/>
    <x v="4"/>
    <x v="111"/>
    <x v="14"/>
    <x v="3"/>
  </r>
  <r>
    <x v="15"/>
    <x v="3"/>
    <x v="15"/>
    <x v="0"/>
    <x v="112"/>
    <x v="14"/>
    <x v="3"/>
  </r>
  <r>
    <x v="15"/>
    <x v="3"/>
    <x v="15"/>
    <x v="0"/>
    <x v="113"/>
    <x v="14"/>
    <x v="3"/>
  </r>
  <r>
    <x v="15"/>
    <x v="3"/>
    <x v="15"/>
    <x v="0"/>
    <x v="114"/>
    <x v="14"/>
    <x v="3"/>
  </r>
  <r>
    <x v="15"/>
    <x v="3"/>
    <x v="15"/>
    <x v="0"/>
    <x v="115"/>
    <x v="14"/>
    <x v="3"/>
  </r>
  <r>
    <x v="15"/>
    <x v="3"/>
    <x v="15"/>
    <x v="0"/>
    <x v="116"/>
    <x v="14"/>
    <x v="3"/>
  </r>
  <r>
    <x v="15"/>
    <x v="3"/>
    <x v="45"/>
    <x v="4"/>
    <x v="117"/>
    <x v="44"/>
    <x v="3"/>
  </r>
  <r>
    <x v="15"/>
    <x v="3"/>
    <x v="45"/>
    <x v="0"/>
    <x v="118"/>
    <x v="44"/>
    <x v="3"/>
  </r>
  <r>
    <x v="15"/>
    <x v="3"/>
    <x v="45"/>
    <x v="0"/>
    <x v="119"/>
    <x v="44"/>
    <x v="3"/>
  </r>
  <r>
    <x v="15"/>
    <x v="3"/>
    <x v="45"/>
    <x v="0"/>
    <x v="120"/>
    <x v="44"/>
    <x v="3"/>
  </r>
  <r>
    <x v="15"/>
    <x v="3"/>
    <x v="45"/>
    <x v="0"/>
    <x v="121"/>
    <x v="44"/>
    <x v="3"/>
  </r>
  <r>
    <x v="15"/>
    <x v="3"/>
    <x v="45"/>
    <x v="0"/>
    <x v="122"/>
    <x v="44"/>
    <x v="3"/>
  </r>
  <r>
    <x v="15"/>
    <x v="3"/>
    <x v="46"/>
    <x v="4"/>
    <x v="123"/>
    <x v="45"/>
    <x v="3"/>
  </r>
  <r>
    <x v="15"/>
    <x v="3"/>
    <x v="47"/>
    <x v="4"/>
    <x v="124"/>
    <x v="3"/>
    <x v="3"/>
  </r>
  <r>
    <x v="15"/>
    <x v="3"/>
    <x v="47"/>
    <x v="0"/>
    <x v="125"/>
    <x v="3"/>
    <x v="3"/>
  </r>
  <r>
    <x v="15"/>
    <x v="3"/>
    <x v="47"/>
    <x v="0"/>
    <x v="126"/>
    <x v="3"/>
    <x v="3"/>
  </r>
  <r>
    <x v="15"/>
    <x v="3"/>
    <x v="47"/>
    <x v="0"/>
    <x v="127"/>
    <x v="3"/>
    <x v="3"/>
  </r>
  <r>
    <x v="15"/>
    <x v="3"/>
    <x v="47"/>
    <x v="0"/>
    <x v="128"/>
    <x v="3"/>
    <x v="3"/>
  </r>
  <r>
    <x v="15"/>
    <x v="3"/>
    <x v="47"/>
    <x v="0"/>
    <x v="129"/>
    <x v="3"/>
    <x v="3"/>
  </r>
  <r>
    <x v="15"/>
    <x v="3"/>
    <x v="48"/>
    <x v="4"/>
    <x v="130"/>
    <x v="46"/>
    <x v="3"/>
  </r>
  <r>
    <x v="15"/>
    <x v="3"/>
    <x v="11"/>
    <x v="4"/>
    <x v="14"/>
    <x v="9"/>
    <x v="2"/>
  </r>
  <r>
    <x v="1"/>
    <x v="1"/>
    <x v="0"/>
    <x v="0"/>
    <x v="0"/>
    <x v="0"/>
    <x v="4"/>
  </r>
  <r>
    <x v="16"/>
    <x v="3"/>
    <x v="11"/>
    <x v="4"/>
    <x v="14"/>
    <x v="9"/>
    <x v="2"/>
  </r>
  <r>
    <x v="1"/>
    <x v="1"/>
    <x v="0"/>
    <x v="0"/>
    <x v="0"/>
    <x v="0"/>
    <x v="4"/>
  </r>
  <r>
    <x v="17"/>
    <x v="3"/>
    <x v="14"/>
    <x v="4"/>
    <x v="131"/>
    <x v="13"/>
    <x v="2"/>
  </r>
  <r>
    <x v="17"/>
    <x v="3"/>
    <x v="14"/>
    <x v="0"/>
    <x v="132"/>
    <x v="13"/>
    <x v="3"/>
  </r>
  <r>
    <x v="17"/>
    <x v="3"/>
    <x v="14"/>
    <x v="0"/>
    <x v="133"/>
    <x v="13"/>
    <x v="3"/>
  </r>
  <r>
    <x v="17"/>
    <x v="3"/>
    <x v="14"/>
    <x v="0"/>
    <x v="134"/>
    <x v="13"/>
    <x v="3"/>
  </r>
  <r>
    <x v="17"/>
    <x v="3"/>
    <x v="14"/>
    <x v="0"/>
    <x v="135"/>
    <x v="13"/>
    <x v="3"/>
  </r>
  <r>
    <x v="17"/>
    <x v="3"/>
    <x v="14"/>
    <x v="0"/>
    <x v="136"/>
    <x v="13"/>
    <x v="3"/>
  </r>
  <r>
    <x v="17"/>
    <x v="3"/>
    <x v="14"/>
    <x v="0"/>
    <x v="137"/>
    <x v="13"/>
    <x v="3"/>
  </r>
  <r>
    <x v="17"/>
    <x v="3"/>
    <x v="14"/>
    <x v="0"/>
    <x v="138"/>
    <x v="13"/>
    <x v="3"/>
  </r>
  <r>
    <x v="17"/>
    <x v="3"/>
    <x v="14"/>
    <x v="0"/>
    <x v="139"/>
    <x v="13"/>
    <x v="3"/>
  </r>
  <r>
    <x v="17"/>
    <x v="3"/>
    <x v="14"/>
    <x v="0"/>
    <x v="140"/>
    <x v="13"/>
    <x v="3"/>
  </r>
  <r>
    <x v="17"/>
    <x v="3"/>
    <x v="15"/>
    <x v="4"/>
    <x v="141"/>
    <x v="14"/>
    <x v="3"/>
  </r>
  <r>
    <x v="17"/>
    <x v="3"/>
    <x v="15"/>
    <x v="0"/>
    <x v="142"/>
    <x v="14"/>
    <x v="3"/>
  </r>
  <r>
    <x v="17"/>
    <x v="3"/>
    <x v="15"/>
    <x v="0"/>
    <x v="143"/>
    <x v="14"/>
    <x v="3"/>
  </r>
  <r>
    <x v="17"/>
    <x v="3"/>
    <x v="15"/>
    <x v="0"/>
    <x v="144"/>
    <x v="14"/>
    <x v="3"/>
  </r>
  <r>
    <x v="17"/>
    <x v="3"/>
    <x v="45"/>
    <x v="4"/>
    <x v="145"/>
    <x v="44"/>
    <x v="3"/>
  </r>
  <r>
    <x v="17"/>
    <x v="3"/>
    <x v="45"/>
    <x v="0"/>
    <x v="146"/>
    <x v="44"/>
    <x v="3"/>
  </r>
  <r>
    <x v="17"/>
    <x v="3"/>
    <x v="45"/>
    <x v="0"/>
    <x v="147"/>
    <x v="44"/>
    <x v="3"/>
  </r>
  <r>
    <x v="17"/>
    <x v="3"/>
    <x v="45"/>
    <x v="0"/>
    <x v="148"/>
    <x v="44"/>
    <x v="3"/>
  </r>
  <r>
    <x v="17"/>
    <x v="3"/>
    <x v="45"/>
    <x v="0"/>
    <x v="149"/>
    <x v="44"/>
    <x v="3"/>
  </r>
  <r>
    <x v="17"/>
    <x v="3"/>
    <x v="47"/>
    <x v="4"/>
    <x v="150"/>
    <x v="3"/>
    <x v="3"/>
  </r>
  <r>
    <x v="17"/>
    <x v="3"/>
    <x v="47"/>
    <x v="0"/>
    <x v="151"/>
    <x v="3"/>
    <x v="3"/>
  </r>
  <r>
    <x v="17"/>
    <x v="3"/>
    <x v="47"/>
    <x v="0"/>
    <x v="152"/>
    <x v="3"/>
    <x v="3"/>
  </r>
  <r>
    <x v="17"/>
    <x v="3"/>
    <x v="47"/>
    <x v="0"/>
    <x v="153"/>
    <x v="3"/>
    <x v="3"/>
  </r>
  <r>
    <x v="17"/>
    <x v="3"/>
    <x v="49"/>
    <x v="4"/>
    <x v="154"/>
    <x v="47"/>
    <x v="3"/>
  </r>
  <r>
    <x v="17"/>
    <x v="3"/>
    <x v="50"/>
    <x v="4"/>
    <x v="155"/>
    <x v="48"/>
    <x v="3"/>
  </r>
  <r>
    <x v="17"/>
    <x v="3"/>
    <x v="11"/>
    <x v="4"/>
    <x v="14"/>
    <x v="9"/>
    <x v="2"/>
  </r>
  <r>
    <x v="1"/>
    <x v="1"/>
    <x v="0"/>
    <x v="0"/>
    <x v="0"/>
    <x v="0"/>
    <x v="4"/>
  </r>
  <r>
    <x v="18"/>
    <x v="3"/>
    <x v="51"/>
    <x v="4"/>
    <x v="156"/>
    <x v="49"/>
    <x v="2"/>
  </r>
  <r>
    <x v="18"/>
    <x v="3"/>
    <x v="52"/>
    <x v="4"/>
    <x v="157"/>
    <x v="50"/>
    <x v="3"/>
  </r>
  <r>
    <x v="18"/>
    <x v="3"/>
    <x v="42"/>
    <x v="4"/>
    <x v="158"/>
    <x v="41"/>
    <x v="3"/>
  </r>
  <r>
    <x v="18"/>
    <x v="3"/>
    <x v="11"/>
    <x v="4"/>
    <x v="14"/>
    <x v="9"/>
    <x v="2"/>
  </r>
  <r>
    <x v="1"/>
    <x v="1"/>
    <x v="0"/>
    <x v="0"/>
    <x v="0"/>
    <x v="0"/>
    <x v="4"/>
  </r>
  <r>
    <x v="19"/>
    <x v="3"/>
    <x v="20"/>
    <x v="4"/>
    <x v="159"/>
    <x v="19"/>
    <x v="2"/>
  </r>
  <r>
    <x v="19"/>
    <x v="3"/>
    <x v="28"/>
    <x v="4"/>
    <x v="160"/>
    <x v="27"/>
    <x v="3"/>
  </r>
  <r>
    <x v="19"/>
    <x v="3"/>
    <x v="28"/>
    <x v="0"/>
    <x v="161"/>
    <x v="27"/>
    <x v="3"/>
  </r>
  <r>
    <x v="19"/>
    <x v="3"/>
    <x v="28"/>
    <x v="0"/>
    <x v="162"/>
    <x v="27"/>
    <x v="3"/>
  </r>
  <r>
    <x v="19"/>
    <x v="3"/>
    <x v="29"/>
    <x v="4"/>
    <x v="163"/>
    <x v="28"/>
    <x v="3"/>
  </r>
  <r>
    <x v="19"/>
    <x v="3"/>
    <x v="29"/>
    <x v="0"/>
    <x v="164"/>
    <x v="28"/>
    <x v="3"/>
  </r>
  <r>
    <x v="19"/>
    <x v="3"/>
    <x v="29"/>
    <x v="0"/>
    <x v="165"/>
    <x v="28"/>
    <x v="3"/>
  </r>
  <r>
    <x v="19"/>
    <x v="3"/>
    <x v="53"/>
    <x v="4"/>
    <x v="166"/>
    <x v="51"/>
    <x v="3"/>
  </r>
  <r>
    <x v="19"/>
    <x v="3"/>
    <x v="30"/>
    <x v="4"/>
    <x v="167"/>
    <x v="29"/>
    <x v="3"/>
  </r>
  <r>
    <x v="19"/>
    <x v="3"/>
    <x v="31"/>
    <x v="4"/>
    <x v="168"/>
    <x v="30"/>
    <x v="3"/>
  </r>
  <r>
    <x v="19"/>
    <x v="3"/>
    <x v="31"/>
    <x v="0"/>
    <x v="169"/>
    <x v="30"/>
    <x v="3"/>
  </r>
  <r>
    <x v="19"/>
    <x v="3"/>
    <x v="31"/>
    <x v="0"/>
    <x v="170"/>
    <x v="30"/>
    <x v="3"/>
  </r>
  <r>
    <x v="19"/>
    <x v="3"/>
    <x v="54"/>
    <x v="4"/>
    <x v="171"/>
    <x v="52"/>
    <x v="3"/>
  </r>
  <r>
    <x v="19"/>
    <x v="3"/>
    <x v="11"/>
    <x v="4"/>
    <x v="14"/>
    <x v="9"/>
    <x v="2"/>
  </r>
  <r>
    <x v="1"/>
    <x v="1"/>
    <x v="0"/>
    <x v="0"/>
    <x v="0"/>
    <x v="0"/>
    <x v="4"/>
  </r>
  <r>
    <x v="20"/>
    <x v="3"/>
    <x v="11"/>
    <x v="4"/>
    <x v="14"/>
    <x v="9"/>
    <x v="2"/>
  </r>
  <r>
    <x v="1"/>
    <x v="1"/>
    <x v="0"/>
    <x v="0"/>
    <x v="0"/>
    <x v="0"/>
    <x v="4"/>
  </r>
  <r>
    <x v="21"/>
    <x v="4"/>
    <x v="55"/>
    <x v="4"/>
    <x v="172"/>
    <x v="53"/>
    <x v="2"/>
  </r>
  <r>
    <x v="21"/>
    <x v="4"/>
    <x v="56"/>
    <x v="4"/>
    <x v="173"/>
    <x v="54"/>
    <x v="3"/>
  </r>
  <r>
    <x v="21"/>
    <x v="3"/>
    <x v="28"/>
    <x v="4"/>
    <x v="174"/>
    <x v="27"/>
    <x v="2"/>
  </r>
  <r>
    <x v="21"/>
    <x v="3"/>
    <x v="28"/>
    <x v="0"/>
    <x v="175"/>
    <x v="27"/>
    <x v="3"/>
  </r>
  <r>
    <x v="21"/>
    <x v="3"/>
    <x v="29"/>
    <x v="4"/>
    <x v="176"/>
    <x v="28"/>
    <x v="3"/>
  </r>
  <r>
    <x v="21"/>
    <x v="3"/>
    <x v="30"/>
    <x v="4"/>
    <x v="177"/>
    <x v="29"/>
    <x v="3"/>
  </r>
  <r>
    <x v="21"/>
    <x v="3"/>
    <x v="30"/>
    <x v="0"/>
    <x v="178"/>
    <x v="29"/>
    <x v="3"/>
  </r>
  <r>
    <x v="21"/>
    <x v="3"/>
    <x v="31"/>
    <x v="4"/>
    <x v="179"/>
    <x v="30"/>
    <x v="3"/>
  </r>
  <r>
    <x v="21"/>
    <x v="3"/>
    <x v="31"/>
    <x v="0"/>
    <x v="180"/>
    <x v="30"/>
    <x v="3"/>
  </r>
  <r>
    <x v="21"/>
    <x v="3"/>
    <x v="31"/>
    <x v="0"/>
    <x v="181"/>
    <x v="30"/>
    <x v="3"/>
  </r>
  <r>
    <x v="21"/>
    <x v="3"/>
    <x v="31"/>
    <x v="0"/>
    <x v="182"/>
    <x v="30"/>
    <x v="3"/>
  </r>
  <r>
    <x v="21"/>
    <x v="3"/>
    <x v="57"/>
    <x v="4"/>
    <x v="183"/>
    <x v="55"/>
    <x v="3"/>
  </r>
  <r>
    <x v="21"/>
    <x v="3"/>
    <x v="58"/>
    <x v="4"/>
    <x v="184"/>
    <x v="56"/>
    <x v="3"/>
  </r>
  <r>
    <x v="21"/>
    <x v="3"/>
    <x v="59"/>
    <x v="4"/>
    <x v="185"/>
    <x v="57"/>
    <x v="3"/>
  </r>
  <r>
    <x v="21"/>
    <x v="3"/>
    <x v="11"/>
    <x v="4"/>
    <x v="14"/>
    <x v="9"/>
    <x v="2"/>
  </r>
  <r>
    <x v="1"/>
    <x v="1"/>
    <x v="0"/>
    <x v="0"/>
    <x v="0"/>
    <x v="0"/>
    <x v="4"/>
  </r>
  <r>
    <x v="22"/>
    <x v="3"/>
    <x v="17"/>
    <x v="4"/>
    <x v="186"/>
    <x v="16"/>
    <x v="2"/>
  </r>
  <r>
    <x v="22"/>
    <x v="3"/>
    <x v="18"/>
    <x v="4"/>
    <x v="187"/>
    <x v="17"/>
    <x v="3"/>
  </r>
  <r>
    <x v="22"/>
    <x v="3"/>
    <x v="18"/>
    <x v="0"/>
    <x v="188"/>
    <x v="17"/>
    <x v="3"/>
  </r>
  <r>
    <x v="22"/>
    <x v="3"/>
    <x v="18"/>
    <x v="0"/>
    <x v="189"/>
    <x v="17"/>
    <x v="3"/>
  </r>
  <r>
    <x v="22"/>
    <x v="3"/>
    <x v="18"/>
    <x v="0"/>
    <x v="190"/>
    <x v="17"/>
    <x v="3"/>
  </r>
  <r>
    <x v="22"/>
    <x v="3"/>
    <x v="7"/>
    <x v="4"/>
    <x v="191"/>
    <x v="7"/>
    <x v="3"/>
  </r>
  <r>
    <x v="22"/>
    <x v="3"/>
    <x v="7"/>
    <x v="0"/>
    <x v="192"/>
    <x v="7"/>
    <x v="3"/>
  </r>
  <r>
    <x v="22"/>
    <x v="3"/>
    <x v="19"/>
    <x v="4"/>
    <x v="193"/>
    <x v="18"/>
    <x v="3"/>
  </r>
  <r>
    <x v="22"/>
    <x v="3"/>
    <x v="19"/>
    <x v="0"/>
    <x v="194"/>
    <x v="18"/>
    <x v="3"/>
  </r>
  <r>
    <x v="22"/>
    <x v="3"/>
    <x v="60"/>
    <x v="4"/>
    <x v="195"/>
    <x v="58"/>
    <x v="3"/>
  </r>
  <r>
    <x v="22"/>
    <x v="3"/>
    <x v="61"/>
    <x v="4"/>
    <x v="196"/>
    <x v="59"/>
    <x v="3"/>
  </r>
  <r>
    <x v="22"/>
    <x v="3"/>
    <x v="62"/>
    <x v="4"/>
    <x v="197"/>
    <x v="60"/>
    <x v="3"/>
  </r>
  <r>
    <x v="22"/>
    <x v="3"/>
    <x v="63"/>
    <x v="4"/>
    <x v="198"/>
    <x v="61"/>
    <x v="3"/>
  </r>
  <r>
    <x v="22"/>
    <x v="3"/>
    <x v="64"/>
    <x v="4"/>
    <x v="199"/>
    <x v="62"/>
    <x v="3"/>
  </r>
  <r>
    <x v="22"/>
    <x v="3"/>
    <x v="65"/>
    <x v="4"/>
    <x v="200"/>
    <x v="63"/>
    <x v="3"/>
  </r>
  <r>
    <x v="22"/>
    <x v="3"/>
    <x v="66"/>
    <x v="4"/>
    <x v="201"/>
    <x v="64"/>
    <x v="3"/>
  </r>
  <r>
    <x v="22"/>
    <x v="3"/>
    <x v="11"/>
    <x v="4"/>
    <x v="14"/>
    <x v="9"/>
    <x v="2"/>
  </r>
  <r>
    <x v="1"/>
    <x v="1"/>
    <x v="0"/>
    <x v="0"/>
    <x v="0"/>
    <x v="0"/>
    <x v="4"/>
  </r>
  <r>
    <x v="23"/>
    <x v="3"/>
    <x v="25"/>
    <x v="4"/>
    <x v="55"/>
    <x v="24"/>
    <x v="2"/>
  </r>
  <r>
    <x v="23"/>
    <x v="3"/>
    <x v="11"/>
    <x v="4"/>
    <x v="14"/>
    <x v="9"/>
    <x v="2"/>
  </r>
  <r>
    <x v="1"/>
    <x v="1"/>
    <x v="0"/>
    <x v="0"/>
    <x v="0"/>
    <x v="0"/>
    <x v="4"/>
  </r>
  <r>
    <x v="24"/>
    <x v="3"/>
    <x v="28"/>
    <x v="4"/>
    <x v="202"/>
    <x v="27"/>
    <x v="2"/>
  </r>
  <r>
    <x v="24"/>
    <x v="3"/>
    <x v="28"/>
    <x v="0"/>
    <x v="203"/>
    <x v="27"/>
    <x v="3"/>
  </r>
  <r>
    <x v="24"/>
    <x v="3"/>
    <x v="29"/>
    <x v="4"/>
    <x v="204"/>
    <x v="28"/>
    <x v="3"/>
  </r>
  <r>
    <x v="24"/>
    <x v="3"/>
    <x v="29"/>
    <x v="0"/>
    <x v="205"/>
    <x v="28"/>
    <x v="3"/>
  </r>
  <r>
    <x v="24"/>
    <x v="3"/>
    <x v="29"/>
    <x v="0"/>
    <x v="206"/>
    <x v="28"/>
    <x v="3"/>
  </r>
  <r>
    <x v="24"/>
    <x v="3"/>
    <x v="30"/>
    <x v="4"/>
    <x v="207"/>
    <x v="29"/>
    <x v="3"/>
  </r>
  <r>
    <x v="24"/>
    <x v="3"/>
    <x v="31"/>
    <x v="4"/>
    <x v="208"/>
    <x v="30"/>
    <x v="3"/>
  </r>
  <r>
    <x v="24"/>
    <x v="3"/>
    <x v="31"/>
    <x v="0"/>
    <x v="209"/>
    <x v="30"/>
    <x v="3"/>
  </r>
  <r>
    <x v="24"/>
    <x v="3"/>
    <x v="67"/>
    <x v="4"/>
    <x v="210"/>
    <x v="65"/>
    <x v="3"/>
  </r>
  <r>
    <x v="24"/>
    <x v="3"/>
    <x v="13"/>
    <x v="4"/>
    <x v="211"/>
    <x v="12"/>
    <x v="3"/>
  </r>
  <r>
    <x v="24"/>
    <x v="3"/>
    <x v="13"/>
    <x v="0"/>
    <x v="212"/>
    <x v="12"/>
    <x v="3"/>
  </r>
  <r>
    <x v="24"/>
    <x v="3"/>
    <x v="68"/>
    <x v="4"/>
    <x v="213"/>
    <x v="66"/>
    <x v="3"/>
  </r>
  <r>
    <x v="24"/>
    <x v="3"/>
    <x v="69"/>
    <x v="4"/>
    <x v="214"/>
    <x v="67"/>
    <x v="3"/>
  </r>
  <r>
    <x v="24"/>
    <x v="3"/>
    <x v="70"/>
    <x v="4"/>
    <x v="215"/>
    <x v="68"/>
    <x v="3"/>
  </r>
  <r>
    <x v="24"/>
    <x v="3"/>
    <x v="71"/>
    <x v="4"/>
    <x v="216"/>
    <x v="69"/>
    <x v="3"/>
  </r>
  <r>
    <x v="24"/>
    <x v="3"/>
    <x v="72"/>
    <x v="4"/>
    <x v="217"/>
    <x v="70"/>
    <x v="3"/>
  </r>
  <r>
    <x v="24"/>
    <x v="3"/>
    <x v="73"/>
    <x v="4"/>
    <x v="218"/>
    <x v="71"/>
    <x v="3"/>
  </r>
  <r>
    <x v="24"/>
    <x v="3"/>
    <x v="11"/>
    <x v="4"/>
    <x v="14"/>
    <x v="9"/>
    <x v="2"/>
  </r>
  <r>
    <x v="1"/>
    <x v="1"/>
    <x v="0"/>
    <x v="0"/>
    <x v="0"/>
    <x v="0"/>
    <x v="4"/>
  </r>
  <r>
    <x v="25"/>
    <x v="3"/>
    <x v="11"/>
    <x v="4"/>
    <x v="219"/>
    <x v="9"/>
    <x v="2"/>
  </r>
  <r>
    <x v="25"/>
    <x v="3"/>
    <x v="11"/>
    <x v="0"/>
    <x v="14"/>
    <x v="9"/>
    <x v="2"/>
  </r>
  <r>
    <x v="1"/>
    <x v="1"/>
    <x v="0"/>
    <x v="0"/>
    <x v="0"/>
    <x v="0"/>
    <x v="4"/>
  </r>
  <r>
    <x v="26"/>
    <x v="3"/>
    <x v="74"/>
    <x v="4"/>
    <x v="220"/>
    <x v="72"/>
    <x v="2"/>
  </r>
  <r>
    <x v="26"/>
    <x v="3"/>
    <x v="74"/>
    <x v="5"/>
    <x v="221"/>
    <x v="72"/>
    <x v="2"/>
  </r>
  <r>
    <x v="26"/>
    <x v="3"/>
    <x v="75"/>
    <x v="4"/>
    <x v="222"/>
    <x v="73"/>
    <x v="3"/>
  </r>
  <r>
    <x v="26"/>
    <x v="3"/>
    <x v="76"/>
    <x v="4"/>
    <x v="223"/>
    <x v="74"/>
    <x v="3"/>
  </r>
  <r>
    <x v="26"/>
    <x v="3"/>
    <x v="11"/>
    <x v="4"/>
    <x v="14"/>
    <x v="9"/>
    <x v="2"/>
  </r>
  <r>
    <x v="1"/>
    <x v="1"/>
    <x v="0"/>
    <x v="0"/>
    <x v="0"/>
    <x v="0"/>
    <x v="4"/>
  </r>
  <r>
    <x v="27"/>
    <x v="3"/>
    <x v="29"/>
    <x v="4"/>
    <x v="224"/>
    <x v="28"/>
    <x v="2"/>
  </r>
  <r>
    <x v="27"/>
    <x v="3"/>
    <x v="77"/>
    <x v="4"/>
    <x v="225"/>
    <x v="75"/>
    <x v="2"/>
  </r>
  <r>
    <x v="27"/>
    <x v="3"/>
    <x v="78"/>
    <x v="4"/>
    <x v="226"/>
    <x v="76"/>
    <x v="3"/>
  </r>
  <r>
    <x v="27"/>
    <x v="3"/>
    <x v="11"/>
    <x v="4"/>
    <x v="14"/>
    <x v="9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6845"/>
    <n v="47.6845"/>
    <x v="1"/>
    <x v="0"/>
    <x v="1"/>
  </r>
  <r>
    <x v="0"/>
    <s v="Staff"/>
    <s v="2H"/>
    <x v="2"/>
    <n v="4"/>
    <n v="0"/>
    <n v="35.658025000000002"/>
    <n v="35.658025000000002"/>
    <x v="1"/>
    <x v="0"/>
    <x v="2"/>
  </r>
  <r>
    <x v="0"/>
    <s v="1H Mace"/>
    <s v="1H"/>
    <x v="3"/>
    <n v="1"/>
    <n v="0"/>
    <n v="26.84225"/>
    <n v="54.84225"/>
    <x v="0"/>
    <x v="0"/>
    <x v="3"/>
  </r>
  <r>
    <x v="0"/>
    <s v="Dagger"/>
    <s v="1H"/>
    <x v="4"/>
    <n v="1"/>
    <n v="0"/>
    <n v="0"/>
    <n v="28"/>
    <x v="0"/>
    <x v="0"/>
    <x v="4"/>
  </r>
  <r>
    <x v="0"/>
    <s v="Staff"/>
    <s v="2H"/>
    <x v="5"/>
    <n v="5"/>
    <n v="2"/>
    <n v="127.57286762500001"/>
    <n v="127.57286762500001"/>
    <x v="1"/>
    <x v="0"/>
    <x v="5"/>
  </r>
  <r>
    <x v="0"/>
    <s v="1H Mace"/>
    <s v="1H"/>
    <x v="6"/>
    <n v="1"/>
    <n v="0"/>
    <n v="14"/>
    <n v="42"/>
    <x v="0"/>
    <x v="0"/>
    <x v="6"/>
  </r>
  <r>
    <x v="0"/>
    <s v="1H Mace"/>
    <s v="1H"/>
    <x v="7"/>
    <n v="1"/>
    <n v="0"/>
    <n v="14"/>
    <n v="42"/>
    <x v="1"/>
    <x v="0"/>
    <x v="7"/>
  </r>
  <r>
    <x v="0"/>
    <s v="Dagger"/>
    <s v="1H"/>
    <x v="8"/>
    <n v="1"/>
    <n v="0"/>
    <n v="6"/>
    <n v="34"/>
    <x v="0"/>
    <x v="0"/>
    <x v="8"/>
  </r>
  <r>
    <x v="0"/>
    <s v="Dagger"/>
    <s v="1H"/>
    <x v="9"/>
    <n v="1"/>
    <n v="0"/>
    <n v="17"/>
    <n v="45"/>
    <x v="0"/>
    <x v="0"/>
    <x v="9"/>
  </r>
  <r>
    <x v="0"/>
    <s v="Dagger"/>
    <s v="1H"/>
    <x v="10"/>
    <n v="1"/>
    <n v="0"/>
    <n v="17"/>
    <n v="45"/>
    <x v="1"/>
    <x v="0"/>
    <x v="10"/>
  </r>
  <r>
    <x v="0"/>
    <s v="Staff"/>
    <s v="2H"/>
    <x v="11"/>
    <n v="6"/>
    <n v="2"/>
    <n v="164.02019262499999"/>
    <n v="164.02019262499999"/>
    <x v="1"/>
    <x v="0"/>
    <x v="11"/>
  </r>
  <r>
    <x v="0"/>
    <s v="Dagger"/>
    <s v="1H"/>
    <x v="12"/>
    <n v="3"/>
    <n v="0"/>
    <n v="67.131825000000006"/>
    <n v="95.131825000000006"/>
    <x v="1"/>
    <x v="0"/>
    <x v="12"/>
  </r>
  <r>
    <x v="0"/>
    <s v="Staff"/>
    <s v="2H"/>
    <x v="13"/>
    <n v="4"/>
    <n v="0"/>
    <n v="26"/>
    <n v="26"/>
    <x v="1"/>
    <x v="0"/>
    <x v="13"/>
  </r>
  <r>
    <x v="0"/>
    <s v="Staff"/>
    <s v="2H"/>
    <x v="14"/>
    <n v="3"/>
    <n v="0"/>
    <n v="17.947600000000001"/>
    <n v="17.947600000000001"/>
    <x v="1"/>
    <x v="0"/>
    <x v="14"/>
  </r>
  <r>
    <x v="0"/>
    <s v="Dagger"/>
    <s v="1H"/>
    <x v="15"/>
    <n v="4"/>
    <n v="0"/>
    <n v="19"/>
    <n v="47"/>
    <x v="1"/>
    <x v="0"/>
    <x v="15"/>
  </r>
  <r>
    <x v="0"/>
    <s v="Dagger"/>
    <s v="1H"/>
    <x v="16"/>
    <n v="1"/>
    <n v="0"/>
    <n v="17"/>
    <n v="45"/>
    <x v="0"/>
    <x v="0"/>
    <x v="16"/>
  </r>
  <r>
    <x v="0"/>
    <s v="Dagger"/>
    <s v="1H"/>
    <x v="17"/>
    <n v="1"/>
    <n v="0"/>
    <n v="17"/>
    <n v="45"/>
    <x v="1"/>
    <x v="0"/>
    <x v="17"/>
  </r>
  <r>
    <x v="0"/>
    <s v="Dagger"/>
    <s v="1H"/>
    <x v="18"/>
    <n v="1"/>
    <n v="0"/>
    <n v="17"/>
    <n v="45"/>
    <x v="0"/>
    <x v="0"/>
    <x v="18"/>
  </r>
  <r>
    <x v="0"/>
    <s v="Dagger"/>
    <s v="1H"/>
    <x v="19"/>
    <n v="1"/>
    <n v="0"/>
    <n v="17"/>
    <n v="45"/>
    <x v="1"/>
    <x v="0"/>
    <x v="19"/>
  </r>
  <r>
    <x v="0"/>
    <s v="1H Mace"/>
    <s v="1H"/>
    <x v="20"/>
    <n v="2"/>
    <n v="0"/>
    <n v="14.921125"/>
    <n v="42.921125000000004"/>
    <x v="1"/>
    <x v="0"/>
    <x v="20"/>
  </r>
  <r>
    <x v="0"/>
    <s v="Dagger"/>
    <s v="1H"/>
    <x v="21"/>
    <n v="2"/>
    <n v="0"/>
    <n v="52.89575"/>
    <n v="80.895749999999992"/>
    <x v="1"/>
    <x v="0"/>
    <x v="21"/>
  </r>
  <r>
    <x v="0"/>
    <s v="Dagger"/>
    <s v="1H"/>
    <x v="22"/>
    <n v="4"/>
    <n v="0"/>
    <n v="25.473800000000001"/>
    <n v="53.473799999999997"/>
    <x v="1"/>
    <x v="0"/>
    <x v="22"/>
  </r>
  <r>
    <x v="0"/>
    <s v="2H Mace"/>
    <s v="2H"/>
    <x v="23"/>
    <n v="5"/>
    <n v="0"/>
    <n v="62.106999999999999"/>
    <n v="62.106999999999999"/>
    <x v="1"/>
    <x v="0"/>
    <x v="23"/>
  </r>
  <r>
    <x v="0"/>
    <s v="2H Mace"/>
    <s v="2H"/>
    <x v="24"/>
    <n v="5"/>
    <n v="0"/>
    <n v="21.947600000000001"/>
    <n v="21.947600000000001"/>
    <x v="1"/>
    <x v="0"/>
    <x v="24"/>
  </r>
  <r>
    <x v="0"/>
    <s v="2H Mace"/>
    <s v="2H"/>
    <x v="25"/>
    <n v="6"/>
    <n v="0"/>
    <n v="31.974074999999999"/>
    <n v="31.974074999999999"/>
    <x v="1"/>
    <x v="0"/>
    <x v="25"/>
  </r>
  <r>
    <x v="0"/>
    <s v="Dagger"/>
    <s v="1H"/>
    <x v="26"/>
    <n v="6"/>
    <n v="0"/>
    <n v="84.527299999999997"/>
    <n v="112.5273"/>
    <x v="1"/>
    <x v="0"/>
    <x v="26"/>
  </r>
  <r>
    <x v="0"/>
    <s v="Staff"/>
    <s v="2H"/>
    <x v="27"/>
    <n v="2"/>
    <n v="0"/>
    <n v="75.237174999999993"/>
    <n v="75.237174999999993"/>
    <x v="1"/>
    <x v="0"/>
    <x v="27"/>
  </r>
  <r>
    <x v="0"/>
    <s v="2H Mace"/>
    <s v="2H"/>
    <x v="28"/>
    <n v="6"/>
    <n v="0"/>
    <n v="29.763375"/>
    <n v="29.763375"/>
    <x v="1"/>
    <x v="0"/>
    <x v="28"/>
  </r>
  <r>
    <x v="0"/>
    <s v="2H Mace"/>
    <s v="2H"/>
    <x v="29"/>
    <n v="5"/>
    <n v="0"/>
    <n v="34.052950000000003"/>
    <n v="34.052950000000003"/>
    <x v="1"/>
    <x v="0"/>
    <x v="29"/>
  </r>
  <r>
    <x v="0"/>
    <s v="2H Mace"/>
    <s v="2H"/>
    <x v="30"/>
    <n v="6"/>
    <n v="0"/>
    <n v="31.974074999999999"/>
    <n v="31.974074999999999"/>
    <x v="1"/>
    <x v="0"/>
    <x v="30"/>
  </r>
  <r>
    <x v="0"/>
    <s v="Dagger"/>
    <s v="1H"/>
    <x v="31"/>
    <n v="6"/>
    <n v="0"/>
    <n v="84.527299999999997"/>
    <n v="112.5273"/>
    <x v="1"/>
    <x v="0"/>
    <x v="31"/>
  </r>
  <r>
    <x v="0"/>
    <s v="Staff"/>
    <s v="2H"/>
    <x v="32"/>
    <n v="2"/>
    <n v="0"/>
    <n v="75.237174999999993"/>
    <n v="75.237174999999993"/>
    <x v="1"/>
    <x v="0"/>
    <x v="32"/>
  </r>
  <r>
    <x v="0"/>
    <s v="Staff"/>
    <s v="2H"/>
    <x v="33"/>
    <n v="4"/>
    <n v="0"/>
    <n v="64.949250000000006"/>
    <n v="64.949250000000006"/>
    <x v="1"/>
    <x v="0"/>
    <x v="33"/>
  </r>
  <r>
    <x v="0"/>
    <s v="1H Mace"/>
    <s v="1H"/>
    <x v="34"/>
    <n v="4"/>
    <n v="0"/>
    <n v="12.711525"/>
    <n v="40.711525000000002"/>
    <x v="1"/>
    <x v="0"/>
    <x v="34"/>
  </r>
  <r>
    <x v="0"/>
    <s v="Staff"/>
    <s v="2H"/>
    <x v="35"/>
    <n v="4"/>
    <n v="2"/>
    <n v="63.282192625000008"/>
    <n v="63.282192625000008"/>
    <x v="1"/>
    <x v="0"/>
    <x v="35"/>
  </r>
  <r>
    <x v="0"/>
    <s v="2H Mace"/>
    <s v="2H"/>
    <x v="36"/>
    <n v="5"/>
    <n v="0"/>
    <n v="22.210699999999999"/>
    <n v="22.210699999999999"/>
    <x v="1"/>
    <x v="0"/>
    <x v="36"/>
  </r>
  <r>
    <x v="0"/>
    <s v="1H Mace"/>
    <s v="1H"/>
    <x v="37"/>
    <n v="3"/>
    <n v="0"/>
    <n v="87.316050000000004"/>
    <n v="115.31605"/>
    <x v="1"/>
    <x v="0"/>
    <x v="37"/>
  </r>
  <r>
    <x v="0"/>
    <s v="Staff"/>
    <s v="2H"/>
    <x v="38"/>
    <n v="5"/>
    <n v="1"/>
    <n v="49.0622213125"/>
    <n v="49.0622213125"/>
    <x v="1"/>
    <x v="0"/>
    <x v="38"/>
  </r>
  <r>
    <x v="0"/>
    <s v="1H Mace"/>
    <s v="1H"/>
    <x v="39"/>
    <n v="5"/>
    <n v="0"/>
    <n v="42.026474999999998"/>
    <n v="70.026475000000005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921125"/>
    <n v="42.921125000000004"/>
    <x v="0"/>
    <x v="0"/>
    <x v="42"/>
  </r>
  <r>
    <x v="0"/>
    <s v="2H Mace"/>
    <s v="2H"/>
    <x v="43"/>
    <n v="6"/>
    <n v="0"/>
    <n v="39.421399999999998"/>
    <n v="39.421399999999998"/>
    <x v="1"/>
    <x v="0"/>
    <x v="43"/>
  </r>
  <r>
    <x v="0"/>
    <s v="Dagger"/>
    <s v="1H"/>
    <x v="44"/>
    <n v="6"/>
    <n v="0"/>
    <n v="87.210700000000003"/>
    <n v="115.2107"/>
    <x v="1"/>
    <x v="0"/>
    <x v="44"/>
  </r>
  <r>
    <x v="0"/>
    <s v="Dagger"/>
    <s v="1H"/>
    <x v="45"/>
    <n v="4"/>
    <n v="0"/>
    <n v="41.0535"/>
    <n v="69.0535"/>
    <x v="1"/>
    <x v="0"/>
    <x v="45"/>
  </r>
  <r>
    <x v="0"/>
    <s v="Staff"/>
    <s v="2H"/>
    <x v="46"/>
    <n v="5"/>
    <n v="0"/>
    <n v="29.0535"/>
    <n v="29.0535"/>
    <x v="1"/>
    <x v="0"/>
    <x v="46"/>
  </r>
  <r>
    <x v="0"/>
    <s v="Staff"/>
    <s v="2H"/>
    <x v="47"/>
    <n v="2"/>
    <n v="0"/>
    <n v="36.632649999999998"/>
    <n v="36.632649999999998"/>
    <x v="1"/>
    <x v="0"/>
    <x v="47"/>
  </r>
  <r>
    <x v="0"/>
    <s v="Dagger"/>
    <s v="1H"/>
    <x v="48"/>
    <n v="4"/>
    <n v="0"/>
    <n v="41.0535"/>
    <n v="69.0535"/>
    <x v="1"/>
    <x v="0"/>
    <x v="48"/>
  </r>
  <r>
    <x v="0"/>
    <s v="Staff"/>
    <s v="2H"/>
    <x v="49"/>
    <n v="3"/>
    <n v="0"/>
    <n v="63.369"/>
    <n v="63.369"/>
    <x v="1"/>
    <x v="0"/>
    <x v="49"/>
  </r>
  <r>
    <x v="0"/>
    <s v="Dagger"/>
    <s v="1H"/>
    <x v="50"/>
    <n v="5"/>
    <n v="0"/>
    <n v="13"/>
    <n v="41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2"/>
    <n v="0"/>
    <n v="23.131824999999999"/>
    <n v="51.131824999999999"/>
    <x v="1"/>
    <x v="0"/>
    <x v="53"/>
  </r>
  <r>
    <x v="0"/>
    <s v="Staff"/>
    <s v="2H"/>
    <x v="54"/>
    <n v="6"/>
    <n v="0"/>
    <n v="153.81797499999999"/>
    <n v="153.81797499999999"/>
    <x v="1"/>
    <x v="0"/>
    <x v="54"/>
  </r>
  <r>
    <x v="0"/>
    <s v="Staff"/>
    <s v="2H"/>
    <x v="55"/>
    <n v="6"/>
    <n v="0"/>
    <n v="41.89575"/>
    <n v="41.89575"/>
    <x v="1"/>
    <x v="0"/>
    <x v="55"/>
  </r>
  <r>
    <x v="0"/>
    <s v="Staff"/>
    <s v="2H"/>
    <x v="56"/>
    <n v="2"/>
    <n v="0"/>
    <n v="57.869824999999999"/>
    <n v="57.869824999999999"/>
    <x v="1"/>
    <x v="0"/>
    <x v="56"/>
  </r>
  <r>
    <x v="0"/>
    <s v="Staff"/>
    <s v="2H"/>
    <x v="57"/>
    <n v="5"/>
    <n v="0"/>
    <n v="60.789850000000001"/>
    <n v="60.789850000000001"/>
    <x v="1"/>
    <x v="0"/>
    <x v="57"/>
  </r>
  <r>
    <x v="0"/>
    <s v="Staff"/>
    <s v="2H"/>
    <x v="58"/>
    <n v="5"/>
    <n v="1"/>
    <n v="92.5106463125"/>
    <n v="92.5106463125"/>
    <x v="1"/>
    <x v="0"/>
    <x v="58"/>
  </r>
  <r>
    <x v="0"/>
    <s v="Staff"/>
    <s v="2H"/>
    <x v="59"/>
    <n v="3"/>
    <n v="0"/>
    <n v="111.44952499999999"/>
    <n v="111.44952499999999"/>
    <x v="1"/>
    <x v="0"/>
    <x v="59"/>
  </r>
  <r>
    <x v="0"/>
    <s v="1H Mace"/>
    <s v="1H"/>
    <x v="60"/>
    <n v="5"/>
    <n v="0"/>
    <n v="48.343074999999999"/>
    <n v="76.343074999999999"/>
    <x v="1"/>
    <x v="0"/>
    <x v="60"/>
  </r>
  <r>
    <x v="0"/>
    <s v="Staff"/>
    <s v="2H"/>
    <x v="61"/>
    <n v="2"/>
    <n v="0"/>
    <n v="15.4749"/>
    <n v="15.4749"/>
    <x v="1"/>
    <x v="0"/>
    <x v="61"/>
  </r>
  <r>
    <x v="0"/>
    <s v="1H Mace"/>
    <s v="1H"/>
    <x v="62"/>
    <n v="6"/>
    <n v="0"/>
    <n v="98.316050000000004"/>
    <n v="126.31605"/>
    <x v="1"/>
    <x v="0"/>
    <x v="62"/>
  </r>
  <r>
    <x v="0"/>
    <s v="Dagger"/>
    <s v="1H"/>
    <x v="63"/>
    <n v="5"/>
    <n v="0"/>
    <n v="25.0535"/>
    <n v="53.0535"/>
    <x v="1"/>
    <x v="0"/>
    <x v="63"/>
  </r>
  <r>
    <x v="0"/>
    <s v="Staff"/>
    <s v="2H"/>
    <x v="64"/>
    <n v="1"/>
    <n v="0"/>
    <n v="18.605625"/>
    <n v="18.605625"/>
    <x v="0"/>
    <x v="0"/>
    <x v="64"/>
  </r>
  <r>
    <x v="0"/>
    <s v="Dagger"/>
    <s v="1H"/>
    <x v="65"/>
    <n v="6"/>
    <n v="0"/>
    <n v="20.473800000000001"/>
    <n v="48.473799999999997"/>
    <x v="1"/>
    <x v="0"/>
    <x v="65"/>
  </r>
  <r>
    <x v="0"/>
    <s v="Staff"/>
    <s v="2H"/>
    <x v="66"/>
    <n v="3"/>
    <n v="0"/>
    <n v="17.947600000000001"/>
    <n v="17.947600000000001"/>
    <x v="1"/>
    <x v="0"/>
    <x v="66"/>
  </r>
  <r>
    <x v="0"/>
    <s v="Dagger"/>
    <s v="1H"/>
    <x v="67"/>
    <n v="1"/>
    <n v="0"/>
    <n v="15.473800000000001"/>
    <n v="43.473799999999997"/>
    <x v="0"/>
    <x v="0"/>
    <x v="67"/>
  </r>
  <r>
    <x v="0"/>
    <s v="Staff"/>
    <s v="2H"/>
    <x v="68"/>
    <n v="4"/>
    <n v="0"/>
    <n v="34.947600000000001"/>
    <n v="34.947600000000001"/>
    <x v="1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2"/>
    <n v="0"/>
    <n v="30"/>
    <n v="30"/>
    <x v="1"/>
    <x v="0"/>
    <x v="71"/>
  </r>
  <r>
    <x v="2"/>
    <s v="Enchant"/>
    <s v=""/>
    <x v="71"/>
    <n v="3"/>
    <n v="0"/>
    <n v="4.0529500000000001"/>
    <n v="4.0529500000000001"/>
    <x v="1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7.0535"/>
    <n v="47.0535"/>
    <x v="1"/>
    <x v="0"/>
    <x v="75"/>
  </r>
  <r>
    <x v="3"/>
    <s v="Enchant"/>
    <s v=""/>
    <x v="74"/>
    <n v="5"/>
    <n v="0"/>
    <n v="24"/>
    <n v="24"/>
    <x v="1"/>
    <x v="0"/>
    <x v="76"/>
  </r>
  <r>
    <x v="3"/>
    <s v="Enchant"/>
    <s v=""/>
    <x v="75"/>
    <n v="5"/>
    <n v="0"/>
    <n v="16"/>
    <n v="16"/>
    <x v="1"/>
    <x v="0"/>
    <x v="77"/>
  </r>
  <r>
    <x v="3"/>
    <s v="Enchant"/>
    <s v=""/>
    <x v="76"/>
    <n v="5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3.0535"/>
    <n v="33.0535"/>
    <x v="1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394925000000001"/>
    <n v="11.394925000000001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3"/>
    <n v="0"/>
    <n v="14.868725"/>
    <n v="14.868725"/>
    <x v="1"/>
    <x v="0"/>
    <x v="90"/>
  </r>
  <r>
    <x v="4"/>
    <s v="Off-Hand"/>
    <s v=""/>
    <x v="88"/>
    <n v="3"/>
    <n v="0"/>
    <n v="10.473800000000001"/>
    <n v="10.473800000000001"/>
    <x v="1"/>
    <x v="0"/>
    <x v="91"/>
  </r>
  <r>
    <x v="4"/>
    <s v="Off-Hand"/>
    <s v=""/>
    <x v="89"/>
    <n v="6"/>
    <n v="0"/>
    <n v="26.84225"/>
    <n v="26.84225"/>
    <x v="1"/>
    <x v="0"/>
    <x v="92"/>
  </r>
  <r>
    <x v="4"/>
    <s v="Off-Hand"/>
    <s v=""/>
    <x v="90"/>
    <n v="4"/>
    <n v="0"/>
    <n v="13.84225"/>
    <n v="13.84225"/>
    <x v="1"/>
    <x v="0"/>
    <x v="93"/>
  </r>
  <r>
    <x v="4"/>
    <s v="Off-Hand"/>
    <s v=""/>
    <x v="91"/>
    <n v="6"/>
    <n v="0"/>
    <n v="22.947600000000001"/>
    <n v="22.947600000000001"/>
    <x v="1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6"/>
    <n v="0"/>
    <n v="22.947600000000001"/>
    <n v="22.947600000000001"/>
    <x v="1"/>
    <x v="0"/>
    <x v="96"/>
  </r>
  <r>
    <x v="4"/>
    <s v="Off-Hand"/>
    <s v=""/>
    <x v="94"/>
    <n v="4"/>
    <n v="1"/>
    <n v="37.246446312500005"/>
    <n v="37.246446312500005"/>
    <x v="1"/>
    <x v="0"/>
    <x v="97"/>
  </r>
  <r>
    <x v="4"/>
    <s v="Off-Hand"/>
    <s v=""/>
    <x v="95"/>
    <n v="3"/>
    <n v="0"/>
    <n v="30.579149999999998"/>
    <n v="30.579149999999998"/>
    <x v="1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9.931496312500002"/>
    <n v="49.931496312500002"/>
    <x v="1"/>
    <x v="0"/>
    <x v="104"/>
  </r>
  <r>
    <x v="4"/>
    <s v="Off-Hand"/>
    <s v=""/>
    <x v="102"/>
    <n v="6"/>
    <n v="1"/>
    <n v="55.747271312500004"/>
    <n v="55.747271312500004"/>
    <x v="1"/>
    <x v="0"/>
    <x v="105"/>
  </r>
  <r>
    <x v="4"/>
    <s v="Off-Hand"/>
    <s v=""/>
    <x v="103"/>
    <n v="6"/>
    <n v="1"/>
    <n v="37.273471312500007"/>
    <n v="37.273471312500007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3.527299999999997"/>
    <n v="33.527299999999997"/>
    <x v="1"/>
    <x v="0"/>
    <x v="108"/>
  </r>
  <r>
    <x v="4"/>
    <s v="Off-Hand"/>
    <s v=""/>
    <x v="106"/>
    <n v="3"/>
    <n v="0"/>
    <n v="33"/>
    <n v="33"/>
    <x v="1"/>
    <x v="0"/>
    <x v="109"/>
  </r>
  <r>
    <x v="4"/>
    <s v="Off-Hand"/>
    <s v=""/>
    <x v="107"/>
    <n v="3"/>
    <n v="0"/>
    <n v="34"/>
    <n v="34"/>
    <x v="1"/>
    <x v="0"/>
    <x v="110"/>
  </r>
  <r>
    <x v="4"/>
    <s v="Off-Hand"/>
    <s v=""/>
    <x v="108"/>
    <n v="6"/>
    <n v="0"/>
    <n v="19.289574999999999"/>
    <n v="19.289574999999999"/>
    <x v="1"/>
    <x v="0"/>
    <x v="111"/>
  </r>
  <r>
    <x v="4"/>
    <s v="Off-Hand"/>
    <s v=""/>
    <x v="109"/>
    <n v="4"/>
    <n v="0"/>
    <n v="26.473800000000001"/>
    <n v="26.473800000000001"/>
    <x v="1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45.493442625000007"/>
    <n v="45.493442625000007"/>
    <x v="1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5.791499999999999"/>
    <n v="25.791499999999999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7.158300000000001"/>
    <n v="17.158300000000001"/>
    <x v="0"/>
    <x v="0"/>
    <x v="123"/>
  </r>
  <r>
    <x v="6"/>
    <s v="Head"/>
    <s v=""/>
    <x v="119"/>
    <n v="6"/>
    <n v="0"/>
    <n v="20.947600000000001"/>
    <n v="20.947600000000001"/>
    <x v="1"/>
    <x v="0"/>
    <x v="124"/>
  </r>
  <r>
    <x v="6"/>
    <s v="Head"/>
    <s v=""/>
    <x v="120"/>
    <n v="2"/>
    <n v="0"/>
    <n v="31.473800000000001"/>
    <n v="31.473800000000001"/>
    <x v="1"/>
    <x v="0"/>
    <x v="125"/>
  </r>
  <r>
    <x v="6"/>
    <s v="Head"/>
    <s v=""/>
    <x v="121"/>
    <n v="2"/>
    <n v="0"/>
    <n v="14.36955"/>
    <n v="14.36955"/>
    <x v="1"/>
    <x v="0"/>
    <x v="126"/>
  </r>
  <r>
    <x v="6"/>
    <s v="Head"/>
    <s v=""/>
    <x v="122"/>
    <n v="4"/>
    <n v="0"/>
    <n v="13.63265"/>
    <n v="13.63265"/>
    <x v="1"/>
    <x v="0"/>
    <x v="127"/>
  </r>
  <r>
    <x v="6"/>
    <s v="Head"/>
    <s v=""/>
    <x v="123"/>
    <n v="5"/>
    <n v="0"/>
    <n v="20.763375"/>
    <n v="20.763375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16.396025000000002"/>
    <n v="16.396025000000002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9.131824999999999"/>
    <n v="19.131824999999999"/>
    <x v="1"/>
    <x v="0"/>
    <x v="133"/>
  </r>
  <r>
    <x v="6"/>
    <s v="Head"/>
    <s v=""/>
    <x v="129"/>
    <n v="2"/>
    <n v="0"/>
    <n v="31.816875"/>
    <n v="31.816875"/>
    <x v="1"/>
    <x v="0"/>
    <x v="134"/>
  </r>
  <r>
    <x v="6"/>
    <s v="Head"/>
    <s v=""/>
    <x v="130"/>
    <n v="5"/>
    <n v="0"/>
    <n v="31.052949999999999"/>
    <n v="31.052949999999999"/>
    <x v="1"/>
    <x v="0"/>
    <x v="135"/>
  </r>
  <r>
    <x v="6"/>
    <s v="Head"/>
    <s v=""/>
    <x v="131"/>
    <n v="6"/>
    <n v="0"/>
    <n v="21.868725000000001"/>
    <n v="21.868725000000001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394925000000001"/>
    <n v="25.394925000000001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2"/>
    <n v="0"/>
    <n v="13.816875"/>
    <n v="13.816875"/>
    <x v="1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6"/>
    <n v="0"/>
    <n v="20.947600000000001"/>
    <n v="20.947600000000001"/>
    <x v="1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61.528399999999998"/>
    <n v="61.528399999999998"/>
    <x v="1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5.421399999999998"/>
    <n v="55.421399999999998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54.877996312500002"/>
    <n v="54.877996312500002"/>
    <x v="1"/>
    <x v="0"/>
    <x v="160"/>
  </r>
  <r>
    <x v="6"/>
    <s v="Head"/>
    <s v=""/>
    <x v="156"/>
    <n v="1"/>
    <n v="0"/>
    <n v="5.7109750000000004"/>
    <n v="5.7109750000000004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2.84225"/>
    <n v="42.84225"/>
    <x v="1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1.816875"/>
    <n v="31.816875"/>
    <x v="1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2"/>
    <n v="0"/>
    <n v="8"/>
    <n v="8"/>
    <x v="1"/>
    <x v="0"/>
    <x v="172"/>
  </r>
  <r>
    <x v="7"/>
    <s v="Enchant"/>
    <s v=""/>
    <x v="167"/>
    <n v="4"/>
    <n v="0"/>
    <n v="1.8422499999999999"/>
    <n v="1.8422499999999999"/>
    <x v="1"/>
    <x v="0"/>
    <x v="173"/>
  </r>
  <r>
    <x v="7"/>
    <s v="Enchant"/>
    <s v=""/>
    <x v="168"/>
    <n v="1"/>
    <n v="0"/>
    <n v="1.4738"/>
    <n v="1.4738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394925000000001"/>
    <n v="17.394925000000001"/>
    <x v="1"/>
    <x v="0"/>
    <x v="176"/>
  </r>
  <r>
    <x v="8"/>
    <s v="Neck"/>
    <s v=""/>
    <x v="170"/>
    <n v="5"/>
    <n v="0"/>
    <n v="38.974625000000003"/>
    <n v="38.974625000000003"/>
    <x v="1"/>
    <x v="0"/>
    <x v="177"/>
  </r>
  <r>
    <x v="8"/>
    <s v="Neck"/>
    <s v=""/>
    <x v="171"/>
    <n v="2"/>
    <n v="0"/>
    <n v="18.105350000000001"/>
    <n v="18.105350000000001"/>
    <x v="1"/>
    <x v="0"/>
    <x v="178"/>
  </r>
  <r>
    <x v="8"/>
    <s v="Neck"/>
    <s v=""/>
    <x v="172"/>
    <n v="5"/>
    <n v="0"/>
    <n v="14.289574999999999"/>
    <n v="14.289574999999999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7.210699999999999"/>
    <n v="27.210699999999999"/>
    <x v="1"/>
    <x v="0"/>
    <x v="181"/>
  </r>
  <r>
    <x v="8"/>
    <s v="Neck"/>
    <s v=""/>
    <x v="175"/>
    <n v="1"/>
    <n v="0"/>
    <n v="19.84225"/>
    <n v="19.84225"/>
    <x v="0"/>
    <x v="0"/>
    <x v="182"/>
  </r>
  <r>
    <x v="8"/>
    <s v="Neck"/>
    <s v=""/>
    <x v="176"/>
    <n v="2"/>
    <n v="0"/>
    <n v="35.289574999999999"/>
    <n v="35.289574999999999"/>
    <x v="1"/>
    <x v="0"/>
    <x v="183"/>
  </r>
  <r>
    <x v="8"/>
    <s v="Neck"/>
    <s v=""/>
    <x v="177"/>
    <n v="5"/>
    <n v="1"/>
    <n v="27.693771312500004"/>
    <n v="27.693771312500004"/>
    <x v="1"/>
    <x v="0"/>
    <x v="184"/>
  </r>
  <r>
    <x v="8"/>
    <s v="Neck"/>
    <s v=""/>
    <x v="178"/>
    <n v="6"/>
    <n v="0"/>
    <n v="38.396574999999999"/>
    <n v="38.396574999999999"/>
    <x v="1"/>
    <x v="0"/>
    <x v="185"/>
  </r>
  <r>
    <x v="8"/>
    <s v="Neck"/>
    <s v=""/>
    <x v="179"/>
    <n v="4"/>
    <n v="0"/>
    <n v="22"/>
    <n v="22"/>
    <x v="1"/>
    <x v="0"/>
    <x v="186"/>
  </r>
  <r>
    <x v="8"/>
    <s v="Neck"/>
    <s v=""/>
    <x v="180"/>
    <n v="6"/>
    <n v="0"/>
    <n v="29.473800000000001"/>
    <n v="29.473800000000001"/>
    <x v="1"/>
    <x v="0"/>
    <x v="187"/>
  </r>
  <r>
    <x v="8"/>
    <s v="Neck"/>
    <s v=""/>
    <x v="181"/>
    <n v="5"/>
    <n v="0"/>
    <n v="10.394925000000001"/>
    <n v="10.394925000000001"/>
    <x v="1"/>
    <x v="0"/>
    <x v="188"/>
  </r>
  <r>
    <x v="8"/>
    <s v="Neck"/>
    <s v=""/>
    <x v="182"/>
    <n v="3"/>
    <n v="0"/>
    <n v="22"/>
    <n v="22"/>
    <x v="1"/>
    <x v="0"/>
    <x v="189"/>
  </r>
  <r>
    <x v="8"/>
    <s v="Neck"/>
    <s v=""/>
    <x v="183"/>
    <n v="4"/>
    <n v="0"/>
    <n v="23.949249999999999"/>
    <n v="23.949249999999999"/>
    <x v="1"/>
    <x v="0"/>
    <x v="190"/>
  </r>
  <r>
    <x v="8"/>
    <s v="Neck"/>
    <s v=""/>
    <x v="184"/>
    <n v="6"/>
    <n v="0"/>
    <n v="8.1053499999999996"/>
    <n v="8.1053499999999996"/>
    <x v="1"/>
    <x v="0"/>
    <x v="191"/>
  </r>
  <r>
    <x v="8"/>
    <s v="Neck"/>
    <s v=""/>
    <x v="185"/>
    <n v="4"/>
    <n v="1"/>
    <n v="20.167571312500005"/>
    <n v="20.167571312500005"/>
    <x v="1"/>
    <x v="0"/>
    <x v="192"/>
  </r>
  <r>
    <x v="8"/>
    <s v="Neck"/>
    <s v=""/>
    <x v="186"/>
    <n v="1"/>
    <n v="1"/>
    <n v="18.877996312500002"/>
    <n v="18.877996312500002"/>
    <x v="0"/>
    <x v="0"/>
    <x v="193"/>
  </r>
  <r>
    <x v="8"/>
    <s v="Neck"/>
    <s v=""/>
    <x v="187"/>
    <n v="2"/>
    <n v="0"/>
    <n v="12.343074999999999"/>
    <n v="12.343074999999999"/>
    <x v="1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4"/>
    <n v="1"/>
    <n v="32.219971312500007"/>
    <n v="32.219971312500007"/>
    <x v="1"/>
    <x v="0"/>
    <x v="196"/>
  </r>
  <r>
    <x v="9"/>
    <s v="Shoulders"/>
    <s v=""/>
    <x v="189"/>
    <n v="4"/>
    <n v="1"/>
    <n v="34.614896312500008"/>
    <n v="34.614896312500008"/>
    <x v="1"/>
    <x v="0"/>
    <x v="197"/>
  </r>
  <r>
    <x v="9"/>
    <s v="Shoulders"/>
    <s v=""/>
    <x v="190"/>
    <n v="4"/>
    <n v="0"/>
    <n v="17.394925000000001"/>
    <n v="17.394925000000001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2"/>
    <n v="0"/>
    <n v="22.947600000000001"/>
    <n v="22.947600000000001"/>
    <x v="1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3.6844999999999999"/>
    <n v="3.6844999999999999"/>
    <x v="0"/>
    <x v="0"/>
    <x v="205"/>
  </r>
  <r>
    <x v="9"/>
    <s v="Shoulders"/>
    <s v=""/>
    <x v="198"/>
    <n v="6"/>
    <n v="0"/>
    <n v="16.210699999999999"/>
    <n v="16.210699999999999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2"/>
    <n v="0"/>
    <n v="16.026475000000001"/>
    <n v="16.026475000000001"/>
    <x v="1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4.6845"/>
    <n v="14.6845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8.9475999999999996"/>
    <n v="8.9475999999999996"/>
    <x v="1"/>
    <x v="0"/>
    <x v="213"/>
  </r>
  <r>
    <x v="9"/>
    <s v="Shoulders"/>
    <s v=""/>
    <x v="206"/>
    <n v="2"/>
    <n v="0"/>
    <n v="20.026475000000001"/>
    <n v="20.026475000000001"/>
    <x v="1"/>
    <x v="0"/>
    <x v="214"/>
  </r>
  <r>
    <x v="9"/>
    <s v="Shoulders"/>
    <s v=""/>
    <x v="207"/>
    <n v="5"/>
    <n v="0"/>
    <n v="22.394925000000001"/>
    <n v="22.394925000000001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6"/>
    <n v="0"/>
    <n v="16.210699999999999"/>
    <n v="16.210699999999999"/>
    <x v="1"/>
    <x v="0"/>
    <x v="220"/>
  </r>
  <r>
    <x v="9"/>
    <s v="Shoulders"/>
    <s v=""/>
    <x v="213"/>
    <n v="5"/>
    <n v="0"/>
    <n v="23.763375"/>
    <n v="23.763375"/>
    <x v="1"/>
    <x v="0"/>
    <x v="221"/>
  </r>
  <r>
    <x v="9"/>
    <s v="Shoulders"/>
    <s v=""/>
    <x v="214"/>
    <n v="3"/>
    <n v="0"/>
    <n v="36.947600000000001"/>
    <n v="36.947600000000001"/>
    <x v="1"/>
    <x v="0"/>
    <x v="222"/>
  </r>
  <r>
    <x v="9"/>
    <s v="Shoulders"/>
    <s v=""/>
    <x v="215"/>
    <n v="1"/>
    <n v="0"/>
    <n v="30"/>
    <n v="30"/>
    <x v="0"/>
    <x v="0"/>
    <x v="223"/>
  </r>
  <r>
    <x v="9"/>
    <s v="Shoulders"/>
    <s v=""/>
    <x v="216"/>
    <n v="1"/>
    <n v="0"/>
    <n v="30"/>
    <n v="30"/>
    <x v="1"/>
    <x v="0"/>
    <x v="224"/>
  </r>
  <r>
    <x v="9"/>
    <s v="Shoulders"/>
    <s v=""/>
    <x v="217"/>
    <n v="1"/>
    <n v="0"/>
    <n v="26"/>
    <n v="26"/>
    <x v="0"/>
    <x v="0"/>
    <x v="225"/>
  </r>
  <r>
    <x v="9"/>
    <s v="Shoulders"/>
    <s v=""/>
    <x v="218"/>
    <n v="1"/>
    <n v="0"/>
    <n v="29"/>
    <n v="29"/>
    <x v="1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4"/>
    <n v="24"/>
    <x v="1"/>
    <x v="0"/>
    <x v="228"/>
  </r>
  <r>
    <x v="9"/>
    <s v="Shoulders"/>
    <s v=""/>
    <x v="221"/>
    <n v="1"/>
    <n v="0"/>
    <n v="30"/>
    <n v="30"/>
    <x v="0"/>
    <x v="0"/>
    <x v="229"/>
  </r>
  <r>
    <x v="9"/>
    <s v="Shoulders"/>
    <s v=""/>
    <x v="222"/>
    <n v="6"/>
    <n v="0"/>
    <n v="52.264200000000002"/>
    <n v="52.264200000000002"/>
    <x v="1"/>
    <x v="0"/>
    <x v="230"/>
  </r>
  <r>
    <x v="9"/>
    <s v="Shoulders"/>
    <s v=""/>
    <x v="223"/>
    <n v="2"/>
    <n v="0"/>
    <n v="14.001099999999999"/>
    <n v="14.001099999999999"/>
    <x v="1"/>
    <x v="0"/>
    <x v="231"/>
  </r>
  <r>
    <x v="9"/>
    <s v="Shoulders"/>
    <s v=""/>
    <x v="224"/>
    <n v="1"/>
    <n v="0"/>
    <n v="10.84225"/>
    <n v="10.84225"/>
    <x v="0"/>
    <x v="0"/>
    <x v="232"/>
  </r>
  <r>
    <x v="9"/>
    <s v="Shoulders"/>
    <s v=""/>
    <x v="225"/>
    <n v="3"/>
    <n v="0"/>
    <n v="3.868725"/>
    <n v="3.868725"/>
    <x v="1"/>
    <x v="0"/>
    <x v="233"/>
  </r>
  <r>
    <x v="9"/>
    <s v="Shoulders"/>
    <s v=""/>
    <x v="226"/>
    <n v="1"/>
    <n v="0"/>
    <n v="11.131824999999999"/>
    <n v="11.131824999999999"/>
    <x v="0"/>
    <x v="0"/>
    <x v="234"/>
  </r>
  <r>
    <x v="9"/>
    <s v="Shoulders"/>
    <s v=""/>
    <x v="227"/>
    <n v="1"/>
    <n v="0"/>
    <n v="30"/>
    <n v="30"/>
    <x v="1"/>
    <x v="0"/>
    <x v="235"/>
  </r>
  <r>
    <x v="9"/>
    <s v="Shoulders"/>
    <s v=""/>
    <x v="228"/>
    <n v="1"/>
    <n v="0"/>
    <n v="26"/>
    <n v="26"/>
    <x v="1"/>
    <x v="0"/>
    <x v="236"/>
  </r>
  <r>
    <x v="9"/>
    <s v="Shoulders"/>
    <s v=""/>
    <x v="229"/>
    <n v="6"/>
    <n v="0"/>
    <n v="7"/>
    <n v="7"/>
    <x v="1"/>
    <x v="0"/>
    <x v="237"/>
  </r>
  <r>
    <x v="9"/>
    <s v="Shoulders"/>
    <s v=""/>
    <x v="230"/>
    <n v="5"/>
    <n v="0"/>
    <n v="15.316050000000001"/>
    <n v="15.316050000000001"/>
    <x v="1"/>
    <x v="0"/>
    <x v="238"/>
  </r>
  <r>
    <x v="9"/>
    <s v="Shoulders"/>
    <s v=""/>
    <x v="231"/>
    <n v="1"/>
    <n v="0"/>
    <n v="26"/>
    <n v="26"/>
    <x v="1"/>
    <x v="0"/>
    <x v="239"/>
  </r>
  <r>
    <x v="9"/>
    <s v="Shoulders"/>
    <s v=""/>
    <x v="232"/>
    <n v="2"/>
    <n v="0"/>
    <n v="20.026475000000001"/>
    <n v="20.026475000000001"/>
    <x v="1"/>
    <x v="0"/>
    <x v="240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1"/>
  </r>
  <r>
    <x v="10"/>
    <s v="Enchant"/>
    <s v=""/>
    <x v="233"/>
    <n v="6"/>
    <n v="0"/>
    <n v="26.0535"/>
    <n v="26.0535"/>
    <x v="1"/>
    <x v="0"/>
    <x v="242"/>
  </r>
  <r>
    <x v="10"/>
    <s v="Enchant"/>
    <s v=""/>
    <x v="234"/>
    <n v="4"/>
    <n v="0"/>
    <n v="18"/>
    <n v="18"/>
    <x v="1"/>
    <x v="0"/>
    <x v="243"/>
  </r>
  <r>
    <x v="10"/>
    <s v="Enchant"/>
    <s v=""/>
    <x v="235"/>
    <n v="6"/>
    <n v="0"/>
    <n v="11"/>
    <n v="11"/>
    <x v="1"/>
    <x v="0"/>
    <x v="244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5"/>
  </r>
  <r>
    <x v="11"/>
    <s v="Chest"/>
    <s v=""/>
    <x v="236"/>
    <n v="1"/>
    <n v="0"/>
    <n v="41"/>
    <n v="41"/>
    <x v="1"/>
    <x v="0"/>
    <x v="246"/>
  </r>
  <r>
    <x v="11"/>
    <s v="Chest"/>
    <s v=""/>
    <x v="237"/>
    <n v="1"/>
    <n v="0"/>
    <n v="23.6845"/>
    <n v="23.6845"/>
    <x v="0"/>
    <x v="0"/>
    <x v="247"/>
  </r>
  <r>
    <x v="11"/>
    <s v="Chest"/>
    <s v=""/>
    <x v="238"/>
    <n v="1"/>
    <n v="0"/>
    <n v="36"/>
    <n v="36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Set 1"/>
    <x v="240"/>
    <n v="4"/>
    <n v="2"/>
    <n v="63.834867625000008"/>
    <n v="63.834867625000008"/>
    <x v="1"/>
    <x v="0"/>
    <x v="250"/>
  </r>
  <r>
    <x v="11"/>
    <s v="Chest"/>
    <s v=""/>
    <x v="241"/>
    <n v="1"/>
    <n v="0"/>
    <n v="37"/>
    <n v="37"/>
    <x v="0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40"/>
    <n v="40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4.4214000000000002"/>
    <n v="4.4214000000000002"/>
    <x v="0"/>
    <x v="0"/>
    <x v="255"/>
  </r>
  <r>
    <x v="11"/>
    <s v="Chest"/>
    <s v=""/>
    <x v="246"/>
    <n v="2"/>
    <n v="0"/>
    <n v="26.6845"/>
    <n v="26.6845"/>
    <x v="1"/>
    <x v="0"/>
    <x v="256"/>
  </r>
  <r>
    <x v="11"/>
    <s v="Chest"/>
    <s v=""/>
    <x v="247"/>
    <n v="1"/>
    <n v="0"/>
    <n v="37"/>
    <n v="37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6"/>
    <n v="0"/>
    <n v="56.500275000000002"/>
    <n v="56.500275000000002"/>
    <x v="1"/>
    <x v="0"/>
    <x v="259"/>
  </r>
  <r>
    <x v="11"/>
    <s v="Chest"/>
    <s v=""/>
    <x v="250"/>
    <n v="1"/>
    <n v="0"/>
    <n v="36"/>
    <n v="36"/>
    <x v="0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5"/>
    <n v="0"/>
    <n v="40.106449999999995"/>
    <n v="40.106449999999995"/>
    <x v="1"/>
    <x v="0"/>
    <x v="262"/>
  </r>
  <r>
    <x v="11"/>
    <s v="Chest"/>
    <s v=""/>
    <x v="253"/>
    <n v="1"/>
    <n v="0"/>
    <n v="40"/>
    <n v="40"/>
    <x v="0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1"/>
    <n v="41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5"/>
    <n v="0"/>
    <n v="15.131824999999999"/>
    <n v="15.131824999999999"/>
    <x v="1"/>
    <x v="0"/>
    <x v="267"/>
  </r>
  <r>
    <x v="11"/>
    <s v="Chest"/>
    <s v=""/>
    <x v="258"/>
    <n v="2"/>
    <n v="0"/>
    <n v="34.448425"/>
    <n v="34.448425"/>
    <x v="1"/>
    <x v="0"/>
    <x v="268"/>
  </r>
  <r>
    <x v="11"/>
    <s v="Chest"/>
    <s v=""/>
    <x v="259"/>
    <n v="3"/>
    <n v="0"/>
    <n v="25"/>
    <n v="25"/>
    <x v="1"/>
    <x v="0"/>
    <x v="269"/>
  </r>
  <r>
    <x v="11"/>
    <s v="Chest"/>
    <s v=""/>
    <x v="260"/>
    <n v="4"/>
    <n v="0"/>
    <n v="26.237175000000001"/>
    <n v="26.237175000000001"/>
    <x v="1"/>
    <x v="0"/>
    <x v="270"/>
  </r>
  <r>
    <x v="11"/>
    <s v="Chest"/>
    <s v=""/>
    <x v="261"/>
    <n v="5"/>
    <n v="2"/>
    <n v="64.439942625000015"/>
    <n v="64.439942625000015"/>
    <x v="1"/>
    <x v="0"/>
    <x v="271"/>
  </r>
  <r>
    <x v="11"/>
    <s v="Chest"/>
    <s v=""/>
    <x v="262"/>
    <n v="5"/>
    <n v="0"/>
    <n v="43.474899999999998"/>
    <n v="43.474899999999998"/>
    <x v="1"/>
    <x v="0"/>
    <x v="272"/>
  </r>
  <r>
    <x v="11"/>
    <s v="Chest"/>
    <s v=""/>
    <x v="263"/>
    <n v="6"/>
    <n v="0"/>
    <n v="21"/>
    <n v="21"/>
    <x v="1"/>
    <x v="0"/>
    <x v="273"/>
  </r>
  <r>
    <x v="11"/>
    <s v="Chest"/>
    <s v=""/>
    <x v="264"/>
    <n v="1"/>
    <n v="0"/>
    <n v="40"/>
    <n v="40"/>
    <x v="1"/>
    <x v="0"/>
    <x v="274"/>
  </r>
  <r>
    <x v="11"/>
    <s v="Chest"/>
    <s v=""/>
    <x v="265"/>
    <n v="1"/>
    <n v="0"/>
    <n v="41"/>
    <n v="41"/>
    <x v="0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4"/>
    <n v="0"/>
    <n v="47.316049999999997"/>
    <n v="47.316049999999997"/>
    <x v="1"/>
    <x v="0"/>
    <x v="277"/>
  </r>
  <r>
    <x v="11"/>
    <s v="Chest"/>
    <s v=""/>
    <x v="268"/>
    <n v="1"/>
    <n v="0"/>
    <n v="36"/>
    <n v="36"/>
    <x v="1"/>
    <x v="0"/>
    <x v="278"/>
  </r>
  <r>
    <x v="11"/>
    <s v="Chest"/>
    <s v=""/>
    <x v="269"/>
    <n v="6"/>
    <n v="0"/>
    <n v="17.210699999999999"/>
    <n v="17.210699999999999"/>
    <x v="1"/>
    <x v="0"/>
    <x v="279"/>
  </r>
  <r>
    <x v="11"/>
    <s v="Chest"/>
    <s v=""/>
    <x v="270"/>
    <n v="6"/>
    <n v="0"/>
    <n v="17.210699999999999"/>
    <n v="17.210699999999999"/>
    <x v="1"/>
    <x v="0"/>
    <x v="280"/>
  </r>
  <r>
    <x v="11"/>
    <s v="Chest"/>
    <s v=""/>
    <x v="271"/>
    <n v="1"/>
    <n v="0"/>
    <n v="41"/>
    <n v="41"/>
    <x v="0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1"/>
    <x v="0"/>
    <x v="283"/>
  </r>
  <r>
    <x v="11"/>
    <s v="Chest"/>
    <s v=""/>
    <x v="274"/>
    <n v="1"/>
    <n v="0"/>
    <n v="37"/>
    <n v="37"/>
    <x v="0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10.210699999999999"/>
    <n v="10.210699999999999"/>
    <x v="0"/>
    <x v="0"/>
    <x v="286"/>
  </r>
  <r>
    <x v="11"/>
    <s v="Chest"/>
    <s v=""/>
    <x v="277"/>
    <n v="1"/>
    <n v="0"/>
    <n v="40"/>
    <n v="40"/>
    <x v="1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36"/>
    <n v="36"/>
    <x v="1"/>
    <x v="0"/>
    <x v="289"/>
  </r>
  <r>
    <x v="11"/>
    <s v="Chest"/>
    <s v=""/>
    <x v="280"/>
    <n v="1"/>
    <n v="0"/>
    <n v="40"/>
    <n v="40"/>
    <x v="0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2"/>
    <n v="0"/>
    <n v="29.394925000000001"/>
    <n v="29.394925000000001"/>
    <x v="1"/>
    <x v="0"/>
    <x v="292"/>
  </r>
  <r>
    <x v="11"/>
    <s v="Chest"/>
    <s v="Set 3"/>
    <x v="283"/>
    <n v="6"/>
    <n v="0"/>
    <n v="50.394925000000001"/>
    <n v="50.394925000000001"/>
    <x v="1"/>
    <x v="0"/>
    <x v="293"/>
  </r>
  <r>
    <x v="11"/>
    <s v="Chest"/>
    <s v=""/>
    <x v="284"/>
    <n v="3"/>
    <n v="0"/>
    <n v="47.870374999999996"/>
    <n v="47.870374999999996"/>
    <x v="1"/>
    <x v="0"/>
    <x v="294"/>
  </r>
  <r>
    <x v="11"/>
    <s v="Chest"/>
    <s v=""/>
    <x v="285"/>
    <n v="5"/>
    <n v="0"/>
    <n v="39.131824999999999"/>
    <n v="39.131824999999999"/>
    <x v="1"/>
    <x v="0"/>
    <x v="295"/>
  </r>
  <r>
    <x v="11"/>
    <s v="Chest"/>
    <s v=""/>
    <x v="286"/>
    <n v="1"/>
    <n v="0"/>
    <n v="20.210699999999999"/>
    <n v="20.210699999999999"/>
    <x v="0"/>
    <x v="0"/>
    <x v="296"/>
  </r>
  <r>
    <x v="11"/>
    <s v="Chest"/>
    <s v=""/>
    <x v="287"/>
    <n v="3"/>
    <n v="0"/>
    <n v="15.659125"/>
    <n v="15.659125"/>
    <x v="1"/>
    <x v="0"/>
    <x v="297"/>
  </r>
  <r>
    <x v="11"/>
    <s v="Chest"/>
    <s v=""/>
    <x v="288"/>
    <n v="1"/>
    <n v="0"/>
    <n v="41"/>
    <n v="41"/>
    <x v="1"/>
    <x v="0"/>
    <x v="298"/>
  </r>
  <r>
    <x v="11"/>
    <s v="Chest"/>
    <s v=""/>
    <x v="289"/>
    <n v="1"/>
    <n v="0"/>
    <n v="37"/>
    <n v="37"/>
    <x v="1"/>
    <x v="0"/>
    <x v="299"/>
  </r>
  <r>
    <x v="11"/>
    <s v="Chest"/>
    <s v=""/>
    <x v="290"/>
    <n v="6"/>
    <n v="0"/>
    <n v="12"/>
    <n v="12"/>
    <x v="1"/>
    <x v="0"/>
    <x v="300"/>
  </r>
  <r>
    <x v="11"/>
    <s v="Chest"/>
    <s v=""/>
    <x v="291"/>
    <n v="1"/>
    <n v="0"/>
    <n v="18.6845"/>
    <n v="18.6845"/>
    <x v="0"/>
    <x v="0"/>
    <x v="301"/>
  </r>
  <r>
    <x v="11"/>
    <s v="Chest"/>
    <s v=""/>
    <x v="292"/>
    <n v="5"/>
    <n v="0"/>
    <n v="28.264199999999999"/>
    <n v="28.264199999999999"/>
    <x v="1"/>
    <x v="0"/>
    <x v="302"/>
  </r>
  <r>
    <x v="11"/>
    <s v="Chest"/>
    <s v=""/>
    <x v="293"/>
    <n v="5"/>
    <n v="0"/>
    <n v="45.632649999999998"/>
    <n v="45.632649999999998"/>
    <x v="1"/>
    <x v="0"/>
    <x v="303"/>
  </r>
  <r>
    <x v="11"/>
    <s v="Chest"/>
    <s v=""/>
    <x v="294"/>
    <n v="1"/>
    <n v="0"/>
    <n v="37"/>
    <n v="37"/>
    <x v="1"/>
    <x v="0"/>
    <x v="304"/>
  </r>
  <r>
    <x v="11"/>
    <s v="Chest"/>
    <s v=""/>
    <x v="295"/>
    <n v="2"/>
    <n v="0"/>
    <n v="34.448425"/>
    <n v="34.448425"/>
    <x v="1"/>
    <x v="0"/>
    <x v="305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6"/>
  </r>
  <r>
    <x v="12"/>
    <s v="Enchant"/>
    <s v=""/>
    <x v="296"/>
    <n v="1"/>
    <n v="0"/>
    <n v="0.7369"/>
    <n v="0.7369"/>
    <x v="0"/>
    <x v="0"/>
    <x v="307"/>
  </r>
  <r>
    <x v="12"/>
    <s v="Enchant"/>
    <s v=""/>
    <x v="297"/>
    <n v="1"/>
    <n v="0"/>
    <n v="0.55267500000000003"/>
    <n v="0.55267500000000003"/>
    <x v="0"/>
    <x v="0"/>
    <x v="308"/>
  </r>
  <r>
    <x v="12"/>
    <s v="Enchant"/>
    <s v=""/>
    <x v="298"/>
    <n v="1"/>
    <n v="0"/>
    <n v="0.36845"/>
    <n v="0.36845"/>
    <x v="0"/>
    <x v="0"/>
    <x v="309"/>
  </r>
  <r>
    <x v="12"/>
    <s v="Enchant"/>
    <s v=""/>
    <x v="299"/>
    <n v="1"/>
    <n v="0"/>
    <n v="0.184225"/>
    <n v="0.184225"/>
    <x v="0"/>
    <x v="0"/>
    <x v="310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1"/>
  </r>
  <r>
    <x v="13"/>
    <s v="Back"/>
    <s v=""/>
    <x v="300"/>
    <n v="1"/>
    <n v="0"/>
    <n v="21"/>
    <n v="21"/>
    <x v="0"/>
    <x v="0"/>
    <x v="312"/>
  </r>
  <r>
    <x v="13"/>
    <s v="Back"/>
    <s v=""/>
    <x v="301"/>
    <n v="1"/>
    <n v="0"/>
    <n v="21"/>
    <n v="21"/>
    <x v="1"/>
    <x v="0"/>
    <x v="313"/>
  </r>
  <r>
    <x v="13"/>
    <s v="Back"/>
    <s v=""/>
    <x v="302"/>
    <n v="2"/>
    <n v="0"/>
    <n v="18"/>
    <n v="18"/>
    <x v="1"/>
    <x v="0"/>
    <x v="314"/>
  </r>
  <r>
    <x v="13"/>
    <s v="Back"/>
    <s v=""/>
    <x v="303"/>
    <n v="1"/>
    <n v="0"/>
    <n v="17"/>
    <n v="17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19"/>
    <n v="19"/>
    <x v="0"/>
    <x v="0"/>
    <x v="317"/>
  </r>
  <r>
    <x v="13"/>
    <s v="Back"/>
    <s v=""/>
    <x v="306"/>
    <n v="5"/>
    <n v="0"/>
    <n v="23.210699999999999"/>
    <n v="23.210699999999999"/>
    <x v="1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2"/>
    <n v="0"/>
    <n v="11.0535"/>
    <n v="11.0535"/>
    <x v="1"/>
    <x v="0"/>
    <x v="320"/>
  </r>
  <r>
    <x v="13"/>
    <s v="Back"/>
    <s v=""/>
    <x v="309"/>
    <n v="4"/>
    <n v="1"/>
    <n v="42.0622213125"/>
    <n v="42.0622213125"/>
    <x v="1"/>
    <x v="0"/>
    <x v="321"/>
  </r>
  <r>
    <x v="13"/>
    <s v="Back"/>
    <s v=""/>
    <x v="310"/>
    <n v="3"/>
    <n v="0"/>
    <n v="30.579149999999998"/>
    <n v="30.579149999999998"/>
    <x v="1"/>
    <x v="0"/>
    <x v="322"/>
  </r>
  <r>
    <x v="13"/>
    <s v="Back"/>
    <s v=""/>
    <x v="311"/>
    <n v="5"/>
    <n v="1"/>
    <n v="49.0622213125"/>
    <n v="49.0622213125"/>
    <x v="1"/>
    <x v="0"/>
    <x v="323"/>
  </r>
  <r>
    <x v="13"/>
    <s v="Back"/>
    <s v=""/>
    <x v="312"/>
    <n v="6"/>
    <n v="0"/>
    <n v="24.105350000000001"/>
    <n v="24.105350000000001"/>
    <x v="1"/>
    <x v="0"/>
    <x v="324"/>
  </r>
  <r>
    <x v="13"/>
    <s v="Back"/>
    <s v=""/>
    <x v="313"/>
    <n v="6"/>
    <n v="1"/>
    <n v="56.299946312500012"/>
    <n v="56.299946312500012"/>
    <x v="1"/>
    <x v="0"/>
    <x v="325"/>
  </r>
  <r>
    <x v="13"/>
    <s v="Back"/>
    <s v=""/>
    <x v="314"/>
    <n v="5"/>
    <n v="0"/>
    <n v="12.84225"/>
    <n v="12.84225"/>
    <x v="1"/>
    <x v="0"/>
    <x v="326"/>
  </r>
  <r>
    <x v="13"/>
    <s v="Back"/>
    <s v=""/>
    <x v="315"/>
    <n v="1"/>
    <n v="0"/>
    <n v="19"/>
    <n v="19"/>
    <x v="0"/>
    <x v="0"/>
    <x v="327"/>
  </r>
  <r>
    <x v="13"/>
    <s v="Back"/>
    <s v=""/>
    <x v="316"/>
    <n v="4"/>
    <n v="0"/>
    <n v="20.736899999999999"/>
    <n v="20.736899999999999"/>
    <x v="1"/>
    <x v="0"/>
    <x v="328"/>
  </r>
  <r>
    <x v="13"/>
    <s v="Back"/>
    <s v=""/>
    <x v="317"/>
    <n v="3"/>
    <n v="0"/>
    <n v="13.658025"/>
    <n v="13.658025"/>
    <x v="1"/>
    <x v="0"/>
    <x v="329"/>
  </r>
  <r>
    <x v="13"/>
    <s v="Back"/>
    <s v=""/>
    <x v="318"/>
    <n v="1"/>
    <n v="0"/>
    <n v="17"/>
    <n v="17"/>
    <x v="0"/>
    <x v="0"/>
    <x v="330"/>
  </r>
  <r>
    <x v="13"/>
    <s v="Back"/>
    <s v=""/>
    <x v="319"/>
    <n v="1"/>
    <n v="0"/>
    <n v="20"/>
    <n v="20"/>
    <x v="0"/>
    <x v="0"/>
    <x v="331"/>
  </r>
  <r>
    <x v="13"/>
    <s v="Back"/>
    <s v=""/>
    <x v="320"/>
    <n v="1"/>
    <n v="0"/>
    <n v="20"/>
    <n v="20"/>
    <x v="0"/>
    <x v="0"/>
    <x v="332"/>
  </r>
  <r>
    <x v="13"/>
    <s v="Back"/>
    <s v=""/>
    <x v="321"/>
    <n v="1"/>
    <n v="0"/>
    <n v="20"/>
    <n v="20"/>
    <x v="1"/>
    <x v="0"/>
    <x v="333"/>
  </r>
  <r>
    <x v="13"/>
    <s v="Back"/>
    <s v=""/>
    <x v="322"/>
    <n v="1"/>
    <n v="0"/>
    <n v="21"/>
    <n v="21"/>
    <x v="0"/>
    <x v="0"/>
    <x v="334"/>
  </r>
  <r>
    <x v="13"/>
    <s v="Back"/>
    <s v=""/>
    <x v="323"/>
    <n v="3"/>
    <n v="0"/>
    <n v="14"/>
    <n v="14"/>
    <x v="1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2"/>
    <n v="0"/>
    <n v="12.89575"/>
    <n v="12.89575"/>
    <x v="1"/>
    <x v="0"/>
    <x v="338"/>
  </r>
  <r>
    <x v="13"/>
    <s v="Back"/>
    <s v=""/>
    <x v="327"/>
    <n v="1"/>
    <n v="0"/>
    <n v="21"/>
    <n v="21"/>
    <x v="0"/>
    <x v="0"/>
    <x v="339"/>
  </r>
  <r>
    <x v="13"/>
    <s v="Back"/>
    <s v=""/>
    <x v="328"/>
    <n v="1"/>
    <n v="0"/>
    <n v="17"/>
    <n v="17"/>
    <x v="0"/>
    <x v="0"/>
    <x v="340"/>
  </r>
  <r>
    <x v="13"/>
    <s v="Back"/>
    <s v=""/>
    <x v="329"/>
    <n v="1"/>
    <n v="0"/>
    <n v="17"/>
    <n v="17"/>
    <x v="1"/>
    <x v="0"/>
    <x v="341"/>
  </r>
  <r>
    <x v="13"/>
    <s v="Back"/>
    <s v=""/>
    <x v="330"/>
    <n v="1"/>
    <n v="0"/>
    <n v="20"/>
    <n v="20"/>
    <x v="0"/>
    <x v="0"/>
    <x v="342"/>
  </r>
  <r>
    <x v="13"/>
    <s v="Back"/>
    <s v=""/>
    <x v="331"/>
    <n v="1"/>
    <n v="0"/>
    <n v="20"/>
    <n v="20"/>
    <x v="1"/>
    <x v="0"/>
    <x v="343"/>
  </r>
  <r>
    <x v="13"/>
    <s v="Back"/>
    <s v=""/>
    <x v="332"/>
    <n v="1"/>
    <n v="0"/>
    <n v="21"/>
    <n v="21"/>
    <x v="0"/>
    <x v="0"/>
    <x v="344"/>
  </r>
  <r>
    <x v="13"/>
    <s v="Back"/>
    <s v=""/>
    <x v="333"/>
    <n v="1"/>
    <n v="0"/>
    <n v="21"/>
    <n v="21"/>
    <x v="1"/>
    <x v="0"/>
    <x v="345"/>
  </r>
  <r>
    <x v="13"/>
    <s v="Back"/>
    <s v=""/>
    <x v="334"/>
    <n v="1"/>
    <n v="0"/>
    <n v="21"/>
    <n v="21"/>
    <x v="1"/>
    <x v="0"/>
    <x v="346"/>
  </r>
  <r>
    <x v="13"/>
    <s v="Back"/>
    <s v=""/>
    <x v="335"/>
    <n v="1"/>
    <n v="0"/>
    <n v="21"/>
    <n v="21"/>
    <x v="0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19"/>
    <n v="19"/>
    <x v="0"/>
    <x v="0"/>
    <x v="349"/>
  </r>
  <r>
    <x v="13"/>
    <s v="Back"/>
    <s v=""/>
    <x v="338"/>
    <n v="1"/>
    <n v="0"/>
    <n v="20"/>
    <n v="20"/>
    <x v="0"/>
    <x v="0"/>
    <x v="350"/>
  </r>
  <r>
    <x v="13"/>
    <s v="Back"/>
    <s v=""/>
    <x v="339"/>
    <n v="1"/>
    <n v="0"/>
    <n v="20"/>
    <n v="20"/>
    <x v="1"/>
    <x v="0"/>
    <x v="351"/>
  </r>
  <r>
    <x v="13"/>
    <s v="Back"/>
    <s v=""/>
    <x v="340"/>
    <n v="1"/>
    <n v="0"/>
    <n v="19"/>
    <n v="19"/>
    <x v="0"/>
    <x v="0"/>
    <x v="352"/>
  </r>
  <r>
    <x v="13"/>
    <s v="Back"/>
    <s v=""/>
    <x v="341"/>
    <n v="1"/>
    <n v="0"/>
    <n v="19"/>
    <n v="19"/>
    <x v="1"/>
    <x v="0"/>
    <x v="353"/>
  </r>
  <r>
    <x v="13"/>
    <s v="Back"/>
    <s v=""/>
    <x v="342"/>
    <n v="1"/>
    <n v="0"/>
    <n v="17"/>
    <n v="17"/>
    <x v="0"/>
    <x v="0"/>
    <x v="354"/>
  </r>
  <r>
    <x v="13"/>
    <s v="Back"/>
    <s v=""/>
    <x v="343"/>
    <n v="1"/>
    <n v="0"/>
    <n v="17"/>
    <n v="17"/>
    <x v="1"/>
    <x v="0"/>
    <x v="355"/>
  </r>
  <r>
    <x v="13"/>
    <s v="Back"/>
    <s v=""/>
    <x v="344"/>
    <n v="1"/>
    <n v="0"/>
    <n v="20"/>
    <n v="20"/>
    <x v="0"/>
    <x v="0"/>
    <x v="356"/>
  </r>
  <r>
    <x v="13"/>
    <s v="Back"/>
    <s v=""/>
    <x v="345"/>
    <n v="1"/>
    <n v="0"/>
    <n v="17.131824999999999"/>
    <n v="17.131824999999999"/>
    <x v="0"/>
    <x v="0"/>
    <x v="357"/>
  </r>
  <r>
    <x v="13"/>
    <s v="Back"/>
    <s v=""/>
    <x v="346"/>
    <n v="5"/>
    <n v="1"/>
    <n v="19.246446312500005"/>
    <n v="19.246446312500005"/>
    <x v="1"/>
    <x v="0"/>
    <x v="358"/>
  </r>
  <r>
    <x v="13"/>
    <s v="Back"/>
    <s v=""/>
    <x v="347"/>
    <n v="1"/>
    <n v="0"/>
    <n v="14.7369"/>
    <n v="14.7369"/>
    <x v="0"/>
    <x v="0"/>
    <x v="359"/>
  </r>
  <r>
    <x v="13"/>
    <s v="Back"/>
    <s v=""/>
    <x v="348"/>
    <n v="3"/>
    <n v="0"/>
    <n v="14"/>
    <n v="14"/>
    <x v="1"/>
    <x v="0"/>
    <x v="360"/>
  </r>
  <r>
    <x v="13"/>
    <s v="Back"/>
    <s v=""/>
    <x v="349"/>
    <n v="1"/>
    <n v="0"/>
    <n v="21"/>
    <n v="21"/>
    <x v="0"/>
    <x v="0"/>
    <x v="361"/>
  </r>
  <r>
    <x v="13"/>
    <s v="Back"/>
    <s v=""/>
    <x v="350"/>
    <n v="1"/>
    <n v="0"/>
    <n v="21"/>
    <n v="21"/>
    <x v="1"/>
    <x v="0"/>
    <x v="362"/>
  </r>
  <r>
    <x v="13"/>
    <s v="Back"/>
    <s v=""/>
    <x v="351"/>
    <n v="1"/>
    <n v="0"/>
    <n v="17"/>
    <n v="17"/>
    <x v="0"/>
    <x v="0"/>
    <x v="363"/>
  </r>
  <r>
    <x v="13"/>
    <s v="Back"/>
    <s v=""/>
    <x v="352"/>
    <n v="1"/>
    <n v="0"/>
    <n v="17"/>
    <n v="17"/>
    <x v="0"/>
    <x v="0"/>
    <x v="364"/>
  </r>
  <r>
    <x v="13"/>
    <s v="Back"/>
    <s v=""/>
    <x v="353"/>
    <n v="1"/>
    <n v="0"/>
    <n v="21"/>
    <n v="21"/>
    <x v="1"/>
    <x v="0"/>
    <x v="365"/>
  </r>
  <r>
    <x v="13"/>
    <s v="Back"/>
    <s v=""/>
    <x v="354"/>
    <n v="6"/>
    <n v="0"/>
    <n v="29.84225"/>
    <n v="29.84225"/>
    <x v="1"/>
    <x v="0"/>
    <x v="366"/>
  </r>
  <r>
    <x v="13"/>
    <s v="Back"/>
    <s v=""/>
    <x v="355"/>
    <n v="1"/>
    <n v="0"/>
    <n v="19"/>
    <n v="19"/>
    <x v="0"/>
    <x v="0"/>
    <x v="367"/>
  </r>
  <r>
    <x v="13"/>
    <s v="Back"/>
    <s v=""/>
    <x v="356"/>
    <n v="1"/>
    <n v="0"/>
    <n v="19"/>
    <n v="19"/>
    <x v="1"/>
    <x v="0"/>
    <x v="368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69"/>
  </r>
  <r>
    <x v="14"/>
    <s v="Enchant"/>
    <s v=""/>
    <x v="357"/>
    <n v="5"/>
    <n v="0"/>
    <n v="0"/>
    <n v="0"/>
    <x v="1"/>
    <x v="0"/>
    <x v="370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1"/>
  </r>
  <r>
    <x v="15"/>
    <s v="Wrists"/>
    <s v=""/>
    <x v="358"/>
    <n v="4"/>
    <n v="0"/>
    <n v="16.026475000000001"/>
    <n v="16.026475000000001"/>
    <x v="1"/>
    <x v="0"/>
    <x v="372"/>
  </r>
  <r>
    <x v="15"/>
    <s v="Wrists"/>
    <s v=""/>
    <x v="359"/>
    <n v="4"/>
    <n v="0"/>
    <n v="16.026475000000001"/>
    <n v="16.026475000000001"/>
    <x v="1"/>
    <x v="0"/>
    <x v="373"/>
  </r>
  <r>
    <x v="15"/>
    <s v="Wrists"/>
    <s v=""/>
    <x v="360"/>
    <n v="1"/>
    <n v="0"/>
    <n v="21"/>
    <n v="21"/>
    <x v="0"/>
    <x v="0"/>
    <x v="374"/>
  </r>
  <r>
    <x v="15"/>
    <s v="Wrists"/>
    <s v=""/>
    <x v="361"/>
    <n v="1"/>
    <n v="0"/>
    <n v="21"/>
    <n v="21"/>
    <x v="1"/>
    <x v="0"/>
    <x v="375"/>
  </r>
  <r>
    <x v="15"/>
    <s v="Wrists"/>
    <s v=""/>
    <x v="362"/>
    <n v="1"/>
    <n v="0"/>
    <n v="17"/>
    <n v="17"/>
    <x v="0"/>
    <x v="0"/>
    <x v="376"/>
  </r>
  <r>
    <x v="15"/>
    <s v="Wrists"/>
    <s v=""/>
    <x v="363"/>
    <n v="4"/>
    <n v="0"/>
    <n v="25.736899999999999"/>
    <n v="25.736899999999999"/>
    <x v="1"/>
    <x v="0"/>
    <x v="377"/>
  </r>
  <r>
    <x v="15"/>
    <s v="Wrists"/>
    <s v=""/>
    <x v="364"/>
    <n v="3"/>
    <n v="0"/>
    <n v="13.448425"/>
    <n v="13.448425"/>
    <x v="1"/>
    <x v="0"/>
    <x v="378"/>
  </r>
  <r>
    <x v="15"/>
    <s v="Wrists"/>
    <s v=""/>
    <x v="365"/>
    <n v="1"/>
    <n v="0"/>
    <n v="19"/>
    <n v="19"/>
    <x v="0"/>
    <x v="0"/>
    <x v="379"/>
  </r>
  <r>
    <x v="15"/>
    <s v="Wrists"/>
    <s v=""/>
    <x v="366"/>
    <n v="3"/>
    <n v="1"/>
    <n v="40.430671312500003"/>
    <n v="40.430671312500003"/>
    <x v="1"/>
    <x v="0"/>
    <x v="380"/>
  </r>
  <r>
    <x v="15"/>
    <s v="Wrists"/>
    <s v="Set 3"/>
    <x v="367"/>
    <n v="6"/>
    <n v="0"/>
    <n v="27.289574999999999"/>
    <n v="27.289574999999999"/>
    <x v="1"/>
    <x v="0"/>
    <x v="381"/>
  </r>
  <r>
    <x v="15"/>
    <s v="Wrists"/>
    <s v=""/>
    <x v="368"/>
    <n v="5"/>
    <n v="0"/>
    <n v="30.394925000000001"/>
    <n v="30.394925000000001"/>
    <x v="1"/>
    <x v="0"/>
    <x v="382"/>
  </r>
  <r>
    <x v="15"/>
    <s v="Wrists"/>
    <s v=""/>
    <x v="369"/>
    <n v="1"/>
    <n v="0"/>
    <n v="20"/>
    <n v="20"/>
    <x v="0"/>
    <x v="0"/>
    <x v="383"/>
  </r>
  <r>
    <x v="15"/>
    <s v="Wrists"/>
    <s v=""/>
    <x v="370"/>
    <n v="1"/>
    <n v="0"/>
    <n v="8.5791500000000003"/>
    <n v="8.5791500000000003"/>
    <x v="0"/>
    <x v="0"/>
    <x v="384"/>
  </r>
  <r>
    <x v="15"/>
    <s v="Wrists"/>
    <s v=""/>
    <x v="371"/>
    <n v="1"/>
    <n v="0"/>
    <n v="21"/>
    <n v="21"/>
    <x v="1"/>
    <x v="0"/>
    <x v="385"/>
  </r>
  <r>
    <x v="15"/>
    <s v="Wrists"/>
    <s v=""/>
    <x v="372"/>
    <n v="1"/>
    <n v="0"/>
    <n v="19"/>
    <n v="19"/>
    <x v="0"/>
    <x v="0"/>
    <x v="386"/>
  </r>
  <r>
    <x v="15"/>
    <s v="Wrists"/>
    <s v=""/>
    <x v="373"/>
    <n v="3"/>
    <n v="0"/>
    <n v="23.473800000000001"/>
    <n v="23.473800000000001"/>
    <x v="1"/>
    <x v="0"/>
    <x v="387"/>
  </r>
  <r>
    <x v="15"/>
    <s v="Wrists"/>
    <s v=""/>
    <x v="374"/>
    <n v="1"/>
    <n v="0"/>
    <n v="17"/>
    <n v="17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0"/>
    <x v="0"/>
    <x v="390"/>
  </r>
  <r>
    <x v="15"/>
    <s v="Wrists"/>
    <s v=""/>
    <x v="377"/>
    <n v="5"/>
    <n v="0"/>
    <n v="7.2107000000000001"/>
    <n v="7.2107000000000001"/>
    <x v="1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6"/>
    <n v="0"/>
    <n v="12"/>
    <n v="12"/>
    <x v="1"/>
    <x v="0"/>
    <x v="393"/>
  </r>
  <r>
    <x v="15"/>
    <s v="Wrists"/>
    <s v=""/>
    <x v="380"/>
    <n v="1"/>
    <n v="0"/>
    <n v="20"/>
    <n v="20"/>
    <x v="0"/>
    <x v="0"/>
    <x v="394"/>
  </r>
  <r>
    <x v="15"/>
    <s v="Wrists"/>
    <s v=""/>
    <x v="381"/>
    <n v="1"/>
    <n v="0"/>
    <n v="20"/>
    <n v="20"/>
    <x v="1"/>
    <x v="0"/>
    <x v="395"/>
  </r>
  <r>
    <x v="15"/>
    <s v="Wrists"/>
    <s v=""/>
    <x v="382"/>
    <n v="1"/>
    <n v="0"/>
    <n v="21"/>
    <n v="21"/>
    <x v="0"/>
    <x v="0"/>
    <x v="396"/>
  </r>
  <r>
    <x v="15"/>
    <s v="Wrists"/>
    <s v=""/>
    <x v="383"/>
    <n v="1"/>
    <n v="0"/>
    <n v="17"/>
    <n v="17"/>
    <x v="0"/>
    <x v="0"/>
    <x v="397"/>
  </r>
  <r>
    <x v="15"/>
    <s v="Wrists"/>
    <s v=""/>
    <x v="384"/>
    <n v="1"/>
    <n v="0"/>
    <n v="17"/>
    <n v="17"/>
    <x v="1"/>
    <x v="0"/>
    <x v="398"/>
  </r>
  <r>
    <x v="15"/>
    <s v="Wrists"/>
    <s v=""/>
    <x v="385"/>
    <n v="1"/>
    <n v="0"/>
    <n v="3.1318250000000001"/>
    <n v="3.1318250000000001"/>
    <x v="0"/>
    <x v="0"/>
    <x v="399"/>
  </r>
  <r>
    <x v="15"/>
    <s v="Wrists"/>
    <s v=""/>
    <x v="386"/>
    <n v="1"/>
    <n v="0"/>
    <n v="21"/>
    <n v="21"/>
    <x v="0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21"/>
    <n v="21"/>
    <x v="1"/>
    <x v="0"/>
    <x v="402"/>
  </r>
  <r>
    <x v="15"/>
    <s v="Wrists"/>
    <s v=""/>
    <x v="389"/>
    <n v="1"/>
    <n v="0"/>
    <n v="19"/>
    <n v="19"/>
    <x v="0"/>
    <x v="0"/>
    <x v="403"/>
  </r>
  <r>
    <x v="15"/>
    <s v="Wrists"/>
    <s v=""/>
    <x v="390"/>
    <n v="1"/>
    <n v="0"/>
    <n v="21"/>
    <n v="21"/>
    <x v="0"/>
    <x v="0"/>
    <x v="404"/>
  </r>
  <r>
    <x v="15"/>
    <s v="Wrists"/>
    <s v=""/>
    <x v="391"/>
    <n v="1"/>
    <n v="0"/>
    <n v="21"/>
    <n v="21"/>
    <x v="1"/>
    <x v="0"/>
    <x v="405"/>
  </r>
  <r>
    <x v="15"/>
    <s v="Wrists"/>
    <s v=""/>
    <x v="392"/>
    <n v="2"/>
    <n v="0"/>
    <n v="12.289574999999999"/>
    <n v="12.289574999999999"/>
    <x v="1"/>
    <x v="0"/>
    <x v="406"/>
  </r>
  <r>
    <x v="15"/>
    <s v="Wrists"/>
    <s v=""/>
    <x v="393"/>
    <n v="1"/>
    <n v="0"/>
    <n v="20"/>
    <n v="20"/>
    <x v="0"/>
    <x v="0"/>
    <x v="407"/>
  </r>
  <r>
    <x v="15"/>
    <s v="Wrists"/>
    <s v=""/>
    <x v="394"/>
    <n v="1"/>
    <n v="0"/>
    <n v="20"/>
    <n v="20"/>
    <x v="1"/>
    <x v="0"/>
    <x v="408"/>
  </r>
  <r>
    <x v="15"/>
    <s v="Wrists"/>
    <s v=""/>
    <x v="395"/>
    <n v="1"/>
    <n v="0"/>
    <n v="17"/>
    <n v="17"/>
    <x v="0"/>
    <x v="0"/>
    <x v="409"/>
  </r>
  <r>
    <x v="15"/>
    <s v="Wrists"/>
    <s v=""/>
    <x v="396"/>
    <n v="1"/>
    <n v="0"/>
    <n v="18"/>
    <n v="18"/>
    <x v="1"/>
    <x v="0"/>
    <x v="410"/>
  </r>
  <r>
    <x v="15"/>
    <s v="Wrists"/>
    <s v=""/>
    <x v="397"/>
    <n v="1"/>
    <n v="0"/>
    <n v="20"/>
    <n v="20"/>
    <x v="0"/>
    <x v="0"/>
    <x v="411"/>
  </r>
  <r>
    <x v="15"/>
    <s v="Wrists"/>
    <s v=""/>
    <x v="398"/>
    <n v="5"/>
    <n v="1"/>
    <n v="44.219971312500007"/>
    <n v="44.219971312500007"/>
    <x v="1"/>
    <x v="0"/>
    <x v="412"/>
  </r>
  <r>
    <x v="15"/>
    <s v="Wrists"/>
    <s v=""/>
    <x v="399"/>
    <n v="5"/>
    <n v="0"/>
    <n v="23.210699999999999"/>
    <n v="23.210699999999999"/>
    <x v="1"/>
    <x v="0"/>
    <x v="413"/>
  </r>
  <r>
    <x v="15"/>
    <s v="Wrists"/>
    <s v=""/>
    <x v="400"/>
    <n v="3"/>
    <n v="0"/>
    <n v="2.7633749999999999"/>
    <n v="2.7633749999999999"/>
    <x v="1"/>
    <x v="0"/>
    <x v="414"/>
  </r>
  <r>
    <x v="15"/>
    <s v="Wrists"/>
    <s v=""/>
    <x v="401"/>
    <n v="2"/>
    <n v="0"/>
    <n v="13.84225"/>
    <n v="13.84225"/>
    <x v="1"/>
    <x v="0"/>
    <x v="415"/>
  </r>
  <r>
    <x v="15"/>
    <s v="Wrists"/>
    <s v=""/>
    <x v="402"/>
    <n v="1"/>
    <n v="0"/>
    <n v="21"/>
    <n v="21"/>
    <x v="0"/>
    <x v="0"/>
    <x v="416"/>
  </r>
  <r>
    <x v="15"/>
    <s v="Wrists"/>
    <s v=""/>
    <x v="403"/>
    <n v="1"/>
    <n v="0"/>
    <n v="21"/>
    <n v="21"/>
    <x v="1"/>
    <x v="0"/>
    <x v="417"/>
  </r>
  <r>
    <x v="15"/>
    <s v="Wrists"/>
    <s v=""/>
    <x v="404"/>
    <n v="1"/>
    <n v="0"/>
    <n v="19"/>
    <n v="19"/>
    <x v="0"/>
    <x v="0"/>
    <x v="418"/>
  </r>
  <r>
    <x v="15"/>
    <s v="Wrists"/>
    <s v=""/>
    <x v="405"/>
    <n v="1"/>
    <n v="0"/>
    <n v="19"/>
    <n v="19"/>
    <x v="1"/>
    <x v="0"/>
    <x v="419"/>
  </r>
  <r>
    <x v="15"/>
    <s v="Wrists"/>
    <s v=""/>
    <x v="406"/>
    <n v="1"/>
    <n v="0"/>
    <n v="21"/>
    <n v="21"/>
    <x v="0"/>
    <x v="0"/>
    <x v="420"/>
  </r>
  <r>
    <x v="15"/>
    <s v="Wrists"/>
    <s v=""/>
    <x v="407"/>
    <n v="6"/>
    <n v="0"/>
    <n v="34.632649999999998"/>
    <n v="34.632649999999998"/>
    <x v="1"/>
    <x v="0"/>
    <x v="421"/>
  </r>
  <r>
    <x v="15"/>
    <s v="Wrists"/>
    <s v=""/>
    <x v="408"/>
    <n v="1"/>
    <n v="0"/>
    <n v="19"/>
    <n v="19"/>
    <x v="0"/>
    <x v="0"/>
    <x v="422"/>
  </r>
  <r>
    <x v="15"/>
    <s v="Wrists"/>
    <s v=""/>
    <x v="409"/>
    <n v="1"/>
    <n v="0"/>
    <n v="19"/>
    <n v="19"/>
    <x v="1"/>
    <x v="0"/>
    <x v="423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4"/>
  </r>
  <r>
    <x v="16"/>
    <s v="Enchant"/>
    <s v=""/>
    <x v="410"/>
    <n v="1"/>
    <n v="0"/>
    <n v="1.2895749999999999"/>
    <n v="1.2895749999999999"/>
    <x v="0"/>
    <x v="0"/>
    <x v="425"/>
  </r>
  <r>
    <x v="16"/>
    <s v="Enchant"/>
    <s v=""/>
    <x v="411"/>
    <n v="1"/>
    <n v="0"/>
    <n v="0.92112499999999997"/>
    <n v="0.92112499999999997"/>
    <x v="0"/>
    <x v="0"/>
    <x v="426"/>
  </r>
  <r>
    <x v="16"/>
    <s v="Enchant"/>
    <s v=""/>
    <x v="412"/>
    <n v="1"/>
    <n v="0"/>
    <n v="0.55267500000000003"/>
    <n v="0.55267500000000003"/>
    <x v="0"/>
    <x v="0"/>
    <x v="427"/>
  </r>
  <r>
    <x v="16"/>
    <s v="Enchant"/>
    <s v=""/>
    <x v="413"/>
    <n v="3"/>
    <n v="0"/>
    <n v="0"/>
    <n v="0"/>
    <x v="1"/>
    <x v="0"/>
    <x v="428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29"/>
  </r>
  <r>
    <x v="17"/>
    <s v="Hands"/>
    <s v=""/>
    <x v="414"/>
    <n v="4"/>
    <n v="0"/>
    <n v="13.84225"/>
    <n v="13.84225"/>
    <x v="1"/>
    <x v="0"/>
    <x v="430"/>
  </r>
  <r>
    <x v="17"/>
    <s v="Hands"/>
    <s v=""/>
    <x v="415"/>
    <n v="4"/>
    <n v="0"/>
    <n v="14.84225"/>
    <n v="14.84225"/>
    <x v="1"/>
    <x v="0"/>
    <x v="431"/>
  </r>
  <r>
    <x v="17"/>
    <s v="Hands"/>
    <s v=""/>
    <x v="416"/>
    <n v="1"/>
    <n v="0"/>
    <n v="30"/>
    <n v="30"/>
    <x v="0"/>
    <x v="0"/>
    <x v="432"/>
  </r>
  <r>
    <x v="17"/>
    <s v="Hands"/>
    <s v=""/>
    <x v="417"/>
    <n v="4"/>
    <n v="1"/>
    <n v="38.0622213125"/>
    <n v="38.0622213125"/>
    <x v="1"/>
    <x v="0"/>
    <x v="433"/>
  </r>
  <r>
    <x v="17"/>
    <s v="Hands"/>
    <s v=""/>
    <x v="418"/>
    <n v="2"/>
    <n v="0"/>
    <n v="13.816875"/>
    <n v="13.816875"/>
    <x v="1"/>
    <x v="0"/>
    <x v="434"/>
  </r>
  <r>
    <x v="17"/>
    <s v="Hands"/>
    <s v=""/>
    <x v="419"/>
    <n v="1"/>
    <n v="0"/>
    <n v="3.3160500000000002"/>
    <n v="3.3160500000000002"/>
    <x v="0"/>
    <x v="0"/>
    <x v="435"/>
  </r>
  <r>
    <x v="17"/>
    <s v="Hands"/>
    <s v=""/>
    <x v="420"/>
    <n v="5"/>
    <n v="1"/>
    <n v="56.983346312500004"/>
    <n v="56.983346312500004"/>
    <x v="1"/>
    <x v="0"/>
    <x v="436"/>
  </r>
  <r>
    <x v="17"/>
    <s v="Hands"/>
    <s v=""/>
    <x v="421"/>
    <n v="5"/>
    <n v="0"/>
    <n v="22"/>
    <n v="22"/>
    <x v="1"/>
    <x v="0"/>
    <x v="437"/>
  </r>
  <r>
    <x v="17"/>
    <s v="Hands"/>
    <s v=""/>
    <x v="422"/>
    <n v="5"/>
    <n v="0"/>
    <n v="13.210699999999999"/>
    <n v="13.210699999999999"/>
    <x v="1"/>
    <x v="0"/>
    <x v="438"/>
  </r>
  <r>
    <x v="17"/>
    <s v="Hands"/>
    <s v=""/>
    <x v="423"/>
    <n v="5"/>
    <n v="0"/>
    <n v="27.394925000000001"/>
    <n v="27.394925000000001"/>
    <x v="1"/>
    <x v="0"/>
    <x v="439"/>
  </r>
  <r>
    <x v="17"/>
    <s v="Hands"/>
    <s v=""/>
    <x v="424"/>
    <n v="2"/>
    <n v="0"/>
    <n v="12"/>
    <n v="12"/>
    <x v="1"/>
    <x v="0"/>
    <x v="440"/>
  </r>
  <r>
    <x v="17"/>
    <s v="Hands"/>
    <s v=""/>
    <x v="425"/>
    <n v="6"/>
    <n v="0"/>
    <n v="15"/>
    <n v="15"/>
    <x v="1"/>
    <x v="0"/>
    <x v="441"/>
  </r>
  <r>
    <x v="17"/>
    <s v="Hands"/>
    <s v=""/>
    <x v="426"/>
    <n v="4"/>
    <n v="0"/>
    <n v="29.947600000000001"/>
    <n v="29.947600000000001"/>
    <x v="1"/>
    <x v="0"/>
    <x v="442"/>
  </r>
  <r>
    <x v="17"/>
    <s v="Hands"/>
    <s v=""/>
    <x v="427"/>
    <n v="5"/>
    <n v="0"/>
    <n v="28.658024999999999"/>
    <n v="28.658024999999999"/>
    <x v="1"/>
    <x v="0"/>
    <x v="443"/>
  </r>
  <r>
    <x v="17"/>
    <s v="Hands"/>
    <s v=""/>
    <x v="428"/>
    <n v="5"/>
    <n v="0"/>
    <n v="40.816874999999996"/>
    <n v="40.816874999999996"/>
    <x v="1"/>
    <x v="0"/>
    <x v="444"/>
  </r>
  <r>
    <x v="17"/>
    <s v="Hands"/>
    <s v=""/>
    <x v="429"/>
    <n v="2"/>
    <n v="0"/>
    <n v="12.500275"/>
    <n v="12.500275"/>
    <x v="1"/>
    <x v="0"/>
    <x v="445"/>
  </r>
  <r>
    <x v="17"/>
    <s v="Hands"/>
    <s v="Set 3"/>
    <x v="430"/>
    <n v="6"/>
    <n v="0"/>
    <n v="36.84225"/>
    <n v="36.84225"/>
    <x v="1"/>
    <x v="0"/>
    <x v="446"/>
  </r>
  <r>
    <x v="17"/>
    <s v="Hands"/>
    <s v=""/>
    <x v="431"/>
    <n v="2"/>
    <n v="0"/>
    <n v="12.89575"/>
    <n v="12.89575"/>
    <x v="1"/>
    <x v="0"/>
    <x v="447"/>
  </r>
  <r>
    <x v="17"/>
    <s v="Hands"/>
    <s v=""/>
    <x v="432"/>
    <n v="2"/>
    <n v="0"/>
    <n v="12.89575"/>
    <n v="12.89575"/>
    <x v="1"/>
    <x v="0"/>
    <x v="448"/>
  </r>
  <r>
    <x v="17"/>
    <s v="Hands"/>
    <s v=""/>
    <x v="433"/>
    <n v="1"/>
    <n v="0"/>
    <n v="29"/>
    <n v="29"/>
    <x v="0"/>
    <x v="0"/>
    <x v="449"/>
  </r>
  <r>
    <x v="17"/>
    <s v="Hands"/>
    <s v=""/>
    <x v="434"/>
    <n v="1"/>
    <n v="0"/>
    <n v="27.105350000000001"/>
    <n v="27.105350000000001"/>
    <x v="0"/>
    <x v="0"/>
    <x v="450"/>
  </r>
  <r>
    <x v="17"/>
    <s v="Hands"/>
    <s v=""/>
    <x v="435"/>
    <n v="1"/>
    <n v="0"/>
    <n v="24"/>
    <n v="24"/>
    <x v="0"/>
    <x v="0"/>
    <x v="451"/>
  </r>
  <r>
    <x v="17"/>
    <s v="Hands"/>
    <s v=""/>
    <x v="436"/>
    <n v="5"/>
    <n v="0"/>
    <n v="18.026475000000001"/>
    <n v="18.026475000000001"/>
    <x v="1"/>
    <x v="0"/>
    <x v="452"/>
  </r>
  <r>
    <x v="17"/>
    <s v="Hands"/>
    <s v=""/>
    <x v="437"/>
    <n v="2"/>
    <n v="0"/>
    <n v="12"/>
    <n v="12"/>
    <x v="1"/>
    <x v="0"/>
    <x v="453"/>
  </r>
  <r>
    <x v="17"/>
    <s v="Hands"/>
    <s v=""/>
    <x v="438"/>
    <n v="1"/>
    <n v="0"/>
    <n v="30"/>
    <n v="30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9"/>
    <n v="29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27.921125"/>
    <n v="27.921125"/>
    <x v="1"/>
    <x v="0"/>
    <x v="458"/>
  </r>
  <r>
    <x v="17"/>
    <s v="Hands"/>
    <s v=""/>
    <x v="443"/>
    <n v="1"/>
    <n v="0"/>
    <n v="31"/>
    <n v="31"/>
    <x v="0"/>
    <x v="0"/>
    <x v="459"/>
  </r>
  <r>
    <x v="17"/>
    <s v="Hands"/>
    <s v=""/>
    <x v="444"/>
    <n v="3"/>
    <n v="0"/>
    <n v="3.5002749999999998"/>
    <n v="3.5002749999999998"/>
    <x v="1"/>
    <x v="0"/>
    <x v="460"/>
  </r>
  <r>
    <x v="17"/>
    <s v="Hands"/>
    <s v=""/>
    <x v="445"/>
    <n v="1"/>
    <n v="0"/>
    <n v="30"/>
    <n v="30"/>
    <x v="0"/>
    <x v="0"/>
    <x v="461"/>
  </r>
  <r>
    <x v="17"/>
    <s v="Hands"/>
    <s v=""/>
    <x v="446"/>
    <n v="1"/>
    <n v="0"/>
    <n v="24"/>
    <n v="24"/>
    <x v="0"/>
    <x v="0"/>
    <x v="462"/>
  </r>
  <r>
    <x v="17"/>
    <s v="Hands"/>
    <s v=""/>
    <x v="447"/>
    <n v="3"/>
    <n v="0"/>
    <n v="14.738"/>
    <n v="14.738"/>
    <x v="1"/>
    <x v="0"/>
    <x v="463"/>
  </r>
  <r>
    <x v="17"/>
    <s v="Hands"/>
    <s v=""/>
    <x v="448"/>
    <n v="1"/>
    <n v="0"/>
    <n v="26"/>
    <n v="26"/>
    <x v="0"/>
    <x v="0"/>
    <x v="464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5"/>
  </r>
  <r>
    <x v="18"/>
    <s v="Enchant"/>
    <s v=""/>
    <x v="449"/>
    <n v="5"/>
    <n v="0"/>
    <n v="0"/>
    <n v="0"/>
    <x v="1"/>
    <x v="0"/>
    <x v="466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67"/>
  </r>
  <r>
    <x v="19"/>
    <s v="Waist"/>
    <s v=""/>
    <x v="450"/>
    <n v="4"/>
    <n v="0"/>
    <n v="15.026475"/>
    <n v="15.026475"/>
    <x v="1"/>
    <x v="0"/>
    <x v="468"/>
  </r>
  <r>
    <x v="19"/>
    <s v="Waist"/>
    <s v=""/>
    <x v="451"/>
    <n v="4"/>
    <n v="0"/>
    <n v="15.026475"/>
    <n v="15.026475"/>
    <x v="1"/>
    <x v="0"/>
    <x v="469"/>
  </r>
  <r>
    <x v="19"/>
    <s v="Waist"/>
    <s v=""/>
    <x v="452"/>
    <n v="1"/>
    <n v="0"/>
    <n v="30"/>
    <n v="30"/>
    <x v="0"/>
    <x v="0"/>
    <x v="470"/>
  </r>
  <r>
    <x v="19"/>
    <s v="Waist"/>
    <s v=""/>
    <x v="453"/>
    <n v="3"/>
    <n v="2"/>
    <n v="38.124442625000007"/>
    <n v="38.124442625000007"/>
    <x v="1"/>
    <x v="0"/>
    <x v="471"/>
  </r>
  <r>
    <x v="19"/>
    <s v="Waist"/>
    <s v=""/>
    <x v="454"/>
    <n v="1"/>
    <n v="1"/>
    <n v="31.246446312500005"/>
    <n v="31.246446312500005"/>
    <x v="0"/>
    <x v="0"/>
    <x v="472"/>
  </r>
  <r>
    <x v="19"/>
    <s v="Waist"/>
    <s v=""/>
    <x v="455"/>
    <n v="2"/>
    <n v="0"/>
    <n v="15.659125"/>
    <n v="15.659125"/>
    <x v="1"/>
    <x v="0"/>
    <x v="473"/>
  </r>
  <r>
    <x v="19"/>
    <s v="Waist"/>
    <s v=""/>
    <x v="456"/>
    <n v="4"/>
    <n v="0"/>
    <n v="15.473800000000001"/>
    <n v="15.473800000000001"/>
    <x v="1"/>
    <x v="0"/>
    <x v="474"/>
  </r>
  <r>
    <x v="19"/>
    <s v="Waist"/>
    <s v=""/>
    <x v="457"/>
    <n v="6"/>
    <n v="0"/>
    <n v="30.289574999999999"/>
    <n v="30.289574999999999"/>
    <x v="1"/>
    <x v="0"/>
    <x v="475"/>
  </r>
  <r>
    <x v="19"/>
    <s v="Waist"/>
    <s v=""/>
    <x v="458"/>
    <n v="1"/>
    <n v="0"/>
    <n v="13.052949999999999"/>
    <n v="13.052949999999999"/>
    <x v="0"/>
    <x v="0"/>
    <x v="476"/>
  </r>
  <r>
    <x v="19"/>
    <s v="Waist"/>
    <s v=""/>
    <x v="459"/>
    <n v="1"/>
    <n v="1"/>
    <n v="20.720246312500002"/>
    <n v="20.720246312500002"/>
    <x v="0"/>
    <x v="0"/>
    <x v="477"/>
  </r>
  <r>
    <x v="19"/>
    <s v="Waist"/>
    <s v=""/>
    <x v="460"/>
    <n v="1"/>
    <n v="0"/>
    <n v="12.500275"/>
    <n v="12.500275"/>
    <x v="0"/>
    <x v="0"/>
    <x v="478"/>
  </r>
  <r>
    <x v="19"/>
    <s v="Waist"/>
    <s v=""/>
    <x v="461"/>
    <n v="4"/>
    <n v="0"/>
    <n v="14.185324999999999"/>
    <n v="14.185324999999999"/>
    <x v="1"/>
    <x v="0"/>
    <x v="479"/>
  </r>
  <r>
    <x v="19"/>
    <s v="Waist"/>
    <s v=""/>
    <x v="462"/>
    <n v="1"/>
    <n v="0"/>
    <n v="12.316050000000001"/>
    <n v="12.316050000000001"/>
    <x v="0"/>
    <x v="0"/>
    <x v="480"/>
  </r>
  <r>
    <x v="19"/>
    <s v="Waist"/>
    <s v=""/>
    <x v="463"/>
    <n v="5"/>
    <n v="0"/>
    <n v="53.711525000000002"/>
    <n v="53.711525000000002"/>
    <x v="1"/>
    <x v="0"/>
    <x v="481"/>
  </r>
  <r>
    <x v="19"/>
    <s v="Waist"/>
    <s v=""/>
    <x v="464"/>
    <n v="5"/>
    <n v="0"/>
    <n v="9.2106999999999992"/>
    <n v="9.2106999999999992"/>
    <x v="1"/>
    <x v="0"/>
    <x v="482"/>
  </r>
  <r>
    <x v="19"/>
    <s v="Waist"/>
    <s v=""/>
    <x v="465"/>
    <n v="3"/>
    <n v="0"/>
    <n v="37.210700000000003"/>
    <n v="37.210700000000003"/>
    <x v="1"/>
    <x v="0"/>
    <x v="483"/>
  </r>
  <r>
    <x v="19"/>
    <s v="Waist"/>
    <s v=""/>
    <x v="466"/>
    <n v="3"/>
    <n v="0"/>
    <n v="28.36955"/>
    <n v="28.36955"/>
    <x v="1"/>
    <x v="0"/>
    <x v="484"/>
  </r>
  <r>
    <x v="19"/>
    <s v="Waist"/>
    <s v=""/>
    <x v="467"/>
    <n v="3"/>
    <n v="0"/>
    <n v="19.84225"/>
    <n v="19.84225"/>
    <x v="1"/>
    <x v="0"/>
    <x v="485"/>
  </r>
  <r>
    <x v="19"/>
    <s v="Waist"/>
    <s v=""/>
    <x v="468"/>
    <n v="1"/>
    <n v="0"/>
    <n v="26"/>
    <n v="26"/>
    <x v="0"/>
    <x v="0"/>
    <x v="486"/>
  </r>
  <r>
    <x v="19"/>
    <s v="Waist"/>
    <s v=""/>
    <x v="469"/>
    <n v="4"/>
    <n v="0"/>
    <n v="14.185324999999999"/>
    <n v="14.185324999999999"/>
    <x v="1"/>
    <x v="0"/>
    <x v="487"/>
  </r>
  <r>
    <x v="19"/>
    <s v="Waist"/>
    <s v=""/>
    <x v="470"/>
    <n v="1"/>
    <n v="0"/>
    <n v="24"/>
    <n v="24"/>
    <x v="0"/>
    <x v="0"/>
    <x v="488"/>
  </r>
  <r>
    <x v="19"/>
    <s v="Waist"/>
    <s v=""/>
    <x v="471"/>
    <n v="3"/>
    <n v="0"/>
    <n v="39.001100000000001"/>
    <n v="39.001100000000001"/>
    <x v="1"/>
    <x v="0"/>
    <x v="489"/>
  </r>
  <r>
    <x v="19"/>
    <s v="Waist"/>
    <s v=""/>
    <x v="472"/>
    <n v="1"/>
    <n v="0"/>
    <n v="29"/>
    <n v="29"/>
    <x v="0"/>
    <x v="0"/>
    <x v="490"/>
  </r>
  <r>
    <x v="19"/>
    <s v="Waist"/>
    <s v=""/>
    <x v="473"/>
    <n v="2"/>
    <n v="0"/>
    <n v="16"/>
    <n v="16"/>
    <x v="1"/>
    <x v="0"/>
    <x v="491"/>
  </r>
  <r>
    <x v="19"/>
    <s v="Waist"/>
    <s v=""/>
    <x v="474"/>
    <n v="1"/>
    <n v="0"/>
    <n v="26"/>
    <n v="26"/>
    <x v="0"/>
    <x v="0"/>
    <x v="492"/>
  </r>
  <r>
    <x v="19"/>
    <s v="Waist"/>
    <s v=""/>
    <x v="475"/>
    <n v="1"/>
    <n v="0"/>
    <n v="24"/>
    <n v="24"/>
    <x v="0"/>
    <x v="0"/>
    <x v="493"/>
  </r>
  <r>
    <x v="19"/>
    <s v="Waist"/>
    <s v=""/>
    <x v="476"/>
    <n v="5"/>
    <n v="0"/>
    <n v="29.448425"/>
    <n v="29.448425"/>
    <x v="1"/>
    <x v="0"/>
    <x v="494"/>
  </r>
  <r>
    <x v="19"/>
    <s v="Waist"/>
    <s v=""/>
    <x v="477"/>
    <n v="3"/>
    <n v="0"/>
    <n v="19.84225"/>
    <n v="19.84225"/>
    <x v="1"/>
    <x v="0"/>
    <x v="495"/>
  </r>
  <r>
    <x v="19"/>
    <s v="Waist"/>
    <s v=""/>
    <x v="478"/>
    <n v="3"/>
    <n v="0"/>
    <n v="4.2371749999999997"/>
    <n v="4.2371749999999997"/>
    <x v="1"/>
    <x v="0"/>
    <x v="496"/>
  </r>
  <r>
    <x v="19"/>
    <s v="Waist"/>
    <s v=""/>
    <x v="479"/>
    <n v="1"/>
    <n v="0"/>
    <n v="30"/>
    <n v="30"/>
    <x v="0"/>
    <x v="0"/>
    <x v="497"/>
  </r>
  <r>
    <x v="19"/>
    <s v="Waist"/>
    <s v=""/>
    <x v="480"/>
    <n v="1"/>
    <n v="0"/>
    <n v="24"/>
    <n v="24"/>
    <x v="0"/>
    <x v="0"/>
    <x v="498"/>
  </r>
  <r>
    <x v="19"/>
    <s v="Waist"/>
    <s v=""/>
    <x v="481"/>
    <n v="2"/>
    <n v="0"/>
    <n v="13.210699999999999"/>
    <n v="13.210699999999999"/>
    <x v="1"/>
    <x v="0"/>
    <x v="499"/>
  </r>
  <r>
    <x v="19"/>
    <s v="Waist"/>
    <s v=""/>
    <x v="482"/>
    <n v="1"/>
    <n v="0"/>
    <n v="24"/>
    <n v="24"/>
    <x v="0"/>
    <x v="0"/>
    <x v="500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1"/>
  </r>
  <r>
    <x v="20"/>
    <s v="Legs"/>
    <s v=""/>
    <x v="483"/>
    <n v="4"/>
    <n v="0"/>
    <n v="31.816875"/>
    <n v="31.816875"/>
    <x v="1"/>
    <x v="0"/>
    <x v="502"/>
  </r>
  <r>
    <x v="20"/>
    <s v="Legs"/>
    <s v=""/>
    <x v="484"/>
    <n v="1"/>
    <n v="0"/>
    <n v="41"/>
    <n v="41"/>
    <x v="0"/>
    <x v="0"/>
    <x v="503"/>
  </r>
  <r>
    <x v="20"/>
    <s v="Legs"/>
    <s v=""/>
    <x v="485"/>
    <n v="4"/>
    <n v="0"/>
    <n v="31.6845"/>
    <n v="31.6845"/>
    <x v="1"/>
    <x v="0"/>
    <x v="504"/>
  </r>
  <r>
    <x v="20"/>
    <s v="Legs"/>
    <s v="Set 1"/>
    <x v="486"/>
    <n v="4"/>
    <n v="1"/>
    <n v="55.325321312500009"/>
    <n v="55.325321312500009"/>
    <x v="1"/>
    <x v="0"/>
    <x v="505"/>
  </r>
  <r>
    <x v="20"/>
    <s v="Legs"/>
    <s v=""/>
    <x v="487"/>
    <n v="1"/>
    <n v="0"/>
    <n v="14.553775"/>
    <n v="14.553775"/>
    <x v="0"/>
    <x v="0"/>
    <x v="506"/>
  </r>
  <r>
    <x v="20"/>
    <s v="Legs"/>
    <s v=""/>
    <x v="488"/>
    <n v="3"/>
    <n v="0"/>
    <n v="13.264199999999999"/>
    <n v="13.264199999999999"/>
    <x v="1"/>
    <x v="0"/>
    <x v="507"/>
  </r>
  <r>
    <x v="20"/>
    <s v="Legs"/>
    <s v=""/>
    <x v="489"/>
    <n v="5"/>
    <n v="0"/>
    <n v="11.57915"/>
    <n v="11.57915"/>
    <x v="1"/>
    <x v="0"/>
    <x v="508"/>
  </r>
  <r>
    <x v="20"/>
    <s v="Legs"/>
    <s v=""/>
    <x v="490"/>
    <n v="3"/>
    <n v="0"/>
    <n v="43"/>
    <n v="43"/>
    <x v="1"/>
    <x v="0"/>
    <x v="509"/>
  </r>
  <r>
    <x v="20"/>
    <s v="Legs"/>
    <s v=""/>
    <x v="491"/>
    <n v="5"/>
    <n v="0"/>
    <n v="31.052949999999999"/>
    <n v="31.052949999999999"/>
    <x v="1"/>
    <x v="0"/>
    <x v="510"/>
  </r>
  <r>
    <x v="20"/>
    <s v="Legs"/>
    <s v=""/>
    <x v="492"/>
    <n v="6"/>
    <n v="0"/>
    <n v="18"/>
    <n v="18"/>
    <x v="1"/>
    <x v="0"/>
    <x v="511"/>
  </r>
  <r>
    <x v="20"/>
    <s v="Legs"/>
    <s v=""/>
    <x v="493"/>
    <n v="1"/>
    <n v="0"/>
    <n v="40"/>
    <n v="40"/>
    <x v="0"/>
    <x v="0"/>
    <x v="512"/>
  </r>
  <r>
    <x v="20"/>
    <s v="Legs"/>
    <s v=""/>
    <x v="494"/>
    <n v="1"/>
    <n v="0"/>
    <n v="33"/>
    <n v="33"/>
    <x v="0"/>
    <x v="0"/>
    <x v="513"/>
  </r>
  <r>
    <x v="20"/>
    <s v="Legs"/>
    <s v=""/>
    <x v="495"/>
    <n v="6"/>
    <n v="0"/>
    <n v="27.264199999999999"/>
    <n v="27.264199999999999"/>
    <x v="1"/>
    <x v="0"/>
    <x v="514"/>
  </r>
  <r>
    <x v="20"/>
    <s v="Legs"/>
    <s v=""/>
    <x v="496"/>
    <n v="1"/>
    <n v="0"/>
    <n v="21.6845"/>
    <n v="21.6845"/>
    <x v="0"/>
    <x v="0"/>
    <x v="515"/>
  </r>
  <r>
    <x v="20"/>
    <s v="Legs"/>
    <s v=""/>
    <x v="497"/>
    <n v="2"/>
    <n v="0"/>
    <n v="40.421399999999998"/>
    <n v="40.421399999999998"/>
    <x v="1"/>
    <x v="0"/>
    <x v="516"/>
  </r>
  <r>
    <x v="20"/>
    <s v="Legs"/>
    <s v=""/>
    <x v="498"/>
    <n v="5"/>
    <n v="0"/>
    <n v="18.763375"/>
    <n v="18.763375"/>
    <x v="1"/>
    <x v="0"/>
    <x v="517"/>
  </r>
  <r>
    <x v="20"/>
    <s v="Legs"/>
    <s v=""/>
    <x v="499"/>
    <n v="5"/>
    <n v="0"/>
    <n v="43.052950000000003"/>
    <n v="43.052950000000003"/>
    <x v="1"/>
    <x v="0"/>
    <x v="518"/>
  </r>
  <r>
    <x v="20"/>
    <s v="Legs"/>
    <s v=""/>
    <x v="500"/>
    <n v="6"/>
    <n v="0"/>
    <n v="68.686149999999998"/>
    <n v="68.686149999999998"/>
    <x v="1"/>
    <x v="0"/>
    <x v="519"/>
  </r>
  <r>
    <x v="20"/>
    <s v="Legs"/>
    <s v=""/>
    <x v="501"/>
    <n v="5"/>
    <n v="0"/>
    <n v="55.001100000000001"/>
    <n v="55.001100000000001"/>
    <x v="1"/>
    <x v="0"/>
    <x v="520"/>
  </r>
  <r>
    <x v="20"/>
    <s v="Legs"/>
    <s v=""/>
    <x v="502"/>
    <n v="6"/>
    <n v="0"/>
    <n v="27.264199999999999"/>
    <n v="27.264199999999999"/>
    <x v="1"/>
    <x v="0"/>
    <x v="521"/>
  </r>
  <r>
    <x v="20"/>
    <s v="Legs"/>
    <s v=""/>
    <x v="503"/>
    <n v="1"/>
    <n v="0"/>
    <n v="25.6845"/>
    <n v="25.6845"/>
    <x v="0"/>
    <x v="0"/>
    <x v="522"/>
  </r>
  <r>
    <x v="20"/>
    <s v="Legs"/>
    <s v=""/>
    <x v="504"/>
    <n v="1"/>
    <n v="0"/>
    <n v="40"/>
    <n v="40"/>
    <x v="0"/>
    <x v="0"/>
    <x v="523"/>
  </r>
  <r>
    <x v="20"/>
    <s v="Legs"/>
    <s v=""/>
    <x v="505"/>
    <n v="1"/>
    <n v="0"/>
    <n v="40"/>
    <n v="40"/>
    <x v="0"/>
    <x v="0"/>
    <x v="524"/>
  </r>
  <r>
    <x v="20"/>
    <s v="Legs"/>
    <s v=""/>
    <x v="506"/>
    <n v="6"/>
    <n v="0"/>
    <n v="15.052949999999999"/>
    <n v="15.052949999999999"/>
    <x v="1"/>
    <x v="0"/>
    <x v="525"/>
  </r>
  <r>
    <x v="20"/>
    <s v="Legs"/>
    <s v=""/>
    <x v="507"/>
    <n v="6"/>
    <n v="0"/>
    <n v="31.500274999999998"/>
    <n v="31.500274999999998"/>
    <x v="1"/>
    <x v="0"/>
    <x v="526"/>
  </r>
  <r>
    <x v="20"/>
    <s v="Legs"/>
    <s v=""/>
    <x v="508"/>
    <n v="1"/>
    <n v="0"/>
    <n v="37"/>
    <n v="37"/>
    <x v="0"/>
    <x v="0"/>
    <x v="527"/>
  </r>
  <r>
    <x v="20"/>
    <s v="Legs"/>
    <s v=""/>
    <x v="509"/>
    <n v="1"/>
    <n v="0"/>
    <n v="36"/>
    <n v="36"/>
    <x v="0"/>
    <x v="0"/>
    <x v="528"/>
  </r>
  <r>
    <x v="20"/>
    <s v="Legs"/>
    <s v=""/>
    <x v="510"/>
    <n v="2"/>
    <n v="0"/>
    <n v="17.500274999999998"/>
    <n v="17.500274999999998"/>
    <x v="1"/>
    <x v="0"/>
    <x v="529"/>
  </r>
  <r>
    <x v="20"/>
    <s v="Legs"/>
    <s v=""/>
    <x v="511"/>
    <n v="6"/>
    <n v="0"/>
    <n v="15.052949999999999"/>
    <n v="15.052949999999999"/>
    <x v="1"/>
    <x v="0"/>
    <x v="530"/>
  </r>
  <r>
    <x v="20"/>
    <s v="Legs"/>
    <s v=""/>
    <x v="512"/>
    <n v="6"/>
    <n v="0"/>
    <n v="31.500274999999998"/>
    <n v="31.500274999999998"/>
    <x v="1"/>
    <x v="0"/>
    <x v="531"/>
  </r>
  <r>
    <x v="20"/>
    <s v="Legs"/>
    <s v=""/>
    <x v="513"/>
    <n v="1"/>
    <n v="0"/>
    <n v="35.473799999999997"/>
    <n v="35.473799999999997"/>
    <x v="0"/>
    <x v="0"/>
    <x v="532"/>
  </r>
  <r>
    <x v="20"/>
    <s v="Legs"/>
    <s v=""/>
    <x v="514"/>
    <n v="5"/>
    <n v="0"/>
    <n v="21.947600000000001"/>
    <n v="21.947600000000001"/>
    <x v="1"/>
    <x v="0"/>
    <x v="533"/>
  </r>
  <r>
    <x v="20"/>
    <s v="Legs"/>
    <s v=""/>
    <x v="515"/>
    <n v="1"/>
    <n v="0"/>
    <n v="4.7898500000000004"/>
    <n v="4.7898500000000004"/>
    <x v="0"/>
    <x v="0"/>
    <x v="534"/>
  </r>
  <r>
    <x v="20"/>
    <s v="Legs"/>
    <s v=""/>
    <x v="516"/>
    <n v="1"/>
    <n v="0"/>
    <n v="40"/>
    <n v="40"/>
    <x v="0"/>
    <x v="0"/>
    <x v="535"/>
  </r>
  <r>
    <x v="20"/>
    <s v="Legs"/>
    <s v=""/>
    <x v="517"/>
    <n v="1"/>
    <n v="0"/>
    <n v="36"/>
    <n v="36"/>
    <x v="0"/>
    <x v="0"/>
    <x v="536"/>
  </r>
  <r>
    <x v="20"/>
    <s v="Legs"/>
    <s v=""/>
    <x v="518"/>
    <n v="2"/>
    <n v="0"/>
    <n v="14.738"/>
    <n v="14.738"/>
    <x v="1"/>
    <x v="0"/>
    <x v="537"/>
  </r>
  <r>
    <x v="20"/>
    <s v="Legs"/>
    <s v=""/>
    <x v="519"/>
    <n v="1"/>
    <n v="0"/>
    <n v="21.579149999999998"/>
    <n v="21.579149999999998"/>
    <x v="0"/>
    <x v="0"/>
    <x v="538"/>
  </r>
  <r>
    <x v="20"/>
    <s v="Legs"/>
    <s v=""/>
    <x v="520"/>
    <n v="1"/>
    <n v="0"/>
    <n v="37"/>
    <n v="37"/>
    <x v="0"/>
    <x v="0"/>
    <x v="539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0"/>
  </r>
  <r>
    <x v="21"/>
    <s v="Enchant"/>
    <s v=""/>
    <x v="166"/>
    <n v="2"/>
    <n v="0"/>
    <n v="8"/>
    <n v="8"/>
    <x v="1"/>
    <x v="0"/>
    <x v="541"/>
  </r>
  <r>
    <x v="21"/>
    <s v="Enchant"/>
    <s v=""/>
    <x v="167"/>
    <n v="4"/>
    <n v="0"/>
    <n v="1.8422499999999999"/>
    <n v="1.8422499999999999"/>
    <x v="1"/>
    <x v="0"/>
    <x v="542"/>
  </r>
  <r>
    <x v="21"/>
    <s v="Enchant"/>
    <s v=""/>
    <x v="168"/>
    <n v="1"/>
    <n v="0"/>
    <n v="1.4738"/>
    <n v="1.4738"/>
    <x v="0"/>
    <x v="0"/>
    <x v="543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4"/>
  </r>
  <r>
    <x v="22"/>
    <s v="Feet"/>
    <s v=""/>
    <x v="521"/>
    <n v="4"/>
    <n v="0"/>
    <n v="13.84225"/>
    <n v="13.84225"/>
    <x v="1"/>
    <x v="0"/>
    <x v="545"/>
  </r>
  <r>
    <x v="22"/>
    <s v="Feet"/>
    <s v=""/>
    <x v="522"/>
    <n v="4"/>
    <n v="0"/>
    <n v="14.84225"/>
    <n v="14.84225"/>
    <x v="1"/>
    <x v="0"/>
    <x v="546"/>
  </r>
  <r>
    <x v="22"/>
    <s v="Feet"/>
    <s v=""/>
    <x v="523"/>
    <n v="1"/>
    <n v="0"/>
    <n v="30"/>
    <n v="30"/>
    <x v="1"/>
    <x v="0"/>
    <x v="547"/>
  </r>
  <r>
    <x v="22"/>
    <s v="Feet"/>
    <s v=""/>
    <x v="524"/>
    <n v="1"/>
    <n v="0"/>
    <n v="23"/>
    <n v="23"/>
    <x v="0"/>
    <x v="0"/>
    <x v="548"/>
  </r>
  <r>
    <x v="22"/>
    <s v="Feet"/>
    <s v=""/>
    <x v="525"/>
    <n v="4"/>
    <n v="0"/>
    <n v="32.210700000000003"/>
    <n v="32.210700000000003"/>
    <x v="1"/>
    <x v="0"/>
    <x v="549"/>
  </r>
  <r>
    <x v="22"/>
    <s v="Feet"/>
    <s v=""/>
    <x v="526"/>
    <n v="6"/>
    <n v="0"/>
    <n v="15.10535"/>
    <n v="15.10535"/>
    <x v="1"/>
    <x v="0"/>
    <x v="550"/>
  </r>
  <r>
    <x v="22"/>
    <s v="Feet"/>
    <s v="Set 1"/>
    <x v="527"/>
    <n v="4"/>
    <n v="1"/>
    <n v="39.167571312500002"/>
    <n v="39.167571312500002"/>
    <x v="1"/>
    <x v="0"/>
    <x v="551"/>
  </r>
  <r>
    <x v="22"/>
    <s v="Feet"/>
    <s v=""/>
    <x v="528"/>
    <n v="1"/>
    <n v="0"/>
    <n v="24"/>
    <n v="24"/>
    <x v="0"/>
    <x v="0"/>
    <x v="552"/>
  </r>
  <r>
    <x v="22"/>
    <s v="Feet"/>
    <s v=""/>
    <x v="529"/>
    <n v="5"/>
    <n v="0"/>
    <n v="37.500275000000002"/>
    <n v="37.500275000000002"/>
    <x v="1"/>
    <x v="0"/>
    <x v="553"/>
  </r>
  <r>
    <x v="22"/>
    <s v="Feet"/>
    <s v=""/>
    <x v="530"/>
    <n v="4"/>
    <n v="0"/>
    <n v="36.210700000000003"/>
    <n v="36.210700000000003"/>
    <x v="1"/>
    <x v="0"/>
    <x v="554"/>
  </r>
  <r>
    <x v="22"/>
    <s v="Feet"/>
    <s v=""/>
    <x v="531"/>
    <n v="1"/>
    <n v="0"/>
    <n v="13.84225"/>
    <n v="13.84225"/>
    <x v="0"/>
    <x v="0"/>
    <x v="555"/>
  </r>
  <r>
    <x v="22"/>
    <s v="Feet"/>
    <s v=""/>
    <x v="532"/>
    <n v="1"/>
    <n v="0"/>
    <n v="29"/>
    <n v="29"/>
    <x v="0"/>
    <x v="0"/>
    <x v="556"/>
  </r>
  <r>
    <x v="22"/>
    <s v="Feet"/>
    <s v=""/>
    <x v="533"/>
    <n v="1"/>
    <n v="0"/>
    <n v="2.3949250000000002"/>
    <n v="2.3949250000000002"/>
    <x v="0"/>
    <x v="0"/>
    <x v="557"/>
  </r>
  <r>
    <x v="22"/>
    <s v="Feet"/>
    <s v=""/>
    <x v="534"/>
    <n v="1"/>
    <n v="0"/>
    <n v="26"/>
    <n v="26"/>
    <x v="0"/>
    <x v="0"/>
    <x v="558"/>
  </r>
  <r>
    <x v="22"/>
    <s v="Feet"/>
    <s v=""/>
    <x v="535"/>
    <n v="1"/>
    <n v="0"/>
    <n v="20.947600000000001"/>
    <n v="20.947600000000001"/>
    <x v="0"/>
    <x v="0"/>
    <x v="559"/>
  </r>
  <r>
    <x v="22"/>
    <s v="Feet"/>
    <s v=""/>
    <x v="536"/>
    <n v="1"/>
    <n v="0"/>
    <n v="23"/>
    <n v="23"/>
    <x v="0"/>
    <x v="0"/>
    <x v="560"/>
  </r>
  <r>
    <x v="22"/>
    <s v="Feet"/>
    <s v=""/>
    <x v="537"/>
    <n v="1"/>
    <n v="0"/>
    <n v="29"/>
    <n v="29"/>
    <x v="0"/>
    <x v="0"/>
    <x v="561"/>
  </r>
  <r>
    <x v="22"/>
    <s v="Feet"/>
    <s v=""/>
    <x v="538"/>
    <n v="5"/>
    <n v="0"/>
    <n v="13.210699999999999"/>
    <n v="13.210699999999999"/>
    <x v="1"/>
    <x v="0"/>
    <x v="562"/>
  </r>
  <r>
    <x v="22"/>
    <s v="Feet"/>
    <s v=""/>
    <x v="539"/>
    <n v="2"/>
    <n v="0"/>
    <n v="17.84225"/>
    <n v="17.84225"/>
    <x v="1"/>
    <x v="0"/>
    <x v="563"/>
  </r>
  <r>
    <x v="22"/>
    <s v="Feet"/>
    <s v=""/>
    <x v="540"/>
    <n v="5"/>
    <n v="0"/>
    <n v="22.579149999999998"/>
    <n v="22.579149999999998"/>
    <x v="1"/>
    <x v="0"/>
    <x v="564"/>
  </r>
  <r>
    <x v="22"/>
    <s v="Feet"/>
    <s v=""/>
    <x v="541"/>
    <n v="1"/>
    <n v="0"/>
    <n v="29"/>
    <n v="29"/>
    <x v="1"/>
    <x v="0"/>
    <x v="565"/>
  </r>
  <r>
    <x v="22"/>
    <s v="Feet"/>
    <s v=""/>
    <x v="542"/>
    <n v="1"/>
    <n v="0"/>
    <n v="30"/>
    <n v="30"/>
    <x v="0"/>
    <x v="0"/>
    <x v="566"/>
  </r>
  <r>
    <x v="22"/>
    <s v="Feet"/>
    <s v=""/>
    <x v="543"/>
    <n v="5"/>
    <n v="1"/>
    <n v="20.536021312500004"/>
    <n v="20.536021312500004"/>
    <x v="1"/>
    <x v="0"/>
    <x v="567"/>
  </r>
  <r>
    <x v="22"/>
    <s v="Feet"/>
    <s v=""/>
    <x v="544"/>
    <n v="6"/>
    <n v="0"/>
    <n v="15.10535"/>
    <n v="15.10535"/>
    <x v="1"/>
    <x v="0"/>
    <x v="568"/>
  </r>
  <r>
    <x v="22"/>
    <s v="Feet"/>
    <s v=""/>
    <x v="545"/>
    <n v="2"/>
    <n v="0"/>
    <n v="17.84225"/>
    <n v="17.84225"/>
    <x v="1"/>
    <x v="0"/>
    <x v="569"/>
  </r>
  <r>
    <x v="22"/>
    <s v="Feet"/>
    <s v=""/>
    <x v="546"/>
    <n v="1"/>
    <n v="0"/>
    <n v="30"/>
    <n v="30"/>
    <x v="0"/>
    <x v="0"/>
    <x v="570"/>
  </r>
  <r>
    <x v="22"/>
    <s v="Feet"/>
    <s v=""/>
    <x v="547"/>
    <n v="1"/>
    <n v="0"/>
    <n v="30"/>
    <n v="30"/>
    <x v="1"/>
    <x v="0"/>
    <x v="571"/>
  </r>
  <r>
    <x v="22"/>
    <s v="Feet"/>
    <s v=""/>
    <x v="548"/>
    <n v="1"/>
    <n v="0"/>
    <n v="24"/>
    <n v="24"/>
    <x v="0"/>
    <x v="0"/>
    <x v="572"/>
  </r>
  <r>
    <x v="22"/>
    <s v="Feet"/>
    <s v=""/>
    <x v="549"/>
    <n v="1"/>
    <n v="0"/>
    <n v="12.84225"/>
    <n v="12.84225"/>
    <x v="0"/>
    <x v="0"/>
    <x v="573"/>
  </r>
  <r>
    <x v="22"/>
    <s v="Feet"/>
    <s v=""/>
    <x v="550"/>
    <n v="1"/>
    <n v="0"/>
    <n v="29"/>
    <n v="29"/>
    <x v="1"/>
    <x v="0"/>
    <x v="574"/>
  </r>
  <r>
    <x v="22"/>
    <s v="Feet"/>
    <s v=""/>
    <x v="551"/>
    <n v="1"/>
    <n v="0"/>
    <n v="23.658024999999999"/>
    <n v="23.658024999999999"/>
    <x v="0"/>
    <x v="0"/>
    <x v="575"/>
  </r>
  <r>
    <x v="22"/>
    <s v="Feet"/>
    <s v=""/>
    <x v="552"/>
    <n v="1"/>
    <n v="0"/>
    <n v="29"/>
    <n v="29"/>
    <x v="1"/>
    <x v="0"/>
    <x v="576"/>
  </r>
  <r>
    <x v="22"/>
    <s v="Feet"/>
    <s v=""/>
    <x v="553"/>
    <n v="1"/>
    <n v="0"/>
    <n v="26"/>
    <n v="26"/>
    <x v="1"/>
    <x v="0"/>
    <x v="577"/>
  </r>
  <r>
    <x v="22"/>
    <s v="Feet"/>
    <s v=""/>
    <x v="554"/>
    <n v="5"/>
    <n v="0"/>
    <n v="18.579149999999998"/>
    <n v="18.579149999999998"/>
    <x v="1"/>
    <x v="0"/>
    <x v="578"/>
  </r>
  <r>
    <x v="22"/>
    <s v="Feet"/>
    <s v=""/>
    <x v="555"/>
    <n v="5"/>
    <n v="0"/>
    <n v="22.394925000000001"/>
    <n v="22.394925000000001"/>
    <x v="1"/>
    <x v="0"/>
    <x v="579"/>
  </r>
  <r>
    <x v="22"/>
    <s v="Feet"/>
    <s v=""/>
    <x v="556"/>
    <n v="1"/>
    <n v="0"/>
    <n v="29"/>
    <n v="29"/>
    <x v="0"/>
    <x v="0"/>
    <x v="580"/>
  </r>
  <r>
    <x v="22"/>
    <s v="Feet"/>
    <s v=""/>
    <x v="557"/>
    <n v="3"/>
    <n v="1"/>
    <n v="19.430671312500003"/>
    <n v="19.430671312500003"/>
    <x v="1"/>
    <x v="0"/>
    <x v="581"/>
  </r>
  <r>
    <x v="22"/>
    <s v="Feet"/>
    <s v=""/>
    <x v="558"/>
    <n v="4"/>
    <n v="0"/>
    <n v="16.210699999999999"/>
    <n v="16.210699999999999"/>
    <x v="1"/>
    <x v="0"/>
    <x v="582"/>
  </r>
  <r>
    <x v="22"/>
    <s v="Feet"/>
    <s v=""/>
    <x v="559"/>
    <n v="3"/>
    <n v="0"/>
    <n v="33.84225"/>
    <n v="33.84225"/>
    <x v="1"/>
    <x v="0"/>
    <x v="583"/>
  </r>
  <r>
    <x v="22"/>
    <s v="Feet"/>
    <s v=""/>
    <x v="560"/>
    <n v="3"/>
    <n v="0"/>
    <n v="14.185324999999999"/>
    <n v="14.185324999999999"/>
    <x v="1"/>
    <x v="0"/>
    <x v="584"/>
  </r>
  <r>
    <x v="22"/>
    <s v="Feet"/>
    <s v=""/>
    <x v="561"/>
    <n v="1"/>
    <n v="0"/>
    <n v="30"/>
    <n v="30"/>
    <x v="1"/>
    <x v="0"/>
    <x v="585"/>
  </r>
  <r>
    <x v="22"/>
    <s v="Feet"/>
    <s v=""/>
    <x v="562"/>
    <n v="1"/>
    <n v="0"/>
    <n v="24"/>
    <n v="24"/>
    <x v="1"/>
    <x v="0"/>
    <x v="586"/>
  </r>
  <r>
    <x v="22"/>
    <s v="Feet"/>
    <s v=""/>
    <x v="563"/>
    <n v="1"/>
    <n v="0"/>
    <n v="9.7633749999999999"/>
    <n v="9.7633749999999999"/>
    <x v="0"/>
    <x v="0"/>
    <x v="587"/>
  </r>
  <r>
    <x v="22"/>
    <s v="Feet"/>
    <s v=""/>
    <x v="564"/>
    <n v="1"/>
    <n v="0"/>
    <n v="24"/>
    <n v="24"/>
    <x v="1"/>
    <x v="0"/>
    <x v="588"/>
  </r>
  <r>
    <x v="22"/>
    <s v="Feet"/>
    <s v=""/>
    <x v="565"/>
    <n v="1"/>
    <n v="0"/>
    <n v="26"/>
    <n v="26"/>
    <x v="1"/>
    <x v="0"/>
    <x v="589"/>
  </r>
  <r>
    <x v="22"/>
    <s v="Feet"/>
    <s v=""/>
    <x v="566"/>
    <n v="2"/>
    <n v="0"/>
    <n v="26.105350000000001"/>
    <n v="26.105350000000001"/>
    <x v="1"/>
    <x v="0"/>
    <x v="590"/>
  </r>
  <r>
    <x v="22"/>
    <s v="Feet"/>
    <s v=""/>
    <x v="567"/>
    <n v="1"/>
    <n v="0"/>
    <n v="15.026475"/>
    <n v="15.026475"/>
    <x v="0"/>
    <x v="0"/>
    <x v="591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2"/>
  </r>
  <r>
    <x v="23"/>
    <s v="Enchant"/>
    <s v=""/>
    <x v="568"/>
    <n v="2"/>
    <n v="0"/>
    <n v="0"/>
    <n v="0"/>
    <x v="1"/>
    <x v="0"/>
    <x v="593"/>
  </r>
  <r>
    <x v="23"/>
    <s v="Enchant"/>
    <s v=""/>
    <x v="569"/>
    <n v="1"/>
    <n v="0"/>
    <n v="0"/>
    <n v="0"/>
    <x v="0"/>
    <x v="0"/>
    <x v="594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5"/>
  </r>
  <r>
    <x v="24"/>
    <s v="Finger"/>
    <s v=""/>
    <x v="570"/>
    <n v="3"/>
    <n v="0"/>
    <n v="14"/>
    <n v="14"/>
    <x v="1"/>
    <x v="0"/>
    <x v="596"/>
  </r>
  <r>
    <x v="24"/>
    <s v="Finger"/>
    <s v=""/>
    <x v="571"/>
    <n v="5"/>
    <n v="0"/>
    <n v="12.5273"/>
    <n v="12.5273"/>
    <x v="1"/>
    <x v="0"/>
    <x v="597"/>
  </r>
  <r>
    <x v="24"/>
    <s v="Finger"/>
    <s v=""/>
    <x v="572"/>
    <n v="3"/>
    <n v="1"/>
    <n v="40.430671312500003"/>
    <n v="40.430671312500003"/>
    <x v="1"/>
    <x v="0"/>
    <x v="598"/>
  </r>
  <r>
    <x v="24"/>
    <s v="Finger"/>
    <s v=""/>
    <x v="573"/>
    <n v="2"/>
    <n v="0"/>
    <n v="11.0535"/>
    <n v="11.0535"/>
    <x v="1"/>
    <x v="0"/>
    <x v="599"/>
  </r>
  <r>
    <x v="24"/>
    <s v="Finger"/>
    <s v=""/>
    <x v="574"/>
    <n v="6"/>
    <n v="0"/>
    <n v="24.658024999999999"/>
    <n v="24.658024999999999"/>
    <x v="1"/>
    <x v="0"/>
    <x v="600"/>
  </r>
  <r>
    <x v="24"/>
    <s v="Finger"/>
    <s v=""/>
    <x v="575"/>
    <n v="6"/>
    <n v="1"/>
    <n v="53.219971312500007"/>
    <n v="53.219971312500007"/>
    <x v="1"/>
    <x v="0"/>
    <x v="601"/>
  </r>
  <r>
    <x v="24"/>
    <s v="Finger"/>
    <s v=""/>
    <x v="576"/>
    <n v="1"/>
    <n v="0"/>
    <n v="13"/>
    <n v="13"/>
    <x v="0"/>
    <x v="0"/>
    <x v="602"/>
  </r>
  <r>
    <x v="24"/>
    <s v="Finger"/>
    <s v="Except"/>
    <x v="577"/>
    <n v="3"/>
    <n v="0"/>
    <n v="13.84225"/>
    <n v="13.84225"/>
    <x v="1"/>
    <x v="0"/>
    <x v="603"/>
  </r>
  <r>
    <x v="24"/>
    <s v="Finger"/>
    <s v=""/>
    <x v="578"/>
    <n v="5"/>
    <n v="0"/>
    <n v="22.0535"/>
    <n v="22.0535"/>
    <x v="1"/>
    <x v="0"/>
    <x v="604"/>
  </r>
  <r>
    <x v="24"/>
    <s v="Finger"/>
    <s v=""/>
    <x v="579"/>
    <n v="1"/>
    <n v="0"/>
    <n v="13.264199999999999"/>
    <n v="13.264199999999999"/>
    <x v="0"/>
    <x v="0"/>
    <x v="605"/>
  </r>
  <r>
    <x v="24"/>
    <s v="Finger"/>
    <s v=""/>
    <x v="580"/>
    <n v="4"/>
    <n v="0"/>
    <n v="24.026475000000001"/>
    <n v="24.026475000000001"/>
    <x v="1"/>
    <x v="0"/>
    <x v="606"/>
  </r>
  <r>
    <x v="24"/>
    <s v="Finger"/>
    <s v=""/>
    <x v="581"/>
    <n v="1"/>
    <n v="0"/>
    <n v="19.289574999999999"/>
    <n v="19.289574999999999"/>
    <x v="1"/>
    <x v="0"/>
    <x v="607"/>
  </r>
  <r>
    <x v="24"/>
    <s v="Finger"/>
    <s v=""/>
    <x v="582"/>
    <n v="3"/>
    <n v="0"/>
    <n v="14"/>
    <n v="14"/>
    <x v="1"/>
    <x v="0"/>
    <x v="608"/>
  </r>
  <r>
    <x v="24"/>
    <s v="Finger"/>
    <s v="Except"/>
    <x v="583"/>
    <n v="1"/>
    <n v="0"/>
    <n v="19.289574999999999"/>
    <n v="19.289574999999999"/>
    <x v="0"/>
    <x v="0"/>
    <x v="609"/>
  </r>
  <r>
    <x v="24"/>
    <s v="Finger"/>
    <s v=""/>
    <x v="584"/>
    <n v="4"/>
    <n v="0"/>
    <n v="34.158850000000001"/>
    <n v="34.158850000000001"/>
    <x v="1"/>
    <x v="0"/>
    <x v="610"/>
  </r>
  <r>
    <x v="24"/>
    <s v="Finger"/>
    <s v=""/>
    <x v="585"/>
    <n v="3"/>
    <n v="0"/>
    <n v="19"/>
    <n v="19"/>
    <x v="1"/>
    <x v="0"/>
    <x v="611"/>
  </r>
  <r>
    <x v="24"/>
    <s v="Finger"/>
    <s v=""/>
    <x v="586"/>
    <n v="2"/>
    <n v="0"/>
    <n v="13.448425"/>
    <n v="13.448425"/>
    <x v="1"/>
    <x v="0"/>
    <x v="612"/>
  </r>
  <r>
    <x v="24"/>
    <s v="Finger"/>
    <s v="Except"/>
    <x v="587"/>
    <n v="3"/>
    <n v="0"/>
    <n v="33"/>
    <n v="33"/>
    <x v="1"/>
    <x v="0"/>
    <x v="613"/>
  </r>
  <r>
    <x v="24"/>
    <s v="Finger"/>
    <s v=""/>
    <x v="588"/>
    <n v="5"/>
    <n v="0"/>
    <n v="26"/>
    <n v="26"/>
    <x v="1"/>
    <x v="0"/>
    <x v="614"/>
  </r>
  <r>
    <x v="24"/>
    <s v="Finger"/>
    <s v=""/>
    <x v="589"/>
    <n v="5"/>
    <n v="0"/>
    <n v="21.711525000000002"/>
    <n v="21.711525000000002"/>
    <x v="1"/>
    <x v="0"/>
    <x v="615"/>
  </r>
  <r>
    <x v="24"/>
    <s v="Finger"/>
    <s v=""/>
    <x v="590"/>
    <n v="6"/>
    <n v="0"/>
    <n v="12.89575"/>
    <n v="12.89575"/>
    <x v="1"/>
    <x v="0"/>
    <x v="616"/>
  </r>
  <r>
    <x v="24"/>
    <s v="Finger"/>
    <s v=""/>
    <x v="591"/>
    <n v="5"/>
    <n v="1"/>
    <n v="55.325321312500009"/>
    <n v="55.325321312500009"/>
    <x v="1"/>
    <x v="0"/>
    <x v="617"/>
  </r>
  <r>
    <x v="24"/>
    <s v="Finger"/>
    <s v=""/>
    <x v="592"/>
    <n v="5"/>
    <n v="0"/>
    <n v="36.0535"/>
    <n v="36.0535"/>
    <x v="1"/>
    <x v="0"/>
    <x v="618"/>
  </r>
  <r>
    <x v="24"/>
    <s v="Finger"/>
    <s v=""/>
    <x v="593"/>
    <n v="5"/>
    <n v="1"/>
    <n v="33.219971312500007"/>
    <n v="33.219971312500007"/>
    <x v="1"/>
    <x v="0"/>
    <x v="619"/>
  </r>
  <r>
    <x v="24"/>
    <s v="Finger"/>
    <s v=""/>
    <x v="594"/>
    <n v="6"/>
    <n v="1"/>
    <n v="49.273471312500007"/>
    <n v="49.273471312500007"/>
    <x v="1"/>
    <x v="0"/>
    <x v="620"/>
  </r>
  <r>
    <x v="24"/>
    <s v="Finger"/>
    <s v=""/>
    <x v="595"/>
    <n v="5"/>
    <n v="0"/>
    <n v="29.658024999999999"/>
    <n v="29.658024999999999"/>
    <x v="1"/>
    <x v="0"/>
    <x v="621"/>
  </r>
  <r>
    <x v="24"/>
    <s v="Finger"/>
    <s v=""/>
    <x v="596"/>
    <n v="1"/>
    <n v="0"/>
    <n v="19.289574999999999"/>
    <n v="19.289574999999999"/>
    <x v="0"/>
    <x v="0"/>
    <x v="622"/>
  </r>
  <r>
    <x v="24"/>
    <s v="Finger"/>
    <s v=""/>
    <x v="597"/>
    <n v="5"/>
    <n v="0"/>
    <n v="22"/>
    <n v="22"/>
    <x v="1"/>
    <x v="0"/>
    <x v="623"/>
  </r>
  <r>
    <x v="24"/>
    <s v="Finger"/>
    <s v=""/>
    <x v="598"/>
    <n v="5"/>
    <n v="0"/>
    <n v="44"/>
    <n v="44"/>
    <x v="1"/>
    <x v="0"/>
    <x v="624"/>
  </r>
  <r>
    <x v="24"/>
    <s v="Finger"/>
    <s v="Set 2"/>
    <x v="599"/>
    <n v="4"/>
    <n v="1"/>
    <n v="19.614896312500004"/>
    <n v="19.614896312500004"/>
    <x v="1"/>
    <x v="0"/>
    <x v="625"/>
  </r>
  <r>
    <x v="24"/>
    <s v="Finger"/>
    <s v="Set 2"/>
    <x v="600"/>
    <n v="4"/>
    <n v="1"/>
    <n v="30.062221312500004"/>
    <n v="30.062221312500004"/>
    <x v="1"/>
    <x v="0"/>
    <x v="626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27"/>
  </r>
  <r>
    <x v="25"/>
    <s v="Trinket"/>
    <s v=""/>
    <x v="601"/>
    <n v="1"/>
    <n v="0"/>
    <n v="29"/>
    <n v="29"/>
    <x v="0"/>
    <x v="0"/>
    <x v="628"/>
  </r>
  <r>
    <x v="25"/>
    <s v="Trinket"/>
    <s v=""/>
    <x v="602"/>
    <n v="1"/>
    <n v="0"/>
    <n v="12"/>
    <n v="12"/>
    <x v="0"/>
    <x v="0"/>
    <x v="629"/>
  </r>
  <r>
    <x v="25"/>
    <s v="Trinket"/>
    <s v=""/>
    <x v="603"/>
    <n v="5"/>
    <n v="0"/>
    <n v="0"/>
    <n v="0"/>
    <x v="1"/>
    <x v="0"/>
    <x v="630"/>
  </r>
  <r>
    <x v="25"/>
    <s v="Trinket"/>
    <s v=""/>
    <x v="604"/>
    <n v="6"/>
    <n v="0"/>
    <n v="22.106999999999999"/>
    <n v="22.106999999999999"/>
    <x v="1"/>
    <x v="0"/>
    <x v="631"/>
  </r>
  <r>
    <x v="25"/>
    <s v="Trinket"/>
    <s v=""/>
    <x v="605"/>
    <n v="5"/>
    <n v="0"/>
    <n v="0"/>
    <n v="0"/>
    <x v="1"/>
    <x v="0"/>
    <x v="632"/>
  </r>
  <r>
    <x v="25"/>
    <s v="Trinket"/>
    <s v=""/>
    <x v="606"/>
    <n v="1"/>
    <n v="0"/>
    <n v="22.106999999999999"/>
    <n v="22.106999999999999"/>
    <x v="0"/>
    <x v="0"/>
    <x v="633"/>
  </r>
  <r>
    <x v="25"/>
    <s v="Trinket"/>
    <s v=""/>
    <x v="607"/>
    <n v="6"/>
    <n v="0"/>
    <n v="85"/>
    <n v="85"/>
    <x v="1"/>
    <x v="0"/>
    <x v="634"/>
  </r>
  <r>
    <x v="25"/>
    <s v="Trinket"/>
    <s v=""/>
    <x v="608"/>
    <n v="4"/>
    <n v="0"/>
    <n v="0"/>
    <n v="0"/>
    <x v="1"/>
    <x v="0"/>
    <x v="635"/>
  </r>
  <r>
    <x v="25"/>
    <s v="Trinket"/>
    <s v=""/>
    <x v="609"/>
    <n v="3"/>
    <n v="2"/>
    <n v="78.439942625000015"/>
    <n v="78.439942625000015"/>
    <x v="1"/>
    <x v="0"/>
    <x v="636"/>
  </r>
  <r>
    <x v="25"/>
    <s v="Trinket"/>
    <s v=""/>
    <x v="610"/>
    <n v="4"/>
    <n v="0"/>
    <n v="0"/>
    <n v="0"/>
    <x v="1"/>
    <x v="0"/>
    <x v="637"/>
  </r>
  <r>
    <x v="25"/>
    <s v="Trinket"/>
    <s v=""/>
    <x v="611"/>
    <n v="4"/>
    <n v="0"/>
    <n v="48"/>
    <n v="48"/>
    <x v="1"/>
    <x v="0"/>
    <x v="638"/>
  </r>
  <r>
    <x v="25"/>
    <s v="Trinket"/>
    <s v=""/>
    <x v="612"/>
    <n v="6"/>
    <n v="0"/>
    <n v="0"/>
    <n v="0"/>
    <x v="1"/>
    <x v="0"/>
    <x v="639"/>
  </r>
  <r>
    <x v="25"/>
    <s v="Trinket"/>
    <s v=""/>
    <x v="613"/>
    <n v="2"/>
    <n v="0"/>
    <n v="0"/>
    <n v="0"/>
    <x v="1"/>
    <x v="0"/>
    <x v="640"/>
  </r>
  <r>
    <x v="25"/>
    <s v="Trinket"/>
    <s v=""/>
    <x v="614"/>
    <n v="6"/>
    <n v="0"/>
    <n v="40"/>
    <n v="40"/>
    <x v="1"/>
    <x v="0"/>
    <x v="641"/>
  </r>
  <r>
    <x v="25"/>
    <s v="Trinket"/>
    <s v=""/>
    <x v="615"/>
    <n v="4"/>
    <n v="0"/>
    <n v="0"/>
    <n v="0"/>
    <x v="1"/>
    <x v="0"/>
    <x v="642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16"/>
    <m/>
    <m/>
    <m/>
    <m/>
    <x v="3"/>
    <x v="2"/>
    <x v="6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76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4"/>
        <item m="1" x="5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12"/>
        <item m="1" x="2258"/>
        <item m="1" x="6782"/>
        <item m="1" x="5978"/>
        <item m="1" x="1762"/>
        <item m="1" x="1384"/>
        <item m="1" x="1138"/>
        <item m="1" x="4194"/>
        <item m="1" x="6440"/>
        <item m="1" x="2121"/>
        <item m="1" x="7497"/>
        <item m="1" x="5088"/>
        <item m="1" x="6049"/>
        <item m="1" x="4367"/>
        <item m="1" x="906"/>
        <item m="1" x="7535"/>
        <item m="1" x="2823"/>
        <item m="1" x="6143"/>
        <item m="1" x="6420"/>
        <item m="1" x="1463"/>
        <item m="1" x="3050"/>
        <item m="1" x="5553"/>
        <item m="1" x="3332"/>
        <item m="1" x="786"/>
        <item m="1" x="421"/>
        <item m="1" x="1687"/>
        <item m="1" x="3635"/>
        <item m="1" x="4616"/>
        <item m="1" x="1524"/>
        <item m="1" x="208"/>
        <item m="1" x="2915"/>
        <item m="1" x="3696"/>
        <item m="1" x="4993"/>
        <item m="1" x="3503"/>
        <item m="1" x="4402"/>
        <item m="1" x="2072"/>
        <item m="1" x="2840"/>
        <item m="1" x="3992"/>
        <item m="1" x="3852"/>
        <item m="1" x="4111"/>
        <item m="1" x="3653"/>
        <item m="1" x="4915"/>
        <item m="1" x="1010"/>
        <item m="1" x="5966"/>
        <item m="1" x="1456"/>
        <item m="1" x="6846"/>
        <item m="1" x="6715"/>
        <item m="1" x="2659"/>
        <item m="1" x="7876"/>
        <item m="1" x="5182"/>
        <item m="1" x="2097"/>
        <item m="1" x="4112"/>
        <item m="1" x="4062"/>
        <item m="1" x="2208"/>
        <item m="1" x="374"/>
        <item m="1" x="145"/>
        <item m="1" x="2099"/>
        <item m="1" x="6137"/>
        <item m="1" x="2306"/>
        <item m="1" x="1846"/>
        <item m="1" x="2797"/>
        <item m="1" x="3095"/>
        <item m="1" x="7896"/>
        <item m="1" x="5893"/>
        <item m="1" x="2857"/>
        <item m="1" x="7657"/>
        <item m="1" x="6890"/>
        <item m="1" x="2289"/>
        <item m="1" x="6142"/>
        <item m="1" x="5399"/>
        <item m="1" x="246"/>
        <item m="1" x="2159"/>
        <item m="1" x="7895"/>
        <item m="1" x="6202"/>
        <item m="1" x="4134"/>
        <item m="1" x="837"/>
        <item m="1" x="144"/>
        <item m="1" x="5552"/>
        <item m="1" x="1124"/>
        <item m="1" x="934"/>
        <item m="1" x="5536"/>
        <item m="1" x="6999"/>
        <item m="1" x="5945"/>
        <item m="1" x="1469"/>
        <item m="1" x="1907"/>
        <item m="1" x="5562"/>
        <item m="1" x="92"/>
        <item m="1" x="7365"/>
        <item m="1" x="7387"/>
        <item m="1" x="4705"/>
        <item m="1" x="4071"/>
        <item m="1" x="3596"/>
        <item m="1" x="2026"/>
        <item m="1" x="489"/>
        <item m="1" x="6149"/>
        <item m="1" x="638"/>
        <item m="1" x="1422"/>
        <item m="1" x="235"/>
        <item m="1" x="3755"/>
        <item m="1" x="5778"/>
        <item m="1" x="5462"/>
        <item m="1" x="298"/>
        <item m="1" x="3749"/>
        <item m="1" x="2878"/>
        <item m="1" x="5008"/>
        <item m="1" x="7687"/>
        <item m="1" x="2630"/>
        <item m="1" x="1890"/>
        <item m="1" x="7335"/>
        <item m="1" x="5892"/>
        <item m="1" x="6829"/>
        <item m="1" x="4673"/>
        <item m="1" x="7019"/>
        <item m="1" x="2396"/>
        <item m="1" x="4241"/>
        <item m="1" x="7488"/>
        <item m="1" x="4431"/>
        <item m="1" x="4719"/>
        <item m="1" x="7611"/>
        <item m="1" x="6078"/>
        <item m="1" x="7006"/>
        <item m="1" x="6188"/>
        <item m="1" x="5494"/>
        <item m="1" x="3353"/>
        <item m="1" x="1628"/>
        <item m="1" x="1347"/>
        <item m="1" x="4055"/>
        <item m="1" x="2357"/>
        <item m="1" x="2189"/>
        <item m="1" x="251"/>
        <item m="1" x="5871"/>
        <item m="1" x="4366"/>
        <item m="1" x="7152"/>
        <item m="1" x="5444"/>
        <item m="1" x="2188"/>
        <item m="1" x="1922"/>
        <item m="1" x="3230"/>
        <item m="1" x="1655"/>
        <item m="1" x="5561"/>
        <item m="1" x="4576"/>
        <item m="1" x="3282"/>
        <item m="1" x="6714"/>
        <item m="1" x="6102"/>
        <item m="1" x="5551"/>
        <item m="1" x="1353"/>
        <item m="1" x="950"/>
        <item m="1" x="1123"/>
        <item m="1" x="2684"/>
        <item m="1" x="362"/>
        <item m="1" x="6696"/>
        <item m="1" x="1040"/>
        <item m="1" x="226"/>
        <item m="1" x="1728"/>
        <item m="1" x="399"/>
        <item m="1" x="1859"/>
        <item m="1" x="4216"/>
        <item m="1" x="1795"/>
        <item m="1" x="1073"/>
        <item m="1" x="5881"/>
        <item m="1" x="2200"/>
        <item m="1" x="6998"/>
        <item m="1" x="1800"/>
        <item m="1" x="1957"/>
        <item m="1" x="1968"/>
        <item m="1" x="3788"/>
        <item m="1" x="5155"/>
        <item m="1" x="1049"/>
        <item m="1" x="3232"/>
        <item m="1" x="6408"/>
        <item m="1" x="4645"/>
        <item m="1" x="5704"/>
        <item m="1" x="5577"/>
        <item m="1" x="373"/>
        <item m="1" x="7224"/>
        <item m="1" x="7441"/>
        <item m="1" x="2887"/>
        <item m="1" x="5486"/>
        <item m="1" x="3941"/>
        <item m="1" x="3541"/>
        <item m="1" x="5108"/>
        <item m="1" x="7694"/>
        <item m="1" x="3509"/>
        <item m="1" x="5367"/>
        <item m="1" x="6805"/>
        <item m="1" x="6731"/>
        <item m="1" x="5423"/>
        <item m="1" x="7847"/>
        <item m="1" x="2934"/>
        <item m="1" x="4215"/>
        <item m="1" x="5719"/>
        <item m="1" x="6498"/>
        <item m="1" x="1425"/>
        <item m="1" x="3439"/>
        <item m="1" x="6105"/>
        <item m="1" x="7798"/>
        <item m="1" x="872"/>
        <item m="1" x="7809"/>
        <item m="1" x="1233"/>
        <item m="1" x="5123"/>
        <item m="1" x="2245"/>
        <item m="1" x="5691"/>
        <item m="1" x="381"/>
        <item m="1" x="3895"/>
        <item m="1" x="2146"/>
        <item m="1" x="5491"/>
        <item m="1" x="274"/>
        <item m="1" x="5181"/>
        <item m="1" x="2893"/>
        <item m="1" x="5652"/>
        <item m="1" x="1294"/>
        <item m="1" x="5118"/>
        <item m="1" x="4046"/>
        <item m="1" x="1039"/>
        <item m="1" x="7610"/>
        <item m="1" x="993"/>
        <item m="1" x="1433"/>
        <item m="1" x="4710"/>
        <item m="1" x="3253"/>
        <item m="1" x="4225"/>
        <item m="1" x="5985"/>
        <item m="1" x="2386"/>
        <item m="1" x="864"/>
        <item m="1" x="7516"/>
        <item m="1" x="4683"/>
        <item m="1" x="739"/>
        <item m="1" x="5284"/>
        <item m="1" x="2380"/>
        <item m="1" x="1174"/>
        <item m="1" x="3295"/>
        <item m="1" x="1189"/>
        <item m="1" x="2501"/>
        <item m="1" x="5410"/>
        <item m="1" x="128"/>
        <item m="1" x="2751"/>
        <item m="1" x="949"/>
        <item m="1" x="6670"/>
        <item m="1" x="5375"/>
        <item m="1" x="330"/>
        <item m="1" x="7719"/>
        <item m="1" x="2977"/>
        <item m="1" x="2656"/>
        <item m="1" x="5107"/>
        <item m="1" x="2769"/>
        <item m="1" x="963"/>
        <item m="1" x="5422"/>
        <item m="1" x="3521"/>
        <item m="1" x="537"/>
        <item m="1" x="577"/>
        <item m="1" x="1477"/>
        <item m="1" x="3676"/>
        <item m="1" x="2219"/>
        <item m="1" x="1624"/>
        <item m="1" x="6093"/>
        <item m="1" x="7496"/>
        <item m="1" x="5163"/>
        <item m="1" x="7681"/>
        <item m="1" x="2873"/>
        <item m="1" x="2655"/>
        <item m="1" x="6840"/>
        <item m="1" x="2629"/>
        <item m="1" x="4800"/>
        <item m="1" x="6608"/>
        <item m="1" x="4106"/>
        <item m="1" x="1845"/>
        <item m="1" x="5301"/>
        <item m="1" x="1376"/>
        <item m="1" x="1835"/>
        <item m="1" x="1476"/>
        <item m="1" x="1761"/>
        <item m="1" x="662"/>
        <item m="1" x="5542"/>
        <item m="1" x="7816"/>
        <item m="1" x="5809"/>
        <item m="1" x="7393"/>
        <item m="1" x="207"/>
        <item m="1" x="1563"/>
        <item m="1" x="901"/>
        <item m="1" x="3966"/>
        <item m="1" x="4950"/>
        <item m="1" x="5923"/>
        <item m="1" x="6381"/>
        <item m="1" x="5938"/>
        <item m="1" x="6757"/>
        <item m="1" x="2235"/>
        <item m="1" x="948"/>
        <item m="1" x="5122"/>
        <item m="1" x="5656"/>
        <item m="1" x="3719"/>
        <item m="1" x="5186"/>
        <item m="1" x="6109"/>
        <item m="1" x="5379"/>
        <item m="1" x="6521"/>
        <item m="1" x="5133"/>
        <item m="1" x="5378"/>
        <item m="1" x="6444"/>
        <item m="1" x="3748"/>
        <item m="1" x="5216"/>
        <item m="1" x="7353"/>
        <item m="1" x="127"/>
        <item m="1" x="1824"/>
        <item m="1" x="7176"/>
        <item m="1" x="6297"/>
        <item m="1" x="4836"/>
        <item m="1" x="1442"/>
        <item m="1" x="7636"/>
        <item m="1" x="985"/>
        <item m="1" x="1578"/>
        <item m="1" x="1238"/>
        <item m="1" x="4073"/>
        <item m="1" x="7246"/>
        <item m="1" x="5231"/>
        <item m="1" x="7653"/>
        <item m="1" x="3252"/>
        <item m="1" x="1475"/>
        <item m="1" x="2008"/>
        <item m="1" x="6524"/>
        <item m="1" x="6920"/>
        <item m="1" x="3647"/>
        <item m="1" x="1804"/>
        <item m="1" x="1293"/>
        <item m="1" x="2966"/>
        <item m="1" x="2218"/>
        <item m="1" x="7181"/>
        <item m="1" x="5447"/>
        <item m="1" x="3269"/>
        <item m="1" x="4483"/>
        <item m="1" x="2217"/>
        <item m="1" x="2707"/>
        <item m="1" x="4857"/>
        <item m="1" x="923"/>
        <item m="1" x="6877"/>
        <item m="1" x="1054"/>
        <item m="1" x="3324"/>
        <item m="1" x="3059"/>
        <item m="1" x="2547"/>
        <item m="1" x="4769"/>
        <item m="1" x="4760"/>
        <item m="1" x="4020"/>
        <item m="1" x="7738"/>
        <item m="1" x="6403"/>
        <item m="1" x="7777"/>
        <item m="1" x="2844"/>
        <item m="1" x="1184"/>
        <item m="1" x="5703"/>
        <item m="1" x="2808"/>
        <item m="1" x="7883"/>
        <item m="1" x="631"/>
        <item m="1" x="3484"/>
        <item m="1" x="4459"/>
        <item m="1" x="3058"/>
        <item m="1" x="5078"/>
        <item m="1" x="143"/>
        <item m="1" x="6535"/>
        <item m="1" x="1906"/>
        <item m="1" x="2704"/>
        <item m="1" x="5385"/>
        <item m="1" x="6867"/>
        <item m="1" x="2459"/>
        <item m="1" x="5825"/>
        <item m="1" x="5350"/>
        <item m="1" x="836"/>
        <item m="1" x="4926"/>
        <item m="1" x="705"/>
        <item m="1" x="6607"/>
        <item m="1" x="5906"/>
        <item m="1" x="3911"/>
        <item m="1" x="5667"/>
        <item m="1" x="2658"/>
        <item m="1" x="992"/>
        <item m="1" x="5202"/>
        <item m="1" x="6606"/>
        <item m="1" x="5791"/>
        <item m="1" x="361"/>
        <item m="1" x="310"/>
        <item m="1" x="7105"/>
        <item m="1" x="998"/>
        <item m="1" x="2500"/>
        <item m="1" x="7162"/>
        <item m="1" x="6822"/>
        <item m="1" x="6251"/>
        <item m="1" x="5984"/>
        <item m="1" x="4418"/>
        <item m="1" x="1777"/>
        <item m="1" x="3578"/>
        <item m="1" x="1253"/>
        <item m="1" x="6654"/>
        <item m="1" x="7093"/>
        <item m="1" x="6296"/>
        <item m="1" x="1818"/>
        <item m="1" x="5677"/>
        <item m="1" x="3344"/>
        <item m="1" x="3715"/>
        <item m="1" x="5790"/>
        <item m="1" x="3864"/>
        <item m="1" x="2013"/>
        <item m="1" x="6534"/>
        <item m="1" x="3502"/>
        <item m="1" x="5211"/>
        <item m="1" x="4360"/>
        <item m="1" x="5077"/>
        <item m="1" x="2225"/>
        <item m="1" x="1087"/>
        <item m="1" x="7161"/>
        <item m="1" x="1303"/>
        <item m="1" x="6876"/>
        <item m="1" x="6802"/>
        <item m="1" x="2976"/>
        <item m="1" x="1905"/>
        <item m="1" x="1474"/>
        <item m="1" x="2207"/>
        <item m="1" x="2224"/>
        <item m="1" x="3754"/>
        <item m="1" x="5458"/>
        <item m="1" x="4488"/>
        <item m="1" x="4013"/>
        <item m="1" x="5245"/>
        <item m="1" x="1346"/>
        <item m="1" x="6494"/>
        <item m="1" x="7529"/>
        <item m="1" x="5144"/>
        <item m="1" x="6265"/>
        <item m="1" x="1325"/>
        <item m="1" x="1635"/>
        <item m="1" x="5905"/>
        <item m="1" x="6895"/>
        <item m="1" x="7528"/>
        <item m="1" x="1858"/>
        <item m="1" x="4105"/>
        <item m="1" x="403"/>
        <item m="1" x="5128"/>
        <item m="1" x="2115"/>
        <item m="1" x="933"/>
        <item m="1" x="2316"/>
        <item m="1" x="782"/>
        <item m="1" x="6256"/>
        <item m="1" x="6424"/>
        <item m="1" x="5493"/>
        <item m="1" x="186"/>
        <item m="1" x="2822"/>
        <item m="1" x="6014"/>
        <item m="1" x="2039"/>
        <item m="1" x="7891"/>
        <item m="1" x="4276"/>
        <item m="1" x="1577"/>
        <item m="1" x="6148"/>
        <item m="1" x="360"/>
        <item m="1" x="2788"/>
        <item m="1" x="6790"/>
        <item m="1" x="6492"/>
        <item m="1" x="2579"/>
        <item m="1" x="2906"/>
        <item m="1" x="1148"/>
        <item m="1" x="1946"/>
        <item m="1" x="6092"/>
        <item m="1" x="4417"/>
        <item m="1" x="4495"/>
        <item m="1" x="2385"/>
        <item m="1" x="3957"/>
        <item m="1" x="4163"/>
        <item m="1" x="2471"/>
        <item m="1" x="2193"/>
        <item m="1" x="5541"/>
        <item m="1" x="7599"/>
        <item m="1" x="4045"/>
        <item m="1" x="4398"/>
        <item m="1" x="3718"/>
        <item m="1" x="2905"/>
        <item m="1" x="6337"/>
        <item m="1" x="6214"/>
        <item m="1" x="3548"/>
        <item m="1" x="2516"/>
        <item m="1" x="3386"/>
        <item m="1" x="6866"/>
        <item m="1" x="4815"/>
        <item m="1" x="1542"/>
        <item m="1" x="2058"/>
        <item m="1" x="1248"/>
        <item m="1" x="3227"/>
        <item m="1" x="6262"/>
        <item m="1" x="3185"/>
        <item m="1" x="5929"/>
        <item m="1" x="1916"/>
        <item m="1" x="6187"/>
        <item m="1" x="7728"/>
        <item m="1" x="2911"/>
        <item m="1" x="7784"/>
        <item m="1" x="1582"/>
        <item m="1" x="4283"/>
        <item m="1" x="5838"/>
        <item m="1" x="3726"/>
        <item m="1" x="4830"/>
        <item m="1" x="7237"/>
        <item m="1" x="6101"/>
        <item m="1" x="2703"/>
        <item m="1" x="3914"/>
        <item m="1" x="7864"/>
        <item m="1" x="1844"/>
        <item m="1" x="2536"/>
        <item m="1" x="2418"/>
        <item m="1" x="5702"/>
        <item m="1" x="4275"/>
        <item m="1" x="2047"/>
        <item m="1" x="3268"/>
        <item m="1" x="695"/>
        <item m="1" x="5996"/>
        <item m="1" x="4430"/>
        <item m="1" x="1956"/>
        <item m="1" x="4185"/>
        <item m="1" x="4179"/>
        <item m="1" x="7110"/>
        <item m="1" x="855"/>
        <item m="1" x="6077"/>
        <item m="1" x="7078"/>
        <item m="1" x="4026"/>
        <item m="1" x="4162"/>
        <item m="1" x="5132"/>
        <item m="1" x="1270"/>
        <item m="1" x="3411"/>
        <item m="1" x="1738"/>
        <item m="1" x="3507"/>
        <item m="1" x="746"/>
        <item m="1" x="2848"/>
        <item m="1" x="4352"/>
        <item m="1" x="579"/>
        <item m="1" x="1781"/>
        <item m="1" x="5645"/>
        <item m="1" x="2929"/>
        <item m="1" x="5457"/>
        <item m="1" x="4471"/>
        <item m="1" x="1432"/>
        <item m="1" x="7890"/>
        <item m="1" x="2436"/>
        <item m="1" x="587"/>
        <item m="1" x="3164"/>
        <item m="1" x="5524"/>
        <item m="1" x="2350"/>
        <item m="1" x="2839"/>
        <item m="1" x="2096"/>
        <item m="1" x="2618"/>
        <item m="1" x="5743"/>
        <item m="1" x="4083"/>
        <item m="1" x="6717"/>
        <item m="1" x="5036"/>
        <item m="1" x="597"/>
        <item m="1" x="1967"/>
        <item m="1" x="185"/>
        <item m="1" x="154"/>
        <item m="1" x="6423"/>
        <item m="1" x="4429"/>
        <item m="1" x="2546"/>
        <item m="1" x="1319"/>
        <item m="1" x="3302"/>
        <item m="1" x="3406"/>
        <item m="1" x="5632"/>
        <item m="1" x="341"/>
        <item m="1" x="2411"/>
        <item m="1" x="3488"/>
        <item m="1" x="328"/>
        <item m="1" x="1230"/>
        <item m="1" x="7629"/>
        <item m="1" x="2002"/>
        <item m="1" x="7994"/>
        <item m="1" x="4003"/>
        <item m="1" x="7543"/>
        <item m="1" x="2796"/>
        <item m="1" x="6551"/>
        <item m="1" x="4336"/>
        <item m="1" x="3910"/>
        <item m="1" x="1170"/>
        <item m="1" x="7026"/>
        <item m="1" x="2702"/>
        <item m="1" x="372"/>
        <item m="1" x="4193"/>
        <item m="1" x="5952"/>
        <item m="1" x="6548"/>
        <item m="1" x="623"/>
        <item m="1" x="203"/>
        <item m="1" x="4959"/>
        <item m="1" x="3649"/>
        <item m="1" x="3980"/>
        <item m="1" x="6066"/>
        <item m="1" x="3825"/>
        <item m="1" x="7797"/>
        <item m="1" x="7840"/>
        <item m="1" x="303"/>
        <item m="1" x="5789"/>
        <item m="1" x="956"/>
        <item m="1" x="7057"/>
        <item m="1" x="4012"/>
        <item m="1" x="969"/>
        <item m="1" x="3229"/>
        <item m="1" x="7117"/>
        <item m="1" x="2621"/>
        <item m="1" x="7755"/>
        <item m="1" x="1053"/>
        <item m="1" x="2374"/>
        <item m="1" x="3646"/>
        <item m="1" x="984"/>
        <item m="1" x="5318"/>
        <item m="1" x="2216"/>
        <item m="1" x="1547"/>
        <item m="1" x="3064"/>
        <item m="1" x="5752"/>
        <item m="1" x="2641"/>
        <item m="1" x="7645"/>
        <item m="1" x="5977"/>
        <item m="1" x="114"/>
        <item m="1" x="694"/>
        <item m="1" x="5143"/>
        <item m="1" x="991"/>
        <item m="1" x="2054"/>
        <item m="1" x="955"/>
        <item m="1" x="7701"/>
        <item m="1" x="3350"/>
        <item m="1" x="5734"/>
        <item m="1" x="2521"/>
        <item m="1" x="4038"/>
        <item m="1" x="7245"/>
        <item m="1" x="7324"/>
        <item m="1" x="6713"/>
        <item m="1" x="3573"/>
        <item m="1" x="7440"/>
        <item m="1" x="5406"/>
        <item m="1" x="2303"/>
        <item m="1" x="302"/>
        <item m="1" x="4514"/>
        <item m="1" x="1718"/>
        <item m="1" x="6155"/>
        <item m="1" x="6941"/>
        <item m="1" x="1571"/>
        <item m="1" x="2441"/>
        <item m="1" x="5243"/>
        <item m="1" x="4598"/>
        <item m="1" x="2053"/>
        <item m="1" x="7754"/>
        <item m="1" x="7001"/>
        <item m="1" x="2095"/>
        <item m="1" x="773"/>
        <item m="1" x="5733"/>
        <item m="1" x="7259"/>
        <item m="1" x="618"/>
        <item m="1" x="4607"/>
        <item m="1" x="4958"/>
        <item m="1" x="5627"/>
        <item m="1" x="5573"/>
        <item m="1" x="2152"/>
        <item m="1" x="2608"/>
        <item m="1" x="329"/>
        <item m="1" x="3392"/>
        <item m="1" x="3913"/>
        <item m="1" x="2757"/>
        <item m="1" x="3619"/>
        <item m="1" x="7306"/>
        <item m="1" x="7223"/>
        <item m="1" x="5058"/>
        <item m="1" x="6244"/>
        <item m="1" x="7635"/>
        <item m="1" x="6781"/>
        <item m="1" x="3237"/>
        <item m="1" x="3478"/>
        <item m="1" x="2980"/>
        <item m="1" x="3069"/>
        <item m="1" x="6958"/>
        <item m="1" x="818"/>
        <item m="1" x="7071"/>
        <item m="1" x="6463"/>
        <item m="1" x="4679"/>
        <item m="1" x="5510"/>
        <item m="1" x="6964"/>
        <item m="1" x="97"/>
        <item m="1" x="1618"/>
        <item m="1" x="7131"/>
        <item m="1" x="3725"/>
        <item m="1" x="391"/>
        <item m="1" x="4341"/>
        <item m="1" x="7312"/>
        <item m="1" x="5611"/>
        <item m="1" x="3832"/>
        <item m="1" x="6320"/>
        <item m="1" x="6852"/>
        <item m="1" x="4838"/>
        <item m="1" x="2668"/>
        <item m="1" x="1557"/>
        <item m="1" x="2938"/>
        <item m="1" x="5661"/>
        <item m="1" x="3689"/>
        <item m="1" x="5904"/>
        <item m="1" x="7984"/>
        <item m="1" x="1164"/>
        <item m="1" x="637"/>
        <item m="1" x="1537"/>
        <item m="1" x="457"/>
        <item m="1" x="4843"/>
        <item m="1" x="2654"/>
        <item m="1" x="6865"/>
        <item m="1" x="250"/>
        <item m="1" x="4823"/>
        <item m="1" x="7634"/>
        <item m="1" x="526"/>
        <item m="1" x="6533"/>
        <item m="1" x="7478"/>
        <item m="1" x="2617"/>
        <item m="1" x="3446"/>
        <item m="1" x="3219"/>
        <item m="1" x="5623"/>
        <item m="1" x="7137"/>
        <item m="1" x="202"/>
        <item m="1" x="1623"/>
        <item m="1" x="2403"/>
        <item m="1" x="7700"/>
        <item m="1" x="6910"/>
        <item m="1" x="7566"/>
        <item m="1" x="1840"/>
        <item m="1" x="4237"/>
        <item m="1" x="817"/>
        <item m="1" x="973"/>
        <item m="1" x="4002"/>
        <item m="1" x="4094"/>
        <item m="1" x="2992"/>
        <item m="1" x="1028"/>
        <item m="1" x="7495"/>
        <item m="1" x="636"/>
        <item m="1" x="3714"/>
        <item m="1" x="6041"/>
        <item m="1" x="3761"/>
        <item m="1" x="596"/>
        <item m="1" x="2129"/>
        <item m="1" x="7580"/>
        <item m="1" x="7699"/>
        <item m="1" x="3228"/>
        <item m="1" x="7487"/>
        <item m="1" x="3783"/>
        <item m="1" x="220"/>
        <item m="1" x="4804"/>
        <item m="1" x="3415"/>
        <item m="1" x="2107"/>
        <item m="1" x="3782"/>
        <item m="1" x="6422"/>
        <item m="1" x="4340"/>
        <item m="1" x="1227"/>
        <item m="1" x="412"/>
        <item m="1" x="7244"/>
        <item m="1" x="6506"/>
        <item m="1" x="4455"/>
        <item m="1" x="5572"/>
        <item m="1" x="2212"/>
        <item m="1" x="7888"/>
        <item m="1" x="1485"/>
        <item m="1" x="5264"/>
        <item m="1" x="1144"/>
        <item m="1" x="1027"/>
        <item m="1" x="6071"/>
        <item m="1" x="4554"/>
        <item m="1" x="7380"/>
        <item m="1" x="7846"/>
        <item m="1" x="6402"/>
        <item m="1" x="2815"/>
        <item m="1" x="309"/>
        <item m="1" x="2872"/>
        <item m="1" x="5764"/>
        <item m="1" x="2640"/>
        <item m="1" x="4718"/>
        <item m="1" x="4151"/>
        <item m="1" x="6982"/>
        <item m="1" x="6572"/>
        <item m="1" x="1455"/>
        <item m="1" x="5739"/>
        <item m="1" x="1606"/>
        <item m="1" x="7579"/>
        <item m="1" x="2787"/>
        <item m="1" x="7286"/>
        <item m="1" x="2084"/>
        <item m="1" x="6233"/>
        <item m="1" x="547"/>
        <item m="1" x="2620"/>
        <item m="1" x="7258"/>
        <item m="1" x="5874"/>
        <item m="1" x="3991"/>
        <item m="1" x="7686"/>
        <item m="1" x="687"/>
        <item m="1" x="2206"/>
        <item m="1" x="1493"/>
        <item m="1" x="1581"/>
        <item m="1" x="5599"/>
        <item m="1" x="2402"/>
        <item m="1" x="5402"/>
        <item m="1" x="6667"/>
        <item m="1" x="6881"/>
        <item m="1" x="7236"/>
        <item m="1" x="2435"/>
        <item m="1" x="6471"/>
        <item m="1" x="2192"/>
        <item m="1" x="7032"/>
        <item m="1" x="6031"/>
        <item m="1" x="5788"/>
        <item m="1" x="5167"/>
        <item m="1" x="1531"/>
        <item m="1" x="7561"/>
        <item m="1" x="3702"/>
        <item m="1" x="891"/>
        <item m="1" x="165"/>
        <item m="1" x="3133"/>
        <item m="1" x="5346"/>
        <item m="1" x="3192"/>
        <item m="1" x="1614"/>
        <item m="1" x="5787"/>
        <item m="1" x="1241"/>
        <item m="1" x="4686"/>
        <item m="1" x="2230"/>
        <item m="1" x="5965"/>
        <item m="1" x="7278"/>
        <item m="1" x="234"/>
        <item m="1" x="656"/>
        <item m="1" x="7125"/>
        <item m="1" x="7206"/>
        <item m="1" x="1974"/>
        <item m="1" x="5162"/>
        <item m="1" x="6817"/>
        <item m="1" x="1277"/>
        <item m="1" x="3835"/>
        <item m="1" x="4079"/>
        <item m="1" x="6002"/>
        <item m="1" x="3745"/>
        <item m="1" x="3359"/>
        <item m="1" x="3618"/>
        <item m="1" x="5052"/>
        <item m="1" x="7796"/>
        <item m="1" x="4892"/>
        <item m="1" x="3019"/>
        <item m="1" x="4678"/>
        <item m="1" x="2257"/>
        <item m="1" x="1960"/>
        <item m="1" x="6571"/>
        <item m="1" x="2114"/>
        <item m="1" x="7070"/>
        <item m="1" x="4411"/>
        <item m="1" x="4088"/>
        <item m="1" x="4649"/>
        <item m="1" x="7513"/>
        <item m="1" x="7320"/>
        <item m="1" x="5804"/>
        <item m="1" x="7198"/>
        <item m="1" x="4957"/>
        <item m="1" x="4161"/>
        <item m="1" x="327"/>
        <item m="1" x="4789"/>
        <item m="1" x="3831"/>
        <item m="1" x="704"/>
        <item m="1" x="1904"/>
        <item m="1" x="201"/>
        <item m="1" x="6915"/>
        <item m="1" x="5196"/>
        <item m="1" x="7963"/>
        <item m="1" x="1009"/>
        <item m="1" x="3634"/>
        <item m="1" x="5409"/>
        <item m="1" x="7697"/>
        <item m="1" x="4296"/>
        <item m="1" x="2339"/>
        <item m="1" x="1670"/>
        <item m="1" x="686"/>
        <item m="1" x="3633"/>
        <item m="1" x="5880"/>
        <item m="1" x="5951"/>
        <item m="1" x="6388"/>
        <item m="1" x="6380"/>
        <item m="1" x="6098"/>
        <item m="1" x="3523"/>
        <item m="1" x="6085"/>
        <item m="1" x="1823"/>
        <item m="1" x="6057"/>
        <item m="1" x="591"/>
        <item m="1" x="2540"/>
        <item m="1" x="7243"/>
        <item m="1" x="835"/>
        <item m="1" x="1896"/>
        <item m="1" x="7262"/>
        <item m="1" x="6789"/>
        <item m="1" x="3844"/>
        <item m="1" x="942"/>
        <item m="1" x="5451"/>
        <item m="1" x="755"/>
        <item m="1" x="4395"/>
        <item m="1" x="4189"/>
        <item m="1" x="834"/>
        <item m="1" x="137"/>
        <item m="1" x="1882"/>
        <item m="1" x="4775"/>
        <item m="1" x="6474"/>
        <item m="1" x="2288"/>
        <item m="1" x="515"/>
        <item m="1" x="2883"/>
        <item m="1" x="3456"/>
        <item m="1" x="2594"/>
        <item m="1" x="7614"/>
        <item m="1" x="5476"/>
        <item m="1" x="340"/>
        <item m="1" x="4184"/>
        <item m="1" x="5824"/>
        <item m="1" x="1128"/>
        <item m="1" x="2215"/>
        <item m="1" x="5928"/>
        <item m="1" x="5816"/>
        <item m="1" x="4734"/>
        <item m="1" x="1119"/>
        <item m="1" x="5610"/>
        <item m="1" x="6141"/>
        <item m="1" x="3627"/>
        <item m="1" x="4033"/>
        <item m="1" x="3157"/>
        <item m="1" x="7915"/>
        <item m="1" x="6065"/>
        <item m="1" x="3438"/>
        <item m="1" x="3938"/>
        <item m="1" x="2445"/>
        <item m="1" x="810"/>
        <item m="1" x="7099"/>
        <item m="1" x="7962"/>
        <item m="1" x="4282"/>
        <item m="1" x="380"/>
        <item m="1" x="1094"/>
        <item m="1" x="133"/>
        <item m="1" x="2607"/>
        <item m="1" x="1727"/>
        <item m="1" x="3990"/>
        <item m="1" x="6040"/>
        <item m="1" x="1417"/>
        <item m="1" x="2449"/>
        <item m="1" x="5523"/>
        <item m="1" x="3572"/>
        <item m="1" x="5850"/>
        <item m="1" x="5131"/>
        <item m="1" x="4682"/>
        <item m="1" x="5803"/>
        <item m="1" x="6186"/>
        <item m="1" x="2926"/>
        <item m="1" x="655"/>
        <item m="1" x="2035"/>
        <item m="1" x="7556"/>
        <item m="1" x="4563"/>
        <item m="1" x="2701"/>
        <item m="1" x="7825"/>
        <item m="1" x="1406"/>
        <item m="1" x="2234"/>
        <item m="1" x="7092"/>
        <item m="1" x="4244"/>
        <item m="1" x="6221"/>
        <item m="1" x="5374"/>
        <item m="1" x="1342"/>
        <item m="1" x="3965"/>
        <item m="1" x="3483"/>
        <item m="1" x="3550"/>
        <item m="1" x="729"/>
        <item m="1" x="4442"/>
        <item m="1" x="6480"/>
        <item m="1" x="7062"/>
        <item m="1" x="7920"/>
        <item m="1" x="5137"/>
        <item m="1" x="5676"/>
        <item m="1" x="2120"/>
        <item m="1" x="4222"/>
        <item m="1" x="6013"/>
        <item m="1" x="3215"/>
        <item m="1" x="3410"/>
        <item m="1" x="5180"/>
        <item m="1" x="4097"/>
        <item m="1" x="2151"/>
        <item m="1" x="6451"/>
        <item m="1" x="3645"/>
        <item m="1" x="2933"/>
        <item m="1" x="6291"/>
        <item m="1" x="447"/>
        <item m="1" x="1921"/>
        <item m="1" x="1955"/>
        <item m="1" x="98"/>
        <item m="1" x="2867"/>
        <item m="1" x="3663"/>
        <item m="1" x="160"/>
        <item m="1" x="6593"/>
        <item m="1" x="1803"/>
        <item m="1" x="4903"/>
        <item m="1" x="1118"/>
        <item m="1" x="4615"/>
        <item m="1" x="3138"/>
        <item m="1" x="7232"/>
        <item m="1" x="5263"/>
        <item m="1" x="6387"/>
        <item m="1" x="1536"/>
        <item m="1" x="3078"/>
        <item m="1" x="4899"/>
        <item m="1" x="418"/>
        <item m="1" x="5532"/>
        <item m="1" x="2515"/>
        <item m="1" x="3922"/>
        <item m="1" x="7527"/>
        <item m="1" x="2111"/>
        <item m="1" x="2971"/>
        <item m="1" x="3380"/>
        <item m="1" x="2164"/>
        <item m="1" x="7025"/>
        <item m="1" x="6342"/>
        <item m="1" x="345"/>
        <item m="1" x="6354"/>
        <item m="1" x="184"/>
        <item m="1" x="4054"/>
        <item m="1" x="7265"/>
        <item m="1" x="5927"/>
        <item m="1" x="7136"/>
        <item m="1" x="5832"/>
        <item m="1" x="6855"/>
        <item m="1" x="3953"/>
        <item m="1" x="525"/>
        <item m="1" x="4644"/>
        <item m="1" x="7056"/>
        <item m="1" x="5660"/>
        <item m="1" x="3547"/>
        <item m="1" x="7795"/>
        <item m="1" x="4315"/>
        <item m="1" x="4295"/>
        <item m="1" x="6766"/>
        <item m="1" x="6735"/>
        <item m="1" x="4118"/>
        <item m="1" x="4888"/>
        <item m="1" x="7845"/>
        <item m="1" x="4973"/>
        <item m="1" x="1789"/>
        <item m="1" x="2422"/>
        <item m="1" x="7912"/>
        <item m="1" x="3906"/>
        <item m="1" x="7555"/>
        <item m="1" x="738"/>
        <item m="1" x="6963"/>
        <item m="1" x="4351"/>
        <item m="1" x="6874"/>
        <item m="1" x="153"/>
        <item m="1" x="2639"/>
        <item m="1" x="5314"/>
        <item m="1" x="3949"/>
        <item m="1" x="4240"/>
        <item m="1" x="6277"/>
        <item m="1" x="7494"/>
        <item m="1" x="1772"/>
        <item m="1" x="4597"/>
        <item m="1" x="6952"/>
        <item m="1" x="5384"/>
        <item m="1" x="5366"/>
        <item m="1" x="4614"/>
        <item m="1" x="2829"/>
        <item m="1" x="3425"/>
        <item m="1" x="5681"/>
        <item m="1" x="2078"/>
        <item m="1" x="1682"/>
        <item m="1" x="3154"/>
        <item m="1" x="7299"/>
        <item m="1" x="5313"/>
        <item m="1" x="1711"/>
        <item m="1" x="1117"/>
        <item m="1" x="7511"/>
        <item m="1" x="3921"/>
        <item m="1" x="1431"/>
        <item m="1" x="2989"/>
        <item m="1" x="2700"/>
        <item m="1" x="1398"/>
        <item m="1" x="7578"/>
        <item m="1" x="2566"/>
        <item m="1" x="6644"/>
        <item m="1" x="2925"/>
        <item m="1" x="4956"/>
        <item m="1" x="4613"/>
        <item m="1" x="7592"/>
        <item m="1" x="2730"/>
        <item m="1" x="6873"/>
        <item m="1" x="82"/>
        <item m="1" x="7349"/>
        <item m="1" x="2071"/>
        <item m="1" x="2470"/>
        <item m="1" x="5685"/>
        <item m="1" x="2326"/>
        <item m="1" x="1674"/>
        <item m="1" x="3110"/>
        <item m="1" x="1669"/>
        <item m="1" x="1365"/>
        <item m="1" x="2454"/>
        <item m="1" x="7124"/>
        <item m="1" x="5210"/>
        <item m="1" x="7311"/>
        <item m="1" x="7858"/>
        <item m="1" x="2410"/>
        <item m="1" x="436"/>
        <item m="1" x="4089"/>
        <item m="1" x="7193"/>
        <item m="1" x="6851"/>
        <item m="1" x="2271"/>
        <item m="1" x="7707"/>
        <item m="1" x="3012"/>
        <item m="1" x="4923"/>
        <item m="1" x="3434"/>
        <item m="1" x="4768"/>
        <item m="1" x="4814"/>
        <item m="1" x="5774"/>
        <item m="1" x="5072"/>
        <item m="1" x="1622"/>
        <item m="1" x="4972"/>
        <item m="1" x="1662"/>
        <item m="1" x="7454"/>
        <item m="1" x="7049"/>
        <item m="1" x="5922"/>
        <item m="1" x="4596"/>
        <item m="1" x="7993"/>
        <item m="1" x="1468"/>
        <item m="1" x="2320"/>
        <item m="1" x="1360"/>
        <item m="1" x="1677"/>
        <item m="1" x="7732"/>
        <item m="1" x="1973"/>
        <item m="1" x="4813"/>
        <item m="1" x="354"/>
        <item m="1" x="7526"/>
        <item m="1" x="3349"/>
        <item m="1" x="6097"/>
        <item m="1" x="4224"/>
        <item m="1" x="4513"/>
        <item m="1" x="7871"/>
        <item m="1" x="6547"/>
        <item m="1" x="6366"/>
        <item m="1" x="932"/>
        <item m="1" x="7298"/>
        <item m="1" x="6864"/>
        <item m="1" x="2001"/>
        <item m="1" x="7285"/>
        <item m="1" x="6986"/>
        <item m="1" x="1211"/>
        <item m="1" x="6532"/>
        <item m="1" x="291"/>
        <item m="1" x="5761"/>
        <item m="1" x="7934"/>
        <item m="1" x="6393"/>
        <item m="1" x="452"/>
        <item m="1" x="2786"/>
        <item m="1" x="644"/>
        <item m="1" x="3937"/>
        <item m="1" x="4289"/>
        <item m="1" x="4234"/>
        <item m="1" x="3120"/>
        <item m="1" x="4339"/>
        <item m="1" x="6520"/>
        <item m="1" x="1183"/>
        <item m="1" x="947"/>
        <item m="1" x="3905"/>
        <item m="1" x="2706"/>
        <item m="1" x="6951"/>
        <item m="1" x="3534"/>
        <item m="1" x="6179"/>
        <item m="1" x="5185"/>
        <item m="1" x="6439"/>
        <item m="1" x="5051"/>
        <item m="1" x="5598"/>
        <item m="1" x="2020"/>
        <item m="1" x="900"/>
        <item m="1" x="2211"/>
        <item m="1" x="7652"/>
        <item m="1" x="4082"/>
        <item m="1" x="339"/>
        <item m="1" x="3774"/>
        <item m="1" x="442"/>
        <item m="1" x="1284"/>
        <item m="1" x="2593"/>
        <item m="1" x="6167"/>
        <item m="1" x="1156"/>
        <item m="1" x="851"/>
        <item m="1" x="6578"/>
        <item m="1" x="887"/>
        <item m="1" x="3433"/>
        <item m="1" x="5030"/>
        <item m="1" x="2045"/>
        <item m="1" x="1920"/>
        <item m="1" x="745"/>
        <item m="1" x="4943"/>
        <item m="1" x="4137"/>
        <item m="1" x="562"/>
        <item m="1" x="4780"/>
        <item m="1" x="6091"/>
        <item m="1" x="193"/>
        <item m="1" x="5773"/>
        <item m="1" x="2025"/>
        <item m="1" x="5680"/>
        <item m="1" x="2038"/>
        <item m="1" x="4274"/>
        <item m="1" x="4855"/>
        <item m="1" x="2024"/>
        <item m="1" x="2554"/>
        <item m="1" x="2034"/>
        <item m="1" x="7261"/>
        <item m="1" x="5666"/>
        <item m="1" x="7252"/>
        <item m="1" x="5142"/>
        <item m="1" x="6060"/>
        <item m="1" x="828"/>
        <item m="1" x="4519"/>
        <item m="1" x="6628"/>
        <item m="1" x="2861"/>
        <item m="1" x="3639"/>
        <item m="1" x="2600"/>
        <item m="1" x="7525"/>
        <item m="1" x="6940"/>
        <item m="1" x="6623"/>
        <item m="1" x="546"/>
        <item m="1" x="4070"/>
        <item m="1" x="5989"/>
        <item m="1" x="1188"/>
        <item m="1" x="4019"/>
        <item m="1" x="7737"/>
        <item m="1" x="6695"/>
        <item m="1" x="6641"/>
        <item m="1" x="6306"/>
        <item m="1" x="4160"/>
        <item m="1" x="7188"/>
        <item m="1" x="4072"/>
        <item m="1" x="3101"/>
        <item m="1" x="5585"/>
        <item m="1" x="5254"/>
        <item m="1" x="2690"/>
        <item m="1" x="4233"/>
        <item m="1" x="5911"/>
        <item m="1" x="1116"/>
        <item m="1" x="4779"/>
        <item m="1" x="6516"/>
        <item m="1" x="3171"/>
        <item m="1" x="6559"/>
        <item m="1" x="5071"/>
        <item m="1" x="7257"/>
        <item m="1" x="3591"/>
        <item m="1" x="1834"/>
        <item m="1" x="983"/>
        <item m="1" x="7039"/>
        <item m="1" x="3948"/>
        <item m="1" x="4117"/>
        <item m="1" x="285"/>
        <item m="1" x="4428"/>
        <item m="1" x="2633"/>
        <item m="1" x="1155"/>
        <item m="1" x="4794"/>
        <item m="1" x="2802"/>
        <item m="1" x="6305"/>
        <item m="1" x="1430"/>
        <item m="1" x="2409"/>
        <item m="1" x="7242"/>
        <item m="1" x="3924"/>
        <item m="1" x="5802"/>
        <item m="1" x="7143"/>
        <item m="1" x="5506"/>
        <item m="1" x="4580"/>
        <item m="1" x="6172"/>
        <item m="1" x="1232"/>
        <item m="1" x="3708"/>
        <item m="1" x="4314"/>
        <item m="1" x="7175"/>
        <item m="1" x="7992"/>
        <item m="1" x="5808"/>
        <item m="1" x="4386"/>
        <item m="1" x="5106"/>
        <item m="1" x="5995"/>
        <item m="1" x="3255"/>
        <item m="1" x="560"/>
        <item m="1" x="2856"/>
        <item m="1" x="2265"/>
        <item m="1" x="3251"/>
        <item m="1" x="3471"/>
        <item m="1" x="3787"/>
        <item m="1" x="6775"/>
        <item m="1" x="3109"/>
        <item m="1" x="4629"/>
        <item m="1" x="5112"/>
        <item m="1" x="7902"/>
        <item m="1" x="7815"/>
        <item m="1" x="5029"/>
        <item m="1" x="2958"/>
        <item m="1" x="6414"/>
        <item m="1" x="5675"/>
        <item m="1" x="5560"/>
        <item m="1" x="792"/>
        <item m="1" x="4069"/>
        <item m="1" x="2860"/>
        <item m="1" x="5964"/>
        <item m="1" x="1787"/>
        <item m="1" x="2712"/>
        <item m="1" x="7808"/>
        <item m="1" x="81"/>
        <item m="1" x="2527"/>
        <item m="1" x="4273"/>
        <item m="1" x="2295"/>
        <item m="1" x="7621"/>
        <item m="1" x="4875"/>
        <item m="1" x="6683"/>
        <item m="1" x="4685"/>
        <item m="1" x="570"/>
        <item m="1" x="7956"/>
        <item m="1" x="3075"/>
        <item m="1" x="5499"/>
        <item m="1" x="4232"/>
        <item m="1" x="4704"/>
        <item m="1" x="6596"/>
        <item m="1" x="744"/>
        <item m="1" x="2106"/>
        <item m="1" x="481"/>
        <item m="1" x="4987"/>
        <item m="1" x="3688"/>
        <item m="1" x="6816"/>
        <item m="1" x="3713"/>
        <item m="1" x="233"/>
        <item m="1" x="480"/>
        <item m="1" x="3863"/>
        <item m="1" x="3437"/>
        <item m="1" x="5849"/>
        <item m="1" x="4660"/>
        <item m="1" x="7419"/>
        <item x="2"/>
        <item m="1" x="7650"/>
        <item m="1" x="3952"/>
        <item m="1" x="3006"/>
        <item m="1" x="6295"/>
        <item m="1" x="136"/>
        <item m="1" x="6604"/>
        <item m="1" x="7470"/>
        <item m="1" x="2838"/>
        <item m="1" x="7814"/>
        <item m="1" x="590"/>
        <item m="1" x="1717"/>
        <item m="1" x="5699"/>
        <item m="1" x="2520"/>
        <item m="1" x="6438"/>
        <item m="1" x="7192"/>
        <item m="1" x="4308"/>
        <item m="1" x="824"/>
        <item m="1" x="650"/>
        <item m="1" x="1066"/>
        <item m="1" x="3680"/>
        <item m="1" x="2287"/>
        <item m="1" x="7565"/>
        <item m="1" x="5609"/>
        <item m="1" x="2828"/>
        <item m="1" x="338"/>
        <item m="1" x="3379"/>
        <item m="1" x="2855"/>
        <item m="1" x="850"/>
        <item m="1" x="290"/>
        <item m="1" x="1871"/>
        <item m="1" x="297"/>
        <item m="1" x="685"/>
        <item m="1" x="4101"/>
        <item m="1" x="2444"/>
        <item m="1" x="3626"/>
        <item m="1" x="1639"/>
        <item m="1" x="159"/>
        <item m="1" x="1182"/>
        <item m="1" x="5716"/>
        <item m="1" x="7750"/>
        <item m="1" x="5760"/>
        <item m="1" x="3781"/>
        <item m="1" x="514"/>
        <item m="1" x="1889"/>
        <item m="1" x="1668"/>
        <item m="1" x="140"/>
        <item m="1" x="5102"/>
        <item m="1" x="1005"/>
        <item m="1" x="5300"/>
        <item m="1" x="1405"/>
        <item m="1" x="6682"/>
        <item m="1" x="4104"/>
        <item m="1" x="4231"/>
        <item m="1" x="6666"/>
        <item m="1" x="2975"/>
        <item m="1" x="5161"/>
        <item m="1" x="1147"/>
        <item m="1" x="1934"/>
        <item m="1" x="3301"/>
        <item m="1" x="4684"/>
        <item m="1" x="519"/>
        <item m="1" x="4335"/>
        <item m="1" x="849"/>
        <item m="1" x="3753"/>
        <item m="1" x="1256"/>
        <item m="1" x="5345"/>
        <item m="1" x="3300"/>
        <item m="1" x="4248"/>
        <item m="1" x="6348"/>
        <item m="1" x="1878"/>
        <item m="1" x="2764"/>
        <item m="1" x="2683"/>
        <item m="1" x="1964"/>
        <item m="1" x="4872"/>
        <item m="1" x="3920"/>
        <item m="1" x="2746"/>
        <item m="1" x="2242"/>
        <item m="1" x="7889"/>
        <item m="1" x="5070"/>
        <item m="1" x="7693"/>
        <item m="1" x="6702"/>
        <item m="1" x="3214"/>
        <item m="1" x="3595"/>
        <item m="1" x="5759"/>
        <item m="1" x="5758"/>
        <item m="1" x="214"/>
        <item m="1" x="5127"/>
        <item m="1" x="2145"/>
        <item m="1" x="6201"/>
        <item m="1" x="2173"/>
        <item m="1" x="4281"/>
        <item m="1" x="1865"/>
        <item m="1" x="6207"/>
        <item m="1" x="4822"/>
        <item m="1" x="4829"/>
        <item m="1" x="5855"/>
        <item m="1" x="7338"/>
        <item m="1" x="1042"/>
        <item m="1" x="3348"/>
        <item m="1" x="2294"/>
        <item m="1" x="4932"/>
        <item m="1" x="4606"/>
        <item m="1" x="158"/>
        <item m="1" x="545"/>
        <item m="1" x="654"/>
        <item m="1" x="183"/>
        <item m="1" x="5470"/>
        <item m="1" x="4365"/>
        <item m="1" x="2930"/>
        <item m="1" x="2963"/>
        <item m="1" x="737"/>
        <item m="1" x="6636"/>
        <item m="1" x="7534"/>
        <item m="1" x="1817"/>
        <item m="1" x="4323"/>
        <item m="1" x="2199"/>
        <item m="1" x="2814"/>
        <item m="1" x="4175"/>
        <item m="1" x="2373"/>
        <item m="1" x="5630"/>
        <item m="1" x="4322"/>
        <item m="1" x="219"/>
        <item m="1" x="1808"/>
        <item m="1" x="4328"/>
        <item m="1" x="5189"/>
        <item m="1" x="3560"/>
        <item m="1" x="3378"/>
        <item m="1" x="2241"/>
        <item m="1" x="5898"/>
        <item m="1" x="1199"/>
        <item m="1" x="4427"/>
        <item m="1" x="446"/>
        <item m="1" x="2491"/>
        <item m="1" x="4891"/>
        <item m="1" x="6947"/>
        <item m="1" x="990"/>
        <item m="1" x="2113"/>
        <item m="1" x="2498"/>
        <item m="1" x="435"/>
        <item m="1" x="6640"/>
        <item m="1" x="3909"/>
        <item m="1" x="6232"/>
        <item m="1" x="1945"/>
        <item m="1" x="5160"/>
        <item m="1" x="2651"/>
        <item m="1" x="6104"/>
        <item m="1" x="4667"/>
        <item m="1" x="319"/>
        <item m="1" x="927"/>
        <item m="1" x="7151"/>
        <item m="1" x="1698"/>
        <item m="1" x="7875"/>
        <item m="1" x="3670"/>
        <item m="1" x="2745"/>
        <item m="1" x="926"/>
        <item m="1" x="7167"/>
        <item m="1" x="3236"/>
        <item m="1" x="6304"/>
        <item m="1" x="3124"/>
        <item m="1" x="6863"/>
        <item m="1" x="5291"/>
        <item m="1" x="3063"/>
        <item m="1" x="1699"/>
        <item m="1" x="3559"/>
        <item m="1" x="2772"/>
        <item m="1" x="2477"/>
        <item m="1" x="7453"/>
        <item m="1" x="5934"/>
        <item m="1" x="2711"/>
        <item m="1" x="5262"/>
        <item m="1" x="1541"/>
        <item m="1" x="4666"/>
        <item m="1" x="5891"/>
        <item m="1" x="1154"/>
        <item m="1" x="1318"/>
        <item m="1" x="536"/>
        <item m="1" x="1490"/>
        <item m="1" x="820"/>
        <item m="1" x="1137"/>
        <item m="1" x="7011"/>
        <item m="1" x="2302"/>
        <item m="1" x="6903"/>
        <item m="1" x="6723"/>
        <item m="1" x="5674"/>
        <item m="1" x="5242"/>
        <item m="1" x="6730"/>
        <item m="1" x="6862"/>
        <item m="1" x="544"/>
        <item m="1" x="7804"/>
        <item m="1" x="4978"/>
        <item m="1" x="5101"/>
        <item m="1" x="1756"/>
        <item m="1" x="4133"/>
        <item m="1" x="946"/>
        <item m="1" x="4691"/>
        <item m="1" x="5013"/>
        <item m="1" x="3830"/>
        <item m="1" x="703"/>
        <item m="1" x="2974"/>
        <item m="1" x="296"/>
        <item m="1" x="6885"/>
        <item m="1" x="1008"/>
        <item m="1" x="1388"/>
        <item m="1" x="4774"/>
        <item m="1" x="6427"/>
        <item m="1" x="4018"/>
        <item m="1" x="5535"/>
        <item m="1" x="681"/>
        <item m="1" x="2319"/>
        <item m="1" x="759"/>
        <item m="1" x="5588"/>
        <item m="1" x="6690"/>
        <item m="1" x="1072"/>
        <item m="1" x="3892"/>
        <item m="1" x="113"/>
        <item m="1" x="5188"/>
        <item m="1" x="3455"/>
        <item m="1" x="6018"/>
        <item m="1" x="7564"/>
        <item m="1" x="4628"/>
        <item m="1" x="3129"/>
        <item m="1" x="4490"/>
        <item m="1" x="5195"/>
        <item m="1" x="2559"/>
        <item m="1" x="4410"/>
        <item m="1" x="5317"/>
        <item m="1" x="5461"/>
        <item m="1" x="945"/>
        <item m="1" x="7598"/>
        <item m="1" x="200"/>
        <item m="1" x="4553"/>
        <item m="1" x="6136"/>
        <item m="1" x="4931"/>
        <item m="1" x="4656"/>
        <item m="1" x="962"/>
        <item m="1" x="6319"/>
        <item m="1" x="2962"/>
        <item m="1" x="6407"/>
        <item m="1" x="3352"/>
        <item m="1" x="2676"/>
        <item m="1" x="3554"/>
        <item m="1" x="4441"/>
        <item m="1" x="2698"/>
        <item m="1" x="7402"/>
        <item m="1" x="2689"/>
        <item m="1" x="315"/>
        <item m="1" x="1204"/>
        <item m="1" x="3956"/>
        <item m="1" x="6570"/>
        <item m="1" x="4728"/>
        <item m="1" x="5475"/>
        <item m="1" x="586"/>
        <item m="1" x="1613"/>
        <item m="1" x="7560"/>
        <item m="1" x="2973"/>
        <item m="1" x="754"/>
        <item m="1" x="5950"/>
        <item m="1" x="1540"/>
        <item m="1" x="3558"/>
        <item m="1" x="2312"/>
        <item m="1" x="2362"/>
        <item m="1" x="2150"/>
        <item m="1" x="1752"/>
        <item m="1" x="1252"/>
        <item m="1" x="559"/>
        <item m="1" x="4378"/>
        <item m="1" x="213"/>
        <item m="1" x="5383"/>
        <item m="1" x="2628"/>
        <item m="1" x="5597"/>
        <item m="1" x="1163"/>
        <item m="1" x="2970"/>
        <item m="1" x="2019"/>
        <item m="1" x="5862"/>
        <item m="1" x="3294"/>
        <item m="1" x="85"/>
        <item m="1" x="5495"/>
        <item m="1" x="568"/>
        <item m="1" x="7758"/>
        <item m="1" x="1484"/>
        <item m="1" x="6587"/>
        <item m="1" x="3687"/>
        <item m="1" x="1915"/>
        <item m="1" x="6729"/>
        <item m="1" x="2682"/>
        <item m="1" x="7469"/>
        <item m="1" x="3074"/>
        <item m="1" x="913"/>
        <item m="1" x="4552"/>
        <item m="1" x="1984"/>
        <item m="1" x="785"/>
        <item m="1" x="7116"/>
        <item m="1" x="1173"/>
        <item m="1" x="1737"/>
        <item m="1" x="7222"/>
        <item m="1" x="3039"/>
        <item m="1" x="5910"/>
        <item m="1" x="7005"/>
        <item m="1" x="1359"/>
        <item m="1" x="2928"/>
        <item m="1" x="6229"/>
        <item m="1" x="7424"/>
        <item m="1" x="4247"/>
        <item m="1" x="770"/>
        <item m="1" x="6850"/>
        <item m="1" x="1686"/>
        <item m="1" x="3888"/>
        <item m="1" x="5209"/>
        <item m="1" x="6872"/>
        <item m="1" x="7609"/>
        <item m="1" x="5087"/>
        <item m="1" x="318"/>
        <item m="1" x="5582"/>
        <item m="1" x="1661"/>
        <item m="1" x="5130"/>
        <item m="1" x="4373"/>
        <item m="1" x="2650"/>
        <item m="1" x="5711"/>
        <item m="1" x="717"/>
        <item m="1" x="2067"/>
        <item m="1" x="3564"/>
        <item m="1" x="5290"/>
        <item m="1" x="6821"/>
        <item m="1" x="5629"/>
        <item m="1" x="6939"/>
        <item m="1" x="5545"/>
        <item m="1" x="2141"/>
        <item m="1" x="3366"/>
        <item m="1" x="3267"/>
        <item m="1" x="2256"/>
        <item m="1" x="5194"/>
        <item m="1" x="3839"/>
        <item m="1" x="232"/>
        <item m="1" x="1827"/>
        <item m="1" x="7813"/>
        <item m="1" x="6616"/>
        <item m="1" x="3571"/>
        <item m="1" x="2904"/>
        <item m="1" x="753"/>
        <item m="1" x="417"/>
        <item m="1" x="2932"/>
        <item m="1" x="2957"/>
        <item m="1" x="6849"/>
        <item m="1" x="5990"/>
        <item m="1" x="7502"/>
        <item m="1" x="2338"/>
        <item m="1" x="2539"/>
        <item m="1" x="3414"/>
        <item m="1" x="3760"/>
        <item m="1" x="922"/>
        <item m="1" x="5944"/>
        <item m="1" x="1034"/>
        <item m="1" x="3372"/>
        <item m="1" x="6950"/>
        <item m="1" x="7483"/>
        <item m="1" x="7493"/>
        <item m="1" x="6039"/>
        <item m="1" x="7930"/>
        <item m="1" x="1215"/>
        <item m="1" x="2057"/>
        <item m="1" x="7272"/>
        <item m="1" x="6661"/>
        <item m="1" x="5443"/>
        <item m="1" x="7290"/>
        <item m="1" x="4902"/>
        <item m="1" x="3073"/>
        <item m="1" x="5201"/>
        <item m="1" x="5429"/>
        <item m="1" x="7414"/>
        <item m="1" x="1483"/>
        <item m="1" x="7520"/>
        <item m="1" x="602"/>
        <item m="1" x="5026"/>
        <item m="1" x="561"/>
        <item m="1" x="4547"/>
        <item m="1" x="3891"/>
        <item m="1" x="3264"/>
        <item m="1" x="6084"/>
        <item m="1" x="7061"/>
        <item m="1" x="1162"/>
        <item m="1" x="4426"/>
        <item m="1" x="4032"/>
        <item m="1" x="5608"/>
        <item m="1" x="6774"/>
        <item m="1" x="6012"/>
        <item m="1" x="6780"/>
        <item m="1" x="7540"/>
        <item m="1" x="7767"/>
        <item m="1" x="4793"/>
        <item m="1" x="2744"/>
        <item m="1" x="7357"/>
        <item m="1" x="3179"/>
        <item m="1" x="1646"/>
        <item m="1" x="2421"/>
        <item m="1" x="6957"/>
        <item m="1" x="6497"/>
        <item m="1" x="182"/>
        <item m="1" x="7706"/>
        <item m="1" x="7121"/>
        <item m="1" x="1517"/>
        <item m="1" x="4265"/>
        <item m="1" x="3868"/>
        <item m="1" x="6531"/>
        <item m="1" x="3211"/>
        <item m="1" x="6746"/>
        <item m="1" x="7251"/>
        <item m="1" x="7671"/>
        <item m="1" x="3794"/>
        <item m="1" x="7911"/>
        <item m="1" x="3454"/>
        <item m="1" x="941"/>
        <item m="1" x="2649"/>
        <item m="1" x="212"/>
        <item m="1" x="3377"/>
        <item m="1" x="4799"/>
        <item m="1" x="2140"/>
        <item m="1" x="5365"/>
        <item m="1" x="7745"/>
        <item m="1" x="921"/>
        <item m="1" x="5392"/>
        <item m="1" x="6276"/>
        <item m="1" x="1333"/>
        <item m="1" x="1374"/>
        <item m="1" x="6745"/>
        <item m="1" x="2391"/>
        <item m="1" x="3288"/>
        <item m="1" x="7991"/>
        <item m="1" x="7563"/>
        <item m="1" x="3249"/>
        <item m="1" x="4579"/>
        <item m="1" x="7406"/>
        <item m="1" x="6968"/>
        <item m="1" x="1944"/>
        <item m="1" x="554"/>
        <item m="1" x="7604"/>
        <item m="1" x="3644"/>
        <item m="1" x="2458"/>
        <item m="1" x="4385"/>
        <item m="1" x="7927"/>
        <item m="1" x="763"/>
        <item m="1" x="6185"/>
        <item m="1" x="430"/>
        <item m="1" x="402"/>
        <item m="1" x="2286"/>
        <item m="1" x="5039"/>
        <item m="1" x="2821"/>
        <item m="1" x="6765"/>
        <item m="1" x="2163"/>
        <item m="1" x="164"/>
        <item m="1" x="5994"/>
        <item m="1" x="3887"/>
        <item m="1" x="7910"/>
        <item m="1" x="2285"/>
        <item m="1" x="3862"/>
        <item m="1" x="2119"/>
        <item m="1" x="7690"/>
        <item m="1" x="6603"/>
        <item m="1" x="398"/>
        <item m="1" x="2903"/>
        <item m="1" x="4570"/>
        <item m="1" x="2795"/>
        <item m="1" x="3108"/>
        <item m="1" x="4727"/>
        <item m="1" x="3035"/>
        <item m="1" x="4359"/>
        <item m="1" x="1959"/>
        <item m="1" x="7413"/>
        <item m="1" x="6622"/>
        <item m="1" x="2118"/>
        <item m="1" x="6369"/>
        <item m="1" x="7334"/>
        <item m="1" x="1549"/>
        <item m="1" x="6972"/>
        <item m="1" x="5559"/>
        <item m="1" x="2476"/>
        <item m="1" x="5221"/>
        <item m="1" x="4952"/>
        <item m="1" x="1111"/>
        <item m="1" x="2530"/>
        <item m="1" x="1816"/>
        <item m="1" x="5698"/>
        <item m="1" x="5815"/>
        <item m="1" x="3810"/>
        <item m="1" x="4996"/>
        <item m="1" x="2252"/>
        <item x="3"/>
        <item m="1" x="5016"/>
        <item m="1" x="3533"/>
        <item m="1" x="1429"/>
        <item m="1" x="6744"/>
        <item m="1" x="1799"/>
        <item m="1" x="1815"/>
        <item m="1" x="2158"/>
        <item m="1" x="1833"/>
        <item m="1" x="5193"/>
        <item m="1" x="5921"/>
        <item m="1" x="2356"/>
        <item m="1" x="1556"/>
        <item m="1" x="7439"/>
        <item m="1" x="2223"/>
        <item m="1" x="1895"/>
        <item m="1" x="3119"/>
        <item m="1" x="4883"/>
        <item m="1" x="4575"/>
        <item m="1" x="6443"/>
        <item m="1" x="4882"/>
        <item m="1" x="4318"/>
        <item m="1" x="4372"/>
        <item m="1" x="1760"/>
        <item m="1" x="4999"/>
        <item m="1" x="7628"/>
        <item m="1" x="931"/>
        <item m="1" x="2448"/>
        <item m="1" x="2553"/>
        <item m="1" x="7790"/>
        <item m="1" x="441"/>
        <item m="1" x="5299"/>
        <item m="1" x="7649"/>
        <item m="1" x="96"/>
        <item m="1" x="1136"/>
        <item m="1" x="6178"/>
        <item m="1" x="1237"/>
        <item m="1" x="5038"/>
        <item m="1" x="4697"/>
        <item m="1" x="7373"/>
        <item m="1" x="4696"/>
        <item m="1" x="4595"/>
        <item m="1" x="6861"/>
        <item m="1" x="1397"/>
        <item m="1" x="7271"/>
        <item m="1" x="5823"/>
        <item m="1" x="2695"/>
        <item m="1" x="5540"/>
        <item m="1" x="456"/>
        <item m="1" x="6418"/>
        <item m="1" x="5373"/>
        <item m="1" x="7150"/>
        <item m="1" x="4049"/>
        <item m="1" x="4874"/>
        <item m="1" x="7914"/>
        <item m="1" x="2110"/>
        <item m="1" x="1387"/>
        <item m="1" x="7501"/>
        <item m="1" x="5616"/>
        <item m="1" x="7533"/>
        <item m="1" x="4078"/>
        <item m="1" x="4272"/>
        <item m="1" x="5732"/>
        <item m="1" x="1933"/>
        <item m="1" x="6810"/>
        <item m="1" x="4482"/>
        <item m="1" x="5298"/>
        <item m="1" x="4623"/>
        <item m="1" x="6325"/>
        <item m="1" x="1512"/>
        <item m="1" x="3400"/>
        <item m="1" x="4068"/>
        <item m="1" x="1003"/>
        <item m="1" x="6458"/>
        <item m="1" x="6530"/>
        <item m="1" x="7961"/>
        <item m="1" x="7919"/>
        <item m="1" x="5961"/>
        <item m="1" x="3570"/>
        <item m="1" x="961"/>
        <item m="1" x="4502"/>
        <item m="1" x="181"/>
        <item m="1" x="5312"/>
        <item m="1" x="1576"/>
        <item m="1" x="5442"/>
        <item x="4"/>
        <item m="1" x="1416"/>
        <item m="1" x="451"/>
        <item m="1" x="5324"/>
        <item m="1" x="4347"/>
        <item m="1" x="6621"/>
        <item m="1" x="5796"/>
        <item m="1" x="711"/>
        <item m="1" x="827"/>
        <item m="1" x="1482"/>
        <item m="1" x="5007"/>
        <item m="1" x="3497"/>
        <item m="1" x="3107"/>
        <item m="1" x="2956"/>
        <item m="1" x="7955"/>
        <item m="1" x="4507"/>
        <item m="1" x="6815"/>
        <item m="1" x="2417"/>
        <item m="1" x="7305"/>
        <item m="1" x="126"/>
        <item m="1" x="3464"/>
        <item m="1" x="2667"/>
        <item m="1" x="4643"/>
        <item m="1" x="2390"/>
        <item m="1" x="3376"/>
        <item m="1" x="1654"/>
        <item m="1" x="466"/>
        <item m="1" x="6749"/>
        <item m="1" x="7794"/>
        <item m="1" x="585"/>
        <item m="1" x="1926"/>
        <item m="1" x="3049"/>
        <item m="1" x="7835"/>
        <item m="1" x="883"/>
        <item m="1" x="5522"/>
        <item m="1" x="6401"/>
        <item m="1" x="4690"/>
        <item m="1" x="2606"/>
        <item m="1" x="1814"/>
        <item m="1" x="6261"/>
        <item m="1" x="4569"/>
        <item m="1" x="1621"/>
        <item m="1" x="1843"/>
        <item m="1" x="5795"/>
        <item m="1" x="5177"/>
        <item m="1" x="5596"/>
        <item m="1" x="2813"/>
        <item m="1" x="848"/>
        <item x="5"/>
        <item m="1" x="3094"/>
        <item m="1" x="5974"/>
        <item m="1" x="2475"/>
        <item m="1" x="3463"/>
        <item m="1" x="5141"/>
        <item m="1" x="5973"/>
        <item m="1" x="4025"/>
        <item m="1" x="6038"/>
        <item m="1" x="7551"/>
        <item m="1" x="5004"/>
        <item m="1" x="353"/>
        <item m="1" x="4334"/>
        <item m="1" x="4947"/>
        <item m="1" x="6884"/>
        <item m="1" x="3399"/>
        <item m="1" x="5550"/>
        <item m="1" x="4506"/>
        <item m="1" x="3883"/>
        <item m="1" x="4259"/>
        <item m="1" x="5478"/>
        <item m="1" x="4703"/>
        <item m="1" x="4827"/>
        <item m="1" x="4642"/>
        <item m="1" x="6220"/>
        <item m="1" x="6883"/>
        <item m="1" x="7405"/>
        <item m="1" x="661"/>
        <item m="1" x="7091"/>
        <item m="1" x="4377"/>
        <item m="1" x="7069"/>
        <item m="1" x="7270"/>
        <item m="1" x="4590"/>
        <item m="1" x="2401"/>
        <item m="1" x="7221"/>
        <item m="1" x="2726"/>
        <item m="1" x="4044"/>
        <item m="1" x="5015"/>
        <item m="1" x="2012"/>
        <item m="1" x="6650"/>
        <item m="1" x="495"/>
        <item m="1" x="2725"/>
        <item m="1" x="190"/>
        <item m="1" x="1802"/>
        <item m="1" x="95"/>
        <item m="1" x="7235"/>
        <item m="1" x="5166"/>
        <item m="1" x="2028"/>
        <item m="1" x="968"/>
        <item m="1" x="1634"/>
        <item m="1" x="5920"/>
        <item m="1" x="5311"/>
        <item m="1" x="3701"/>
        <item m="1" x="5310"/>
        <item m="1" x="1588"/>
        <item m="1" x="3732"/>
        <item m="1" x="2927"/>
        <item m="1" x="1759"/>
        <item m="1" x="3206"/>
        <item m="1" x="2552"/>
        <item x="6"/>
        <item m="1" x="3034"/>
        <item m="1" x="3972"/>
        <item m="1" x="2572"/>
        <item m="1" x="5323"/>
        <item m="1" x="2349"/>
        <item m="1" x="606"/>
        <item m="1" x="5731"/>
        <item m="1" x="7460"/>
        <item m="1" x="6558"/>
        <item m="1" x="6938"/>
        <item m="1" x="1289"/>
        <item m="1" x="4854"/>
        <item m="1" x="2988"/>
        <item m="1" x="5490"/>
        <item m="1" x="4338"/>
        <item m="1" x="5708"/>
        <item m="1" x="1813"/>
        <item m="1" x="4394"/>
        <item m="1" x="5226"/>
        <item m="1" x="1954"/>
        <item m="1" x="6200"/>
        <item m="1" x="7554"/>
        <item m="1" x="2688"/>
        <item m="1" x="5396"/>
        <item m="1" x="271"/>
        <item m="1" x="5581"/>
        <item m="1" x="3569"/>
        <item m="1" x="4425"/>
        <item m="1" x="1380"/>
        <item m="1" x="7302"/>
        <item m="1" x="5012"/>
        <item m="1" x="6985"/>
        <item m="1" x="3669"/>
        <item m="1" x="4717"/>
        <item m="1" x="7909"/>
        <item m="1" x="1421"/>
        <item m="1" x="7160"/>
        <item m="1" x="4736"/>
        <item m="1" x="2738"/>
        <item m="1" x="5844"/>
        <item m="1" x="6147"/>
        <item m="1" x="4955"/>
        <item m="1" x="4487"/>
        <item m="1" x="899"/>
        <item m="1" x="4631"/>
        <item x="17"/>
        <item m="1" x="5870"/>
        <item m="1" x="4029"/>
        <item m="1" x="4243"/>
        <item m="1" x="3097"/>
        <item m="1" x="3132"/>
        <item m="1" x="833"/>
        <item m="1" x="5751"/>
        <item m="1" x="6250"/>
        <item m="1" x="6353"/>
        <item m="1" x="7180"/>
        <item m="1" x="4264"/>
        <item m="1" x="2261"/>
        <item m="1" x="1169"/>
        <item m="1" x="2070"/>
        <item m="1" x="4716"/>
        <item m="1" x="6981"/>
        <item m="1" x="912"/>
        <item m="1" x="7256"/>
        <item m="1" x="2991"/>
        <item m="1" x="125"/>
        <item m="1" x="4627"/>
        <item m="1" x="1302"/>
        <item m="1" x="5665"/>
        <item m="1" x="4294"/>
        <item m="1" x="7282"/>
        <item m="1" x="6557"/>
        <item m="1" x="2947"/>
        <item m="1" x="465"/>
        <item m="1" x="576"/>
        <item m="1" x="4672"/>
        <item m="1" x="5673"/>
        <item m="1" x="3153"/>
        <item m="1" x="5521"/>
        <item m="1" x="5943"/>
        <item m="1" x="2431"/>
        <item m="1" x="3362"/>
        <item m="1" x="1736"/>
        <item m="1" x="2638"/>
        <item m="1" x="5421"/>
        <item m="1" x="473"/>
        <item m="1" x="6264"/>
        <item m="1" x="5622"/>
        <item m="1" x="3804"/>
        <item m="1" x="5595"/>
        <item m="1" x="4313"/>
        <item m="1" x="1324"/>
        <item m="1" x="5035"/>
        <item m="1" x="2191"/>
        <item m="1" x="5306"/>
        <item m="1" x="84"/>
        <item m="1" x="124"/>
        <item m="1" x="2260"/>
        <item m="1" x="702"/>
        <item m="1" x="680"/>
        <item m="1" x="1744"/>
        <item m="1" x="3861"/>
        <item m="1" x="1441"/>
        <item m="1" x="6801"/>
        <item m="1" x="6880"/>
        <item m="1" x="6649"/>
        <item m="1" x="6462"/>
        <item m="1" x="721"/>
        <item m="1" x="2866"/>
        <item m="1" x="3223"/>
        <item m="1" x="3793"/>
        <item m="1" x="7979"/>
        <item m="1" x="5727"/>
        <item m="1" x="1016"/>
        <item x="18"/>
        <item m="1" x="352"/>
        <item m="1" x="2673"/>
        <item m="1" x="1555"/>
        <item m="1" x="871"/>
        <item m="1" x="543"/>
        <item m="1" x="673"/>
        <item m="1" x="6290"/>
        <item m="1" x="1352"/>
        <item m="1" x="1658"/>
        <item m="1" x="781"/>
        <item m="1" x="6620"/>
        <item m="1" x="1998"/>
        <item m="1" x="1852"/>
        <item m="1" x="7149"/>
        <item m="1" x="819"/>
        <item m="1" x="7004"/>
        <item m="1" x="3766"/>
        <item m="1" x="6984"/>
        <item m="1" x="1988"/>
        <item m="1" x="6352"/>
        <item m="1" x="6048"/>
        <item m="1" x="6839"/>
        <item m="1" x="1505"/>
        <item m="1" x="3512"/>
        <item m="1" x="1198"/>
        <item m="1" x="6009"/>
        <item m="1" x="2763"/>
        <item m="1" x="3737"/>
        <item m="1" x="1197"/>
        <item m="1" x="4635"/>
        <item m="1" x="5093"/>
        <item m="1" x="3170"/>
        <item m="1" x="2946"/>
        <item m="1" x="7075"/>
        <item m="1" x="6479"/>
        <item m="1" x="5854"/>
        <item m="1" x="4914"/>
        <item m="1" x="4971"/>
        <item m="1" x="2157"/>
        <item m="1" x="2063"/>
        <item m="1" x="4371"/>
        <item m="1" x="6285"/>
        <item m="1" x="7031"/>
        <item m="1" x="2416"/>
        <item m="1" x="3260"/>
        <item m="1" x="4067"/>
        <item m="1" x="7398"/>
        <item m="1" x="4759"/>
        <item m="1" x="575"/>
        <item m="1" x="1894"/>
        <item m="1" x="7319"/>
        <item m="1" x="3695"/>
        <item m="1" x="3936"/>
        <item m="1" x="3931"/>
        <item m="1" x="7812"/>
        <item m="1" x="5344"/>
        <item m="1" x="123"/>
        <item m="1" x="1181"/>
        <item m="1" x="2987"/>
        <item m="1" x="149"/>
        <item m="1" x="701"/>
        <item m="1" x="1127"/>
        <item m="1" x="5690"/>
        <item m="1" x="6556"/>
        <item m="1" x="5154"/>
        <item m="1" x="5972"/>
        <item m="1" x="2465"/>
        <item m="1" x="1966"/>
        <item m="1" x="3137"/>
        <item m="1" x="2497"/>
        <item m="1" x="7130"/>
        <item m="1" x="3011"/>
        <item m="1" x="6289"/>
        <item m="1" x="1771"/>
        <item m="1" x="5309"/>
        <item m="1" x="6478"/>
        <item m="1" x="5626"/>
        <item m="1" x="5065"/>
        <item m="1" x="4970"/>
        <item m="1" x="7055"/>
        <item m="1" x="5531"/>
        <item m="1" x="4384"/>
        <item m="1" x="4562"/>
        <item m="1" x="3603"/>
        <item m="1" x="7372"/>
        <item m="1" x="4589"/>
        <item m="1" x="1364"/>
        <item m="1" x="2794"/>
        <item m="1" x="3462"/>
        <item m="1" x="5117"/>
        <item m="1" x="5786"/>
        <item m="1" x="5885"/>
        <item m="1" x="7663"/>
        <item m="1" x="622"/>
        <item m="1" x="4671"/>
        <item m="1" x="4540"/>
        <item m="1" x="3205"/>
        <item m="1" x="6450"/>
        <item m="1" x="3834"/>
        <item m="1" x="5057"/>
        <item m="1" x="5469"/>
        <item m="1" x="266"/>
        <item m="1" x="7948"/>
        <item m="1" x="1358"/>
        <item m="1" x="7213"/>
        <item m="1" x="7510"/>
        <item m="1" x="5056"/>
        <item m="1" x="4494"/>
        <item m="1" x="2430"/>
        <item m="1" x="7348"/>
        <item m="1" x="7401"/>
        <item m="1" x="997"/>
        <item m="1" x="3100"/>
        <item m="1" x="488"/>
        <item m="1" x="5289"/>
        <item m="1" x="4214"/>
        <item m="1" x="7297"/>
        <item m="1" x="5450"/>
        <item m="1" x="6927"/>
        <item m="1" x="743"/>
        <item m="1" x="206"/>
        <item m="1" x="4912"/>
        <item m="1" x="7500"/>
        <item m="1" x="1605"/>
        <item m="1" x="371"/>
        <item m="1" x="4715"/>
        <item m="1" x="1786"/>
        <item m="1" x="4421"/>
        <item m="1" x="4312"/>
        <item m="1" x="7718"/>
        <item m="1" x="5372"/>
        <item m="1" x="6392"/>
        <item m="1" x="3686"/>
        <item m="1" x="7333"/>
        <item m="1" x="4440"/>
        <item m="1" x="1283"/>
        <item m="1" x="5241"/>
        <item m="1" x="5903"/>
        <item m="1" x="1600"/>
        <item m="1" x="3281"/>
        <item m="1" x="4833"/>
        <item m="1" x="3707"/>
        <item m="1" x="4527"/>
        <item m="1" x="3003"/>
        <item m="1" x="487"/>
        <item m="1" x="7870"/>
        <item m="1" x="5517"/>
        <item m="1" x="2337"/>
        <item m="1" x="5253"/>
        <item m="1" x="4898"/>
        <item m="1" x="4518"/>
        <item m="1" x="3391"/>
        <item m="1" x="2551"/>
        <item m="1" x="7241"/>
        <item m="1" x="3685"/>
        <item m="1" x="5960"/>
        <item m="1" x="1851"/>
        <item m="1" x="2859"/>
        <item m="1" x="4263"/>
        <item m="1" x="3131"/>
        <item m="1" x="3195"/>
        <item m="1" x="5100"/>
        <item m="1" x="3143"/>
        <item m="1" x="2187"/>
        <item m="1" x="5890"/>
        <item m="1" x="109"/>
        <item m="1" x="3093"/>
        <item m="1" x="5558"/>
        <item m="1" x="1454"/>
        <item m="1" x="3398"/>
        <item m="1" x="434"/>
        <item m="1" x="5959"/>
        <item m="1" x="542"/>
        <item m="1" x="7227"/>
        <item m="1" x="1864"/>
        <item m="1" x="2222"/>
        <item m="1" x="7329"/>
        <item m="1" x="3436"/>
        <item m="1" x="4116"/>
        <item m="1" x="5726"/>
        <item m="1" x="6181"/>
        <item m="1" x="5971"/>
        <item m="1" x="7135"/>
        <item m="1" x="693"/>
        <item m="1" x="3081"/>
        <item m="1" x="1288"/>
        <item m="1" x="5322"/>
        <item m="1" x="5414"/>
        <item m="1" x="2614"/>
        <item m="1" x="2571"/>
        <item m="1" x="4995"/>
        <item m="1" x="2908"/>
        <item m="1" x="5069"/>
        <item m="1" x="3222"/>
        <item m="1" x="4129"/>
        <item m="1" x="4087"/>
        <item m="1" x="5861"/>
        <item m="1" x="3542"/>
        <item m="1" x="3505"/>
        <item m="1" x="2457"/>
        <item m="1" x="4486"/>
        <item m="1" x="2186"/>
        <item m="1" x="112"/>
        <item m="1" x="6996"/>
        <item m="1" x="4077"/>
        <item m="1" x="3731"/>
        <item m="1" x="898"/>
        <item m="1" x="3492"/>
        <item m="1" x="2812"/>
        <item m="1" x="660"/>
        <item m="1" x="4148"/>
        <item m="1" x="4767"/>
        <item x="7"/>
        <item m="1" x="3250"/>
        <item m="1" x="6023"/>
        <item m="1" x="163"/>
        <item m="1" x="7712"/>
        <item m="1" x="1099"/>
        <item m="1" x="6809"/>
        <item m="1" x="2077"/>
        <item m="1" x="5240"/>
        <item m="1" x="4150"/>
        <item m="1" x="5111"/>
        <item m="1" x="5086"/>
        <item m="1" x="1554"/>
        <item m="1" x="5505"/>
        <item m="1" x="578"/>
        <item m="1" x="479"/>
        <item m="1" x="407"/>
        <item m="1" x="1633"/>
        <item m="1" x="4526"/>
        <item m="1" x="1329"/>
        <item m="1" x="3259"/>
        <item m="1" x="5993"/>
        <item m="1" x="5571"/>
        <item m="1" x="6361"/>
        <item m="1" x="3792"/>
        <item m="1" x="3964"/>
        <item m="1" x="996"/>
        <item m="1" x="4517"/>
        <item m="1" x="4178"/>
        <item m="1" x="2198"/>
        <item m="1" x="7532"/>
        <item m="1" x="684"/>
        <item m="1" x="4726"/>
        <item m="1" x="5176"/>
        <item m="1" x="6243"/>
        <item m="1" x="3033"/>
        <item m="1" x="4551"/>
        <item m="1" x="2076"/>
        <item m="1" x="1259"/>
        <item m="1" x="2832"/>
        <item m="1" x="7054"/>
        <item m="1" x="4159"/>
        <item m="1" x="3413"/>
        <item m="1" x="4733"/>
        <item m="1" x="2672"/>
        <item m="1" x="5831"/>
        <item m="1" x="5869"/>
        <item m="1" x="3700"/>
        <item m="1" x="2336"/>
        <item m="1" x="2519"/>
        <item m="1" x="7187"/>
        <item m="1" x="2474"/>
        <item m="1" x="7047"/>
        <item m="1" x="6128"/>
        <item m="1" x="6699"/>
        <item m="1" x="3371"/>
        <item m="1" x="7383"/>
        <item m="1" x="1437"/>
        <item m="1" x="6488"/>
        <item m="1" x="5879"/>
        <item m="1" x="4992"/>
        <item m="1" x="6860"/>
        <item m="1" x="6088"/>
        <item m="1" x="1168"/>
        <item m="1" x="5468"/>
        <item m="1" x="3331"/>
        <item m="1" x="6844"/>
        <item m="1" x="4489"/>
        <item m="1" x="2490"/>
        <item m="1" x="4842"/>
        <item m="1" x="1685"/>
        <item m="1" x="7929"/>
        <item m="1" x="2083"/>
        <item m="1" x="4681"/>
        <item m="1" x="4397"/>
        <item m="1" x="91"/>
        <item m="1" x="6773"/>
        <item m="1" x="445"/>
        <item m="1" x="4501"/>
        <item m="1" x="890"/>
        <item m="1" x="3432"/>
        <item m="1" x="5280"/>
        <item m="1" x="1071"/>
        <item m="1" x="1660"/>
        <item m="1" x="279"/>
        <item m="1" x="5382"/>
        <item m="1" x="842"/>
        <item m="1" x="7379"/>
        <item m="1" x="5651"/>
        <item m="1" x="5584"/>
        <item m="1" x="1716"/>
        <item m="1" x="7711"/>
        <item x="19"/>
        <item m="1" x="4812"/>
        <item m="1" x="5638"/>
        <item m="1" x="4634"/>
        <item m="1" x="6437"/>
        <item m="1" x="6096"/>
        <item m="1" x="2671"/>
        <item m="1" x="4213"/>
        <item m="1" x="5697"/>
        <item m="1" x="7620"/>
        <item m="1" x="2082"/>
        <item m="1" x="4037"/>
        <item m="1" x="7844"/>
        <item m="1" x="7382"/>
        <item m="1" x="886"/>
        <item m="1" x="1093"/>
        <item m="1" x="265"/>
        <item m="1" x="1351"/>
        <item m="1" x="3904"/>
        <item m="1" x="7573"/>
        <item m="1" x="6219"/>
        <item m="1" x="6436"/>
        <item m="1" x="6332"/>
        <item m="1" x="3860"/>
        <item m="1" x="1428"/>
        <item m="1" x="3730"/>
        <item m="1" x="7205"/>
        <item m="1" x="7434"/>
        <item m="1" x="1548"/>
        <item m="1" x="4481"/>
        <item m="1" x="6828"/>
        <item m="1" x="5337"/>
        <item m="1" x="6583"/>
        <item m="1" x="7191"/>
        <item m="1" x="1251"/>
        <item m="1" x="2443"/>
        <item m="1" x="672"/>
        <item m="1" x="5539"/>
        <item m="1" x="2892"/>
        <item m="1" x="7277"/>
        <item m="1" x="2811"/>
        <item m="1" x="3882"/>
        <item m="1" x="1638"/>
        <item m="1" x="5884"/>
        <item m="1" x="940"/>
        <item m="1" x="7074"/>
        <item m="1" x="601"/>
        <item m="1" x="1884"/>
        <item m="1" x="5757"/>
        <item x="60"/>
        <item m="1" x="7670"/>
        <item m="1" x="700"/>
        <item m="1" x="7255"/>
        <item m="1" x="1710"/>
        <item m="1" x="1983"/>
        <item m="1" x="784"/>
        <item m="1" x="6639"/>
        <item m="1" x="535"/>
        <item m="1" x="4409"/>
        <item m="1" x="4751"/>
        <item m="1" x="1539"/>
        <item m="1" x="7882"/>
        <item m="1" x="5153"/>
        <item m="1" x="245"/>
        <item m="1" x="6838"/>
        <item m="1" x="3643"/>
        <item m="1" x="7337"/>
        <item m="1" x="5018"/>
        <item m="1" x="5883"/>
        <item m="1" x="1383"/>
        <item m="1" x="6477"/>
        <item m="1" x="6260"/>
        <item m="1" x="6487"/>
        <item m="1" x="5276"/>
        <item m="1" x="863"/>
        <item m="1" x="5591"/>
        <item m="1" x="6569"/>
        <item m="1" x="5644"/>
        <item m="1" x="2743"/>
        <item m="1" x="2986"/>
        <item m="1" x="1703"/>
        <item m="1" x="4963"/>
        <item m="1" x="1982"/>
        <item m="1" x="710"/>
        <item m="1" x="1870"/>
        <item m="1" x="3838"/>
        <item m="1" x="1022"/>
        <item m="1" x="6788"/>
        <item m="1" x="3204"/>
        <item m="1" x="6665"/>
        <item m="1" x="4337"/>
        <item m="1" x="218"/>
        <item m="1" x="7446"/>
        <item m="1" x="1963"/>
        <item m="1" x="7204"/>
        <item m="1" x="5268"/>
        <item m="1" x="5679"/>
        <item m="1" x="5867"/>
        <item m="1" x="4539"/>
        <item m="1" x="6712"/>
        <item m="1" x="4255"/>
        <item m="1" x="3375"/>
        <item m="1" x="4199"/>
        <item m="1" x="7783"/>
        <item m="1" x="1172"/>
        <item m="1" x="6496"/>
        <item m="1" x="5011"/>
        <item m="1" x="1877"/>
        <item m="1" x="1943"/>
        <item m="1" x="2762"/>
        <item m="1" x="6132"/>
        <item m="1" x="6679"/>
        <item m="1" x="3156"/>
        <item m="1" x="6577"/>
        <item m="1" x="7782"/>
        <item m="1" x="3735"/>
        <item m="1" x="172"/>
        <item m="1" x="4695"/>
        <item m="1" x="6615"/>
        <item m="1" x="3769"/>
        <item m="1" x="2914"/>
        <item m="1" x="1309"/>
        <item m="1" x="5152"/>
        <item m="1" x="4866"/>
        <item m="1" x="3385"/>
        <item m="1" x="5140"/>
        <item m="1" x="1653"/>
        <item m="1" x="4500"/>
        <item m="1" x="322"/>
        <item m="1" x="3184"/>
        <item m="1" x="2244"/>
        <item m="1" x="5308"/>
        <item m="1" x="273"/>
        <item m="1" x="4168"/>
        <item m="1" x="4096"/>
        <item m="1" x="7159"/>
        <item m="1" x="6406"/>
        <item m="1" x="4043"/>
        <item m="1" x="6743"/>
        <item m="1" x="2882"/>
        <item m="1" x="797"/>
        <item m="1" x="7648"/>
        <item m="1" x="595"/>
        <item m="1" x="5225"/>
        <item m="1" x="5116"/>
        <item m="1" x="3773"/>
        <item m="1" x="4550"/>
        <item m="1" x="4505"/>
        <item m="1" x="2128"/>
        <item m="1" x="1105"/>
        <item m="1" x="2558"/>
        <item m="1" x="1021"/>
        <item m="1" x="1587"/>
        <item m="1" x="2969"/>
        <item m="1" x="3343"/>
        <item m="1" x="2705"/>
        <item m="1" x="1919"/>
        <item m="1" x="1026"/>
        <item m="1" x="1981"/>
        <item m="1" x="7901"/>
        <item m="1" x="4177"/>
        <item m="1" x="7669"/>
        <item m="1" x="7260"/>
        <item m="1" x="3668"/>
        <item m="1" x="2335"/>
        <item m="1" x="4665"/>
        <item m="1" x="6166"/>
        <item m="1" x="6932"/>
        <item m="1" x="2440"/>
        <item m="1" x="1269"/>
        <item m="1" x="351"/>
        <item m="1" x="4424"/>
        <item m="1" x="6336"/>
        <item m="1" x="2139"/>
        <item m="1" x="4998"/>
        <item m="1" x="4689"/>
        <item m="1" x="4949"/>
        <item m="1" x="1015"/>
        <item m="1" x="5534"/>
        <item m="1" x="7923"/>
        <item m="1" x="5159"/>
        <item m="1" x="2785"/>
        <item m="1" x="5467"/>
        <item m="1" x="244"/>
        <item m="1" x="5607"/>
        <item m="1" x="4544"/>
        <item m="1" x="6808"/>
        <item m="1" x="4423"/>
        <item m="1" x="1268"/>
        <item m="1" x="6001"/>
        <item m="1" x="4123"/>
        <item m="1" x="5076"/>
        <item m="1" x="284"/>
        <item m="1" x="6614"/>
        <item m="1" x="1104"/>
        <item m="1" x="3712"/>
        <item m="1" x="7123"/>
        <item m="1" x="3431"/>
        <item m="1" x="3263"/>
        <item m="1" x="7970"/>
        <item m="1" x="152"/>
        <item m="1" x="3136"/>
        <item m="1" x="1250"/>
        <item m="1" x="337"/>
        <item m="1" x="6638"/>
        <item m="1" x="643"/>
        <item m="1" x="6807"/>
        <item x="8"/>
        <item m="1" x="6294"/>
        <item m="1" x="5466"/>
        <item m="1" x="7633"/>
        <item m="1" x="7234"/>
        <item m="1" x="3062"/>
        <item m="1" x="450"/>
        <item m="1" x="4093"/>
        <item m="1" x="5509"/>
        <item m="1" x="7908"/>
        <item m="1" x="7894"/>
        <item m="1" x="2162"/>
        <item m="1" x="3445"/>
        <item m="1" x="1002"/>
        <item m="1" x="1392"/>
        <item m="1" x="5866"/>
        <item m="1" x="3032"/>
        <item m="1" x="2301"/>
        <item m="1" x="6882"/>
        <item m="1" x="3996"/>
        <item m="1" x="630"/>
        <item m="1" x="6413"/>
        <item m="1" x="4258"/>
        <item m="1" x="629"/>
        <item m="1" x="3470"/>
        <item m="1" x="4525"/>
        <item m="1" x="7947"/>
        <item m="1" x="6008"/>
        <item m="1" x="4865"/>
        <item m="1" x="2156"/>
        <item m="1" x="3370"/>
        <item m="1" x="6037"/>
        <item m="1" x="6329"/>
        <item m="1" x="5715"/>
        <item m="1" x="3210"/>
        <item m="1" x="5565"/>
        <item m="1" x="2196"/>
        <item m="1" x="7230"/>
        <item m="1" x="4962"/>
        <item m="1" x="7647"/>
        <item m="1" x="5331"/>
        <item m="1" x="6154"/>
        <item m="1" x="4122"/>
        <item m="1" x="264"/>
        <item m="1" x="7824"/>
        <item m="1" x="3092"/>
        <item m="1" x="612"/>
        <item m="1" x="1599"/>
        <item m="1" x="2125"/>
        <item m="1" x="6711"/>
        <item m="1" x="7332"/>
        <item m="1" x="2361"/>
        <item m="1" x="1863"/>
        <item m="1" x="6275"/>
        <item m="1" x="1580"/>
        <item m="1" x="6635"/>
        <item m="1" x="6926"/>
        <item m="1" x="199"/>
        <item m="1" x="2524"/>
        <item m="1" x="5915"/>
        <item m="1" x="6634"/>
        <item m="1" x="6689"/>
        <item m="1" x="3342"/>
        <item m="1" x="2902"/>
        <item m="1" x="7613"/>
        <item m="1" x="2514"/>
        <item m="1" x="1448"/>
        <item m="1" x="7727"/>
        <item m="1" x="728"/>
        <item m="1" x="7240"/>
        <item m="1" x="2578"/>
        <item m="1" x="3068"/>
        <item m="1" x="4416"/>
        <item m="1" x="5239"/>
        <item m="1" x="2550"/>
        <item m="1" x="6213"/>
        <item m="1" x="5865"/>
        <item m="1" x="1427"/>
        <item m="1" x="4549"/>
        <item m="1" x="758"/>
        <item m="1" x="2737"/>
        <item m="1" x="809"/>
        <item m="1" x="3482"/>
        <item m="1" x="7239"/>
        <item m="1" x="6028"/>
        <item m="1" x="3829"/>
        <item m="1" x="1080"/>
        <item m="1" x="1822"/>
        <item x="61"/>
        <item m="1" x="7046"/>
        <item m="1" x="7863"/>
        <item m="1" x="4333"/>
        <item m="1" x="2233"/>
        <item m="1" x="7689"/>
        <item m="1" x="3850"/>
        <item m="1" x="5261"/>
        <item m="1" x="1942"/>
        <item m="1" x="7978"/>
        <item m="1" x="6331"/>
        <item m="1" x="4930"/>
        <item m="1" x="243"/>
        <item m="1" x="5252"/>
        <item m="1" x="3275"/>
        <item m="1" x="6669"/>
        <item m="1" x="4183"/>
        <item m="1" x="4588"/>
        <item m="1" x="7954"/>
        <item m="1" x="621"/>
        <item m="1" x="574"/>
        <item m="1" x="6212"/>
        <item m="1" x="2325"/>
        <item m="1" x="3520"/>
        <item m="1" x="2605"/>
        <item m="1" x="6293"/>
        <item m="1" x="3662"/>
        <item m="1" x="122"/>
        <item m="1" x="3694"/>
        <item m="1" x="7018"/>
        <item m="1" x="2613"/>
        <item m="1" x="5853"/>
        <item m="1" x="2278"/>
        <item m="1" x="6400"/>
        <item m="1" x="7289"/>
        <item m="1" x="1415"/>
        <item m="1" x="5746"/>
        <item m="1" x="1997"/>
        <item m="1" x="995"/>
        <item m="1" x="930"/>
        <item m="1" x="7200"/>
        <item m="1" x="7445"/>
        <item m="1" x="2886"/>
        <item m="1" x="4881"/>
        <item m="1" x="7869"/>
        <item m="1" x="5449"/>
        <item m="1" x="2360"/>
        <item m="1" x="4346"/>
        <item m="1" x="6515"/>
        <item m="1" x="2736"/>
        <item m="1" x="5988"/>
        <item m="1" x="6083"/>
        <item m="1" x="5025"/>
        <item m="1" x="967"/>
        <item m="1" x="5003"/>
        <item m="1" x="2616"/>
        <item m="1" x="5272"/>
        <item m="1" x="518"/>
        <item m="1" x="7803"/>
        <item m="1" x="5364"/>
        <item m="1" x="3501"/>
        <item m="1" x="2447"/>
        <item m="1" x="1932"/>
        <item m="1" x="3280"/>
        <item m="1" x="2464"/>
        <item m="1" x="3444"/>
        <item m="1" x="5714"/>
        <item m="1" x="3608"/>
        <item m="1" x="7254"/>
        <item m="1" x="628"/>
        <item m="1" x="5738"/>
        <item m="1" x="800"/>
        <item m="1" x="4158"/>
        <item m="1" x="2612"/>
        <item m="1" x="2901"/>
        <item m="1" x="1341"/>
        <item m="1" x="3729"/>
        <item m="1" x="3752"/>
        <item m="1" x="6800"/>
        <item m="1" x="2368"/>
        <item m="1" x="5215"/>
        <item m="1" x="5643"/>
        <item m="1" x="3213"/>
        <item m="1" x="7577"/>
        <item m="1" x="3751"/>
        <item m="1" x="1839"/>
        <item m="1" x="350"/>
        <item m="1" x="2615"/>
        <item m="1" x="7423"/>
        <item m="1" x="3087"/>
        <item m="1" x="6007"/>
        <item m="1" x="4837"/>
        <item m="1" x="6324"/>
        <item m="1" x="3469"/>
        <item m="1" x="2710"/>
        <item m="1" x="4997"/>
        <item m="1" x="1494"/>
        <item m="1" x="270"/>
        <item m="1" x="5305"/>
        <item m="1" x="1369"/>
        <item m="1" x="5570"/>
        <item m="1" x="1941"/>
        <item m="1" x="6000"/>
        <item m="1" x="3317"/>
        <item m="1" x="6379"/>
        <item m="1" x="4011"/>
        <item m="1" x="3568"/>
        <item m="1" x="7839"/>
        <item m="1" x="1280"/>
        <item m="1" x="1229"/>
        <item m="1" x="2195"/>
        <item m="1" x="2052"/>
        <item m="1" x="2251"/>
        <item m="1" x="605"/>
        <item m="1" x="6772"/>
        <item m="1" x="3018"/>
        <item m="1" x="5580"/>
        <item m="1" x="7834"/>
        <item m="1" x="2359"/>
        <item m="1" x="6153"/>
        <item m="1" x="5830"/>
        <item m="1" x="6486"/>
        <item m="1" x="1876"/>
        <item m="1" x="2481"/>
        <item m="1" x="4546"/>
        <item m="1" x="5037"/>
        <item m="1" x="6678"/>
        <item m="1" x="2765"/>
        <item m="1" x="7900"/>
        <item m="1" x="1276"/>
        <item m="1" x="7881"/>
        <item m="1" x="2545"/>
        <item m="1" x="1850"/>
        <item m="1" x="2885"/>
        <item m="1" x="1143"/>
        <item m="1" x="7608"/>
        <item m="1" x="7668"/>
        <item m="1" x="6108"/>
        <item m="1" x="4076"/>
        <item m="1" x="1055"/>
        <item m="1" x="4714"/>
        <item m="1" x="2389"/>
        <item m="1" x="6592"/>
        <item m="1" x="455"/>
        <item m="1" x="7418"/>
        <item m="1" x="7045"/>
        <item m="1" x="379"/>
        <item m="1" x="6161"/>
        <item m="1" x="1373"/>
        <item m="1" x="3002"/>
        <item m="1" x="411"/>
        <item m="1" x="2509"/>
        <item m="1" x="4415"/>
        <item m="1" x="1632"/>
        <item m="1" x="103"/>
        <item m="1" x="1236"/>
        <item m="1" x="2854"/>
        <item m="1" x="2627"/>
        <item m="1" x="6027"/>
        <item m="1" x="6820"/>
        <item m="1" x="1301"/>
        <item m="1" x="4713"/>
        <item m="1" x="5192"/>
        <item m="1" x="7284"/>
        <item m="1" x="1420"/>
        <item m="1" x="121"/>
        <item m="1" x="4332"/>
        <item m="1" x="344"/>
        <item m="1" x="870"/>
        <item m="1" x="6754"/>
        <item m="1" x="6937"/>
        <item m="1" x="4110"/>
        <item m="1" x="4946"/>
        <item m="1" x="1530"/>
        <item m="1" x="1453"/>
        <item m="1" x="4128"/>
        <item m="1" x="3123"/>
        <item m="1" x="440"/>
        <item m="1" x="5200"/>
        <item m="1" x="7328"/>
        <item m="1" x="7304"/>
        <item m="1" x="6399"/>
        <item m="1" x="5730"/>
        <item m="1" x="2138"/>
        <item m="1" x="4317"/>
        <item m="1" x="3711"/>
        <item m="1" x="2311"/>
        <item m="1" x="2172"/>
        <item m="1" x="4290"/>
        <item x="55"/>
        <item m="1" x="1735"/>
        <item m="1" x="847"/>
        <item m="1" x="1187"/>
        <item m="1" x="869"/>
        <item m="1" x="1247"/>
        <item m="1" x="7736"/>
        <item m="1" x="4288"/>
        <item m="1" x="611"/>
        <item m="1" x="3394"/>
        <item m="1" x="5477"/>
        <item m="1" x="1314"/>
        <item m="1" x="6727"/>
        <item m="1" x="7662"/>
        <item m="1" x="390"/>
        <item m="1" x="7591"/>
        <item m="1" x="6795"/>
        <item m="1" x="1708"/>
        <item x="20"/>
        <item m="1" x="478"/>
        <item m="1" x="5139"/>
        <item m="1" x="3038"/>
        <item m="1" x="6764"/>
        <item m="1" x="2240"/>
        <item m="1" x="192"/>
        <item m="1" x="5184"/>
        <item m="1" x="7048"/>
        <item m="1" x="4826"/>
        <item m="1" x="7515"/>
        <item m="1" x="5544"/>
        <item m="1" x="4454"/>
        <item m="1" x="1092"/>
        <item m="1" x="4358"/>
        <item m="1" x="2535"/>
        <item m="1" x="6514"/>
        <item m="1" x="3163"/>
        <item m="1" x="6871"/>
        <item m="1" x="4897"/>
        <item m="1" x="5208"/>
        <item m="1" x="7584"/>
        <item m="1" x="5440"/>
        <item m="1" x="7085"/>
        <item m="1" x="5224"/>
        <item m="1" x="2807"/>
        <item m="1" x="2604"/>
        <item m="1" x="7953"/>
        <item m="1" x="2469"/>
        <item m="1" x="3481"/>
        <item m="1" x="6056"/>
        <item m="1" x="7459"/>
        <item m="1" x="486"/>
        <item m="1" x="2137"/>
        <item m="1" x="494"/>
        <item m="1" x="714"/>
        <item m="1" x="4207"/>
        <item m="1" x="2589"/>
        <item m="1" x="600"/>
        <item m="1" x="4439"/>
        <item m="1" x="713"/>
        <item m="1" x="3930"/>
        <item m="1" x="5260"/>
        <item m="1" x="4001"/>
        <item m="1" x="5251"/>
        <item m="1" x="4220"/>
        <item m="1" x="5999"/>
        <item m="1" x="6971"/>
        <item m="1" x="5684"/>
        <item m="1" x="2179"/>
        <item m="1" x="3879"/>
        <item m="1" x="6771"/>
        <item m="1" x="944"/>
        <item m="1" x="3031"/>
        <item m="1" x="4969"/>
        <item m="1" x="6378"/>
        <item m="1" x="666"/>
        <item m="1" x="1452"/>
        <item m="1" x="6485"/>
        <item m="1" x="3995"/>
        <item m="1" x="2185"/>
        <item m="1" x="7776"/>
        <item m="1" x="5914"/>
        <item m="1" x="5625"/>
        <item m="1" x="7281"/>
        <item m="1" x="3393"/>
        <item m="1" x="108"/>
        <item m="1" x="1603"/>
        <item m="1" x="5811"/>
        <item m="1" x="5042"/>
        <item m="1" x="3803"/>
        <item m="1" x="4464"/>
        <item m="1" x="4605"/>
        <item m="1" x="4788"/>
        <item m="1" x="3358"/>
        <item m="1" x="7887"/>
        <item m="1" x="2884"/>
        <item m="1" x="7969"/>
        <item m="1" x="2201"/>
        <item m="1" x="2942"/>
        <item m="1" x="4773"/>
        <item m="1" x="5772"/>
        <item x="28"/>
        <item m="1" x="5207"/>
        <item m="1" x="6095"/>
        <item m="1" x="2694"/>
        <item m="1" x="3017"/>
        <item m="1" x="1535"/>
        <item m="1" x="7661"/>
        <item m="1" x="1115"/>
        <item m="1" x="854"/>
        <item m="1" x="5237"/>
        <item m="1" x="7627"/>
        <item m="1" x="2965"/>
        <item m="1" x="7364"/>
        <item m="1" x="349"/>
        <item m="1" x="5349"/>
        <item m="1" x="5485"/>
        <item m="1" x="1098"/>
        <item m="1" x="6503"/>
        <item m="1" x="4787"/>
        <item m="1" x="3178"/>
        <item m="1" x="742"/>
        <item m="1" x="7603"/>
        <item m="1" x="1918"/>
        <item m="1" x="1340"/>
        <item m="1" x="3768"/>
        <item m="1" x="4246"/>
        <item m="1" x="5408"/>
        <item m="1" x="5165"/>
        <item m="1" x="3765"/>
        <item m="1" x="1857"/>
        <item m="1" x="4803"/>
        <item m="1" x="1414"/>
        <item m="1" x="7696"/>
        <item m="1" x="6787"/>
        <item m="1" x="5010"/>
        <item m="1" x="4846"/>
        <item m="1" x="6328"/>
        <item m="1" x="826"/>
        <item m="1" x="7572"/>
        <item m="1" x="7685"/>
        <item m="1" x="6076"/>
        <item m="1" x="171"/>
        <item m="1" x="2037"/>
        <item m="1" x="5428"/>
        <item m="1" x="7571"/>
        <item m="1" x="4293"/>
        <item m="1" x="808"/>
        <item m="1" x="7793"/>
        <item m="1" x="5105"/>
        <item m="1" x="6211"/>
        <item m="1" x="3667"/>
        <item m="1" x="142"/>
        <item m="1" x="3106"/>
        <item m="1" x="1462"/>
        <item m="1" x="2270"/>
        <item m="1" x="807"/>
        <item m="1" x="4871"/>
        <item m="1" x="5115"/>
        <item m="1" x="1645"/>
        <item m="1" x="6160"/>
        <item m="1" x="336"/>
        <item m="1" x="3279"/>
        <item m="1" x="2865"/>
        <item m="1" x="348"/>
        <item m="1" x="3947"/>
        <item m="1" x="534"/>
        <item m="1" x="6931"/>
        <item m="1" x="3191"/>
        <item m="1" x="3365"/>
        <item m="1" x="4066"/>
        <item m="1" x="7772"/>
        <item m="1" x="6449"/>
        <item m="1" x="823"/>
        <item m="1" x="7179"/>
        <item m="1" x="7619"/>
        <item m="1" x="7386"/>
        <item m="1" x="4896"/>
        <item m="1" x="1726"/>
        <item m="1" x="3878"/>
        <item m="1" x="7017"/>
        <item m="1" x="875"/>
        <item m="1" x="7352"/>
        <item m="1" x="132"/>
        <item m="1" x="977"/>
        <item m="1" x="1020"/>
        <item m="1" x="3190"/>
        <item m="1" x="7602"/>
        <item m="1" x="6591"/>
        <item m="1" x="7041"/>
        <item m="1" x="3274"/>
        <item m="1" x="2480"/>
        <item m="1" x="3323"/>
        <item m="1" x="7680"/>
        <item m="1" x="3979"/>
        <item m="1" x="7731"/>
        <item m="1" x="4880"/>
        <item m="1" x="1875"/>
        <item m="1" x="3963"/>
        <item m="1" x="3278"/>
        <item m="1" x="198"/>
        <item m="1" x="3739"/>
        <item m="1" x="5191"/>
        <item m="1" x="2171"/>
        <item m="1" x="1086"/>
        <item m="1" x="7120"/>
        <item m="1" x="7115"/>
        <item m="1" x="7024"/>
        <item m="1" x="1226"/>
        <item m="1" x="343"/>
        <item m="1" x="6196"/>
        <item m="1" x="569"/>
        <item m="1" x="4086"/>
        <item m="1" x="778"/>
        <item m="1" x="7977"/>
        <item m="1" x="7857"/>
        <item m="1" x="5434"/>
        <item m="1" x="3717"/>
        <item m="1" x="7775"/>
        <item m="1" x="2081"/>
        <item m="1" x="5983"/>
        <item x="29"/>
        <item m="1" x="301"/>
        <item m="1" x="6255"/>
        <item m="1" x="5398"/>
        <item m="1" x="7960"/>
        <item m="1" x="3736"/>
        <item m="1" x="6894"/>
        <item m="1" x="1014"/>
        <item m="1" x="3341"/>
        <item m="1" x="5175"/>
        <item m="1" x="7250"/>
        <item m="1" x="4619"/>
        <item m="1" x="6006"/>
        <item m="1" x="289"/>
        <item m="1" x="4061"/>
        <item m="1" x="7249"/>
        <item m="1" x="5771"/>
        <item m="1" x="4092"/>
        <item m="1" x="5275"/>
        <item m="1" x="7789"/>
        <item m="1" x="94"/>
        <item m="1" x="6995"/>
        <item m="1" x="1489"/>
        <item m="1" x="4811"/>
        <item m="1" x="2776"/>
        <item m="1" x="4561"/>
        <item m="1" x="1720"/>
        <item m="1" x="4778"/>
        <item m="1" x="5878"/>
        <item m="1" x="2324"/>
        <item m="1" x="1210"/>
        <item m="1" x="3557"/>
        <item m="1" x="7512"/>
        <item m="1" x="7486"/>
        <item m="1" x="5860"/>
        <item m="1" x="2877"/>
        <item m="1" x="7838"/>
        <item m="1" x="3152"/>
        <item m="1" x="7886"/>
        <item m="1" x="2678"/>
        <item m="1" x="5214"/>
        <item m="1" x="6288"/>
        <item m="1" x="5926"/>
        <item m="1" x="5405"/>
        <item m="1" x="4895"/>
        <item m="1" x="3337"/>
        <item m="1" x="2687"/>
        <item m="1" x="3044"/>
        <item m="1" x="4680"/>
        <item m="1" x="6814"/>
        <item m="1" x="191"/>
        <item m="1" x="4792"/>
        <item m="1" x="4538"/>
        <item m="1" x="4262"/>
        <item m="1" x="7010"/>
        <item m="1" x="7044"/>
        <item m="1" x="1025"/>
        <item m="1" x="5064"/>
        <item m="1" x="5723"/>
        <item m="1" x="4702"/>
        <item m="1" x="3886"/>
        <item m="1" x="4626"/>
        <item m="1" x="3546"/>
        <item m="1" x="7856"/>
        <item m="1" x="6710"/>
        <item m="1" x="6742"/>
        <item m="1" x="7310"/>
        <item m="1" x="1598"/>
        <item m="1" x="6036"/>
        <item m="1" x="3710"/>
        <item m="1" x="7832"/>
        <item m="1" x="3553"/>
        <item m="1" x="4000"/>
        <item m="1" x="4530"/>
        <item m="1" x="3077"/>
        <item m="1" x="2648"/>
        <item m="1" x="3567"/>
        <item m="1" x="7220"/>
        <item m="1" x="6375"/>
        <item m="1" x="5341"/>
        <item m="1" x="3405"/>
        <item m="1" x="3989"/>
        <item x="9"/>
        <item m="1" x="6602"/>
        <item m="1" x="4835"/>
        <item m="1" x="2062"/>
        <item m="1" x="4901"/>
        <item m="1" x="517"/>
        <item m="1" x="1776"/>
        <item m="1" x="1488"/>
        <item m="1" x="6630"/>
        <item m="1" x="5963"/>
        <item m="1" x="3285"/>
        <item m="1" x="5274"/>
        <item m="1" x="3577"/>
        <item m="1" x="6359"/>
        <item m="1" x="4103"/>
        <item m="1" x="6045"/>
        <item m="1" x="6417"/>
        <item m="1" x="4174"/>
        <item m="1" x="3625"/>
        <item m="1" x="1821"/>
        <item m="1" x="2400"/>
        <item m="1" x="2429"/>
        <item m="1" x="3048"/>
        <item m="1" x="4376"/>
        <item m="1" x="7570"/>
        <item m="1" x="1487"/>
        <item m="1" x="3487"/>
        <item m="1" x="3177"/>
        <item m="1" x="3946"/>
        <item m="1" x="5067"/>
        <item m="1" x="389"/>
        <item m="1" x="2399"/>
        <item m="1" x="6177"/>
        <item m="1" x="982"/>
        <item m="1" x="1570"/>
        <item m="1" x="5949"/>
        <item m="1" x="3151"/>
        <item m="1" x="5837"/>
        <item m="1" x="5427"/>
        <item m="1" x="6513"/>
        <item m="1" x="6550"/>
        <item m="1" x="6218"/>
        <item m="1" x="2075"/>
        <item m="1" x="7829"/>
        <item m="1" x="4887"/>
        <item m="1" x="2693"/>
        <item m="1" x="5958"/>
        <item m="1" x="5722"/>
        <item m="1" x="501"/>
        <item m="1" x="2033"/>
        <item m="1" x="1339"/>
        <item m="1" x="5121"/>
        <item m="1" x="4786"/>
        <item m="1" x="6195"/>
        <item m="1" x="5028"/>
        <item m="1" x="7219"/>
        <item m="1" x="7531"/>
        <item m="1" x="3461"/>
        <item m="1" x="6030"/>
        <item m="1" x="541"/>
        <item m="1" x="5179"/>
        <item m="1" x="7524"/>
        <item m="1" x="4587"/>
        <item m="1" x="1743"/>
        <item m="1" x="1707"/>
        <item m="1" x="6484"/>
        <item m="1" x="683"/>
        <item m="1" x="7104"/>
        <item m="1" x="3529"/>
        <item m="1" x="5271"/>
        <item m="1" x="6909"/>
        <item m="1" x="6902"/>
        <item m="1" x="7959"/>
        <item m="1" x="263"/>
        <item m="1" x="4327"/>
        <item m="1" x="6726"/>
        <item m="1" x="1637"/>
        <item m="1" x="2434"/>
        <item m="1" x="5050"/>
        <item m="1" x="6146"/>
        <item m="1" x="4777"/>
        <item m="1" x="6127"/>
        <item m="1" x="4036"/>
        <item m="1" x="6930"/>
        <item m="1" x="6763"/>
        <item m="1" x="5092"/>
        <item m="1" x="211"/>
        <item m="1" x="3699"/>
        <item m="1" x="6576"/>
        <item m="1" x="4537"/>
        <item m="1" x="5336"/>
        <item m="1" x="6055"/>
        <item m="1" x="6660"/>
        <item m="1" x="6341"/>
        <item m="1" x="6115"/>
        <item m="1" x="7468"/>
        <item m="1" x="1697"/>
        <item m="1" x="4349"/>
        <item m="1" x="1161"/>
        <item m="1" x="3642"/>
        <item m="1" x="1396"/>
        <item m="1" x="2367"/>
        <item m="1" x="616"/>
        <item m="1" x="3266"/>
        <item m="1" x="3460"/>
        <item m="1" x="3506"/>
        <item m="1" x="5063"/>
        <item m="1" x="5355"/>
        <item m="1" x="3848"/>
        <item m="1" x="4350"/>
        <item m="1" x="6391"/>
        <item m="1" x="7264"/>
        <item m="1" x="3847"/>
        <item m="1" x="4594"/>
        <item m="1" x="262"/>
        <item m="1" x="653"/>
        <item m="1" x="6512"/>
        <item m="1" x="3105"/>
        <item m="1" x="6242"/>
        <item m="1" x="5642"/>
        <item m="1" x="7452"/>
        <item m="1" x="584"/>
        <item m="1" x="7509"/>
        <item m="1" x="2577"/>
        <item x="53"/>
        <item m="1" x="162"/>
        <item m="1" x="7166"/>
        <item m="1" x="2379"/>
        <item m="1" x="6590"/>
        <item m="1" x="1652"/>
        <item m="1" x="283"/>
        <item m="1" x="472"/>
        <item m="1" x="3698"/>
        <item m="1" x="2801"/>
        <item m="1" x="1287"/>
        <item m="1" x="4604"/>
        <item m="1" x="7301"/>
        <item x="21"/>
        <item m="1" x="3652"/>
        <item m="1" x="5426"/>
        <item m="1" x="378"/>
        <item m="1" x="3203"/>
        <item m="1" x="6967"/>
        <item m="1" x="6739"/>
        <item m="1" x="4743"/>
        <item m="1" x="288"/>
        <item m="1" x="7651"/>
        <item m="1" x="2919"/>
        <item m="1" x="806"/>
        <item m="1" x="4709"/>
        <item m="1" x="3293"/>
        <item m="1" x="6586"/>
        <item m="1" x="6087"/>
        <item m="1" x="2087"/>
        <item m="1" x="2305"/>
        <item m="1" x="225"/>
        <item m="1" x="976"/>
        <item m="1" x="5843"/>
        <item m="1" x="6303"/>
        <item m="1" x="7807"/>
        <item m="1" x="3846"/>
        <item m="1" x="2853"/>
        <item m="1" x="3675"/>
        <item m="1" x="4578"/>
        <item m="1" x="2864"/>
        <item m="1" x="7590"/>
        <item m="1" x="7788"/>
        <item m="1" x="2918"/>
        <item m="1" x="5288"/>
        <item m="1" x="7276"/>
        <item m="1" x="5489"/>
        <item m="1" x="4364"/>
        <item m="1" x="3528"/>
        <item m="1" x="1363"/>
        <item m="1" x="1122"/>
        <item m="1" x="7269"/>
        <item m="1" x="3624"/>
        <item m="1" x="3128"/>
        <item m="1" x="1780"/>
        <item m="1" x="929"/>
        <item m="1" x="7467"/>
        <item m="1" x="1209"/>
        <item m="1" x="6936"/>
        <item m="1" x="4879"/>
        <item m="1" x="2066"/>
        <item m="1" x="3962"/>
        <item m="1" x="2716"/>
        <item m="1" x="3786"/>
        <item m="1" x="7723"/>
        <item m="1" x="7996"/>
        <item m="1" x="6599"/>
        <item m="1" x="5391"/>
        <item m="1" x="1893"/>
        <item m="1" x="5055"/>
        <item m="1" x="2102"/>
        <item m="1" x="107"/>
        <item m="1" x="7638"/>
        <item m="1" x="939"/>
        <item m="1" x="635"/>
        <item m="1" x="4100"/>
        <item m="1" x="3496"/>
        <item m="1" x="7508"/>
        <item m="1" x="3885"/>
        <item m="1" x="1832"/>
        <item m="1" x="1948"/>
        <item m="1" x="7410"/>
        <item m="1" x="4287"/>
        <item m="1" x="1323"/>
        <item m="1" x="6770"/>
        <item m="1" x="1586"/>
        <item m="1" x="6461"/>
        <item m="1" x="1481"/>
        <item m="1" x="5725"/>
        <item m="1" x="2194"/>
        <item m="1" x="4132"/>
        <item m="1" x="4942"/>
        <item m="1" x="3010"/>
        <item m="1" x="3099"/>
        <item m="1" x="582"/>
        <item m="1" x="7477"/>
        <item m="1" x="1279"/>
        <item m="1" x="6259"/>
        <item m="1" x="5822"/>
        <item m="1" x="6519"/>
        <item m="1" x="2735"/>
        <item m="1" x="1869"/>
        <item m="1" x="2611"/>
        <item m="1" x="4131"/>
        <item m="1" x="7458"/>
        <item m="1" x="7507"/>
        <item m="1" x="5664"/>
        <item m="1" x="6405"/>
        <item m="1" x="649"/>
        <item m="1" x="5925"/>
        <item m="1" x="7744"/>
        <item m="1" x="7717"/>
        <item m="1" x="7142"/>
        <item m="1" x="5713"/>
        <item m="1" x="477"/>
        <item m="1" x="6537"/>
        <item m="1" x="1480"/>
        <item m="1" x="2843"/>
        <item m="1" x="7119"/>
        <item m="1" x="4212"/>
        <item m="1" x="7968"/>
        <item m="1" x="1825"/>
        <item m="1" x="6827"/>
        <item m="1" x="1868"/>
        <item m="1" x="2355"/>
        <item m="1" x="868"/>
        <item m="1" x="1473"/>
        <item m="1" x="5330"/>
        <item m="1" x="3047"/>
        <item m="1" x="3903"/>
        <item m="1" x="7722"/>
        <item m="1" x="772"/>
        <item m="1" x="6792"/>
        <item m="1" x="7787"/>
        <item m="1" x="6674"/>
        <item m="1" x="6946"/>
        <item m="1" x="1472"/>
        <item m="1" x="5363"/>
        <item m="1" x="3477"/>
        <item m="1" x="3080"/>
        <item m="1" x="4042"/>
        <item m="1" x="1681"/>
        <item m="1" x="3336"/>
        <item m="1" x="3001"/>
        <item m="1" x="6334"/>
        <item m="1" x="2388"/>
        <item x="30"/>
        <item m="1" x="6627"/>
        <item m="1" x="2091"/>
        <item m="1" x="3025"/>
        <item m="1" x="665"/>
        <item m="1" x="1644"/>
        <item m="1" x="3468"/>
        <item m="1" x="4708"/>
        <item m="1" x="4825"/>
        <item m="1" x="3322"/>
        <item m="1" x="2741"/>
        <item m="1" x="2756"/>
        <item m="1" x="954"/>
        <item m="1" x="2513"/>
        <item m="1" x="3877"/>
        <item m="1" x="2032"/>
        <item m="1" x="4732"/>
        <item m="1" x="6681"/>
        <item m="1" x="3516"/>
        <item m="1" x="5498"/>
        <item m="1" x="7226"/>
        <item m="1" x="5297"/>
        <item m="1" x="6005"/>
        <item m="1" x="4577"/>
        <item m="1" x="359"/>
        <item m="1" x="4983"/>
        <item m="1" x="981"/>
        <item m="1" x="1085"/>
        <item m="1" x="5721"/>
        <item m="1" x="4832"/>
        <item x="22"/>
        <item m="1" x="1575"/>
        <item m="1" x="4543"/>
        <item m="1" x="6543"/>
        <item m="1" x="2761"/>
        <item m="1" x="7457"/>
        <item m="1" x="6426"/>
        <item m="1" x="5293"/>
        <item m="1" x="394"/>
        <item m="1" x="4603"/>
        <item m="1" x="4968"/>
        <item m="1" x="2505"/>
        <item m="1" x="2384"/>
        <item m="1" x="1208"/>
        <item m="1" x="6705"/>
        <item m="1" x="3744"/>
        <item x="62"/>
        <item m="1" x="2044"/>
        <item m="1" x="3086"/>
        <item m="1" x="2007"/>
        <item m="1" x="4725"/>
        <item m="1" x="7141"/>
        <item m="1" x="5329"/>
        <item m="1" x="3638"/>
        <item m="1" x="6511"/>
        <item m="1" x="3313"/>
        <item m="1" x="5283"/>
        <item m="1" x="6302"/>
        <item m="1" x="1693"/>
        <item m="1" x="7197"/>
        <item m="1" x="6171"/>
        <item m="1" x="6210"/>
        <item m="1" x="5590"/>
        <item m="1" x="6889"/>
        <item m="1" x="6704"/>
        <item m="1" x="416"/>
        <item m="1" x="3602"/>
        <item m="1" x="7976"/>
        <item m="1" x="692"/>
        <item m="1" x="1255"/>
        <item m="1" x="7043"/>
        <item m="1" x="862"/>
        <item m="1" x="1332"/>
        <item m="1" x="4408"/>
        <item m="1" x="4261"/>
        <item m="1" x="7837"/>
        <item m="1" x="3684"/>
        <item m="1" x="5433"/>
        <item m="1" x="6271"/>
        <item m="1" x="7203"/>
        <item m="1" x="242"/>
        <item m="1" x="791"/>
        <item m="1" x="429"/>
        <item m="1" x="1925"/>
        <item m="1" x="5814"/>
        <item m="1" x="4648"/>
        <item m="1" x="4941"/>
        <item m="1" x="7576"/>
        <item m="1" x="7618"/>
        <item m="1" x="7937"/>
        <item m="1" x="1673"/>
        <item m="1" x="3601"/>
        <item m="1" x="3651"/>
        <item m="1" x="4188"/>
        <item m="1" x="3430"/>
        <item m="1" x="7280"/>
        <item m="1" x="4254"/>
        <item m="1" x="5465"/>
        <item m="1" x="4853"/>
        <item m="1" x="1033"/>
        <item m="1" x="2395"/>
        <item m="1" x="5800"/>
        <item m="1" x="3169"/>
        <item m="1" x="1440"/>
        <item m="1" x="2205"/>
        <item m="1" x="3872"/>
        <item m="1" x="3600"/>
        <item m="1" x="4821"/>
        <item m="1" x="7757"/>
        <item m="1" x="4048"/>
        <item m="1" x="5504"/>
        <item m="1" x="3637"/>
        <item m="1" x="2955"/>
        <item m="1" x="5386"/>
        <item m="1" x="7030"/>
        <item m="1" x="3845"/>
        <item m="1" x="5663"/>
        <item m="1" x="2771"/>
        <item m="1" x="5321"/>
        <item m="1" x="1766"/>
        <item m="1" x="5689"/>
        <item m="1" x="1413"/>
        <item m="1" x="5151"/>
        <item m="1" x="449"/>
        <item m="1" x="2031"/>
        <item m="1" x="6313"/>
        <item m="1" x="5897"/>
        <item m="1" x="6152"/>
        <item m="1" x="7583"/>
        <item m="1" x="120"/>
        <item m="1" x="4085"/>
        <item m="1" x="7946"/>
        <item m="1" x="642"/>
        <item m="1" x="1313"/>
        <item m="1" x="2784"/>
        <item m="1" x="615"/>
        <item m="1" x="583"/>
        <item m="1" x="4940"/>
        <item m="1" x="6505"/>
        <item m="1" x="4864"/>
        <item m="1" x="6575"/>
        <item m="1" x="3772"/>
        <item m="1" x="4182"/>
        <item m="1" x="627"/>
        <item m="1" x="6047"/>
        <item m="1" x="6119"/>
        <item m="1" x="7945"/>
        <item m="1" x="3273"/>
        <item m="1" x="4485"/>
        <item m="1" x="5220"/>
        <item m="1" x="861"/>
        <item m="1" x="6358"/>
        <item m="1" x="3118"/>
        <item m="1" x="799"/>
        <item m="1" x="3459"/>
        <item m="1" x="1953"/>
        <item m="1" x="6225"/>
        <item m="1" x="6799"/>
        <item m="1" x="7088"/>
        <item m="1" x="1065"/>
        <item m="1" x="7499"/>
        <item m="1" x="6194"/>
        <item m="1" x="3194"/>
        <item m="1" x="2924"/>
        <item m="1" x="3397"/>
        <item m="1" x="2414"/>
        <item m="1" x="6206"/>
        <item m="1" x="6165"/>
        <item m="1" x="1892"/>
        <item m="1" x="7361"/>
        <item m="1" x="3218"/>
        <item m="1" x="3519"/>
        <item m="1" x="2863"/>
        <item m="1" x="2666"/>
        <item m="1" x="2538"/>
        <item m="1" x="7073"/>
        <item m="1" x="6483"/>
        <item m="1" x="6448"/>
        <item m="1" x="90"/>
        <item m="1" x="1734"/>
        <item m="1" x="3945"/>
        <item m="1" x="1235"/>
        <item m="1" x="558"/>
        <item m="1" x="5099"/>
        <item m="1" x="3641"/>
        <item m="1" x="4701"/>
        <item m="1" x="2847"/>
        <item m="1" x="6970"/>
        <item m="1" x="1566"/>
        <item m="1" x="938"/>
        <item m="1" x="4206"/>
        <item m="1" x="3458"/>
        <item m="1" x="5432"/>
        <item m="1" x="4035"/>
        <item m="1" x="1153"/>
        <item m="1" x="1001"/>
        <item m="1" x="752"/>
        <item m="1" x="6390"/>
        <item m="1" x="334"/>
        <item m="1" x="3312"/>
        <item m="1" x="1940"/>
        <item m="1" x="2512"/>
        <item m="1" x="4242"/>
        <item m="1" x="5484"/>
        <item m="1" x="2534"/>
        <item m="1" x="937"/>
        <item m="1" x="2433"/>
        <item m="1" x="960"/>
        <item m="1" x="1375"/>
        <item m="1" x="89"/>
        <item m="1" x="6798"/>
        <item m="1" x="6956"/>
        <item m="1" x="4192"/>
        <item m="1" x="1831"/>
        <item m="1" x="7771"/>
        <item m="1" x="4458"/>
        <item m="1" x="5395"/>
        <item m="1" x="3908"/>
        <item m="1" x="3176"/>
        <item m="1" x="2999"/>
        <item x="31"/>
        <item m="1" x="6510"/>
        <item m="1" x="841"/>
        <item m="1" x="2968"/>
        <item m="1" x="278"/>
        <item m="1" x="2372"/>
        <item m="1" x="7233"/>
        <item m="1" x="4863"/>
        <item m="1" x="3500"/>
        <item m="1" x="5672"/>
        <item m="1" x="148"/>
        <item m="1" x="6368"/>
        <item m="1" x="614"/>
        <item m="1" x="1569"/>
        <item m="1" x="5340"/>
        <item m="1" x="272"/>
        <item m="1" x="5624"/>
        <item m="1" x="6374"/>
        <item m="1" x="7632"/>
        <item m="1" x="1152"/>
        <item m="1" x="3150"/>
        <item m="1" x="6994"/>
        <item m="1" x="2117"/>
        <item m="1" x="5460"/>
        <item m="1" x="428"/>
        <item m="1" x="2998"/>
        <item m="1" x="1939"/>
        <item m="1" x="2109"/>
        <item m="1" x="7626"/>
        <item m="1" x="1142"/>
        <item m="1" x="4230"/>
        <item m="1" x="573"/>
        <item m="1" x="261"/>
        <item m="1" x="4776"/>
        <item m="1" x="5606"/>
        <item m="1" x="4223"/>
        <item m="1" x="6022"/>
        <item m="1" x="5075"/>
        <item m="1" x="295"/>
        <item m="1" x="6653"/>
        <item m="1" x="4894"/>
        <item m="1" x="3674"/>
        <item m="1" x="513"/>
        <item m="1" x="3890"/>
        <item m="1" x="7444"/>
        <item x="36"/>
        <item m="1" x="1338"/>
        <item m="1" x="3944"/>
        <item m="1" x="6637"/>
        <item m="1" x="6722"/>
        <item m="1" x="7318"/>
        <item x="67"/>
        <item m="1" x="401"/>
        <item m="1" x="1312"/>
        <item m="1" x="4420"/>
        <item m="1" x="2259"/>
        <item m="1" x="5446"/>
        <item m="1" x="1842"/>
        <item m="1" x="1246"/>
        <item m="1" x="816"/>
        <item m="1" x="664"/>
        <item m="1" x="1350"/>
        <item m="1" x="2112"/>
        <item m="1" x="4292"/>
        <item m="1" x="5354"/>
        <item m="1" x="7811"/>
        <item m="1" x="7392"/>
        <item m="1" x="3764"/>
        <item m="1" x="853"/>
        <item m="1" x="2806"/>
        <item m="1" x="4205"/>
        <item m="1" x="6054"/>
        <item m="1" x="7098"/>
        <item m="1" x="3650"/>
        <item m="1" x="4568"/>
        <item m="1" x="7140"/>
        <item m="1" x="420"/>
        <item m="1" x="1048"/>
        <item m="1" x="4908"/>
        <item m="1" x="7433"/>
        <item m="1" x="4731"/>
        <item m="1" x="4560"/>
        <item m="1" x="6819"/>
        <item m="1" x="3161"/>
        <item m="1" x="610"/>
        <item m="1" x="2910"/>
        <item m="1" x="2239"/>
        <item m="1" x="2570"/>
        <item m="1" x="4818"/>
        <item m="1" x="5810"/>
        <item m="1" x="508"/>
        <item m="1" x="6386"/>
        <item m="1" x="7268"/>
        <item m="1" x="3767"/>
        <item m="1" x="1135"/>
        <item m="1" x="485"/>
        <item m="1" x="2899"/>
        <item m="1" x="5267"/>
        <item m="1" x="5136"/>
        <item m="1" x="4870"/>
        <item m="1" x="2023"/>
        <item m="1" x="6688"/>
        <item m="1" x="2961"/>
        <item m="1" x="2090"/>
        <item m="1" x="1696"/>
        <item m="1" x="2408"/>
        <item m="1" x="7199"/>
        <item m="1" x="1788"/>
        <item m="1" x="3149"/>
        <item m="1" x="3894"/>
        <item m="1" x="7231"/>
        <item m="1" x="4198"/>
        <item m="1" x="5228"/>
        <item m="1" x="4700"/>
        <item m="1" x="1502"/>
        <item m="1" x="358"/>
        <item m="1" x="189"/>
        <item m="1" x="1931"/>
        <item m="1" x="6090"/>
        <item m="1" x="5497"/>
        <item m="1" x="5307"/>
        <item m="1" x="7053"/>
        <item m="1" x="620"/>
        <item m="1" x="3424"/>
        <item m="1" x="5287"/>
        <item m="1" x="3532"/>
        <item m="1" x="6875"/>
        <item m="1" x="4008"/>
        <item m="1" x="7378"/>
        <item m="1" x="1220"/>
        <item m="1" x="1013"/>
        <item m="1" x="1052"/>
        <item m="1" x="4929"/>
        <item m="1" x="1032"/>
        <item m="1" x="7485"/>
        <item m="1" x="6659"/>
        <item x="13"/>
        <item m="1" x="7958"/>
        <item m="1" x="4204"/>
        <item m="1" x="1874"/>
        <item m="1" x="5889"/>
        <item m="1" x="1523"/>
        <item m="1" x="2496"/>
        <item m="1" x="7705"/>
        <item m="1" x="3999"/>
        <item m="1" x="7466"/>
        <item m="1" x="2768"/>
        <item m="1" x="5621"/>
        <item m="1" x="840"/>
        <item m="1" x="5098"/>
        <item m="1" x="3423"/>
        <item m="1" x="4060"/>
        <item m="1" x="7158"/>
        <item m="1" x="757"/>
        <item m="1" x="1258"/>
        <item m="1" x="2468"/>
        <item m="1" x="2779"/>
        <item m="1" x="393"/>
        <item m="1" x="7114"/>
        <item m="1" x="294"/>
        <item m="1" x="7296"/>
        <item m="1" x="333"/>
        <item m="1" x="7952"/>
        <item m="1" x="813"/>
        <item m="1" x="4028"/>
        <item m="1" x="2345"/>
        <item m="1" x="4099"/>
        <item m="1" x="6945"/>
        <item m="1" x="6017"/>
        <item m="1" x="3802"/>
        <item m="1" x="6282"/>
        <item m="1" x="7753"/>
        <item m="1" x="1888"/>
        <item m="1" x="2105"/>
        <item m="1" x="5873"/>
        <item m="1" x="3616"/>
        <item m="1" x="6658"/>
        <item m="1" x="832"/>
        <item m="1" x="324"/>
        <item m="1" x="4271"/>
        <item m="1" x="3390"/>
        <item m="1" x="3594"/>
        <item m="1" x="6966"/>
        <item m="1" x="5707"/>
        <item m="1" x="1245"/>
        <item m="1" x="2415"/>
        <item m="1" x="4065"/>
        <item m="1" x="464"/>
        <item m="1" x="1702"/>
        <item m="1" x="716"/>
        <item m="1" x="3683"/>
        <item m="1" x="1439"/>
        <item m="1" x="7283"/>
        <item m="1" x="5085"/>
        <item m="1" x="4766"/>
        <item m="1" x="314"/>
        <item m="1" x="2264"/>
        <item m="1" x="5913"/>
        <item m="1" x="1891"/>
        <item m="1" x="7831"/>
        <item m="1" x="712"/>
        <item m="1" x="3347"/>
        <item m="1" x="5530"/>
        <item m="1" x="2626"/>
        <item m="1" x="5637"/>
        <item m="1" x="1626"/>
        <item m="1" x="6826"/>
        <item m="1" x="4211"/>
        <item m="1" x="7451"/>
        <item m="1" x="388"/>
        <item m="1" x="1568"/>
        <item m="1" x="3679"/>
        <item m="1" x="4785"/>
        <item m="1" x="5594"/>
        <item m="1" x="2526"/>
        <item m="1" x="4484"/>
        <item m="1" x="415"/>
        <item m="1" x="6797"/>
        <item m="1" x="1620"/>
        <item m="1" x="6327"/>
        <item m="1" x="7090"/>
        <item m="1" x="4245"/>
        <item m="1" x="4659"/>
        <item m="1" x="2852"/>
        <item m="1" x="959"/>
        <item m="1" x="1447"/>
        <item m="1" x="6748"/>
        <item m="1" x="4911"/>
        <item m="1" x="6311"/>
        <item m="1" x="7450"/>
        <item m="1" x="6340"/>
        <item m="1" x="7781"/>
        <item m="1" x="3476"/>
        <item m="1" x="796"/>
        <item m="1" x="1695"/>
        <item m="1" x="6843"/>
        <item m="1" x="5044"/>
        <item m="1" x="7157"/>
        <item m="1" x="3422"/>
        <item m="1" x="4724"/>
        <item m="1" x="5114"/>
        <item m="1" x="7607"/>
        <item m="1" x="4167"/>
        <item m="1" x="4414"/>
        <item m="1" x="7456"/>
        <item m="1" x="1121"/>
        <item m="1" x="5062"/>
        <item m="1" x="3057"/>
        <item x="77"/>
        <item m="1" x="626"/>
        <item m="1" x="6901"/>
        <item m="1" x="6962"/>
        <item m="1" x="3537"/>
        <item m="1" x="1779"/>
        <item m="1" x="1419"/>
        <item m="1" x="1059"/>
        <item m="1" x="4007"/>
        <item m="1" x="5390"/>
        <item m="1" x="5957"/>
        <item m="1" x="3486"/>
        <item m="1" x="4181"/>
        <item m="1" x="5104"/>
        <item m="1" x="7409"/>
        <item m="1" x="5362"/>
        <item m="1" x="6189"/>
        <item m="1" x="5859"/>
        <item m="1" x="7698"/>
        <item m="1" x="5024"/>
        <item m="1" x="7248"/>
        <item m="1" x="2881"/>
        <item m="1" x="7983"/>
        <item m="1" x="5962"/>
        <item m="1" x="4784"/>
        <item m="1" x="2569"/>
        <item m="1" x="1838"/>
        <item m="1" x="4612"/>
        <item m="1" x="4357"/>
        <item m="1" x="4694"/>
        <item m="1" x="748"/>
        <item m="1" x="4356"/>
        <item m="1" x="3321"/>
        <item m="1" x="3369"/>
        <item m="1" x="5888"/>
        <item m="1" x="1305"/>
        <item m="1" x="5785"/>
        <item m="1" x="102"/>
        <item m="1" x="897"/>
        <item m="1" x="3072"/>
        <item m="1" x="5842"/>
        <item m="1" x="6900"/>
        <item m="1" x="4219"/>
        <item m="1" x="1930"/>
        <item m="1" x="6925"/>
        <item m="1" x="4922"/>
        <item m="1" x="1300"/>
        <item m="1" x="1395"/>
        <item m="1" x="2473"/>
        <item m="1" x="2862"/>
        <item m="1" x="3940"/>
        <item m="1" x="5737"/>
        <item m="1" x="5006"/>
        <item m="1" x="7802"/>
        <item m="1" x="7438"/>
        <item m="1" x="3175"/>
        <item m="1" x="3511"/>
        <item m="1" x="2214"/>
        <item m="1" x="733"/>
        <item m="1" x="6633"/>
        <item m="1" x="533"/>
        <item m="1" x="1225"/>
        <item m="1" x="1862"/>
        <item m="1" x="4024"/>
        <item m="1" x="2043"/>
        <item m="1" x="1267"/>
        <item m="1" x="4053"/>
        <item m="1" x="3527"/>
        <item m="1" x="2842"/>
        <item m="1" x="2089"/>
        <item m="1" x="3566"/>
        <item m="1" x="4052"/>
        <item m="1" x="7476"/>
        <item m="1" x="6965"/>
        <item x="63"/>
        <item m="1" x="1019"/>
        <item m="1" x="7780"/>
        <item m="1" x="1461"/>
        <item m="1" x="3515"/>
        <item m="1" x="6442"/>
        <item m="1" x="139"/>
        <item m="1" x="4939"/>
        <item m="1" x="5002"/>
        <item m="1" x="6035"/>
        <item m="1" x="5589"/>
        <item m="1" x="2018"/>
        <item m="1" x="2463"/>
        <item m="1" x="2937"/>
        <item m="1" x="2315"/>
        <item m="1" x="3453"/>
        <item m="1" x="4938"/>
        <item m="1" x="4345"/>
        <item m="1" x="4655"/>
        <item x="64"/>
        <item m="1" x="6053"/>
        <item m="1" x="7625"/>
        <item m="1" x="4051"/>
        <item m="1" x="3030"/>
        <item m="1" x="5750"/>
        <item m="1" x="2300"/>
        <item m="1" x="170"/>
        <item m="1" x="1826"/>
        <item m="1" x="7443"/>
        <item m="1" x="5377"/>
        <item m="1" x="3919"/>
        <item m="1" x="5557"/>
        <item m="1" x="7944"/>
        <item m="1" x="1000"/>
        <item m="1" x="2229"/>
        <item m="1" x="1914"/>
        <item m="1" x="2511"/>
        <item m="1" x="5912"/>
        <item m="1" x="1951"/>
        <item m="1" x="180"/>
        <item m="1" x="7275"/>
        <item m="1" x="4677"/>
        <item m="1" x="5227"/>
        <item m="1" x="3024"/>
        <item m="1" x="5333"/>
        <item m="1" x="6542"/>
        <item m="1" x="357"/>
        <item m="1" x="4512"/>
        <item m="1" x="4407"/>
        <item m="1" x="3814"/>
        <item m="1" x="769"/>
        <item m="1" x="439"/>
        <item m="1" x="4967"/>
        <item m="1" x="1529"/>
        <item m="1" x="2544"/>
        <item m="1" x="3918"/>
        <item m="1" x="5445"/>
        <item m="1" x="5339"/>
        <item m="1" x="677"/>
        <item m="1" x="4750"/>
        <item m="1" x="1308"/>
        <item m="1" x="780"/>
        <item m="1" x="822"/>
        <item m="1" x="1602"/>
        <item m="1" x="3632"/>
        <item m="1" x="4557"/>
        <item m="1" x="7506"/>
        <item m="1" x="5576"/>
        <item m="1" x="4075"/>
        <item m="1" x="6209"/>
        <item m="1" x="1412"/>
        <item m="1" x="7072"/>
        <item m="1" x="7432"/>
        <item m="1" x="6473"/>
        <item m="1" x="3508"/>
        <item m="1" x="7331"/>
        <item m="1" x="5389"/>
        <item m="1" x="6837"/>
        <item m="1" x="846"/>
        <item m="1" x="7156"/>
        <item m="1" x="7752"/>
        <item m="1" x="768"/>
        <item m="1" x="6949"/>
        <item m="1" x="6944"/>
        <item m="1" x="3824"/>
        <item m="1" x="2170"/>
        <item m="1" x="7933"/>
        <item m="1" x="6990"/>
        <item m="1" x="5919"/>
        <item m="1" x="169"/>
        <item m="1" x="4389"/>
        <item m="1" x="2094"/>
        <item m="1" x="5659"/>
        <item m="1" x="5474"/>
        <item m="1" x="5992"/>
        <item m="1" x="4869"/>
        <item m="1" x="7077"/>
        <item m="1" x="6751"/>
        <item m="1" x="3693"/>
        <item m="1" x="2182"/>
        <item m="1" x="241"/>
        <item m="1" x="3545"/>
        <item m="1" x="326"/>
        <item m="1" x="2508"/>
        <item m="1" x="1553"/>
        <item m="1" x="323"/>
        <item m="1" x="5353"/>
        <item x="14"/>
        <item m="1" x="4383"/>
        <item m="1" x="6351"/>
        <item m="1" x="3929"/>
        <item x="68"/>
        <item m="1" x="3978"/>
        <item m="1" x="3351"/>
        <item m="1" x="6899"/>
        <item m="1" x="2950"/>
        <item m="1" x="4197"/>
        <item m="1" x="3518"/>
        <item m="1" x="6779"/>
        <item m="1" x="2837"/>
        <item m="1" x="5794"/>
        <item m="1" x="6323"/>
        <item m="1" x="6236"/>
        <item m="1" x="4299"/>
        <item m="1" x="1038"/>
        <item m="1" x="3311"/>
        <item m="1" x="5520"/>
        <item m="1" x="7660"/>
        <item m="1" x="249"/>
        <item m="1" x="5696"/>
        <item m="1" x="4862"/>
        <item m="1" x="3871"/>
        <item m="1" x="2017"/>
        <item m="1" x="1160"/>
        <item m="1" x="2603"/>
        <item m="1" x="2250"/>
        <item m="1" x="1126"/>
        <item m="1" x="5320"/>
        <item m="1" x="356"/>
        <item m="1" x="3357"/>
        <item m="1" x="5933"/>
        <item m="1" x="1424"/>
        <item m="1" x="1962"/>
        <item m="1" x="88"/>
        <item m="1" x="2588"/>
        <item m="1" x="1837"/>
        <item m="1" x="4006"/>
        <item m="1" x="2836"/>
        <item m="1" x="5371"/>
        <item m="1" x="4742"/>
        <item m="1" x="4253"/>
        <item m="1" x="7786"/>
        <item m="1" x="6566"/>
        <item x="56"/>
        <item m="1" x="7113"/>
        <item m="1" x="6347"/>
        <item m="1" x="5508"/>
        <item m="1" x="7212"/>
        <item m="1" x="2647"/>
        <item m="1" x="3706"/>
        <item m="1" x="135"/>
        <item m="1" x="7550"/>
        <item m="1" x="2061"/>
        <item m="1" x="2277"/>
        <item m="1" x="3409"/>
        <item m="1" x="7404"/>
        <item m="1" x="2945"/>
        <item m="1" x="4307"/>
        <item m="1" x="1299"/>
        <item m="1" x="4291"/>
        <item m="1" x="1980"/>
        <item m="1" x="2827"/>
        <item m="1" x="2323"/>
        <item m="1" x="6016"/>
        <item m="1" x="7530"/>
        <item m="1" x="3189"/>
        <item m="1" x="6114"/>
        <item m="1" x="736"/>
        <item m="1" x="4406"/>
        <item m="1" x="3759"/>
        <item m="1" x="7023"/>
        <item m="1" x="7295"/>
        <item m="1" x="2724"/>
        <item m="1" x="7363"/>
        <item m="1" x="4712"/>
        <item m="1" x="885"/>
        <item m="1" x="7371"/>
        <item m="1" x="7574"/>
        <item m="1" x="1337"/>
        <item m="1" x="2284"/>
        <item m="1" x="5932"/>
        <item m="1" x="4375"/>
        <item m="1" x="3193"/>
        <item m="1" x="5512"/>
        <item m="1" x="1887"/>
        <item m="1" x="4861"/>
        <item m="1" x="4977"/>
        <item m="1" x="7656"/>
        <item m="1" x="5671"/>
        <item m="1" x="5636"/>
        <item m="1" x="4252"/>
        <item m="1" x="1084"/>
        <item m="1" x="6249"/>
        <item m="1" x="1044"/>
        <item m="1" x="454"/>
        <item m="1" x="5420"/>
        <item m="1" x="522"/>
        <item m="1" x="5129"/>
        <item m="1" x="3563"/>
        <item m="1" x="4109"/>
        <item m="1" x="2697"/>
        <item m="1" x="3142"/>
        <item m="1" x="2871"/>
        <item m="1" x="7129"/>
        <item m="1" x="2487"/>
        <item m="1" x="5720"/>
        <item m="1" x="5729"/>
        <item m="1" x="1240"/>
        <item m="1" x="7351"/>
        <item m="1" x="5756"/>
        <item m="1" x="762"/>
        <item m="1" x="4236"/>
        <item m="1" x="521"/>
        <item m="1" x="7431"/>
        <item m="1" x="634"/>
        <item m="1" x="2783"/>
        <item m="1" x="7721"/>
        <item m="1" x="106"/>
        <item m="1" x="3935"/>
        <item m="1" x="2793"/>
        <item m="1" x="3262"/>
        <item m="1" x="269"/>
        <item m="1" x="5492"/>
        <item m="1" x="709"/>
        <item m="1" x="4907"/>
        <item m="1" x="6385"/>
        <item m="1" x="6997"/>
        <item m="1" x="7274"/>
        <item m="1" x="1411"/>
        <item m="1" x="7749"/>
        <item m="1" x="4005"/>
        <item m="1" x="1357"/>
        <item m="1" x="4641"/>
        <item m="1" x="4625"/>
        <item m="1" x="1758"/>
        <item m="1" x="2954"/>
        <item m="1" x="7967"/>
        <item m="1" x="6921"/>
        <item m="1" x="1041"/>
        <item m="1" x="3346"/>
        <item m="1" x="176"/>
        <item m="1" x="7990"/>
        <item m="1" x="2204"/>
        <item m="1" x="3807"/>
        <item m="1" x="7899"/>
        <item x="37"/>
        <item m="1" x="1331"/>
        <item m="1" x="1972"/>
        <item m="1" x="4191"/>
        <item m="1" x="3615"/>
        <item m="1" x="2293"/>
        <item m="1" x="2518"/>
        <item m="1" x="1731"/>
        <item m="1" x="7016"/>
        <item m="1" x="507"/>
        <item m="1" x="5503"/>
        <item m="1" x="3562"/>
        <item m="1" x="1987"/>
        <item m="1" x="1881"/>
        <item m="1" x="4463"/>
        <item m="1" x="5937"/>
        <item m="1" x="6589"/>
        <item m="1" x="6721"/>
        <item m="1" x="3531"/>
        <item m="1" x="1770"/>
        <item m="1" x="3183"/>
        <item m="1" x="7989"/>
        <item m="1" x="7982"/>
        <item m="1" x="7060"/>
        <item m="1" x="1264"/>
        <item m="1" x="1202"/>
        <item m="1" x="157"/>
        <item m="1" x="7052"/>
        <item m="1" x="4937"/>
        <item m="1" x="6983"/>
        <item m="1" x="4059"/>
        <item m="1" x="6373"/>
        <item m="1" x="7303"/>
        <item m="1" x="7336"/>
        <item m="1" x="463"/>
        <item m="1" x="1134"/>
        <item m="1" x="5836"/>
        <item m="1" x="4798"/>
        <item m="1" x="2486"/>
        <item m="1" x="2127"/>
        <item m="1" x="2637"/>
        <item m="1" x="3046"/>
        <item m="1" x="168"/>
        <item x="15"/>
        <item m="1" x="6433"/>
        <item m="1" x="1765"/>
        <item m="1" x="3292"/>
        <item m="1" x="2169"/>
        <item m="1" x="5360"/>
        <item m="1" x="2334"/>
        <item m="1" x="3923"/>
        <item m="1" x="3291"/>
        <item m="1" x="999"/>
        <item m="1" x="5097"/>
        <item m="1" x="2348"/>
        <item m="1" x="1201"/>
        <item m="1" x="1929"/>
        <item m="1" x="5706"/>
        <item m="1" x="4251"/>
        <item m="1" x="6263"/>
        <item m="1" x="2069"/>
        <item m="1" x="433"/>
        <item m="1" x="2255"/>
        <item m="1" x="6170"/>
        <item m="1" x="7375"/>
        <item m="1" x="3779"/>
        <item m="1" x="7514"/>
        <item m="1" x="5061"/>
        <item m="1" x="5848"/>
        <item m="1" x="3356"/>
        <item m="1" x="7412"/>
        <item m="1" x="3856"/>
        <item m="1" x="1965"/>
        <item x="27"/>
        <item m="1" x="6914"/>
        <item m="1" x="3961"/>
        <item m="1" x="5987"/>
        <item m="1" x="4647"/>
        <item m="1" x="3785"/>
        <item m="1" x="6756"/>
        <item m="1" x="1861"/>
        <item m="1" x="6199"/>
        <item m="1" x="1275"/>
        <item m="1" x="2782"/>
        <item m="1" x="1830"/>
        <item m="1" x="7735"/>
        <item m="1" x="3580"/>
        <item m="1" x="6794"/>
        <item m="1" x="2344"/>
        <item m="1" x="5171"/>
        <item m="1" x="1186"/>
        <item m="1" x="1651"/>
        <item m="1" x="1692"/>
        <item m="1" x="7051"/>
        <item m="1" x="2276"/>
        <item m="1" x="4298"/>
        <item m="1" x="3607"/>
        <item m="1" x="6980"/>
        <item m="1" x="3374"/>
        <item m="1" x="3984"/>
        <item m="1" x="691"/>
        <item m="1" x="3248"/>
        <item m="1" x="6059"/>
        <item m="1" x="1231"/>
        <item m="1" x="5483"/>
        <item m="1" x="1410"/>
        <item m="1" x="7684"/>
        <item m="1" x="4499"/>
        <item m="1" x="7928"/>
        <item m="1" x="2371"/>
        <item m="1" x="3061"/>
        <item m="1" x="3983"/>
        <item m="1" x="2046"/>
        <item m="1" x="7084"/>
        <item m="1" x="5569"/>
        <item m="1" x="7360"/>
        <item m="1" x="7294"/>
        <item m="1" x="5655"/>
        <item m="1" x="7975"/>
        <item m="1" x="2249"/>
        <item m="1" x="1282"/>
        <item m="1" x="4873"/>
        <item m="1" x="6879"/>
        <item m="1" x="7174"/>
        <item m="1" x="7475"/>
        <item m="1" x="7139"/>
        <item m="1" x="3361"/>
        <item m="1" x="6738"/>
        <item m="1" x="6734"/>
        <item m="1" x="5529"/>
        <item m="1" x="7957"/>
        <item m="1" x="2467"/>
        <item m="1" x="7932"/>
        <item m="1" x="4081"/>
        <item m="1" x="355"/>
        <item m="1" x="6657"/>
        <item m="1" x="6778"/>
        <item m="1" x="3045"/>
        <item m="1" x="3976"/>
        <item m="1" x="3117"/>
        <item m="1" x="1436"/>
        <item m="1" x="5049"/>
        <item m="1" x="905"/>
        <item m="1" x="119"/>
        <item m="1" x="7779"/>
        <item m="1" x="2378"/>
        <item m="1" x="2136"/>
        <item m="1" x="156"/>
        <item m="1" x="1391"/>
        <item m="1" x="7327"/>
        <item m="1" x="1379"/>
        <item m="1" x="2587"/>
        <item x="74"/>
        <item m="1" x="6176"/>
        <item m="1" x="4756"/>
        <item m="1" x="3828"/>
        <item m="1" x="7748"/>
        <item m="1" x="4157"/>
        <item m="1" x="5419"/>
        <item m="1" x="4618"/>
        <item m="1" x="1979"/>
        <item m="1" x="2729"/>
        <item m="1" x="2462"/>
        <item m="1" x="4095"/>
        <item m="1" x="2269"/>
        <item m="1" x="5448"/>
        <item m="1" x="3818"/>
        <item m="1" x="5048"/>
        <item m="1" x="1664"/>
        <item m="1" x="6574"/>
        <item m="1" x="5533"/>
        <item m="1" x="7582"/>
        <item m="1" x="7926"/>
        <item m="1" x="867"/>
        <item m="1" x="1593"/>
        <item m="1" x="5858"/>
        <item m="1" x="1047"/>
        <item m="1" x="6893"/>
        <item m="1" x="532"/>
        <item m="1" x="5439"/>
        <item m="1" x="5710"/>
        <item m="1" x="7000"/>
        <item m="1" x="3499"/>
        <item m="1" x="5206"/>
        <item m="1" x="7385"/>
        <item m="1" x="1079"/>
        <item m="1" x="1018"/>
        <item m="1" x="7400"/>
        <item m="1" x="1971"/>
        <item m="1" x="3023"/>
        <item m="1" x="1492"/>
        <item m="1" x="2592"/>
        <item m="1" x="911"/>
        <item m="1" x="966"/>
        <item m="1" x="3480"/>
        <item m="1" x="4652"/>
        <item m="1" x="5292"/>
        <item m="1" x="427"/>
        <item x="45"/>
        <item m="1" x="1394"/>
        <item m="1" x="1509"/>
        <item m="1" x="1401"/>
        <item m="1" x="5982"/>
        <item m="1" x="7617"/>
        <item m="1" x="287"/>
        <item m="1" x="4688"/>
        <item m="1" x="790"/>
        <item m="1" x="6470"/>
        <item m="1" x="4173"/>
        <item m="1" x="7038"/>
        <item m="1" x="6924"/>
        <item m="1" x="7667"/>
        <item m="1" x="5001"/>
        <item m="1" x="2586"/>
        <item m="1" x="3801"/>
        <item m="1" x="6955"/>
        <item m="1" x="6833"/>
        <item m="1" x="3599"/>
        <item m="1" x="7022"/>
        <item m="1" x="989"/>
        <item x="26"/>
        <item m="1" x="1627"/>
        <item m="1" x="5348"/>
        <item m="1" x="6416"/>
        <item m="1" x="3666"/>
        <item m="1" x="2979"/>
        <item m="1" x="5829"/>
        <item m="1" x="7059"/>
        <item m="1" x="5023"/>
        <item m="1" x="1404"/>
        <item m="1" x="3928"/>
        <item m="1" x="3855"/>
        <item m="1" x="1103"/>
        <item m="1" x="1151"/>
        <item m="1" x="2292"/>
        <item m="1" x="4860"/>
        <item m="1" x="1214"/>
        <item m="1" x="4906"/>
        <item m="1" x="1672"/>
        <item m="1" x="308"/>
        <item m="1" x="920"/>
        <item m="1" x="7178"/>
        <item m="1" x="5918"/>
        <item m="1" x="1597"/>
        <item m="1" x="6848"/>
        <item m="1" x="6495"/>
        <item m="1" x="2428"/>
        <item m="1" x="988"/>
        <item m="1" x="6447"/>
        <item m="1" x="1924"/>
        <item m="1" x="3514"/>
        <item m="1" x="7999"/>
        <item m="1" x="3043"/>
        <item m="1" x="3623"/>
        <item m="1" x="4654"/>
        <item m="1" x="3660"/>
        <item m="1" x="5482"/>
        <item m="1" x="5942"/>
        <item m="1" x="5370"/>
        <item m="1" x="958"/>
        <item m="1" x="5219"/>
        <item m="1" x="7918"/>
        <item m="1" x="5670"/>
        <item m="1" x="4017"/>
        <item m="1" x="1203"/>
        <item m="1" x="1812"/>
        <item m="1" x="317"/>
        <item m="1" x="2653"/>
        <item m="1" x="965"/>
        <item m="1" x="2767"/>
        <item m="1" x="7778"/>
        <item x="38"/>
        <item m="1" x="3160"/>
        <item m="1" x="671"/>
        <item m="1" x="5359"/>
        <item m="1" x="7505"/>
        <item m="1" x="6217"/>
        <item m="1" x="2723"/>
        <item m="1" x="231"/>
        <item m="1" x="1024"/>
        <item m="1" x="7155"/>
        <item m="1" x="6632"/>
        <item m="1" x="5605"/>
        <item m="1" x="260"/>
        <item m="1" x="4438"/>
        <item m="1" x="7907"/>
        <item m="1" x="1574"/>
        <item m="1" x="2941"/>
        <item m="1" x="4170"/>
        <item x="10"/>
        <item m="1" x="6346"/>
        <item m="1" x="896"/>
        <item m="1" x="7267"/>
        <item m="1" x="5635"/>
        <item m="1" x="5745"/>
        <item m="1" x="7314"/>
        <item m="1" x="370"/>
        <item m="1" x="7547"/>
        <item m="1" x="5213"/>
        <item m="1" x="1171"/>
        <item m="1" x="4991"/>
        <item m="1" x="5022"/>
        <item m="1" x="7539"/>
        <item m="1" x="4203"/>
        <item m="1" x="462"/>
        <item m="1" x="516"/>
        <item m="1" x="3284"/>
        <item m="1" x="5407"/>
        <item m="1" x="1497"/>
        <item m="1" x="652"/>
        <item m="1" x="197"/>
        <item m="1" x="3182"/>
        <item m="1" x="6004"/>
        <item m="1" x="3724"/>
        <item m="1" x="1836"/>
        <item m="1" x="4172"/>
        <item m="1" x="5587"/>
        <item m="1" x="7553"/>
        <item m="1" x="7734"/>
        <item m="1" x="5084"/>
        <item m="1" x="1769"/>
        <item m="1" x="3817"/>
        <item m="1" x="6460"/>
        <item m="1" x="3778"/>
        <item m="1" x="3816"/>
        <item m="1" x="1562"/>
        <item m="1" x="6842"/>
        <item m="1" x="1764"/>
        <item m="1" x="3800"/>
        <item m="1" x="1801"/>
        <item m="1" x="5931"/>
        <item m="1" x="6709"/>
        <item m="1" x="7679"/>
        <item m="1" x="210"/>
        <item m="1" x="3449"/>
        <item m="1" x="7792"/>
        <item m="1" x="1133"/>
        <item m="1" x="4210"/>
        <item m="1" x="727"/>
        <item m="1" x="1403"/>
        <item m="1" x="5799"/>
        <item m="1" x="2537"/>
        <item m="1" x="2453"/>
        <item m="1" x="6026"/>
        <item m="1" x="2851"/>
        <item m="1" x="7644"/>
        <item m="1" x="3009"/>
        <item m="1" x="3299"/>
        <item m="1" x="5456"/>
        <item m="1" x="3159"/>
        <item m="1" x="4326"/>
        <item m="1" x="6241"/>
        <item m="1" x="4524"/>
        <item m="1" x="5174"/>
        <item m="1" x="2913"/>
        <item m="1" x="7492"/>
        <item m="1" x="4986"/>
        <item m="1" x="1196"/>
        <item m="1" x="7463"/>
        <item m="1" x="5091"/>
        <item m="1" x="6175"/>
        <item m="1" x="6626"/>
        <item m="1" x="676"/>
        <item m="1" x="6841"/>
        <item m="1" x="5718"/>
        <item m="1" x="4982"/>
        <item m="1" x="4890"/>
        <item m="1" x="6753"/>
        <item m="1" x="2533"/>
        <item m="1" x="4630"/>
        <item m="1" x="1528"/>
        <item m="1" x="2997"/>
        <item m="1" x="6258"/>
        <item m="1" x="5986"/>
        <item m="1" x="377"/>
        <item m="1" x="3421"/>
        <item m="1" x="1418"/>
        <item m="1" x="1435"/>
        <item m="1" x="4218"/>
        <item m="1" x="4453"/>
        <item m="1" x="2820"/>
        <item m="1" x="690"/>
        <item m="1" x="609"/>
        <item m="1" x="7343"/>
        <item m="1" x="3994"/>
        <item m="1" x="5852"/>
        <item m="1" x="7455"/>
        <item m="1" x="980"/>
        <item m="1" x="751"/>
        <item m="1" x="3085"/>
        <item m="1" x="4723"/>
        <item m="1" x="2964"/>
        <item m="1" x="2347"/>
        <item m="1" x="567"/>
        <item m="1" x="4664"/>
        <item m="1" x="4945"/>
        <item m="1" x="7253"/>
        <item m="1" x="4147"/>
        <item m="1" x="6064"/>
        <item m="1" x="4511"/>
        <item m="1" x="6598"/>
        <item m="1" x="4820"/>
        <item m="1" x="6979"/>
        <item m="1" x="5017"/>
        <item m="1" x="3037"/>
        <item m="1" x="5678"/>
        <item m="1" x="4981"/>
        <item m="1" x="3135"/>
        <item m="1" x="1158"/>
        <item m="1" x="3479"/>
        <item m="1" x="1330"/>
        <item m="1" x="397"/>
        <item m="1" x="581"/>
        <item m="1" x="4758"/>
        <item m="1" x="7770"/>
        <item m="1" x="3955"/>
        <item m="1" x="2978"/>
        <item m="1" x="307"/>
        <item m="1" x="2333"/>
        <item m="1" x="2507"/>
        <item m="1" x="500"/>
        <item m="1" x="3404"/>
        <item m="1" x="761"/>
        <item m="1" x="2898"/>
        <item m="1" x="880"/>
        <item m="1" x="1097"/>
        <item m="1" x="4004"/>
        <item m="1" x="6231"/>
        <item m="1" x="2625"/>
        <item m="1" x="6993"/>
        <item m="1" x="414"/>
        <item m="1" x="3927"/>
        <item m="1" x="6126"/>
        <item m="1" x="453"/>
        <item m="1" x="1372"/>
        <item m="1" x="3859"/>
        <item m="1" x="7643"/>
        <item m="1" x="2709"/>
        <item m="1" x="6806"/>
        <item m="1" x="5528"/>
        <item m="1" x="5956"/>
        <item m="1" x="6656"/>
        <item m="1" x="1977"/>
        <item m="1" x="2036"/>
        <item m="1" x="6555"/>
        <item m="1" x="5798"/>
        <item m="1" x="300"/>
        <item m="1" x="6350"/>
        <item m="1" x="1733"/>
        <item m="1" x="6703"/>
        <item m="1" x="1747"/>
        <item m="1" x="2598"/>
        <item m="1" x="5173"/>
        <item m="1" x="5250"/>
        <item m="1" x="293"/>
        <item m="1" x="2383"/>
        <item m="1" x="3998"/>
        <item m="1" x="6546"/>
        <item m="1" x="6737"/>
        <item m="1" x="1195"/>
        <item m="1" x="7148"/>
        <item m="1" x="6457"/>
        <item m="1" x="2030"/>
        <item m="1" x="2006"/>
        <item m="1" x="4130"/>
        <item m="1" x="3902"/>
        <item m="1" x="7313"/>
        <item m="1" x="7523"/>
        <item m="1" x="3277"/>
        <item m="1" x="1561"/>
        <item m="1" x="2093"/>
        <item m="1" x="7823"/>
        <item m="1" x="3429"/>
        <item m="1" x="151"/>
        <item m="1" x="4852"/>
        <item m="1" x="2770"/>
        <item m="1" x="1501"/>
        <item m="1" x="2891"/>
        <item m="1" x="3134"/>
        <item m="1" x="7341"/>
        <item m="1" x="2382"/>
        <item m="1" x="1500"/>
        <item m="1" x="3763"/>
        <item m="1" x="5150"/>
        <item m="1" x="1763"/>
        <item m="1" x="7865"/>
        <item m="1" x="5917"/>
        <item m="1" x="1471"/>
        <item m="1" x="4496"/>
        <item m="1" x="277"/>
        <item m="1" x="975"/>
        <item m="1" x="5047"/>
        <item m="1" x="2665"/>
        <item m="1" x="4405"/>
        <item m="1" x="2740"/>
        <item m="1" x="5936"/>
        <item m="1" x="6859"/>
        <item m="1" x="5556"/>
        <item m="1" x="6100"/>
        <item m="1" x="2624"/>
        <item m="1" x="332"/>
        <item m="1" x="1751"/>
        <item m="1" x="7716"/>
        <item m="1" x="4229"/>
        <item m="1" x="7874"/>
        <item m="1" x="572"/>
        <item m="1" x="2427"/>
        <item m="1" x="5034"/>
        <item m="1" x="6216"/>
        <item m="1" x="4480"/>
        <item m="1" x="3823"/>
        <item m="1" x="5695"/>
        <item m="1" x="6345"/>
        <item m="1" x="2664"/>
        <item m="1" x="87"/>
        <item m="1" x="1368"/>
        <item m="1" x="589"/>
        <item m="1" x="4936"/>
        <item m="1" x="6908"/>
        <item m="1" x="1292"/>
        <item m="1" x="7186"/>
        <item m="1" x="5777"/>
        <item m="1" x="5381"/>
        <item m="1" x="4311"/>
        <item m="1" x="5266"/>
        <item m="1" x="6094"/>
        <item m="1" x="4437"/>
        <item m="1" x="3728"/>
        <item m="1" x="2663"/>
        <item m="1" x="1446"/>
        <item m="1" x="1709"/>
        <item m="1" x="625"/>
        <item m="1" x="7009"/>
        <item m="1" x="1207"/>
        <item m="1" x="3813"/>
        <item m="1" x="4306"/>
        <item m="1" x="6762"/>
        <item m="1" x="1460"/>
        <item m="1" x="347"/>
        <item m="1" x="1110"/>
        <item m="1" x="1064"/>
        <item m="1" x="5868"/>
        <item m="1" x="6733"/>
        <item m="1" x="4925"/>
        <item m="1" x="1725"/>
        <item m="1" x="1650"/>
        <item m="1" x="4868"/>
        <item m="1" x="4653"/>
        <item m="1" x="641"/>
        <item m="1" x="5717"/>
        <item m="1" x="7474"/>
        <item m="1" x="5749"/>
        <item m="1" x="5352"/>
        <item m="1" x="689"/>
        <item m="1" x="1860"/>
        <item m="1" x="1519"/>
        <item m="1" x="4772"/>
        <item m="1" x="2944"/>
        <item m="1" x="2750"/>
        <item m="1" x="4980"/>
        <item m="1" x="4905"/>
        <item m="1" x="1274"/>
        <item m="1" x="2523"/>
        <item m="1" x="5930"/>
        <item m="1" x="7974"/>
        <item m="1" x="4447"/>
        <item m="1" x="3036"/>
        <item m="1" x="3122"/>
        <item m="1" x="7408"/>
        <item m="1" x="7177"/>
        <item m="1" x="2184"/>
        <item m="1" x="3971"/>
        <item m="1" x="6118"/>
        <item m="1" x="2210"/>
        <item m="1" x="5519"/>
        <item m="1" x="4228"/>
        <item m="1" x="2985"/>
        <item m="1" x="2016"/>
        <item m="1" x="4924"/>
        <item m="1" x="2322"/>
        <item m="1" x="4730"/>
        <item m="1" x="3517"/>
        <item m="1" x="2940"/>
        <item m="1" x="540"/>
        <item m="1" x="6184"/>
        <item m="1" x="5916"/>
        <item m="1" x="3552"/>
        <item m="1" x="2268"/>
        <item m="1" x="5705"/>
        <item m="1" x="3692"/>
        <item m="1" x="5183"/>
        <item x="23"/>
        <item m="1" x="2781"/>
        <item m="1" x="6847"/>
        <item m="1" x="6504"/>
        <item m="1" x="6099"/>
        <item m="1" x="4010"/>
        <item m="1" x="6752"/>
        <item x="46"/>
        <item m="1" x="2086"/>
        <item m="1" x="7309"/>
        <item m="1" x="86"/>
        <item m="1" x="6469"/>
        <item m="1" x="7185"/>
        <item m="1" x="1012"/>
        <item m="1" x="4470"/>
        <item m="1" x="7323"/>
        <item m="1" x="7559"/>
        <item m="1" x="2890"/>
        <item m="1" x="2126"/>
        <item m="1" x="5296"/>
        <item m="1" x="4559"/>
        <item m="1" x="5473"/>
        <item m="1" x="4466"/>
        <item m="1" x="1046"/>
        <item m="1" x="5701"/>
        <item m="1" x="1617"/>
        <item m="1" x="7391"/>
        <item m="1" x="4305"/>
        <item m="1" x="7211"/>
        <item m="1" x="3678"/>
        <item m="1" x="7973"/>
        <item m="1" x="3071"/>
        <item x="47"/>
        <item m="1" x="1592"/>
        <item m="1" x="1322"/>
        <item m="1" x="726"/>
        <item m="1" x="7868"/>
        <item m="1" x="4310"/>
        <item m="1" x="1886"/>
        <item m="1" x="7322"/>
        <item m="1" x="7122"/>
        <item m="1" x="3988"/>
        <item m="1" x="7202"/>
        <item m="1" x="3141"/>
        <item m="1" x="2826"/>
        <item m="1" x="1114"/>
        <item m="1" x="1091"/>
        <item m="1" x="1746"/>
        <item m="1" x="2565"/>
        <item m="1" x="1849"/>
        <item m="1" x="3029"/>
        <item m="1" x="2960"/>
        <item m="1" x="5238"/>
        <item m="1" x="1218"/>
        <item m="1" x="432"/>
        <item m="1" x="6978"/>
        <item m="1" x="6025"/>
        <item m="1" x="3917"/>
        <item m="1" x="342"/>
        <item m="1" x="2780"/>
        <item m="1" x="5282"/>
        <item m="1" x="5270"/>
        <item m="1" x="4611"/>
        <item m="1" x="6832"/>
        <item m="1" x="5538"/>
        <item m="1" x="6267"/>
        <item m="1" x="4771"/>
        <item m="1" x="7015"/>
        <item m="1" x="6472"/>
        <item m="1" x="2819"/>
        <item m="1" x="5135"/>
        <item m="1" x="2495"/>
        <item m="1" x="2897"/>
        <item m="1" x="5431"/>
        <item m="1" x="1017"/>
        <item m="1" x="6913"/>
        <item m="1" x="3226"/>
        <item m="1" x="2734"/>
        <item m="1" x="6518"/>
        <item m="1" x="4457"/>
        <item m="1" x="4961"/>
        <item m="1" x="7196"/>
        <item m="1" x="3054"/>
        <item m="1" x="5620"/>
        <item m="1" x="1321"/>
        <item m="1" x="3870"/>
        <item m="1" x="230"/>
        <item m="1" x="2722"/>
        <item m="1" x="3771"/>
        <item m="1" x="5549"/>
        <item m="1" x="5981"/>
        <item m="1" x="4610"/>
        <item m="1" x="7726"/>
        <item m="1" x="531"/>
        <item m="1" x="7743"/>
        <item m="1" x="5736"/>
        <item m="1" x="594"/>
        <item m="1" x="5896"/>
        <item m="1" x="6517"/>
        <item m="1" x="4819"/>
        <item m="1" x="1078"/>
        <item m="1" x="6529"/>
        <item m="1" x="7766"/>
        <item m="1" x="461"/>
        <item m="1" x="4976"/>
        <item m="1" x="1146"/>
        <item m="1" x="7589"/>
        <item m="1" x="5634"/>
        <item m="1" x="7972"/>
        <item m="1" x="1150"/>
        <item m="1" x="4146"/>
        <item m="1" x="7558"/>
        <item m="1" x="7273"/>
        <item m="1" x="1625"/>
        <item m="1" x="2439"/>
        <item m="1" x="2354"/>
        <item m="1" x="557"/>
        <item m="1" x="3876"/>
        <item m="1" x="2438"/>
        <item m="1" x="282"/>
        <item m="1" x="6502"/>
        <item m="1" x="5694"/>
        <item m="1" x="7430"/>
        <item m="1" x="5347"/>
        <item m="1" x="3659"/>
        <item m="1" x="1565"/>
        <item m="1" x="1715"/>
        <item m="1" x="6125"/>
        <item m="1" x="5658"/>
        <item m="1" x="5488"/>
        <item m="1" x="1719"/>
        <item m="1" x="4640"/>
        <item m="1" x="7624"/>
        <item m="1" x="5319"/>
        <item m="1" x="2304"/>
        <item m="1" x="2494"/>
        <item m="1" x="1516"/>
        <item m="1" x="6174"/>
        <item m="1" x="4257"/>
        <item m="1" x="5103"/>
        <item m="1" x="795"/>
        <item m="1" x="4401"/>
        <item m="1" x="2479"/>
        <item m="1" x="7747"/>
        <item m="1" x="7300"/>
        <item m="1" x="4023"/>
        <item m="1" x="7631"/>
        <item m="1" x="7147"/>
        <item m="1" x="1400"/>
        <item m="1" x="530"/>
        <item m="1" x="5857"/>
        <item m="1" x="4286"/>
        <item m="1" x="7769"/>
        <item m="1" x="3467"/>
        <item m="1" x="1742"/>
        <item m="1" x="7836"/>
        <item m="1" x="7855"/>
        <item m="1" x="7210"/>
        <item m="1" x="1409"/>
        <item m="1" x="3028"/>
        <item m="1" x="5507"/>
        <item m="1" x="5615"/>
        <item m="1" x="376"/>
        <item m="1" x="1109"/>
        <item m="1" x="6318"/>
        <item m="1" x="839"/>
        <item m="1" x="624"/>
        <item m="1" x="2299"/>
        <item m="1" x="2452"/>
        <item m="1" x="845"/>
        <item m="1" x="3758"/>
        <item m="1" x="217"/>
        <item m="1" x="2318"/>
        <item m="1" x="1291"/>
        <item m="1" x="1286"/>
        <item m="1" x="7843"/>
        <item m="1" x="4041"/>
        <item m="1" x="2760"/>
        <item m="1" x="6568"/>
        <item m="1" x="3812"/>
        <item m="1" x="6701"/>
        <item m="1" x="6089"/>
        <item m="1" x="812"/>
        <item m="1" x="6725"/>
        <item m="1" x="7768"/>
        <item m="1" x="3743"/>
        <item m="1" x="4791"/>
        <item m="1" x="4797"/>
        <item m="1" x="5770"/>
        <item m="1" x="4465"/>
        <item m="1" x="460"/>
        <item m="1" x="2456"/>
        <item m="1" x="4180"/>
        <item m="1" x="5000"/>
        <item m="1" x="1304"/>
        <item m="1" x="608"/>
        <item m="1" x="1913"/>
        <item m="1" x="5847"/>
        <item m="1" x="895"/>
        <item m="1" x="484"/>
        <item m="1" x="6164"/>
        <item m="1" x="2074"/>
        <item m="1" x="7134"/>
        <item m="1" x="2670"/>
        <item m="1" x="1585"/>
        <item m="1" x="5438"/>
        <item m="1" x="3428"/>
        <item m="1" x="6541"/>
        <item m="1" x="4523"/>
        <item m="1" x="6254"/>
        <item m="1" x="4841"/>
        <item m="1" x="2183"/>
        <item m="1" x="936"/>
        <item m="1" x="2623"/>
        <item m="1" x="5178"/>
        <item m="1" x="2358"/>
        <item m="1" x="2733"/>
        <item m="1" x="6761"/>
        <item m="1" x="2792"/>
        <item m="1" x="2549"/>
        <item m="1" x="6240"/>
        <item m="1" x="7462"/>
        <item m="1" x="7356"/>
        <item m="1" x="5338"/>
        <item m="1" x="5709"/>
        <item m="1" x="2437"/>
        <item m="1" x="3181"/>
        <item m="1" x="6536"/>
        <item m="1" x="7710"/>
        <item m="1" x="7906"/>
        <item m="1" x="7709"/>
        <item m="1" x="4141"/>
        <item m="1" x="6398"/>
        <item m="1" x="4572"/>
        <item m="1" x="6432"/>
        <item m="1" x="3168"/>
        <item m="1" x="1885"/>
        <item m="1" x="5728"/>
        <item m="1" x="471"/>
        <item m="1" x="7765"/>
        <item m="1" x="1390"/>
        <item m="1" x="6180"/>
        <item m="1" x="1546"/>
        <item m="1" x="4145"/>
        <item m="1" x="2805"/>
        <item m="1" x="3420"/>
        <item m="1" x="4886"/>
        <item m="1" x="7764"/>
        <item m="1" x="3901"/>
        <item m="1" x="4493"/>
        <item m="1" x="972"/>
        <item m="1" x="3127"/>
        <item m="1" x="7359"/>
        <item m="1" x="5110"/>
        <item m="1" x="2011"/>
        <item m="1" x="7692"/>
        <item m="1" x="524"/>
        <item m="1" x="1856"/>
        <item m="1" x="292"/>
        <item m="1" x="2387"/>
        <item m="1" x="1552"/>
        <item m="1" x="6301"/>
        <item m="1" x="5941"/>
        <item m="1" x="3022"/>
        <item m="1" x="470"/>
        <item m="1" x="1504"/>
        <item m="1" x="2394"/>
        <item m="1" x="3116"/>
        <item m="1" x="7482"/>
        <item m="1" x="1249"/>
        <item m="1" x="2080"/>
        <item m="1" x="4058"/>
        <item m="1" x="6668"/>
        <item m="1" x="3827"/>
        <item m="1" x="7087"/>
        <item m="1" x="5998"/>
        <item m="1" x="7774"/>
        <item m="1" x="529"/>
        <item m="1" x="224"/>
        <item m="1" x="1952"/>
        <item m="1" x="4783"/>
        <item m="1" x="7612"/>
        <item m="1" x="2564"/>
        <item m="1" x="3821"/>
        <item m="1" x="5236"/>
        <item m="1" x="3091"/>
        <item m="1" x="659"/>
        <item m="1" x="1794"/>
        <item m="1" x="5394"/>
        <item m="1" x="1691"/>
        <item m="1" x="7763"/>
        <item m="1" x="6404"/>
        <item m="1" x="7326"/>
        <item m="1" x="3140"/>
        <item m="1" x="7317"/>
        <item m="1" x="750"/>
        <item m="1" x="1382"/>
        <item m="1" x="6565"/>
        <item m="1" x="2366"/>
        <item m="1" x="1141"/>
        <item m="1" x="1307"/>
        <item m="1" x="7345"/>
        <item m="1" x="2662"/>
        <item m="1" x="3723"/>
        <item m="1" x="5555"/>
        <item m="1" x="175"/>
        <item m="1" x="2442"/>
        <item m="1" x="6021"/>
        <item m="1" x="2568"/>
        <item m="1" x="1459"/>
        <item m="1" x="2692"/>
        <item m="1" x="6613"/>
        <item m="1" x="6612"/>
        <item m="1" x="1538"/>
        <item m="1" x="6075"/>
        <item m="1" x="5358"/>
        <item m="1" x="1434"/>
        <item m="1" x="2365"/>
        <item m="1" x="4796"/>
        <item m="1" x="6082"/>
        <item m="1" x="7068"/>
        <item m="1" x="6163"/>
        <item m="1" x="6253"/>
        <item m="1" x="633"/>
        <item m="1" x="4304"/>
        <item m="1" x="1667"/>
        <item m="1" x="6003"/>
        <item m="1" x="5134"/>
        <item m="1" x="7762"/>
        <item m="1" x="387"/>
        <item m="1" x="4670"/>
        <item m="1" x="7473"/>
        <item m="1" x="4889"/>
        <item m="1" x="2580"/>
        <item m="1" x="6052"/>
        <item m="1" x="6648"/>
        <item m="1" x="6564"/>
        <item m="1" x="6786"/>
        <item m="1" x="2489"/>
        <item m="1" x="7417"/>
        <item m="1" x="5304"/>
        <item m="1" x="5742"/>
        <item m="1" x="720"/>
        <item m="1" x="4355"/>
        <item m="1" x="1070"/>
        <item m="1" x="4034"/>
        <item m="1" x="4452"/>
        <item m="1" x="1206"/>
        <item m="1" x="448"/>
        <item m="1" x="2949"/>
        <item m="1" x="3544"/>
        <item m="1" x="7347"/>
        <item m="1" x="4057"/>
        <item m="1" x="7597"/>
        <item m="1" x="3298"/>
        <item m="1" x="7218"/>
        <item m="1" x="5649"/>
        <item m="1" x="2000"/>
        <item m="1" x="6074"/>
        <item m="1" x="7247"/>
        <item m="1" x="4127"/>
        <item m="1" x="5633"/>
        <item m="1" x="5700"/>
        <item m="1" x="6943"/>
        <item x="69"/>
        <item m="1" x="1159"/>
        <item m="1" x="248"/>
        <item m="1" x="3658"/>
        <item m="1" x="4040"/>
        <item m="1" x="7067"/>
        <item m="1" x="3806"/>
        <item m="1" x="1912"/>
        <item m="1" x="6384"/>
        <item m="1" x="1140"/>
        <item m="1" x="161"/>
        <item m="1" x="6024"/>
        <item m="1" x="6582"/>
        <item m="1" x="426"/>
        <item m="1" x="1559"/>
        <item m="1" x="7862"/>
        <item m="1" x="3188"/>
        <item m="1" x="5902"/>
        <item m="1" x="369"/>
        <item m="1" x="2835"/>
        <item m="1" x="6491"/>
        <item m="1" x="894"/>
        <item m="1" x="1515"/>
        <item m="1" x="2155"/>
        <item m="1" x="7867"/>
        <item m="1" x="2576"/>
        <item m="1" x="3174"/>
        <item m="1" x="6619"/>
        <item m="1" x="4239"/>
        <item m="1" x="789"/>
        <item m="1" x="1058"/>
        <item m="1" x="1911"/>
        <item m="1" x="2377"/>
        <item m="1" x="7708"/>
        <item m="1" x="3254"/>
        <item m="1" x="4586"/>
        <item m="1" x="5149"/>
        <item m="1" x="7173"/>
        <item m="1" x="1378"/>
        <item m="1" x="5641"/>
        <item m="1" x="6581"/>
        <item m="1" x="3968"/>
        <item m="1" x="1393"/>
        <item m="1" x="6652"/>
        <item m="1" x="4015"/>
        <item m="1" x="3475"/>
        <item m="1" x="5249"/>
        <item m="1" x="7951"/>
        <item m="1" x="4944"/>
        <item m="1" x="7828"/>
        <item m="1" x="5516"/>
        <item m="1" x="5693"/>
        <item m="1" x="5688"/>
        <item m="1" x="7810"/>
        <item m="1" x="2675"/>
        <item m="1" x="5351"/>
        <item m="1" x="7538"/>
        <item m="1" x="6694"/>
        <item m="1" x="5511"/>
        <item m="1" x="1031"/>
        <item m="1" x="4492"/>
        <item m="1" x="4960"/>
        <item m="1" x="3540"/>
        <item m="1" x="111"/>
        <item m="1" x="6585"/>
        <item m="1" x="882"/>
        <item m="1" x="4699"/>
        <item m="1" x="2332"/>
        <item m="1" x="7880"/>
        <item x="48"/>
        <item m="1" x="6919"/>
        <item m="1" x="2876"/>
        <item m="1" x="1030"/>
        <item m="1" x="80"/>
        <item m="1" x="2953"/>
        <item m="1" x="1266"/>
        <item m="1" x="5027"/>
        <item m="1" x="5593"/>
        <item m="1" x="7344"/>
        <item m="1" x="670"/>
        <item m="1" x="2283"/>
        <item x="32"/>
        <item m="1" x="7381"/>
        <item m="1" x="4574"/>
        <item m="1" x="1200"/>
        <item m="1" x="4031"/>
        <item m="1" x="216"/>
        <item m="1" x="3598"/>
        <item m="1" x="5568"/>
        <item m="1" x="195"/>
        <item m="1" x="3677"/>
        <item m="1" x="7683"/>
        <item m="1" x="483"/>
        <item m="1" x="7542"/>
        <item m="1" x="4321"/>
        <item m="1" x="313"/>
        <item m="1" x="6836"/>
        <item m="1" x="777"/>
        <item m="1" x="3576"/>
        <item m="1" x="7172"/>
        <item m="1" x="3209"/>
        <item x="65"/>
        <item m="1" x="7678"/>
        <item m="1" x="2755"/>
        <item m="1" x="7504"/>
        <item m="1" x="1680"/>
        <item m="1" x="1679"/>
        <item m="1" x="1451"/>
        <item m="1" x="3522"/>
        <item m="1" x="4363"/>
        <item m="1" x="5980"/>
        <item m="1" x="4851"/>
        <item m="1" x="6357"/>
        <item m="1" x="756"/>
        <item m="1" x="6673"/>
        <item m="1" x="3384"/>
        <item m="1" x="1616"/>
        <item m="1" x="910"/>
        <item m="1" x="5755"/>
        <item m="1" x="5955"/>
        <item m="1" x="3403"/>
        <item m="1" x="4921"/>
        <item m="1" x="3815"/>
        <item m="1" x="3287"/>
        <item m="1" x="6741"/>
        <item m="1" x="6870"/>
        <item m="1" x="7029"/>
        <item m="1" x="2759"/>
        <item m="1" x="7941"/>
        <item m="1" x="3822"/>
        <item m="1" x="6367"/>
        <item m="1" x="3590"/>
        <item m="1" x="4755"/>
        <item m="1" x="5218"/>
        <item m="1" x="5404"/>
        <item m="1" x="3316"/>
        <item m="1" x="2567"/>
        <item m="1" x="6103"/>
        <item m="1" x="3148"/>
        <item m="1" x="3340"/>
        <item m="1" x="2376"/>
        <item m="1" x="2900"/>
        <item m="1" x="3491"/>
        <item m="1" x="4740"/>
        <item m="1" x="3243"/>
        <item m="1" x="6687"/>
        <item m="1" x="1023"/>
        <item m="1" x="1496"/>
        <item m="1" x="767"/>
        <item m="1" x="4834"/>
        <item m="1" x="5970"/>
        <item m="1" x="2948"/>
        <item m="1" x="4451"/>
        <item m="1" x="2504"/>
        <item m="1" x="3970"/>
        <item m="1" x="7403"/>
        <item m="1" x="7596"/>
        <item m="1" x="4064"/>
        <item m="1" x="2228"/>
        <item m="1" x="3247"/>
        <item m="1" x="6769"/>
        <item m="1" x="6888"/>
        <item m="1" x="5909"/>
        <item m="1" x="2317"/>
        <item m="1" x="3549"/>
        <item m="1" x="1706"/>
        <item m="1" x="6768"/>
        <item m="1" x="1177"/>
        <item m="1" x="7461"/>
        <item m="1" x="7216"/>
        <item m="1" x="7209"/>
        <item m="1" x="1798"/>
        <item m="1" x="3235"/>
        <item m="1" x="7184"/>
        <item m="1" x="2721"/>
        <item m="1" x="3090"/>
        <item m="1" x="2869"/>
        <item m="1" x="7761"/>
        <item m="1" x="6215"/>
        <item m="1" x="229"/>
        <item m="1" x="4567"/>
        <item m="1" x="1234"/>
        <item m="1" x="1903"/>
        <item m="1" x="4362"/>
        <item m="1" x="7293"/>
        <item m="1" x="2088"/>
        <item m="1" x="979"/>
        <item m="1" x="1649"/>
        <item m="1" x="406"/>
        <item m="1" x="5887"/>
        <item m="1" x="7112"/>
        <item m="1" x="5148"/>
        <item m="1" x="647"/>
        <item m="1" x="2407"/>
        <item m="1" x="118"/>
        <item m="1" x="1690"/>
        <item m="1" x="2238"/>
        <item m="1" x="7397"/>
        <item m="1" x="4462"/>
        <item m="1" x="6228"/>
        <item m="1" x="6720"/>
        <item m="1" x="7396"/>
        <item m="1" x="6198"/>
        <item m="1" x="2575"/>
        <item m="1" x="1069"/>
        <item m="1" x="7165"/>
        <item m="1" x="3016"/>
        <item m="1" x="6239"/>
        <item m="1" x="4446"/>
        <item m="1" x="4504"/>
        <item m="1" x="438"/>
        <item m="1" x="5170"/>
        <item m="1" x="1591"/>
        <item m="1" x="1778"/>
        <item m="1" x="5244"/>
        <item m="1" x="1755"/>
        <item m="1" x="6193"/>
        <item m="1" x="3272"/>
        <item m="1" x="520"/>
        <item m="1" x="4802"/>
        <item m="1" x="2681"/>
        <item m="1" x="6169"/>
        <item m="1" x="5841"/>
        <item m="1" x="7370"/>
        <item m="1" x="2912"/>
        <item m="1" x="2104"/>
        <item m="1" x="2691"/>
        <item m="1" x="5418"/>
        <item m="1" x="6151"/>
        <item m="1" x="6898"/>
        <item m="1" x="4735"/>
        <item m="1" x="188"/>
        <item m="1" x="5840"/>
        <item m="1" x="978"/>
        <item m="1" x="4320"/>
        <item m="1" x="1829"/>
        <item m="1" x="6117"/>
        <item m="1" x="2079"/>
        <item m="1" x="5648"/>
        <item m="1" x="187"/>
        <item m="1" x="4303"/>
        <item m="1" x="6643"/>
        <item m="1" x="1928"/>
        <item m="1" x="2880"/>
        <item m="1" x="4156"/>
        <item m="1" x="4450"/>
        <item m="1" x="228"/>
        <item m="1" x="5230"/>
        <item m="1" x="7595"/>
        <item m="1" x="1545"/>
        <item m="1" x="7037"/>
        <item m="1" x="928"/>
        <item m="1" x="3622"/>
        <item m="1" x="7522"/>
        <item m="1" x="3396"/>
        <item m="1" x="4885"/>
        <item m="1" x="6804"/>
        <item x="70"/>
        <item m="1" x="2984"/>
        <item m="1" x="6601"/>
        <item m="1" x="1938"/>
        <item m="1" x="5361"/>
        <item m="1" x="3900"/>
        <item m="1" x="2275"/>
        <item m="1" x="3648"/>
        <item m="1" x="3364"/>
        <item m="1" x="6431"/>
        <item m="1" x="2846"/>
        <item m="1" x="2056"/>
        <item m="1" x="6528"/>
        <item m="1" x="7569"/>
        <item m="1" x="6131"/>
        <item m="1" x="215"/>
        <item m="1" x="3121"/>
        <item m="1" x="6468"/>
        <item m="1" x="2510"/>
        <item m="1" x="2699"/>
        <item m="1" x="476"/>
        <item m="1" x="1328"/>
        <item m="1" x="1873"/>
        <item m="1" x="3147"/>
        <item m="1" x="3589"/>
        <item m="1" x="138"/>
        <item m="1" x="5954"/>
        <item m="1" x="6456"/>
        <item m="1" x="5235"/>
        <item m="1" x="3837"/>
        <item m="1" x="3286"/>
        <item m="1" x="1676"/>
        <item m="1" x="3408"/>
        <item m="1" x="6270"/>
        <item m="1" x="3682"/>
        <item m="1" x="1976"/>
        <item m="1" x="6869"/>
        <item m="1" x="5769"/>
        <item m="1" x="640"/>
        <item m="1" x="386"/>
        <item m="1" x="4757"/>
        <item m="1" x="987"/>
        <item m="1" x="7429"/>
        <item m="1" x="3665"/>
        <item m="1" x="6410"/>
        <item m="1" x="3530"/>
        <item m="1" x="7854"/>
        <item m="1" x="7416"/>
        <item m="1" x="3027"/>
        <item m="1" x="2636"/>
        <item m="1" x="7922"/>
        <item m="1" x="3443"/>
        <item m="1" x="2321"/>
        <item m="1" x="2227"/>
        <item m="1" x="4014"/>
        <item m="1" x="2708"/>
        <item m="1" x="493"/>
        <item m="1" x="7066"/>
        <item m="1" x="884"/>
        <item m="1" x="1068"/>
        <item m="1" x="648"/>
        <item m="1" x="3452"/>
        <item m="1" x="2923"/>
        <item m="1" x="3104"/>
        <item m="1" x="209"/>
        <item m="1" x="6310"/>
        <item m="1" x="101"/>
        <item m="1" x="5948"/>
        <item m="1" x="556"/>
        <item m="1" x="7981"/>
        <item m="1" x="2952"/>
        <item m="1" x="2254"/>
        <item m="1" x="1596"/>
        <item m="1" x="4536"/>
        <item m="1" x="6287"/>
        <item m="1" x="5172"/>
        <item m="1" x="4325"/>
        <item m="1" x="3242"/>
        <item m="1" x="93"/>
        <item m="1" x="5316"/>
        <item m="1" x="2135"/>
        <item m="1" x="5683"/>
        <item m="1" x="2343"/>
        <item m="1" x="2778"/>
        <item m="1" x="3008"/>
        <item m="1" x="3126"/>
        <item m="1" x="6719"/>
        <item m="1" x="2116"/>
        <item m="1" x="5604"/>
        <item m="1" x="3339"/>
        <item m="1" x="4469"/>
        <item m="1" x="4739"/>
        <item m="1" x="4209"/>
        <item m="1" x="396"/>
        <item m="1" x="1007"/>
        <item m="1" x="3310"/>
        <item m="1" x="2267"/>
        <item m="1" x="6446"/>
        <item m="1" x="4754"/>
        <item m="1" x="6070"/>
        <item m="1" x="4566"/>
        <item m="1" x="3212"/>
        <item m="1" x="7292"/>
        <item m="1" x="3330"/>
        <item m="1" x="904"/>
        <item m="1" x="6785"/>
        <item m="1" x="7201"/>
        <item m="1" x="6716"/>
        <item m="1" x="1793"/>
        <item m="1" x="4676"/>
        <item m="1" x="5464"/>
        <item m="1" x="100"/>
        <item m="1" x="6784"/>
        <item m="1" x="2203"/>
        <item m="1" x="6356"/>
        <item m="1" x="7925"/>
        <item m="1" x="1902"/>
        <item m="1" x="860"/>
        <item m="1" x="5090"/>
        <item m="1" x="6455"/>
        <item m="1" x="5662"/>
        <item m="1" x="7411"/>
        <item m="1" x="6554"/>
        <item m="1" x="7756"/>
        <item m="1" x="3103"/>
        <item m="1" x="3283"/>
        <item m="1" x="2834"/>
        <item m="1" x="4904"/>
        <item m="1" x="6662"/>
        <item m="1" x="3621"/>
        <item m="1" x="6935"/>
        <item m="1" x="7183"/>
        <item m="1" x="3202"/>
        <item m="1" x="2585"/>
        <item m="1" x="3419"/>
        <item m="1" x="4935"/>
        <item m="1" x="1534"/>
        <item m="1" x="3335"/>
        <item m="1" x="1785"/>
        <item m="1" x="1217"/>
        <item m="1" x="6605"/>
        <item m="1" x="5687"/>
        <item m="1" x="7827"/>
        <item x="75"/>
        <item m="1" x="5947"/>
        <item m="1" x="4845"/>
        <item m="1" x="5935"/>
        <item m="1" x="1445"/>
        <item m="1" x="405"/>
        <item m="1" x="6168"/>
        <item m="1" x="1996"/>
        <item m="1" x="3130"/>
        <item m="1" x="3217"/>
        <item m="1" x="2896"/>
        <item m="1" x="6467"/>
        <item m="1" x="7390"/>
        <item m="1" x="3466"/>
        <item m="1" x="1311"/>
        <item m="1" x="1820"/>
        <item m="1" x="1855"/>
        <item m="1" x="4190"/>
        <item m="1" x="6961"/>
        <item m="1" x="6224"/>
        <item m="1" x="2610"/>
        <item m="1" x="3368"/>
        <item m="1" x="5669"/>
        <item m="1" x="6466"/>
        <item m="1" x="3338"/>
        <item m="1" x="7316"/>
        <item m="1" x="4658"/>
        <item m="1" x="1923"/>
        <item m="1" x="2525"/>
        <item m="1" x="7677"/>
        <item m="1" x="2432"/>
        <item m="1" x="6595"/>
        <item m="1" x="5169"/>
        <item m="1" x="2875"/>
        <item m="1" x="404"/>
        <item m="1" x="7720"/>
        <item m="1" x="3246"/>
        <item m="1" x="4016"/>
        <item m="1" x="5724"/>
        <item m="1" x="7465"/>
        <item m="1" x="3556"/>
        <item m="1" x="1495"/>
        <item m="1" x="6892"/>
        <item m="1" x="3588"/>
        <item m="1" x="1464"/>
        <item m="1" x="5619"/>
        <item m="1" x="299"/>
        <item m="1" x="1775"/>
        <item m="1" x="5335"/>
        <item m="1" x="3893"/>
        <item m="1" x="2749"/>
        <item m="1" x="2149"/>
        <item m="1" x="7238"/>
        <item x="57"/>
        <item m="1" x="3867"/>
        <item m="1" x="1389"/>
        <item m="1" x="3809"/>
        <item m="1" x="5357"/>
        <item m="1" x="3042"/>
        <item m="1" x="3539"/>
        <item m="1" x="4436"/>
        <item m="1" x="3777"/>
        <item m="1" x="5614"/>
        <item m="1" x="3705"/>
        <item m="1" x="4510"/>
        <item m="1" x="1444"/>
        <item m="1" x="2485"/>
        <item m="1" x="7481"/>
        <item m="1" x="1663"/>
        <item x="76"/>
        <item m="1" x="6419"/>
        <item m="1" x="4602"/>
        <item m="1" x="7568"/>
        <item m="1" x="6011"/>
        <item m="1" x="6238"/>
        <item m="1" x="3820"/>
        <item m="1" x="5425"/>
        <item m="1" x="7389"/>
        <item m="1" x="7623"/>
        <item m="1" x="459"/>
        <item m="1" x="1811"/>
        <item m="1" x="766"/>
        <item m="1" x="5437"/>
        <item m="1" x="2909"/>
        <item m="1" x="1108"/>
        <item m="1" x="3102"/>
        <item m="1" x="1149"/>
        <item m="1" x="6989"/>
        <item m="1" x="6831"/>
        <item m="1" x="1792"/>
        <item m="1" x="2243"/>
        <item m="1" x="7588"/>
        <item m="1" x="7369"/>
        <item m="1" x="3843"/>
        <item m="1" x="6274"/>
        <item m="1" x="2742"/>
        <item m="1" x="6854"/>
        <item m="1" x="4859"/>
        <item m="1" x="6159"/>
        <item m="1" x="6248"/>
        <item m="1" x="6365"/>
        <item m="1" x="4601"/>
        <item m="1" x="1694"/>
        <item m="1" x="6977"/>
        <item m="1" x="6580"/>
        <item m="1" x="4850"/>
        <item m="1" x="5205"/>
        <item m="1" x="368"/>
        <item m="1" x="5041"/>
        <item m="1" x="6333"/>
        <item x="71"/>
        <item m="1" x="2791"/>
        <item m="1" x="7437"/>
        <item m="1" x="167"/>
        <item m="1" x="1689"/>
        <item m="1" x="6597"/>
        <item m="1" x="1298"/>
        <item m="1" x="3000"/>
        <item m="1" x="3543"/>
        <item m="1" x="1426"/>
        <item m="1" x="6858"/>
        <item m="1" x="2398"/>
        <item m="1" x="6588"/>
        <item m="1" x="6425"/>
        <item m="1" x="4091"/>
        <item m="1" x="7491"/>
        <item m="1" x="3427"/>
        <item m="1" x="5603"/>
        <item m="1" x="4270"/>
        <item m="1" x="6501"/>
        <item m="1" x="719"/>
        <item m="1" x="155"/>
        <item m="1" x="3234"/>
        <item m="1" x="5940"/>
        <item m="1" x="4169"/>
        <item m="1" x="7853"/>
        <item m="1" x="5187"/>
        <item m="1" x="4910"/>
        <item m="1" x="1278"/>
        <item m="1" x="5768"/>
        <item m="1" x="312"/>
        <item m="1" x="2484"/>
        <item m="1" x="2291"/>
        <item m="1" x="7742"/>
        <item m="1" x="4445"/>
        <item m="1" x="3673"/>
        <item m="1" x="3640"/>
        <item m="1" x="512"/>
        <item m="1" x="2825"/>
        <item m="1" x="6364"/>
        <item m="1" x="7395"/>
        <item m="1" x="6124"/>
        <item m="1" x="1995"/>
        <item m="1" x="651"/>
        <item m="1" x="3241"/>
        <item m="1" x="6686"/>
        <item m="1" x="6034"/>
        <item m="1" x="6372"/>
        <item m="1" x="4382"/>
        <item m="1" x="1185"/>
        <item m="1" x="3084"/>
        <item m="1" x="5014"/>
        <item m="1" x="4994"/>
        <item m="1" x="5748"/>
        <item m="1" x="1901"/>
        <item m="1" x="6454"/>
        <item m="1" x="1107"/>
        <item m="1" x="5602"/>
        <item m="1" x="7546"/>
        <item x="58"/>
        <item m="1" x="3703"/>
        <item m="1" x="4738"/>
        <item m="1" x="1443"/>
        <item m="1" x="6397"/>
        <item m="1" x="613"/>
        <item m="1" x="7704"/>
        <item m="1" x="3770"/>
        <item m="1" x="4166"/>
        <item m="1" x="7676"/>
        <item m="1" x="2310"/>
        <item m="1" x="5839"/>
        <item m="1" x="7741"/>
        <item m="1" x="1701"/>
        <item m="1" x="566"/>
        <item m="1" x="6205"/>
        <item m="1" x="276"/>
        <item m="1" x="4316"/>
        <item m="1" x="7666"/>
        <item m="1" x="4456"/>
        <item m="1" x="7097"/>
        <item m="1" x="1386"/>
        <item m="1" x="4354"/>
        <item m="1" x="1408"/>
        <item m="1" x="6825"/>
        <item m="1" x="4633"/>
        <item m="1" x="1045"/>
        <item m="1" x="1848"/>
        <item m="1" x="741"/>
        <item m="1" x="5259"/>
        <item m="1" x="1584"/>
        <item m="1" x="3258"/>
        <item m="1" x="6724"/>
        <item m="1" x="5784"/>
        <item m="1" x="7021"/>
        <item m="1" x="3617"/>
        <item m="1" x="2342"/>
        <item m="1" x="5882"/>
        <item x="59"/>
        <item m="1" x="3907"/>
        <item m="1" x="5138"/>
        <item m="1" x="1120"/>
        <item m="1" x="4285"/>
        <item m="1" x="1139"/>
        <item m="1" x="4639"/>
        <item m="1" x="565"/>
        <item m="1" x="4849"/>
        <item m="1" x="4370"/>
        <item m="1" x="3448"/>
        <item m="1" x="6907"/>
        <item m="1" x="7315"/>
        <item m="1" x="6247"/>
        <item m="1" x="1486"/>
        <item m="1" x="1705"/>
        <item m="1" x="6642"/>
        <item m="1" x="2134"/>
        <item m="1" x="1757"/>
        <item m="1" x="3231"/>
        <item m="1" x="1900"/>
        <item m="1" x="5328"/>
        <item m="1" x="5083"/>
        <item m="1" x="5527"/>
        <item m="1" x="6906"/>
        <item m="1" x="3851"/>
        <item m="1" x="2331"/>
        <item m="1" x="1327"/>
        <item m="1" x="760"/>
        <item m="1" x="6976"/>
        <item m="1" x="5234"/>
        <item m="1" x="6046"/>
        <item m="1" x="4238"/>
        <item m="1" x="4782"/>
        <item m="1" x="7541"/>
        <item m="1" x="3538"/>
        <item m="1" x="3412"/>
        <item m="1" x="1961"/>
        <item m="1" x="1543"/>
        <item m="1" x="2939"/>
        <item m="1" x="131"/>
        <item m="1" x="3389"/>
        <item m="1" x="150"/>
        <item m="1" x="1157"/>
        <item m="1" x="4920"/>
        <item m="1" x="6680"/>
        <item m="1" x="5147"/>
        <item m="1" x="1643"/>
        <item m="1" x="4585"/>
        <item m="1" x="5393"/>
        <item m="1" x="7562"/>
        <item m="1" x="5564"/>
        <item m="1" x="2591"/>
        <item m="1" x="6113"/>
        <item m="1" x="7442"/>
        <item m="1" x="852"/>
        <item m="1" x="7208"/>
        <item m="1" x="6923"/>
        <item m="1" x="2646"/>
        <item m="1" x="475"/>
        <item m="1" x="3245"/>
        <item m="1" x="1077"/>
        <item m="1" x="3115"/>
        <item m="1" x="3402"/>
        <item m="1" x="6830"/>
        <item m="1" x="1194"/>
        <item m="1" x="3555"/>
        <item m="1" x="2602"/>
        <item m="1" x="1326"/>
        <item m="1" x="4571"/>
        <item m="1" x="7703"/>
        <item m="1" x="4187"/>
        <item m="1" x="2330"/>
        <item m="1" x="7630"/>
        <item m="1" x="2042"/>
        <item m="1" x="909"/>
        <item m="1" x="2972"/>
        <item m="1" x="1612"/>
        <item m="1" x="6698"/>
        <item m="1" x="539"/>
        <item m="1" x="3201"/>
        <item m="1" x="3742"/>
        <item x="78"/>
        <item m="1" x="7852"/>
        <item m="1" x="6123"/>
        <item m="1" x="4120"/>
        <item m="1" x="2597"/>
        <item m="1" x="1590"/>
        <item m="1" x="2599"/>
        <item m="1" x="953"/>
        <item m="1" x="1057"/>
        <item m="1" x="6905"/>
        <item m="1" x="5807"/>
        <item m="1" x="2936"/>
        <item m="1" x="4651"/>
        <item m="1" x="4556"/>
        <item m="1" x="5413"/>
        <item m="1" x="725"/>
        <item m="1" x="7428"/>
        <item m="1" x="3614"/>
        <item m="1" x="7399"/>
        <item m="1" x="3363"/>
        <item m="1" x="6783"/>
        <item m="1" x="4080"/>
        <item m="1" x="1297"/>
        <item m="1" x="1619"/>
        <item m="1" x="3076"/>
        <item m="1" x="5821"/>
        <item m="1" x="4381"/>
        <item m="1" x="4269"/>
        <item m="1" x="6312"/>
        <item m="1" x="3451"/>
        <item m="1" x="3146"/>
        <item m="1" x="4268"/>
        <item m="1" x="4284"/>
        <item m="1" x="3442"/>
        <item m="1" x="4545"/>
        <item m="1" x="2413"/>
        <item m="1" x="2329"/>
        <item m="1" x="1544"/>
        <item m="1" x="1573"/>
        <item m="1" x="1768"/>
        <item m="1" x="7340"/>
        <item m="1" x="6107"/>
        <item m="1" x="805"/>
        <item m="1" x="6527"/>
        <item m="1" x="1867"/>
        <item m="1" x="7033"/>
        <item m="1" x="6611"/>
        <item m="1" x="3681"/>
        <item m="1" x="7325"/>
        <item m="1" x="1994"/>
        <item m="1" x="7427"/>
        <item m="1" x="425"/>
        <item m="1" x="6069"/>
        <item m="1" x="7851"/>
        <item m="1" x="2232"/>
        <item m="1" x="6441"/>
        <item m="1" x="1927"/>
        <item m="1" x="2202"/>
        <item m="1" x="2393"/>
        <item m="1" x="5480"/>
        <item m="1" x="5120"/>
        <item m="1" x="3450"/>
        <item m="1" x="5060"/>
        <item m="1" x="3757"/>
        <item m="1" x="3805"/>
        <item m="1" x="747"/>
        <item m="1" x="5417"/>
        <item m="1" x="6377"/>
        <item m="1" x="1714"/>
        <item m="1" x="6081"/>
        <item m="1" x="4149"/>
        <item m="1" x="6760"/>
        <item m="1" x="7936"/>
        <item m="1" x="4749"/>
        <item m="1" x="4144"/>
        <item m="1" x="4393"/>
        <item m="1" x="6759"/>
        <item m="1" x="2466"/>
        <item m="1" x="2178"/>
        <item m="1" x="1458"/>
        <item m="1" x="4844"/>
        <item m="1" x="2263"/>
        <item m="1" x="5976"/>
        <item m="1" x="7966"/>
        <item m="1" x="919"/>
        <item m="1" x="6549"/>
        <item m="1" x="2775"/>
        <item m="1" x="735"/>
        <item m="1" x="2221"/>
        <item m="1" x="1950"/>
        <item m="1" x="1193"/>
        <item m="1" x="7567"/>
        <item m="1" x="4558"/>
        <item m="1" x="5199"/>
        <item m="1" x="346"/>
        <item m="1" x="5908"/>
        <item m="1" x="6922"/>
        <item m="1" x="2632"/>
        <item m="1" x="6857"/>
        <item m="1" x="6500"/>
        <item m="1" x="7725"/>
        <item m="1" x="2154"/>
        <item m="1" x="5820"/>
        <item m="1" x="7058"/>
        <item m="1" x="492"/>
        <item m="1" x="4121"/>
        <item m="1" x="5515"/>
        <item m="1" x="275"/>
        <item m="1" x="4934"/>
        <item m="1" x="1239"/>
        <item m="1" x="5776"/>
        <item m="1" x="4509"/>
        <item m="1" x="5554"/>
        <item m="1" x="1810"/>
        <item m="1" x="553"/>
        <item m="1" x="6750"/>
        <item m="1" x="1899"/>
        <item m="1" x="6122"/>
        <item m="1" x="2108"/>
        <item m="1" x="6526"/>
        <item m="1" x="2596"/>
        <item m="1" x="3636"/>
        <item m="1" x="99"/>
        <item m="1" x="889"/>
        <item m="1" x="2858"/>
        <item m="1" x="4951"/>
        <item m="1" x="1589"/>
        <item m="1" x="4309"/>
        <item m="1" x="6563"/>
        <item m="1" x="776"/>
        <item m="1" x="5601"/>
        <item m="1" x="4050"/>
        <item m="1" x="1192"/>
        <item m="1" x="1257"/>
        <item m="1" x="3485"/>
        <item m="1" x="1345"/>
        <item m="1" x="6647"/>
        <item m="1" x="4196"/>
        <item m="1" x="5005"/>
        <item m="1" x="5158"/>
        <item m="1" x="4202"/>
        <item m="1" x="3200"/>
        <item m="1" x="7008"/>
        <item m="1" x="2645"/>
        <item m="1" x="3756"/>
        <item m="1" x="7659"/>
        <item m="1" x="4622"/>
        <item m="1" x="7109"/>
        <item m="1" x="130"/>
        <item m="1" x="2029"/>
        <item m="1" x="6309"/>
        <item m="1" x="7472"/>
        <item m="1" x="4344"/>
        <item m="1" x="5258"/>
        <item m="1" x="6073"/>
        <item m="1" x="7773"/>
        <item m="1" x="1986"/>
        <item m="1" x="5872"/>
        <item m="1" x="6912"/>
        <item m="1" x="141"/>
        <item m="1" x="6942"/>
        <item m="1" x="1205"/>
        <item m="1" x="7128"/>
        <item m="1" x="1507"/>
        <item m="1" x="5412"/>
        <item m="1" x="6708"/>
        <item m="1" x="4748"/>
        <item m="1" x="7866"/>
        <item m="1" x="2563"/>
        <item m="1" x="4422"/>
        <item m="1" x="4840"/>
        <item m="1" x="1615"/>
        <item m="1" x="3015"/>
        <item m="1" x="1102"/>
        <item m="1" x="1750"/>
        <item m="1" x="6015"/>
        <item m="1" x="3447"/>
        <item m="1" x="7642"/>
        <item m="1" x="6918"/>
        <item m="1" x="5279"/>
        <item m="1" x="7279"/>
        <item m="1" x="5278"/>
        <item m="1" x="6509"/>
        <item m="1" x="7133"/>
        <item m="1" x="1611"/>
        <item m="1" x="5877"/>
        <item m="1" x="6140"/>
        <item m="1" x="2635"/>
        <item m="1" x="3791"/>
        <item m="1" x="1684"/>
        <item m="1" x="6058"/>
        <item m="1" x="2226"/>
        <item m="1" x="675"/>
        <item m="1" x="444"/>
        <item m="1" x="4176"/>
        <item m="1" x="2177"/>
        <item m="1" x="7791"/>
        <item m="1" x="2818"/>
        <item m="1" x="240"/>
        <item m="1" x="2841"/>
        <item m="1" x="6192"/>
        <item m="1" x="5526"/>
        <item m="1" x="3089"/>
        <item m="1" x="3216"/>
        <item m="1" x="3041"/>
        <item m="1" x="4126"/>
        <item m="1" x="1999"/>
        <item m="1" x="6845"/>
        <item m="1" x="6625"/>
        <item m="1" x="3053"/>
        <item m="1" x="6435"/>
        <item m="1" x="4542"/>
        <item m="1" x="2133"/>
        <item m="1" x="6960"/>
        <item m="1" x="1113"/>
        <item m="1" x="499"/>
        <item m="1" x="1491"/>
        <item m="1" x="2720"/>
        <item m="1" x="7733"/>
        <item m="1" x="1969"/>
        <item m="1" x="4468"/>
        <item m="1" x="469"/>
        <item m="1" x="699"/>
        <item m="1" x="2817"/>
        <item m="1" x="674"/>
        <item m="1" x="7861"/>
        <item m="1" x="4817"/>
        <item m="1" x="3114"/>
        <item x="33"/>
        <item m="1" x="7362"/>
        <item m="1" x="7885"/>
        <item m="1" x="6948"/>
        <item m="1" x="4331"/>
        <item m="1" x="3166"/>
        <item m="1" x="6227"/>
        <item m="1" x="1819"/>
        <item m="1" x="316"/>
        <item m="1" x="5846"/>
        <item m="1" x="646"/>
        <item m="1" x="2983"/>
        <item m="1" x="3899"/>
        <item m="1" x="3722"/>
        <item m="1" x="1219"/>
        <item m="1" x="223"/>
        <item m="1" x="1244"/>
        <item m="1" x="4115"/>
        <item m="1" x="5059"/>
        <item m="1" x="6252"/>
        <item m="1" x="645"/>
        <item m="1" x="3960"/>
        <item m="1" x="1317"/>
        <item m="1" x="1993"/>
        <item m="1" x="3951"/>
        <item m="1" x="4753"/>
        <item m="1" x="4828"/>
        <item m="1" x="5033"/>
        <item m="1" x="6954"/>
        <item m="1" x="7879"/>
        <item x="16"/>
        <item m="1" x="7498"/>
        <item m="1" x="1898"/>
        <item m="1" x="4985"/>
        <item m="1" x="2652"/>
        <item m="1" x="1167"/>
        <item m="1" x="6223"/>
        <item m="1" x="2719"/>
        <item m="1" x="6339"/>
        <item m="1" x="6545"/>
        <item m="1" x="4810"/>
        <item m="1" x="1506"/>
        <item m="1" x="268"/>
        <item m="1" x="4380"/>
        <item m="1" x="6246"/>
        <item m="1" x="6145"/>
        <item m="1" x="1992"/>
        <item m="1" x="7616"/>
        <item m="1" x="6624"/>
        <item m="1" x="1457"/>
        <item m="1" x="3240"/>
        <item m="1" x="1273"/>
        <item m="1" x="7637"/>
        <item m="1" x="506"/>
        <item m="1" x="2584"/>
        <item m="1" x="2426"/>
        <item m="1" x="6010"/>
        <item m="1" x="3875"/>
        <item m="1" x="5248"/>
        <item m="1" x="5548"/>
        <item m="1" x="2754"/>
        <item m="1" x="6988"/>
        <item m="1" x="1011"/>
        <item m="1" x="117"/>
        <item m="1" x="1642"/>
        <item m="1" x="2341"/>
        <item m="1" x="6415"/>
        <item m="1" x="2022"/>
        <item m="1" x="7965"/>
        <item m="1" x="7822"/>
        <item m="1" x="254"/>
        <item m="1" x="3180"/>
        <item m="1" x="1179"/>
        <item m="1" x="253"/>
        <item m="1" x="7964"/>
        <item m="1" x="5979"/>
        <item m="1" x="617"/>
        <item m="1" x="2309"/>
        <item m="1" x="7658"/>
        <item m="1" x="5369"/>
        <item m="1" x="6308"/>
        <item m="1" x="6412"/>
        <item m="1" x="2601"/>
        <item x="34"/>
        <item m="1" x="4522"/>
        <item m="1" x="1659"/>
        <item m="1" x="7594"/>
        <item m="1" x="528"/>
        <item m="1" x="7422"/>
        <item m="1" x="6917"/>
        <item m="1" x="7521"/>
        <item m="1" x="3334"/>
        <item m="1" x="5247"/>
        <item m="1" x="3290"/>
        <item m="1" x="5212"/>
        <item m="1" x="1316"/>
        <item m="1" x="4541"/>
        <item m="1" x="859"/>
        <item m="1" x="893"/>
        <item m="1" x="4235"/>
        <item m="1" x="2148"/>
        <item m="1" x="3067"/>
        <item m="1" x="4256"/>
        <item m="1" x="669"/>
        <item m="1" x="2455"/>
        <item m="1" x="3916"/>
        <item m="1" x="3014"/>
        <item m="1" x="1991"/>
        <item m="1" x="6197"/>
        <item m="1" x="7436"/>
        <item m="1" x="588"/>
        <item m="1" x="1880"/>
        <item m="1" x="6284"/>
        <item m="1" x="1847"/>
        <item m="1" x="6929"/>
        <item m="1" x="5229"/>
        <item m="1" x="7917"/>
        <item m="1" x="7931"/>
        <item m="1" x="1713"/>
        <item m="1" x="4125"/>
        <item m="1" x="564"/>
        <item m="1" x="3052"/>
        <item m="1" x="1450"/>
        <item m="1" x="2237"/>
        <item m="1" x="3510"/>
        <item m="1" x="2248"/>
        <item m="1" x="5388"/>
        <item m="1" x="1641"/>
        <item m="1" x="6204"/>
        <item m="1" x="7850"/>
        <item m="1" x="1006"/>
        <item m="1" x="4809"/>
        <item m="1" x="4848"/>
        <item m="1" x="4195"/>
        <item m="1" x="2124"/>
        <item m="1" x="879"/>
        <item m="1" x="2583"/>
        <item m="1" x="5126"/>
        <item m="1" x="2290"/>
        <item m="1" x="3040"/>
        <item m="1" x="4966"/>
        <item m="1" x="1797"/>
        <item m="1" x="4729"/>
        <item m="1" x="3418"/>
        <item m="1" x="6987"/>
        <item m="1" x="6758"/>
        <item m="1" x="552"/>
        <item m="1" x="1527"/>
        <item m="1" x="2282"/>
        <item m="1" x="2451"/>
        <item m="1" x="7675"/>
        <item m="1" x="4990"/>
        <item m="1" x="1917"/>
        <item m="1" x="3799"/>
        <item m="1" x="3854"/>
        <item m="1" x="2005"/>
        <item m="1" x="239"/>
        <item m="1" x="7674"/>
        <item m="1" x="5682"/>
        <item m="1" x="7132"/>
        <item m="1" x="3997"/>
        <item m="1" x="410"/>
        <item m="1" x="5315"/>
        <item m="1" x="3613"/>
        <item m="1" x="3005"/>
        <item m="1" x="6020"/>
        <item m="1" x="4646"/>
        <item m="1" x="4449"/>
        <item m="1" x="4621"/>
        <item m="1" x="6992"/>
        <item m="1" x="6618"/>
        <item m="1" x="7388"/>
        <item m="1" x="7849"/>
        <item m="1" x="2281"/>
        <item m="1" x="2522"/>
        <item m="1" x="3738"/>
        <item m="1" x="6281"/>
        <item m="1" x="724"/>
        <item m="1" x="4108"/>
        <item m="1" x="7108"/>
        <item m="1" x="7545"/>
        <item m="1" x="5647"/>
        <item m="1" x="2298"/>
        <item m="1" x="6835"/>
        <item m="1" x="1564"/>
        <item m="1" x="2810"/>
        <item m="1" x="7821"/>
        <item m="1" x="1356"/>
        <item m="1" x="918"/>
        <item m="1" x="6803"/>
        <item m="1" x="7096"/>
        <item m="1" x="6508"/>
        <item m="1" x="599"/>
        <item m="1" x="3661"/>
        <item m="1" x="1666"/>
        <item m="1" x="7050"/>
        <item m="1" x="3977"/>
        <item m="1" x="6135"/>
        <item m="1" x="6824"/>
        <item m="1" x="1362"/>
        <item m="1" x="1037"/>
        <item m="1" x="3162"/>
        <item m="1" x="1724"/>
        <item m="1" x="6465"/>
        <item m="1" x="4663"/>
        <item m="1" x="4593"/>
        <item m="1" x="4979"/>
        <item m="1" x="3383"/>
        <item m="1" x="3551"/>
        <item m="1" x="3584"/>
        <item m="1" x="6183"/>
        <item m="1" x="6063"/>
        <item m="1" x="6080"/>
        <item m="1" x="3083"/>
        <item m="1" x="1774"/>
        <item m="1" x="179"/>
        <item m="1" x="7164"/>
        <item m="1" x="1648"/>
        <item m="1" x="5054"/>
        <item m="1" x="2297"/>
        <item m="1" x="7641"/>
        <item m="1" x="468"/>
        <item m="1" x="1807"/>
        <item m="1" x="6322"/>
        <item m="1" x="5895"/>
        <item m="1" x="5969"/>
        <item m="1" x="3495"/>
        <item m="1" x="3943"/>
        <item m="1" x="7415"/>
        <item m="1" x="306"/>
        <item m="1" x="3741"/>
        <item m="1" x="6430"/>
        <item m="1" x="1067"/>
        <item m="1" x="3898"/>
        <item m="1" x="1224"/>
        <item m="1" x="2176"/>
        <item m="1" x="4143"/>
        <item m="1" x="2168"/>
        <item m="1" x="505"/>
        <item m="1" x="259"/>
        <item m="1" x="7215"/>
        <item m="1" x="4878"/>
        <item m="1" x="5459"/>
        <item m="1" x="1678"/>
        <item m="1" x="4479"/>
        <item m="1" x="7905"/>
        <item m="1" x="5502"/>
        <item m="1" x="1051"/>
        <item m="1" x="5021"/>
        <item m="1" x="5991"/>
        <item m="1" x="7036"/>
        <item m="1" x="7640"/>
        <item m="1" x="1610"/>
        <item m="1" x="4297"/>
        <item m="1" x="4516"/>
        <item m="1" x="5198"/>
        <item x="39"/>
        <item m="1" x="2657"/>
        <item m="1" x="4954"/>
        <item m="1" x="4047"/>
        <item m="1" x="3987"/>
        <item m="1" x="4444"/>
        <item m="1" x="4136"/>
        <item m="1" x="6887"/>
        <item m="1" x="7646"/>
        <item m="1" x="3881"/>
        <item m="1" x="2790"/>
        <item m="1" x="831"/>
        <item m="1" x="2051"/>
        <item m="1" x="2917"/>
        <item m="1" x="5295"/>
        <item m="1" x="4638"/>
        <item m="1" x="5640"/>
        <item m="1" x="6269"/>
        <item m="1" x="2274"/>
        <item m="1" x="2181"/>
        <item m="1" x="4478"/>
        <item m="1" x="1402"/>
        <item m="1" x="2308"/>
        <item m="1" x="3853"/>
        <item m="1" x="6134"/>
        <item m="1" x="2753"/>
        <item m="1" x="1551"/>
        <item m="1" x="6257"/>
        <item m="1" x="2789"/>
        <item m="1" x="804"/>
        <item m="1" x="4919"/>
        <item m="1" x="632"/>
        <item m="1" x="783"/>
        <item m="1" x="6813"/>
        <item m="1" x="5864"/>
        <item m="1" x="1522"/>
        <item m="1" x="4657"/>
        <item m="1" x="4280"/>
        <item m="1" x="1910"/>
        <item m="1" x="4761"/>
        <item m="1" x="305"/>
        <item m="1" x="4267"/>
        <item m="1" x="4737"/>
        <item m="1" x="1636"/>
        <item m="1" x="6121"/>
        <item m="1" x="6553"/>
        <item m="1" x="5082"/>
        <item m="1" x="3664"/>
        <item m="1" x="7146"/>
        <item m="1" x="7484"/>
        <item m="1" x="3631"/>
        <item m="1" x="5735"/>
        <item m="1" x="6335"/>
        <item m="1" x="551"/>
        <item m="1" x="3583"/>
        <item m="1" x="6144"/>
        <item m="1" x="1036"/>
        <item m="1" x="4392"/>
        <item m="1" x="1166"/>
        <item m="1" x="7971"/>
        <item m="1" x="178"/>
        <item m="1" x="2101"/>
        <item m="1" x="3747"/>
        <item m="1" x="7606"/>
        <item m="1" x="7601"/>
        <item m="1" x="6853"/>
        <item m="1" x="4435"/>
        <item m="1" x="1572"/>
        <item m="1" x="281"/>
        <item m="1" x="1526"/>
        <item m="1" x="6476"/>
        <item m="1" x="7702"/>
        <item m="1" x="7471"/>
        <item m="1" x="6268"/>
        <item m="1" x="7065"/>
        <item m="1" x="5646"/>
        <item m="1" x="3597"/>
        <item m="1" x="2123"/>
        <item m="1" x="6544"/>
        <item m="1" x="3504"/>
        <item m="1" x="437"/>
        <item m="1" x="3345"/>
        <item m="1" x="2236"/>
        <item m="1" x="6370"/>
        <item m="1" x="5968"/>
        <item m="1" x="4808"/>
        <item m="1" x="3221"/>
        <item m="1" x="3762"/>
        <item m="1" x="2353"/>
        <item x="72"/>
        <item m="1" x="5487"/>
        <item m="1" x="110"/>
        <item m="1" x="6685"/>
        <item m="1" x="1178"/>
        <item m="1" x="4535"/>
        <item m="1" x="4404"/>
        <item m="1" x="5631"/>
        <item m="1" x="7107"/>
        <item m="1" x="1132"/>
        <item m="1" x="2461"/>
        <item m="1" x="5775"/>
        <item m="1" x="6523"/>
        <item m="1" x="1700"/>
        <item m="1" x="3309"/>
        <item m="1" x="3297"/>
        <item m="1" x="4353"/>
        <item m="1" x="6991"/>
        <item m="1" x="1806"/>
        <item m="1" x="1609"/>
        <item m="1" x="2800"/>
        <item m="1" x="1937"/>
        <item m="1" x="7377"/>
        <item m="1" x="7740"/>
        <item m="1" x="392"/>
        <item m="1" x="957"/>
        <item m="1" x="1165"/>
        <item m="1" x="6300"/>
        <item m="1" x="7806"/>
        <item m="1" x="474"/>
        <item m="1" x="7490"/>
        <item m="1" x="7639"/>
        <item m="1" x="4443"/>
        <item m="1" x="2247"/>
        <item m="1" x="3373"/>
        <item m="1" x="3355"/>
        <item m="1" x="2392"/>
        <item m="1" x="2582"/>
        <item m="1" x="6062"/>
        <item m="1" x="6072"/>
        <item m="1" x="2574"/>
        <item m="1" x="5639"/>
        <item m="1" x="5806"/>
        <item m="1" x="881"/>
        <item m="1" x="2144"/>
        <item m="1" x="974"/>
        <item m="1" x="2506"/>
        <item m="1" x="2103"/>
        <item m="1" x="6086"/>
        <item m="1" x="1975"/>
        <item m="1" x="682"/>
        <item m="1" x="3780"/>
        <item m="1" x="6106"/>
        <item m="1" x="838"/>
        <item m="1" x="2573"/>
        <item m="1" x="134"/>
        <item m="1" x="2273"/>
        <item m="1" x="964"/>
        <item m="1" x="3056"/>
        <item m="1" x="367"/>
        <item m="1" x="3950"/>
        <item m="1" x="668"/>
        <item m="1" x="6051"/>
        <item m="1" x="6317"/>
        <item m="1" x="1657"/>
        <item m="1" x="2167"/>
        <item m="1" x="6459"/>
        <item m="1" x="2619"/>
        <item m="1" x="5204"/>
        <item m="1" x="7998"/>
        <item m="1" x="3975"/>
        <item m="1" x="3435"/>
        <item m="1" x="7035"/>
        <item m="1" x="6610"/>
        <item m="1" x="1180"/>
        <item m="1" x="166"/>
        <item m="1" x="222"/>
        <item m="1" x="4975"/>
        <item m="1" x="5233"/>
        <item m="1" x="5455"/>
        <item m="1" x="258"/>
        <item m="1" x="4637"/>
        <item m="1" x="7988"/>
        <item m="1" x="1550"/>
        <item m="1" x="7288"/>
        <item m="1" x="1767"/>
        <item m="1" x="5074"/>
        <item m="1" x="7878"/>
        <item m="1" x="6150"/>
        <item m="1" x="688"/>
        <item m="1" x="3257"/>
        <item m="1" x="4928"/>
        <item m="1" x="7064"/>
        <item m="1" x="7426"/>
        <item m="1" x="1213"/>
        <item m="1" x="4319"/>
        <item m="1" x="5424"/>
        <item m="1" x="6389"/>
        <item m="1" x="6975"/>
        <item m="1" x="3498"/>
        <item m="1" x="6133"/>
        <item m="1" x="5073"/>
        <item m="1" x="1947"/>
        <item m="1" x="2661"/>
        <item m="1" x="7103"/>
        <item m="1" x="7330"/>
        <item m="1" x="6376"/>
        <item m="1" x="6718"/>
        <item m="1" x="409"/>
        <item m="1" x="2406"/>
        <item m="1" x="2328"/>
        <item m="1" x="3239"/>
        <item m="1" x="7421"/>
        <item m="1" x="482"/>
        <item m="1" x="1467"/>
        <item m="1" x="3158"/>
        <item m="1" x="6307"/>
        <item m="1" x="6434"/>
        <item m="1" x="3657"/>
        <item m="1" x="3691"/>
        <item m="1" x="775"/>
        <item m="1" x="3155"/>
        <item m="1" x="5096"/>
        <item m="1" x="7842"/>
        <item m="1" x="3974"/>
        <item m="1" x="2824"/>
        <item m="1" x="4555"/>
        <item m="1" x="4747"/>
        <item m="1" x="6777"/>
        <item m="1" x="3582"/>
        <item m="1" x="6316"/>
        <item m="1" x="7028"/>
        <item m="1" x="4491"/>
        <item m="1" x="3098"/>
        <item m="1" x="765"/>
        <item m="1" x="3079"/>
        <item m="1" x="366"/>
        <item m="1" x="6959"/>
        <item m="1" x="5813"/>
        <item m="1" x="2686"/>
        <item m="1" x="550"/>
        <item m="1" x="3320"/>
        <item m="1" x="7549"/>
        <item m="1" x="6315"/>
        <item m="1" x="2132"/>
        <item m="1" x="4119"/>
        <item m="1" x="6728"/>
        <item m="1" x="830"/>
        <item m="1" x="3866"/>
        <item m="1" x="6409"/>
        <item m="1" x="6664"/>
        <item m="1" x="4584"/>
        <item m="1" x="7480"/>
        <item m="1" x="6112"/>
        <item m="1" x="7171"/>
        <item m="1" x="7118"/>
        <item m="1" x="1712"/>
        <item m="1" x="4807"/>
        <item m="1" x="4369"/>
        <item m="1" x="5046"/>
        <item m="1" x="3880"/>
        <item m="1" x="5303"/>
        <item m="1" x="4620"/>
        <item m="1" x="3721"/>
        <item m="1" x="4361"/>
        <item m="1" x="196"/>
        <item m="1" x="4461"/>
        <item m="1" x="5472"/>
        <item m="1" x="986"/>
        <item m="1" x="2041"/>
        <item m="1" x="105"/>
        <item m="1" x="6292"/>
        <item m="1" x="1101"/>
        <item m="1" x="1263"/>
        <item m="1" x="2680"/>
        <item m="1" x="6371"/>
        <item m="1" x="679"/>
        <item m="1" x="2425"/>
        <item m="1" x="1604"/>
        <item m="1" x="4403"/>
        <item m="1" x="3746"/>
        <item m="1" x="2424"/>
        <item m="1" x="708"/>
        <item m="1" x="2728"/>
        <item m="1" x="5628"/>
        <item m="1" x="2562"/>
        <item m="1" x="1320"/>
        <item m="1" x="7987"/>
        <item m="1" x="707"/>
        <item m="1" x="4379"/>
        <item m="1" x="7095"/>
        <item m="1" x="6677"/>
        <item m="1" x="6139"/>
        <item m="1" x="3897"/>
        <item m="1" x="5783"/>
        <item m="1" x="4534"/>
        <item m="1" x="1265"/>
        <item m="1" x="2175"/>
        <item m="1" x="4374"/>
        <item m="1" x="4460"/>
        <item m="1" x="1730"/>
        <item m="1" x="7884"/>
        <item m="1" x="917"/>
        <item m="1" x="1608"/>
        <item m="1" x="3333"/>
        <item m="1" x="4746"/>
        <item m="1" x="3051"/>
        <item m="1" x="7600"/>
        <item m="1" x="4250"/>
        <item m="1" x="4434"/>
        <item m="1" x="7665"/>
        <item m="1" x="304"/>
        <item m="1" x="1212"/>
        <item m="1" x="6856"/>
        <item m="1" x="3656"/>
        <item m="1" x="4467"/>
        <item m="1" x="1063"/>
        <item m="1" x="6363"/>
        <item m="1" x="325"/>
        <item m="1" x="6562"/>
        <item m="1" x="7266"/>
        <item m="1" x="6068"/>
        <item m="1" x="2959"/>
        <item m="1" x="6411"/>
        <item m="1" x="1125"/>
        <item m="1" x="4030"/>
        <item m="1" x="6594"/>
        <item m="1" x="5767"/>
        <item m="1" x="7014"/>
        <item m="1" x="7425"/>
        <item m="1" x="1866"/>
        <item m="1" x="7291"/>
        <item m="1" x="3727"/>
        <item m="1" x="4107"/>
        <item m="1" x="6740"/>
        <item m="1" x="4662"/>
        <item m="1" x="335"/>
        <item m="1" x="1909"/>
        <item m="1" x="205"/>
        <item m="1" x="431"/>
        <item m="1" x="2220"/>
        <item m="1" x="7040"/>
        <item m="1" x="6676"/>
        <item m="1" x="1729"/>
        <item m="1" x="4433"/>
        <item m="1" x="3561"/>
        <item m="1" x="3716"/>
        <item m="1" x="4400"/>
        <item m="1" x="7420"/>
        <item m="1" x="2065"/>
        <item m="1" x="5782"/>
        <item m="1" x="4989"/>
        <item x="49"/>
        <item m="1" x="6700"/>
        <item m="1" x="1399"/>
        <item m="1" x="7833"/>
        <item m="1" x="5754"/>
        <item m="1" x="4155"/>
        <item m="1" x="6609"/>
        <item m="1" x="5876"/>
        <item m="1" x="2314"/>
        <item m="1" x="7020"/>
        <item m="1" x="7587"/>
        <item m="1" x="5579"/>
        <item m="1" x="3819"/>
        <item m="1" x="1499"/>
        <item m="1" x="555"/>
        <item m="1" x="311"/>
        <item m="1" x="2397"/>
        <item m="1" x="6182"/>
        <item m="1" x="3982"/>
        <item m="1" x="4477"/>
        <item m="1" x="6736"/>
        <item m="1" x="6911"/>
        <item m="1" x="3912"/>
        <item m="1" x="7682"/>
        <item m="1" x="2423"/>
        <item m="1" x="5246"/>
        <item m="1" x="3167"/>
        <item m="1" x="498"/>
        <item m="1" x="4302"/>
        <item m="1" x="4675"/>
        <item m="1" x="2922"/>
        <item m="1" x="2493"/>
        <item m="1" x="1371"/>
        <item m="1" x="2364"/>
        <item m="1" x="2472"/>
        <item m="1" x="4722"/>
        <item m="1" x="7102"/>
        <item m="1" x="788"/>
        <item m="1" x="4965"/>
        <item m="1" x="1344"/>
        <item m="1" x="6266"/>
        <item m="1" x="6344"/>
        <item m="1" x="1310"/>
        <item m="1" x="1466"/>
        <item m="1" x="6755"/>
        <item m="1" x="1560"/>
        <item m="1" x="7163"/>
        <item m="1" x="4391"/>
        <item m="1" x="2685"/>
        <item m="1" x="6540"/>
        <item m="1" x="6421"/>
        <item m="1" x="375"/>
        <item m="1" x="4693"/>
        <item m="1" x="658"/>
        <item m="1" x="2809"/>
        <item m="1" x="3954"/>
        <item m="1" x="2532"/>
        <item m="1" x="3265"/>
        <item m="1" x="6732"/>
        <item m="1" x="7076"/>
        <item m="1" x="6273"/>
        <item m="1" x="7986"/>
        <item m="1" x="3199"/>
        <item m="1" x="1741"/>
        <item m="1" x="2870"/>
        <item m="1" x="4592"/>
        <item m="1" x="4583"/>
        <item m="1" x="4918"/>
        <item m="1" x="7860"/>
        <item m="1" x="5032"/>
        <item m="1" x="3697"/>
        <item m="1" x="952"/>
        <item m="1" x="2352"/>
        <item m="1" x="3474"/>
        <item m="1" x="4432"/>
        <item m="1" x="7873"/>
        <item m="1" x="598"/>
        <item m="1" x="1754"/>
        <item m="1" x="3865"/>
        <item m="1" x="2831"/>
        <item m="1" x="6969"/>
        <item m="1" x="5327"/>
        <item m="1" x="3088"/>
        <item m="1" x="5190"/>
        <item m="1" x="1595"/>
        <item m="1" x="1254"/>
        <item m="1" x="3198"/>
        <item m="1" x="3407"/>
        <item m="1" x="3308"/>
        <item m="1" x="267"/>
        <item m="1" x="1083"/>
        <item m="1" x="7586"/>
        <item m="1" x="1479"/>
        <item m="1" x="1872"/>
        <item m="1" x="888"/>
        <item m="1" x="5819"/>
        <item m="1" x="5946"/>
        <item m="1" x="6539"/>
        <item m="1" x="4227"/>
        <item m="1" x="7519"/>
        <item m="1" x="7182"/>
        <item m="1" x="1315"/>
        <item m="1" x="811"/>
        <item m="1" x="3113"/>
        <item m="1" x="6776"/>
        <item m="1" x="3808"/>
        <item m="1" x="916"/>
        <item m="1" x="5543"/>
        <item m="1" x="6561"/>
        <item m="1" x="6631"/>
        <item m="1" x="6793"/>
        <item m="1" x="238"/>
        <item m="1" x="3082"/>
        <item m="1" x="4765"/>
        <item m="1" x="5496"/>
        <item m="1" x="6235"/>
        <item m="1" x="7042"/>
        <item m="1" x="6321"/>
        <item m="1" x="2982"/>
        <item m="1" x="1936"/>
        <item m="1" x="2895"/>
        <item m="1" x="903"/>
        <item m="1" x="4752"/>
        <item m="1" x="6044"/>
        <item m="1" x="5801"/>
        <item m="1" x="5020"/>
        <item m="1" x="4368"/>
        <item m="1" x="7898"/>
        <item m="1" x="5125"/>
        <item m="1" x="7801"/>
        <item m="1" x="715"/>
        <item m="1" x="2879"/>
        <item m="1" x="1336"/>
        <item m="1" x="6326"/>
        <item m="1" x="1423"/>
        <item m="1" x="4154"/>
        <item m="1" x="971"/>
        <item m="1" x="5812"/>
        <item m="1" x="4474"/>
        <item m="1" x="4217"/>
        <item m="1" x="7449"/>
        <item m="1" x="7479"/>
        <item m="1" x="571"/>
        <item m="1" x="5343"/>
        <item m="1" x="286"/>
        <item m="1" x="563"/>
        <item m="1" x="4573"/>
        <item m="1" x="2752"/>
        <item m="1" x="6684"/>
        <item m="1" x="4508"/>
        <item m="1" x="104"/>
        <item m="1" x="1385"/>
        <item m="1" x="803"/>
        <item m="1" x="5257"/>
        <item m="1" x="4260"/>
        <item m="1" x="5793"/>
        <item m="1" x="4171"/>
        <item m="1" x="4413"/>
        <item m="1" x="3329"/>
        <item m="1" x="3606"/>
        <item m="1" x="3007"/>
        <item m="1" x="2531"/>
        <item m="1" x="1908"/>
        <item m="1" x="1349"/>
        <item m="1" x="7739"/>
        <item m="1" x="7537"/>
        <item m="1" x="7321"/>
        <item m="1" x="1355"/>
        <item m="1" x="7448"/>
        <item m="1" x="1949"/>
        <item m="1" x="6697"/>
        <item m="1" x="2874"/>
        <item m="1" x="6067"/>
        <item m="1" x="3536"/>
        <item m="1" x="4707"/>
        <item m="1" x="413"/>
        <item m="1" x="2483"/>
        <item m="1" x="4388"/>
        <item m="1" x="7940"/>
        <item m="1" x="1854"/>
        <item m="1" x="5168"/>
        <item m="1" x="593"/>
        <item m="1" x="6280"/>
        <item m="1" x="6203"/>
        <item m="1" x="7308"/>
        <item m="1" x="2561"/>
        <item m="1" x="802"/>
        <item m="1" x="4839"/>
        <item m="1" x="6396"/>
        <item m="1" x="7195"/>
        <item m="1" x="5356"/>
        <item m="1" x="2085"/>
        <item m="1" x="815"/>
        <item m="1" x="7655"/>
        <item m="1" x="7943"/>
        <item m="1" x="3490"/>
        <item m="1" x="4476"/>
        <item m="1" x="4473"/>
        <item m="1" x="7904"/>
        <item m="1" x="4650"/>
        <item m="1" x="5081"/>
        <item m="1" x="7575"/>
        <item m="1" x="3784"/>
        <item m="1" x="2174"/>
        <item m="1" x="6823"/>
        <item m="1" x="604"/>
        <item m="1" x="4330"/>
        <item m="1" x="5436"/>
        <item m="1" x="2381"/>
        <item m="1" x="3021"/>
        <item m="1" x="2557"/>
        <item m="1" x="5009"/>
        <item m="1" x="3276"/>
        <item m="1" x="4135"/>
        <item m="1" x="5089"/>
        <item m="1" x="7145"/>
        <item m="1" x="1508"/>
        <item m="1" x="3307"/>
        <item m="1" x="3020"/>
        <item m="1" x="7785"/>
        <item m="1" x="5547"/>
        <item m="1" x="5454"/>
        <item m="1" x="1533"/>
        <item m="1" x="7673"/>
        <item m="1" x="7939"/>
        <item m="1" x="5471"/>
        <item m="1" x="2644"/>
        <item m="1" x="5411"/>
        <item m="1" x="5924"/>
        <item m="1" x="2889"/>
        <item m="1" x="4390"/>
        <item m="1" x="5741"/>
        <item m="1" x="4498"/>
        <item m="1" x="2064"/>
        <item m="1" x="5575"/>
        <item m="1" x="3874"/>
        <item m="1" x="2990"/>
        <item m="1" x="4867"/>
        <item m="1" x="2643"/>
        <item m="1" x="3112"/>
        <item m="1" x="2660"/>
        <item m="1" x="174"/>
        <item m="1" x="6237"/>
        <item m="1" x="7194"/>
        <item m="1" x="6886"/>
        <item m="1" x="7688"/>
        <item m="1" x="7581"/>
        <item m="1" x="4632"/>
        <item m="1" x="237"/>
        <item m="1" x="2715"/>
        <item m="1" x="794"/>
        <item m="1" x="2595"/>
        <item m="1" x="4533"/>
        <item m="1" x="2748"/>
        <item m="1" x="3981"/>
        <item m="1" x="2774"/>
        <item m="1" x="3798"/>
        <item m="1" x="3593"/>
        <item m="1" x="7355"/>
        <item m="1" x="3256"/>
        <item m="1" x="4698"/>
        <item m="1" x="3494"/>
        <item m="1" x="6552"/>
        <item m="1" x="4329"/>
        <item m="1" x="2370"/>
        <item m="1" x="6600"/>
        <item m="1" x="365"/>
        <item m="1" x="3197"/>
        <item m="1" x="732"/>
        <item m="1" x="723"/>
        <item m="1" x="7760"/>
        <item m="1" x="4090"/>
        <item m="1" x="7190"/>
        <item m="1" x="549"/>
        <item m="1" x="4419"/>
        <item m="1" x="7170"/>
        <item m="1" x="2420"/>
        <item m="1" x="1631"/>
        <item m="1" x="3465"/>
        <item m="1" x="5376"/>
        <item m="1" x="6747"/>
        <item m="1" x="698"/>
        <item m="1" x="3797"/>
        <item m="1" x="7229"/>
        <item m="1" x="5975"/>
        <item m="1" x="7127"/>
        <item m="1" x="1732"/>
        <item m="1" x="4806"/>
        <item m="1" x="7503"/>
        <item m="1" x="2714"/>
        <item m="1" x="6158"/>
        <item m="1" x="5281"/>
        <item m="1" x="771"/>
        <item m="1" x="4933"/>
        <item m="1" x="5574"/>
        <item m="1" x="3238"/>
        <item m="1" x="5441"/>
        <item m="1" x="718"/>
        <item m="1" x="6029"/>
        <item m="1" x="1521"/>
        <item m="1" x="2050"/>
        <item m="1" x="2747"/>
        <item m="1" x="5613"/>
        <item m="1" x="6157"/>
        <item m="1" x="3244"/>
        <item m="1" x="5401"/>
        <item m="1" x="7800"/>
        <item m="1" x="6191"/>
        <item m="1" x="3655"/>
        <item m="1" x="4412"/>
        <item m="1" x="7154"/>
        <item m="1" x="5326"/>
        <item m="1" x="4900"/>
        <item m="1" x="331"/>
        <item m="1" x="1465"/>
        <item m="1" x="915"/>
        <item m="1" x="7342"/>
        <item m="1" x="5792"/>
        <item m="1" x="5501"/>
        <item m="1" x="5325"/>
        <item m="1" x="7106"/>
        <item m="1" x="3096"/>
        <item m="1" x="7003"/>
        <item m="1" x="5753"/>
        <item m="1" x="5747"/>
        <item m="1" x="5744"/>
        <item m="1" x="1498"/>
        <item m="1" x="6050"/>
        <item m="1" x="4624"/>
        <item m="1" x="1630"/>
        <item m="1" x="6453"/>
        <item m="1" x="7995"/>
        <item m="1" x="6522"/>
        <item m="1" x="4711"/>
        <item m="1" x="1076"/>
        <item m="1" x="5618"/>
        <item m="1" x="5146"/>
        <item m="1" x="2622"/>
        <item m="1" x="4114"/>
        <item m="1" x="4884"/>
        <item m="1" x="5781"/>
        <item m="1" x="5901"/>
        <item m="1" x="3581"/>
        <item m="1" x="7169"/>
        <item m="1" x="2161"/>
        <item m="1" x="252"/>
        <item m="1" x="4764"/>
        <item m="1" x="2894"/>
        <item m="1" x="663"/>
        <item m="1" x="1740"/>
        <item m="1" x="3896"/>
        <item m="1" x="3709"/>
        <item m="1" x="2845"/>
        <item m="1" x="5400"/>
        <item m="1" x="829"/>
        <item m="1" x="511"/>
        <item m="1" x="5578"/>
        <item m="1" x="2010"/>
        <item m="1" x="2004"/>
        <item m="1" x="4074"/>
        <item m="1" x="194"/>
        <item m="1" x="2560"/>
        <item m="1" x="3776"/>
        <item m="1" x="6525"/>
        <item m="1" x="6916"/>
        <item m="1" x="5416"/>
        <item m="1" x="1082"/>
        <item m="1" x="4098"/>
        <item m="1" x="6279"/>
        <item m="1" x="858"/>
        <item m="1" x="3306"/>
        <item m="1" x="7695"/>
        <item m="1" x="1191"/>
        <item m="1" x="580"/>
        <item m="1" x="5997"/>
        <item m="1" x="458"/>
        <item m="1" x="2967"/>
        <item m="1" x="129"/>
        <item m="1" x="7950"/>
        <item m="1" x="6116"/>
        <item m="1" x="7715"/>
        <item m="1" x="3775"/>
        <item m="1" x="491"/>
        <item m="1" x="4532"/>
        <item m="1" x="4529"/>
        <item m="1" x="1784"/>
        <item m="1" x="6707"/>
        <item m="1" x="6383"/>
        <item m="1" x="4022"/>
        <item m="1" x="4745"/>
        <item m="1" x="3208"/>
        <item m="1" x="3225"/>
        <item m="1" x="3630"/>
        <item m="1" x="4706"/>
        <item m="1" x="4208"/>
        <item m="1" x="7374"/>
        <item m="1" x="7997"/>
        <item m="1" x="3111"/>
        <item m="1" x="4858"/>
        <item m="1" x="5586"/>
        <item m="1" x="3796"/>
        <item m="1" x="3629"/>
        <item m="1" x="2190"/>
        <item m="1" x="1665"/>
        <item m="1" x="1062"/>
        <item m="1" x="7848"/>
        <item m="1" x="4124"/>
        <item m="1" x="1223"/>
        <item m="1" x="2015"/>
        <item m="1" x="7536"/>
        <item m="1" x="2272"/>
        <item m="1" x="4448"/>
        <item m="1" x="1348"/>
        <item m="1" x="5856"/>
        <item m="1" x="2850"/>
        <item m="1" x="7872"/>
        <item m="1" x="3165"/>
        <item m="1" x="774"/>
        <item m="1" x="3526"/>
        <item m="1" x="7013"/>
        <item m="1" x="706"/>
        <item m="1" x="5286"/>
        <item m="1" x="902"/>
        <item m="1" x="5164"/>
        <item m="1" x="5828"/>
        <item m="1" x="5654"/>
        <item m="1" x="2280"/>
        <item m="1" x="5197"/>
        <item m="1" x="3565"/>
        <item m="1" x="619"/>
        <item m="1" x="793"/>
        <item m="1" x="787"/>
        <item m="1" x="5256"/>
        <item m="1" x="1594"/>
        <item m="1" x="4984"/>
        <item m="1" x="6299"/>
        <item m="1" x="7126"/>
        <item m="1" x="3873"/>
        <item m="1" x="3315"/>
        <item m="1" x="7034"/>
        <item m="1" x="6382"/>
        <item m="1" x="7893"/>
        <item m="1" x="1290"/>
        <item m="1" x="5835"/>
        <item x="24"/>
        <item m="1" x="6111"/>
        <item m="1" x="1583"/>
        <item m="1" x="5653"/>
        <item m="1" x="257"/>
        <item m="1" x="4396"/>
        <item m="1" x="5453"/>
        <item m="1" x="6033"/>
        <item m="1" x="2758"/>
        <item m="1" x="1749"/>
        <item m="1" x="4948"/>
        <item m="1" x="607"/>
        <item m="1" x="3319"/>
        <item m="1" x="3314"/>
        <item m="1" x="3305"/>
        <item m="1" x="5203"/>
        <item m="1" x="2147"/>
        <item m="1" x="6499"/>
        <item m="1" x="5217"/>
        <item m="1" x="2732"/>
        <item m="1" x="1704"/>
        <item m="1" x="5113"/>
        <item m="1" x="6796"/>
        <item m="1" x="6584"/>
        <item m="1" x="2060"/>
        <item m="1" x="5109"/>
        <item m="1" x="504"/>
        <item m="1" x="7949"/>
        <item m="1" x="5712"/>
        <item m="1" x="1783"/>
        <item m="1" x="3934"/>
        <item m="1" x="1243"/>
        <item m="1" x="3605"/>
        <item m="1" x="3884"/>
        <item m="1" x="6897"/>
        <item m="1" x="5834"/>
        <item m="1" x="5827"/>
        <item m="1" x="1176"/>
        <item m="1" x="731"/>
        <item m="1" x="5851"/>
        <item m="1" x="7724"/>
        <item m="1" x="7585"/>
        <item m="1" x="6868"/>
        <item m="1" x="935"/>
        <item m="1" x="3417"/>
        <item m="1" x="4528"/>
        <item m="1" x="878"/>
        <item m="1" x="3440"/>
        <item m="1" x="3271"/>
        <item m="1" x="3587"/>
        <item m="1" x="1096"/>
        <item m="1" x="497"/>
        <item m="1" x="2296"/>
        <item m="1" x="280"/>
        <item m="1" x="722"/>
        <item m="1" x="1782"/>
        <item m="1" x="5600"/>
        <item m="1" x="925"/>
        <item m="1" x="5403"/>
        <item m="1" x="1688"/>
        <item m="1" x="2073"/>
        <item m="1" x="2068"/>
        <item m="1" x="914"/>
        <item m="1" x="844"/>
        <item m="1" x="2262"/>
        <item m="1" x="4801"/>
        <item m="1" x="6156"/>
        <item m="1" x="1511"/>
        <item m="1" x="2450"/>
        <item m="1" x="7094"/>
        <item m="1" x="4609"/>
        <item m="1" x="4600"/>
        <item m="1" x="5657"/>
        <item m="1" x="3125"/>
        <item m="1" x="4140"/>
        <item m="1" x="821"/>
        <item m="1" x="1043"/>
        <item m="1" x="697"/>
        <item m="1" x="5095"/>
        <item m="1" x="2488"/>
        <item m="1" x="4669"/>
        <item m="1" x="3858"/>
        <item m="1" x="1748"/>
        <item m="1" x="6395"/>
        <item x="66"/>
        <item m="1" x="2160"/>
        <item m="1" x="2027"/>
        <item m="1" x="764"/>
        <item m="1" x="3233"/>
        <item m="1" x="3493"/>
        <item m="1" x="1106"/>
        <item m="1" x="364"/>
        <item m="1" x="4113"/>
        <item m="1" x="5818"/>
        <item m="1" x="5368"/>
        <item m="1" x="6394"/>
        <item m="1" x="1607"/>
        <item m="1" x="7615"/>
        <item m="1" x="4988"/>
        <item m="1" x="6130"/>
        <item m="1" x="6617"/>
        <item m="1" x="1514"/>
        <item m="1" x="6355"/>
        <item m="1" x="3270"/>
        <item m="1" x="7799"/>
        <item m="1" x="5546"/>
        <item m="1" x="3070"/>
        <item m="1" x="6646"/>
        <item m="1" x="2543"/>
        <item m="1" x="866"/>
        <item m="1" x="857"/>
        <item m="1" x="4582"/>
        <item m="1" x="4139"/>
        <item m="1" x="5567"/>
        <item m="1" x="385"/>
        <item m="1" x="6507"/>
        <item m="1" x="5068"/>
        <item m="1" x="490"/>
        <item x="40"/>
        <item m="1" x="3986"/>
        <item m="1" x="6675"/>
        <item m="1" x="6490"/>
        <item m="1" x="496"/>
        <item m="1" x="1683"/>
        <item m="1" x="6693"/>
        <item m="1" x="408"/>
        <item m="1" x="2631"/>
        <item m="1" x="5953"/>
        <item m="1" x="4201"/>
        <item m="1" x="3388"/>
        <item m="1" x="3382"/>
        <item m="1" x="7083"/>
        <item m="1" x="247"/>
        <item m="1" x="5514"/>
        <item m="1" x="7002"/>
        <item m="1" x="2674"/>
        <item m="1" x="874"/>
        <item m="1" x="1513"/>
        <item m="1" x="7168"/>
        <item m="1" x="4877"/>
        <item m="1" x="2529"/>
        <item m="1" x="7980"/>
        <item m="1" x="1601"/>
        <item m="1" x="5900"/>
        <item m="1" x="3586"/>
        <item m="1" x="4142"/>
        <item m="1" x="7935"/>
        <item m="1" x="3612"/>
        <item m="1" x="1883"/>
        <item m="1" x="639"/>
        <item m="1" x="4744"/>
        <item m="1" x="2727"/>
        <item m="1" x="321"/>
        <item m="1" x="592"/>
        <item m="1" x="2003"/>
        <item m="1" x="1510"/>
        <item m="1" x="6567"/>
        <item m="1" x="1503"/>
        <item m="1" x="4153"/>
        <item m="1" x="734"/>
        <item m="1" x="730"/>
        <item m="1" x="4301"/>
        <item m="1" x="2412"/>
        <item m="1" x="798"/>
        <item m="1" x="4913"/>
        <item m="1" x="5481"/>
        <item m="1" x="4770"/>
        <item m="1" x="1228"/>
        <item m="1" x="2996"/>
        <item m="1" x="6283"/>
        <item m="1" x="3926"/>
        <item m="1" x="7376"/>
        <item m="1" x="2642"/>
        <item m="1" x="3328"/>
        <item m="1" x="177"/>
        <item m="1" x="6629"/>
        <item m="1" x="6672"/>
        <item m="1" x="5766"/>
        <item m="1" x="5763"/>
        <item m="1" x="4909"/>
        <item m="1" x="256"/>
        <item m="1" x="3611"/>
        <item m="1" x="2419"/>
        <item m="1" x="4847"/>
        <item m="1" x="5019"/>
        <item m="1" x="1805"/>
        <item m="1" x="2166"/>
        <item m="1" x="5780"/>
        <item x="35"/>
        <item m="1" x="1075"/>
        <item m="1" x="2609"/>
        <item m="1" x="5397"/>
        <item m="1" x="2634"/>
        <item m="1" x="4138"/>
        <item m="1" x="5053"/>
        <item m="1" x="6208"/>
        <item m="1" x="6489"/>
        <item m="1" x="147"/>
        <item m="1" x="2766"/>
        <item m="1" x="3959"/>
        <item m="1" x="7924"/>
        <item m="1" x="7921"/>
        <item m="1" x="1029"/>
        <item m="1" x="1796"/>
        <item m="1" x="3967"/>
        <item m="1" x="6043"/>
        <item m="1" x="2718"/>
        <item m="1" x="2021"/>
        <item m="1" x="2014"/>
        <item m="1" x="6032"/>
        <item m="1" x="6663"/>
        <item m="1" x="5430"/>
        <item m="1" x="7859"/>
        <item m="1" x="4531"/>
        <item m="1" x="1074"/>
        <item m="1" x="7339"/>
        <item m="1" x="116"/>
        <item m="1" x="873"/>
        <item m="1" x="1367"/>
        <item m="1" x="2995"/>
        <item m="1" x="908"/>
        <item m="1" x="2888"/>
        <item m="1" x="384"/>
        <item m="1" x="5265"/>
        <item m="1" x="6953"/>
        <item m="1" x="7082"/>
        <item m="1" x="5797"/>
        <item m="1" x="255"/>
        <item m="1" x="951"/>
        <item m="1" x="7557"/>
        <item m="1" x="3993"/>
        <item x="54"/>
        <item m="1" x="7101"/>
        <item m="1" x="1081"/>
        <item m="1" x="1377"/>
        <item m="1" x="6061"/>
        <item m="1" x="6812"/>
        <item m="1" x="907"/>
        <item m="1" x="4721"/>
        <item m="1" x="6464"/>
        <item m="1" x="1567"/>
        <item m="1" x="3849"/>
        <item m="1" x="2049"/>
        <item m="1" x="7287"/>
        <item m="1" x="6429"/>
        <item m="1" x="970"/>
        <item m="1" x="3525"/>
        <item m="1" x="7263"/>
        <item m="1" x="2055"/>
        <item m="1" x="5592"/>
        <item m="1" x="538"/>
        <item m="1" x="3327"/>
        <item m="1" x="3318"/>
        <item m="1" x="2677"/>
        <item m="1" x="7714"/>
        <item m="1" x="7820"/>
        <item m="1" x="2100"/>
        <item m="1" x="4581"/>
        <item x="50"/>
        <item m="1" x="3220"/>
        <item m="1" x="3939"/>
        <item m="1" x="6818"/>
        <item m="1" x="4472"/>
        <item m="1" x="5124"/>
        <item m="1" x="4795"/>
        <item m="1" x="3575"/>
        <item m="1" x="4636"/>
        <item m="1" x="6120"/>
        <item m="1" x="7713"/>
        <item m="1" x="6475"/>
        <item m="1" x="3139"/>
        <item m="1" x="3842"/>
        <item m="1" x="3354"/>
        <item m="1" x="1773"/>
        <item m="1" x="7081"/>
        <item m="1" x="5080"/>
        <item m="1" x="3836"/>
        <item m="1" x="3395"/>
        <item m="1" x="7384"/>
        <item m="1" x="2375"/>
        <item m="1" x="3401"/>
        <item m="1" x="2517"/>
        <item m="1" x="5518"/>
        <item m="1" x="2279"/>
        <item m="1" x="146"/>
        <item m="1" x="696"/>
        <item m="1" x="4816"/>
        <item m="1" x="2994"/>
        <item m="1" x="5740"/>
        <item m="1" x="5826"/>
        <item m="1" x="4548"/>
        <item m="1" x="1088"/>
        <item m="1" x="2773"/>
        <item m="1" x="2907"/>
        <item m="1" x="1579"/>
        <item m="1" x="4856"/>
        <item m="1" x="4165"/>
        <item m="1" x="1216"/>
        <item m="1" x="7518"/>
        <item m="1" x="7730"/>
        <item m="1" x="5668"/>
        <item m="1" x="1131"/>
        <item m="1" x="2009"/>
        <item m="1" x="1306"/>
        <item m="1" x="7903"/>
        <item m="1" x="2548"/>
        <item m="1" x="2478"/>
        <item m="1" x="4617"/>
        <item m="1" x="3942"/>
        <item m="1" x="510"/>
        <item m="1" x="877"/>
        <item m="1" x="3790"/>
        <item m="1" x="5332"/>
        <item m="1" x="2346"/>
        <item m="1" x="4599"/>
        <item m="1" x="7489"/>
        <item m="1" x="2266"/>
        <item m="1" x="2180"/>
        <item m="1" x="527"/>
        <item m="1" x="227"/>
        <item m="1" x="2059"/>
        <item m="1" x="7841"/>
        <item m="1" x="3690"/>
        <item m="1" x="1090"/>
        <item m="1" x="204"/>
        <item m="1" x="4056"/>
        <item m="1" x="2446"/>
        <item m="1" x="2165"/>
        <item m="1" x="1478"/>
        <item m="1" x="3958"/>
        <item m="1" x="1004"/>
        <item m="1" x="6928"/>
        <item m="1" x="2542"/>
        <item m="1" x="2921"/>
        <item m="1" x="6482"/>
        <item m="1" x="3187"/>
        <item m="1" x="3026"/>
        <item m="1" x="865"/>
        <item m="1" x="7664"/>
        <item m="1" x="1112"/>
        <item m="1" x="6278"/>
        <item m="1" x="6298"/>
        <item m="1" x="7548"/>
        <item m="1" x="6579"/>
        <item m="1" x="4805"/>
        <item m="1" x="6767"/>
        <item m="1" x="2556"/>
        <item m="1" x="6834"/>
        <item m="1" x="1520"/>
        <item m="1" x="6706"/>
        <item m="1" x="2799"/>
        <item m="1" x="1089"/>
        <item m="1" x="5939"/>
        <item m="1" x="4164"/>
        <item m="1" x="6493"/>
        <item m="1" x="3925"/>
        <item m="1" x="2327"/>
        <item m="1" x="4565"/>
        <item m="1" x="1879"/>
        <item m="1" x="7407"/>
        <item m="1" x="2804"/>
        <item m="1" x="2098"/>
        <item m="1" x="5907"/>
        <item m="1" x="3734"/>
        <item m="1" x="419"/>
        <item m="1" x="3066"/>
        <item m="1" x="4200"/>
        <item m="1" x="825"/>
        <item m="1" x="5886"/>
        <item x="73"/>
        <item m="1" x="4186"/>
        <item m="1" x="2739"/>
        <item m="1" x="6343"/>
        <item m="1" x="3173"/>
        <item m="1" x="4790"/>
        <item m="1" x="1061"/>
        <item m="1" x="4521"/>
        <item m="1" x="1438"/>
        <item m="1" x="1671"/>
        <item m="1" x="2307"/>
        <item m="1" x="5563"/>
        <item m="1" x="5435"/>
        <item m="1" x="7138"/>
        <item m="1" x="2916"/>
        <item m="1" x="5043"/>
        <item m="1" x="1095"/>
        <item m="1" x="4399"/>
        <item m="1" x="6162"/>
        <item m="1" x="6222"/>
        <item m="1" x="6314"/>
        <item m="1" x="3326"/>
        <item m="1" x="2528"/>
        <item m="1" x="5583"/>
        <item m="1" x="814"/>
        <item m="1" x="383"/>
        <item m="1" x="3387"/>
        <item m="1" x="7942"/>
        <item m="1" x="7354"/>
        <item m="1" x="7892"/>
        <item m="1" x="7805"/>
        <item m="1" x="2143"/>
        <item m="1" x="2131"/>
        <item m="1" x="3296"/>
        <item m="1" x="5894"/>
        <item m="1" x="7214"/>
        <item m="1" x="5294"/>
        <item m="1" x="1958"/>
        <item m="1" x="2679"/>
        <item m="1" x="3574"/>
        <item m="1" x="7358"/>
        <item m="1" x="2993"/>
        <item m="1" x="2499"/>
        <item m="1" x="5875"/>
        <item m="1" x="2931"/>
        <item m="1" x="1381"/>
        <item m="1" x="1990"/>
        <item m="1" x="3915"/>
        <item m="1" x="7751"/>
        <item m="1" x="382"/>
        <item m="1" x="1262"/>
        <item m="1" x="1100"/>
        <item m="1" x="4324"/>
        <item m="1" x="236"/>
        <item m="1" x="5066"/>
        <item m="1" x="6791"/>
        <item m="1" x="3826"/>
        <item m="1" x="7027"/>
        <item m="1" x="5285"/>
        <item m="1" x="3145"/>
        <item m="1" x="6671"/>
        <item m="1" x="5452"/>
        <item m="1" x="3610"/>
        <item m="1" x="7228"/>
        <item m="1" x="467"/>
        <item m="1" x="4893"/>
        <item m="1" x="3144"/>
        <item m="1" x="4917"/>
        <item m="1" x="115"/>
        <item m="1" x="2313"/>
        <item m="1" x="3524"/>
        <item m="1" x="1675"/>
        <item m="1" x="1449"/>
        <item m="1" x="1130"/>
        <item m="1" x="5479"/>
        <item m="1" x="1366"/>
        <item m="1" x="7746"/>
        <item m="1" x="5612"/>
        <item m="1" x="1222"/>
        <item m="1" x="2246"/>
        <item m="1" x="3207"/>
        <item m="1" x="4266"/>
        <item m="1" x="4964"/>
        <item m="1" x="3933"/>
        <item m="1" x="7826"/>
        <item m="1" x="7877"/>
        <item m="1" x="1518"/>
        <item m="1" x="7089"/>
        <item m="1" x="221"/>
        <item m="1" x="79"/>
        <item m="1" x="3186"/>
        <item m="1" x="6226"/>
        <item m="1" x="4916"/>
        <item m="1" x="3720"/>
        <item m="1" x="2816"/>
        <item m="1" x="6338"/>
        <item m="1" x="424"/>
        <item m="1" x="1354"/>
        <item m="1" x="3889"/>
        <item m="1" x="1532"/>
        <item m="1" x="2696"/>
        <item m="1" x="173"/>
        <item m="1" x="7517"/>
        <item m="1" x="994"/>
        <item m="1" x="4249"/>
        <item m="1" x="5269"/>
        <item m="1" x="4520"/>
        <item m="1" x="6974"/>
        <item m="1" x="1221"/>
        <item m="1" x="5273"/>
        <item m="1" x="6811"/>
        <item m="1" x="7346"/>
        <item m="1" x="7080"/>
        <item m="1" x="400"/>
        <item m="1" x="5845"/>
        <item m="1" x="2351"/>
        <item m="1" x="6560"/>
        <item m="1" x="4152"/>
        <item m="1" x="924"/>
        <item m="1" x="1050"/>
        <item m="1" x="6573"/>
        <item m="1" x="5223"/>
        <item m="1" x="740"/>
        <item m="1" x="4503"/>
        <item m="1" x="6079"/>
        <item m="1" x="7111"/>
        <item m="1" x="5119"/>
        <item m="1" x="7307"/>
        <item m="1" x="5222"/>
        <item m="1" x="5302"/>
        <item m="1" x="1175"/>
        <item m="1" x="7368"/>
        <item m="1" x="6019"/>
        <item m="1" x="2231"/>
        <item m="1" x="1935"/>
        <item m="1" x="6330"/>
        <item m="1" x="4348"/>
        <item m="1" x="1809"/>
        <item m="1" x="3969"/>
        <item m="1" x="6692"/>
        <item m="1" x="1261"/>
        <item m="1" x="6891"/>
        <item m="1" x="2363"/>
        <item m="1" x="5762"/>
        <item m="1" x="2798"/>
        <item m="1" x="5157"/>
        <item m="1" x="2048"/>
        <item m="1" x="779"/>
        <item m="1" x="5145"/>
        <item m="1" x="4687"/>
        <item m="1" x="4692"/>
        <item m="1" x="876"/>
        <item m="1" x="3811"/>
        <item m="1" x="3585"/>
        <item m="1" x="1985"/>
        <item m="1" x="4668"/>
        <item x="25"/>
        <item m="1" x="6110"/>
        <item m="1" x="7063"/>
        <item m="1" x="7144"/>
        <item m="1" x="7938"/>
        <item m="1" x="5863"/>
        <item m="1" x="1640"/>
        <item m="1" x="4063"/>
        <item m="1" x="6173"/>
        <item m="1" x="5779"/>
        <item m="1" x="2492"/>
        <item m="1" x="3325"/>
        <item m="1" x="2590"/>
        <item m="1" x="1296"/>
        <item m="1" x="5255"/>
        <item m="1" x="6934"/>
        <item m="1" x="1791"/>
        <item m="1" x="1470"/>
        <item m="1" x="5342"/>
        <item m="1" x="2713"/>
        <item m="1" x="1558"/>
        <item m="1" x="3381"/>
        <item m="1" x="3740"/>
        <item m="1" x="2369"/>
        <item m="1" x="4387"/>
        <item m="1" x="4564"/>
        <item m="1" x="2920"/>
        <item m="1" x="1753"/>
        <item m="1" x="3833"/>
        <item m="1" x="7819"/>
        <item m="1" x="2142"/>
        <item m="1" x="2777"/>
        <item m="1" x="1281"/>
        <item m="1" x="7605"/>
        <item m="1" x="1272"/>
        <item x="51"/>
        <item m="1" x="7916"/>
        <item m="1" x="3841"/>
        <item m="1" x="1361"/>
        <item m="1" x="3672"/>
        <item m="1" x="5463"/>
        <item m="1" x="4279"/>
        <item m="1" x="1656"/>
        <item m="1" x="548"/>
        <item m="1" x="3513"/>
        <item m="1" x="1271"/>
        <item m="1" x="7818"/>
        <item m="1" x="3628"/>
        <item m="1" x="3196"/>
        <item m="1" x="3426"/>
        <item m="1" x="4343"/>
        <item m="1" x="4831"/>
        <item m="1" x="5513"/>
        <item m="1" x="7217"/>
        <item m="1" x="5500"/>
        <item m="1" x="4027"/>
        <item m="1" x="7654"/>
        <item m="1" x="2340"/>
        <item m="1" x="5833"/>
        <item m="1" x="2717"/>
        <item m="1" x="3604"/>
        <item m="1" x="6878"/>
        <item m="1" x="1647"/>
        <item m="1" x="6362"/>
        <item m="1" x="7622"/>
        <item m="1" x="6904"/>
        <item m="1" x="3620"/>
        <item m="1" x="7367"/>
        <item m="1" x="3473"/>
        <item m="1" x="7225"/>
        <item m="1" x="3261"/>
        <item m="1" x="3973"/>
        <item m="1" x="4876"/>
        <item m="1" x="395"/>
        <item m="1" x="503"/>
        <item m="1" x="5692"/>
        <item m="1" x="3789"/>
        <item m="1" x="1853"/>
        <item m="1" x="7207"/>
        <item m="1" x="2669"/>
        <item m="1" x="3579"/>
        <item m="1" x="3304"/>
        <item m="1" x="5031"/>
        <item m="1" x="3535"/>
        <item m="1" x="6481"/>
        <item m="1" x="7830"/>
        <item m="1" x="7464"/>
        <item m="1" x="1745"/>
        <item m="1" x="1407"/>
        <item m="1" x="3609"/>
        <item m="1" x="4824"/>
        <item m="1" x="2981"/>
        <item m="1" x="2731"/>
        <item m="1" x="1828"/>
        <item m="1" x="2405"/>
        <item m="1" x="892"/>
        <item m="1" x="7366"/>
        <item m="1" x="7079"/>
        <item m="1" x="2503"/>
        <item m="1" x="5387"/>
        <item m="1" x="4497"/>
        <item m="1" x="3441"/>
        <item m="1" x="502"/>
        <item m="1" x="1035"/>
        <item x="52"/>
        <item m="1" x="1723"/>
        <item m="1" x="5232"/>
        <item m="1" x="2833"/>
        <item m="1" x="3985"/>
        <item m="1" x="7691"/>
        <item m="1" x="2253"/>
        <item m="1" x="5566"/>
        <item m="1" x="2502"/>
        <item m="1" x="1145"/>
        <item m="1" x="1897"/>
        <item m="1" x="7897"/>
        <item m="1" x="2197"/>
        <item m="1" x="7913"/>
        <item m="1" x="5805"/>
        <item m="1" x="6428"/>
        <item m="1" x="5650"/>
        <item m="1" x="856"/>
        <item m="1" x="5277"/>
        <item m="1" x="2460"/>
        <item m="1" x="5334"/>
        <item m="1" x="1978"/>
        <item m="1" x="3654"/>
        <item m="1" x="7086"/>
        <item m="1" x="7759"/>
        <item m="1" x="678"/>
        <item m="1" x="4084"/>
        <item m="1" x="3367"/>
        <item m="1" x="1343"/>
        <item m="1" x="6452"/>
        <item m="1" x="7729"/>
        <item m="1" x="2153"/>
        <item m="1" x="801"/>
        <item x="41"/>
        <item m="1" x="7189"/>
        <item m="1" x="2943"/>
        <item m="1" x="5380"/>
        <item m="1" x="320"/>
        <item m="1" x="443"/>
        <item m="1" x="7100"/>
        <item m="1" x="3869"/>
        <item m="1" x="523"/>
        <item m="1" x="2581"/>
        <item m="1" x="1370"/>
        <item m="1" x="1285"/>
        <item m="1" x="6655"/>
        <item m="1" x="3733"/>
        <item m="1" x="4009"/>
        <item m="1" x="2868"/>
        <item m="1" x="4674"/>
        <item m="1" x="5040"/>
        <item m="1" x="5686"/>
        <item m="1" x="4039"/>
        <item m="1" x="2803"/>
        <item m="1" x="4974"/>
        <item m="1" x="1242"/>
        <item m="1" x="2555"/>
        <item m="1" x="667"/>
        <item m="1" x="1525"/>
        <item m="1" x="4720"/>
        <item m="1" x="6138"/>
        <item m="1" x="7394"/>
        <item m="1" x="3055"/>
        <item m="1" x="2951"/>
        <item m="1" x="3671"/>
        <item m="1" x="843"/>
        <item m="1" x="6234"/>
        <item m="1" x="4927"/>
        <item m="1" x="603"/>
        <item m="1" x="4763"/>
        <item m="1" x="4278"/>
        <item x="42"/>
        <item m="1" x="6190"/>
        <item m="1" x="7012"/>
        <item m="1" x="3172"/>
        <item m="1" x="657"/>
        <item m="1" x="4300"/>
        <item m="1" x="6538"/>
        <item m="1" x="6349"/>
        <item m="1" x="1989"/>
        <item m="1" x="7817"/>
        <item m="1" x="2213"/>
        <item m="1" x="1841"/>
        <item m="1" x="3065"/>
        <item m="1" x="1190"/>
        <item m="1" x="6129"/>
        <item m="1" x="4021"/>
        <item m="1" x="3704"/>
        <item m="1" x="3932"/>
        <item m="1" x="363"/>
        <item m="1" x="6691"/>
        <item m="1" x="4741"/>
        <item m="1" x="6896"/>
        <item m="1" x="7544"/>
        <item m="1" x="7153"/>
        <item m="1" x="3795"/>
        <item m="1" x="3013"/>
        <item m="1" x="3224"/>
        <item m="1" x="3857"/>
        <item m="1" x="1295"/>
        <item m="1" x="3004"/>
        <item m="1" x="2482"/>
        <item m="1" x="7435"/>
        <item m="1" x="6973"/>
        <item m="1" x="2130"/>
        <item m="1" x="3750"/>
        <item m="1" x="6645"/>
        <item m="1" x="1722"/>
        <item m="1" x="3289"/>
        <item m="1" x="4953"/>
        <item m="1" x="1970"/>
        <item m="1" x="4661"/>
        <item m="1" x="1260"/>
        <item m="1" x="3489"/>
        <item m="1" x="2092"/>
        <item x="43"/>
        <item m="1" x="4221"/>
        <item m="1" x="1629"/>
        <item m="1" x="1739"/>
        <item m="1" x="5079"/>
        <item m="1" x="749"/>
        <item m="1" x="5617"/>
        <item m="1" x="6360"/>
        <item m="1" x="7007"/>
        <item m="1" x="6445"/>
        <item m="1" x="6286"/>
        <item m="1" x="3840"/>
        <item m="1" x="423"/>
        <item m="1" x="509"/>
        <item m="1" x="2830"/>
        <item m="1" x="7447"/>
        <item m="1" x="6651"/>
        <item m="1" x="2849"/>
        <item m="1" x="6230"/>
        <item m="1" x="4226"/>
        <item m="1" x="2122"/>
        <item m="1" x="6245"/>
        <item m="1" x="4475"/>
        <item m="1" x="3303"/>
        <item m="1" x="4277"/>
        <item m="1" x="83"/>
        <item m="1" x="4342"/>
        <item m="1" x="6042"/>
        <item m="1" x="3592"/>
        <item m="1" x="5094"/>
        <item m="1" x="4515"/>
        <item m="1" x="943"/>
        <item m="1" x="3472"/>
        <item m="1" x="1129"/>
        <item m="1" x="5045"/>
        <item m="1" x="7985"/>
        <item m="1" x="4591"/>
        <item m="1" x="6272"/>
        <item m="1" x="5967"/>
        <item m="1" x="2541"/>
        <item m="1" x="4781"/>
        <item m="1" x="3416"/>
        <item x="44"/>
        <item m="1" x="5525"/>
        <item m="1" x="2935"/>
        <item m="1" x="3060"/>
        <item m="1" x="2040"/>
        <item m="1" x="6933"/>
        <item m="1" x="7672"/>
        <item m="1" x="7593"/>
        <item m="1" x="5156"/>
        <item m="1" x="1721"/>
        <item m="1" x="1790"/>
        <item m="1" x="4102"/>
        <item m="1" x="5537"/>
        <item m="1" x="3457"/>
        <item m="1" x="7552"/>
        <item m="1" x="1335"/>
        <item m="1" x="5765"/>
        <item m="1" x="4608"/>
        <item m="1" x="422"/>
        <item m="1" x="1334"/>
        <item m="1" x="1060"/>
        <item m="1" x="7350"/>
        <item m="1" x="5817"/>
        <item m="1" x="2209"/>
        <item m="1" x="4762"/>
        <item m="1" x="2404"/>
        <item m="1" x="1056"/>
        <item m="1" x="5899"/>
        <item m="1" x="3360"/>
        <item m="1" x="54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4"/>
        <item x="3"/>
        <item x="1"/>
        <item x="5"/>
        <item m="1" x="8"/>
        <item m="1" x="7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4">
        <item x="14"/>
        <item m="1" x="630"/>
        <item m="1" x="512"/>
        <item m="1" x="419"/>
        <item m="1" x="513"/>
        <item m="1" x="607"/>
        <item m="1" x="610"/>
        <item m="1" x="557"/>
        <item m="1" x="394"/>
        <item m="1" x="438"/>
        <item m="1" x="407"/>
        <item m="1" x="611"/>
        <item m="1" x="277"/>
        <item x="39"/>
        <item m="1" x="614"/>
        <item x="175"/>
        <item m="1" x="327"/>
        <item x="140"/>
        <item m="1" x="615"/>
        <item x="110"/>
        <item m="1" x="334"/>
        <item x="162"/>
        <item x="186"/>
        <item m="1" x="569"/>
        <item m="1" x="328"/>
        <item m="1" x="627"/>
        <item x="95"/>
        <item m="1" x="305"/>
        <item m="1" x="617"/>
        <item m="1" x="452"/>
        <item m="1" x="374"/>
        <item m="1" x="592"/>
        <item m="1" x="357"/>
        <item m="1" x="363"/>
        <item x="94"/>
        <item x="153"/>
        <item x="28"/>
        <item x="129"/>
        <item x="48"/>
        <item x="212"/>
        <item x="67"/>
        <item x="93"/>
        <item m="1" x="247"/>
        <item x="109"/>
        <item m="1" x="609"/>
        <item x="24"/>
        <item m="1" x="387"/>
        <item x="2"/>
        <item m="1" x="520"/>
        <item m="1" x="423"/>
        <item m="1" x="433"/>
        <item m="1" x="444"/>
        <item m="1" x="563"/>
        <item x="172"/>
        <item m="1" x="590"/>
        <item m="1" x="304"/>
        <item m="1" x="262"/>
        <item m="1" x="354"/>
        <item m="1" x="558"/>
        <item m="1" x="510"/>
        <item m="1" x="373"/>
        <item m="1" x="530"/>
        <item m="1" x="421"/>
        <item x="12"/>
        <item m="1" x="294"/>
        <item m="1" x="405"/>
        <item x="8"/>
        <item m="1" x="284"/>
        <item m="1" x="625"/>
        <item x="11"/>
        <item x="5"/>
        <item m="1" x="244"/>
        <item m="1" x="553"/>
        <item m="1" x="343"/>
        <item m="1" x="564"/>
        <item m="1" x="259"/>
        <item m="1" x="429"/>
        <item m="1" x="347"/>
        <item x="149"/>
        <item x="209"/>
        <item x="122"/>
        <item x="42"/>
        <item x="90"/>
        <item x="66"/>
        <item x="23"/>
        <item x="89"/>
        <item m="1" x="600"/>
        <item m="1" x="390"/>
        <item x="215"/>
        <item m="1" x="324"/>
        <item m="1" x="559"/>
        <item x="224"/>
        <item m="1" x="570"/>
        <item m="1" x="409"/>
        <item m="1" x="516"/>
        <item m="1" x="483"/>
        <item m="1" x="375"/>
        <item x="226"/>
        <item x="51"/>
        <item m="1" x="582"/>
        <item x="144"/>
        <item x="121"/>
        <item x="38"/>
        <item x="63"/>
        <item x="84"/>
        <item x="206"/>
        <item x="83"/>
        <item x="183"/>
        <item x="154"/>
        <item x="53"/>
        <item x="200"/>
        <item m="1" x="481"/>
        <item m="1" x="501"/>
        <item m="1" x="477"/>
        <item m="1" x="253"/>
        <item m="1" x="362"/>
        <item x="57"/>
        <item m="1" x="295"/>
        <item m="1" x="250"/>
        <item m="1" x="633"/>
        <item m="1" x="388"/>
        <item m="1" x="315"/>
        <item m="1" x="263"/>
        <item m="1" x="532"/>
        <item m="1" x="395"/>
        <item m="1" x="360"/>
        <item m="1" x="359"/>
        <item x="173"/>
        <item m="1" x="361"/>
        <item x="207"/>
        <item x="120"/>
        <item x="148"/>
        <item x="88"/>
        <item x="22"/>
        <item x="65"/>
        <item x="87"/>
        <item m="1" x="588"/>
        <item m="1" x="302"/>
        <item m="1" x="547"/>
        <item m="1" x="416"/>
        <item m="1" x="505"/>
        <item x="184"/>
        <item m="1" x="492"/>
        <item m="1" x="631"/>
        <item m="1" x="479"/>
        <item m="1" x="311"/>
        <item m="1" x="320"/>
        <item m="1" x="418"/>
        <item x="4"/>
        <item m="1" x="497"/>
        <item m="1" x="233"/>
        <item m="1" x="288"/>
        <item x="3"/>
        <item m="1" x="545"/>
        <item m="1" x="593"/>
        <item m="1" x="460"/>
        <item x="213"/>
        <item m="1" x="509"/>
        <item x="222"/>
        <item x="15"/>
        <item m="1" x="528"/>
        <item x="68"/>
        <item x="152"/>
        <item x="27"/>
        <item x="128"/>
        <item x="92"/>
        <item x="211"/>
        <item x="91"/>
        <item x="49"/>
        <item x="185"/>
        <item m="1" x="432"/>
        <item m="1" x="589"/>
        <item m="1" x="587"/>
        <item x="69"/>
        <item x="205"/>
        <item x="139"/>
        <item x="41"/>
        <item x="116"/>
        <item x="62"/>
        <item x="82"/>
        <item x="21"/>
        <item x="81"/>
        <item m="1" x="352"/>
        <item m="1" x="350"/>
        <item m="1" x="268"/>
        <item m="1" x="377"/>
        <item x="219"/>
        <item x="156"/>
        <item x="157"/>
        <item x="158"/>
        <item m="1" x="575"/>
        <item x="100"/>
        <item x="102"/>
        <item x="103"/>
        <item x="101"/>
        <item m="1" x="397"/>
        <item m="1" x="632"/>
        <item m="1" x="345"/>
        <item m="1" x="439"/>
        <item m="1" x="531"/>
        <item x="115"/>
        <item m="1" x="240"/>
        <item x="138"/>
        <item m="1" x="459"/>
        <item x="78"/>
        <item x="108"/>
        <item x="31"/>
        <item x="18"/>
        <item x="61"/>
        <item x="77"/>
        <item m="1" x="568"/>
        <item m="1" x="341"/>
        <item m="1" x="576"/>
        <item x="225"/>
        <item m="1" x="461"/>
        <item m="1" x="368"/>
        <item m="1" x="585"/>
        <item m="1" x="448"/>
        <item m="1" x="401"/>
        <item m="1" x="561"/>
        <item m="1" x="578"/>
        <item m="1" x="399"/>
        <item m="1" x="605"/>
        <item m="1" x="533"/>
        <item m="1" x="566"/>
        <item m="1" x="502"/>
        <item m="1" x="591"/>
        <item m="1" x="351"/>
        <item m="1" x="370"/>
        <item m="1" x="412"/>
        <item m="1" x="298"/>
        <item x="137"/>
        <item m="1" x="470"/>
        <item m="1" x="241"/>
        <item m="1" x="403"/>
        <item m="1" x="400"/>
        <item m="1" x="396"/>
        <item m="1" x="248"/>
        <item m="1" x="562"/>
        <item m="1" x="604"/>
        <item m="1" x="291"/>
        <item m="1" x="282"/>
        <item m="1" x="246"/>
        <item m="1" x="431"/>
        <item m="1" x="451"/>
        <item m="1" x="484"/>
        <item m="1" x="414"/>
        <item m="1" x="542"/>
        <item m="1" x="613"/>
        <item m="1" x="322"/>
        <item m="1" x="300"/>
        <item m="1" x="581"/>
        <item m="1" x="323"/>
        <item m="1" x="245"/>
        <item m="1" x="580"/>
        <item m="1" x="503"/>
        <item m="1" x="540"/>
        <item m="1" x="274"/>
        <item m="1" x="490"/>
        <item m="1" x="252"/>
        <item m="1" x="548"/>
        <item m="1" x="292"/>
        <item m="1" x="330"/>
        <item m="1" x="227"/>
        <item m="1" x="260"/>
        <item x="143"/>
        <item m="1" x="628"/>
        <item x="178"/>
        <item m="1" x="378"/>
        <item m="1" x="232"/>
        <item x="114"/>
        <item m="1" x="379"/>
        <item x="37"/>
        <item m="1" x="380"/>
        <item x="165"/>
        <item x="190"/>
        <item m="1" x="511"/>
        <item m="1" x="521"/>
        <item m="1" x="551"/>
        <item m="1" x="325"/>
        <item m="1" x="629"/>
        <item m="1" x="527"/>
        <item m="1" x="543"/>
        <item x="166"/>
        <item m="1" x="436"/>
        <item m="1" x="546"/>
        <item x="203"/>
        <item x="136"/>
        <item x="36"/>
        <item x="107"/>
        <item x="60"/>
        <item x="76"/>
        <item x="17"/>
        <item x="75"/>
        <item m="1" x="456"/>
        <item m="1" x="567"/>
        <item m="1" x="602"/>
        <item m="1" x="478"/>
        <item m="1" x="230"/>
        <item m="1" x="467"/>
        <item m="1" x="312"/>
        <item m="1" x="586"/>
        <item x="1"/>
        <item m="1" x="468"/>
        <item x="182"/>
        <item x="151"/>
        <item m="1" x="256"/>
        <item x="47"/>
        <item m="1" x="398"/>
        <item m="1" x="243"/>
        <item x="127"/>
        <item m="1" x="597"/>
        <item m="1" x="267"/>
        <item x="170"/>
        <item x="196"/>
        <item m="1" x="408"/>
        <item m="1" x="356"/>
        <item m="1" x="289"/>
        <item m="1" x="410"/>
        <item m="1" x="369"/>
        <item m="1" x="525"/>
        <item m="1" x="404"/>
        <item m="1" x="517"/>
        <item m="1" x="382"/>
        <item x="198"/>
        <item m="1" x="480"/>
        <item m="1" x="487"/>
        <item m="1" x="441"/>
        <item m="1" x="235"/>
        <item m="1" x="583"/>
        <item m="1" x="254"/>
        <item m="1" x="270"/>
        <item x="55"/>
        <item m="1" x="372"/>
        <item m="1" x="554"/>
        <item m="1" x="571"/>
        <item m="1" x="466"/>
        <item m="1" x="358"/>
        <item m="1" x="296"/>
        <item x="197"/>
        <item m="1" x="393"/>
        <item x="113"/>
        <item m="1" x="572"/>
        <item x="10"/>
        <item m="1" x="265"/>
        <item x="221"/>
        <item m="1" x="313"/>
        <item m="1" x="258"/>
        <item m="1" x="475"/>
        <item m="1" x="406"/>
        <item m="1" x="471"/>
        <item m="1" x="297"/>
        <item m="1" x="269"/>
        <item m="1" x="485"/>
        <item m="1" x="454"/>
        <item x="202"/>
        <item x="135"/>
        <item x="106"/>
        <item x="35"/>
        <item x="59"/>
        <item x="74"/>
        <item x="16"/>
        <item x="73"/>
        <item x="7"/>
        <item m="1" x="261"/>
        <item m="1" x="415"/>
        <item m="1" x="425"/>
        <item m="1" x="550"/>
        <item x="134"/>
        <item m="1" x="482"/>
        <item m="1" x="236"/>
        <item x="105"/>
        <item m="1" x="237"/>
        <item x="161"/>
        <item x="34"/>
        <item m="1" x="437"/>
        <item x="189"/>
        <item m="1" x="469"/>
        <item m="1" x="238"/>
        <item m="1" x="626"/>
        <item m="1" x="271"/>
        <item m="1" x="306"/>
        <item m="1" x="266"/>
        <item m="1" x="355"/>
        <item x="86"/>
        <item x="208"/>
        <item x="147"/>
        <item x="119"/>
        <item x="46"/>
        <item x="64"/>
        <item x="20"/>
        <item x="85"/>
        <item m="1" x="411"/>
        <item m="1" x="518"/>
        <item x="216"/>
        <item x="98"/>
        <item m="1" x="424"/>
        <item x="133"/>
        <item m="1" x="573"/>
        <item m="1" x="285"/>
        <item x="112"/>
        <item m="1" x="286"/>
        <item x="176"/>
        <item x="164"/>
        <item x="33"/>
        <item m="1" x="303"/>
        <item x="188"/>
        <item m="1" x="574"/>
        <item m="1" x="287"/>
        <item m="1" x="491"/>
        <item x="29"/>
        <item x="210"/>
        <item x="26"/>
        <item m="1" x="446"/>
        <item m="1" x="523"/>
        <item m="1" x="507"/>
        <item m="1" x="595"/>
        <item m="1" x="383"/>
        <item x="177"/>
        <item m="1" x="384"/>
        <item x="142"/>
        <item m="1" x="417"/>
        <item x="118"/>
        <item m="1" x="385"/>
        <item x="163"/>
        <item x="40"/>
        <item m="1" x="428"/>
        <item x="192"/>
        <item m="1" x="422"/>
        <item m="1" x="449"/>
        <item m="1" x="337"/>
        <item x="126"/>
        <item m="1" x="338"/>
        <item x="45"/>
        <item m="1" x="344"/>
        <item x="181"/>
        <item x="169"/>
        <item x="194"/>
        <item m="1" x="307"/>
        <item m="1" x="231"/>
        <item x="150"/>
        <item m="1" x="549"/>
        <item m="1" x="537"/>
        <item m="1" x="508"/>
        <item m="1" x="622"/>
        <item m="1" x="612"/>
        <item x="141"/>
        <item m="1" x="618"/>
        <item x="204"/>
        <item x="32"/>
        <item x="111"/>
        <item x="58"/>
        <item x="19"/>
        <item x="80"/>
        <item x="79"/>
        <item m="1" x="623"/>
        <item m="1" x="332"/>
        <item m="1" x="608"/>
        <item m="1" x="309"/>
        <item m="1" x="506"/>
        <item m="1" x="498"/>
        <item m="1" x="413"/>
        <item m="1" x="336"/>
        <item m="1" x="524"/>
        <item m="1" x="443"/>
        <item m="1" x="473"/>
        <item m="1" x="386"/>
        <item m="1" x="420"/>
        <item m="1" x="519"/>
        <item x="96"/>
        <item m="1" x="319"/>
        <item m="1" x="318"/>
        <item m="1" x="450"/>
        <item m="1" x="620"/>
        <item m="1" x="579"/>
        <item m="1" x="280"/>
        <item m="1" x="364"/>
        <item m="1" x="402"/>
        <item m="1" x="316"/>
        <item m="1" x="321"/>
        <item x="123"/>
        <item m="1" x="426"/>
        <item m="1" x="365"/>
        <item m="1" x="453"/>
        <item m="1" x="515"/>
        <item m="1" x="522"/>
        <item m="1" x="272"/>
        <item m="1" x="251"/>
        <item m="1" x="474"/>
        <item m="1" x="552"/>
        <item m="1" x="535"/>
        <item m="1" x="584"/>
        <item m="1" x="496"/>
        <item x="195"/>
        <item x="159"/>
        <item m="1" x="599"/>
        <item x="9"/>
        <item m="1" x="392"/>
        <item x="220"/>
        <item m="1" x="283"/>
        <item m="1" x="500"/>
        <item m="1" x="603"/>
        <item m="1" x="342"/>
        <item x="52"/>
        <item x="50"/>
        <item m="1" x="353"/>
        <item x="25"/>
        <item m="1" x="228"/>
        <item x="71"/>
        <item m="1" x="619"/>
        <item m="1" x="455"/>
        <item m="1" x="335"/>
        <item m="1" x="565"/>
        <item m="1" x="458"/>
        <item x="56"/>
        <item m="1" x="366"/>
        <item m="1" x="434"/>
        <item m="1" x="526"/>
        <item m="1" x="601"/>
        <item m="1" x="349"/>
        <item m="1" x="293"/>
        <item m="1" x="536"/>
        <item x="70"/>
        <item x="132"/>
        <item m="1" x="606"/>
        <item m="1" x="594"/>
        <item x="104"/>
        <item m="1" x="371"/>
        <item x="30"/>
        <item m="1" x="555"/>
        <item x="160"/>
        <item x="187"/>
        <item x="174"/>
        <item m="1" x="556"/>
        <item m="1" x="624"/>
        <item x="180"/>
        <item m="1" x="314"/>
        <item x="146"/>
        <item m="1" x="279"/>
        <item m="1" x="445"/>
        <item x="125"/>
        <item x="124"/>
        <item x="44"/>
        <item m="1" x="381"/>
        <item x="168"/>
        <item x="193"/>
        <item m="1" x="255"/>
        <item m="1" x="621"/>
        <item m="1" x="476"/>
        <item m="1" x="541"/>
        <item m="1" x="299"/>
        <item m="1" x="596"/>
        <item m="1" x="278"/>
        <item m="1" x="495"/>
        <item m="1" x="447"/>
        <item x="131"/>
        <item m="1" x="331"/>
        <item m="1" x="435"/>
        <item m="1" x="440"/>
        <item m="1" x="317"/>
        <item x="217"/>
        <item x="97"/>
        <item m="1" x="273"/>
        <item m="1" x="339"/>
        <item m="1" x="234"/>
        <item m="1" x="598"/>
        <item m="1" x="488"/>
        <item m="1" x="544"/>
        <item m="1" x="308"/>
        <item m="1" x="229"/>
        <item x="199"/>
        <item x="13"/>
        <item m="1" x="539"/>
        <item m="1" x="249"/>
        <item m="1" x="616"/>
        <item m="1" x="290"/>
        <item m="1" x="389"/>
        <item m="1" x="489"/>
        <item m="1" x="463"/>
        <item x="179"/>
        <item m="1" x="464"/>
        <item x="145"/>
        <item m="1" x="472"/>
        <item x="117"/>
        <item m="1" x="465"/>
        <item x="167"/>
        <item x="43"/>
        <item m="1" x="430"/>
        <item x="191"/>
        <item m="1" x="376"/>
        <item m="1" x="493"/>
        <item m="1" x="276"/>
        <item m="1" x="391"/>
        <item m="1" x="310"/>
        <item m="1" x="333"/>
        <item x="6"/>
        <item m="1" x="257"/>
        <item x="214"/>
        <item m="1" x="538"/>
        <item m="1" x="264"/>
        <item m="1" x="504"/>
        <item m="1" x="499"/>
        <item m="1" x="348"/>
        <item m="1" x="486"/>
        <item x="0"/>
        <item m="1" x="514"/>
        <item m="1" x="462"/>
        <item m="1" x="457"/>
        <item m="1" x="242"/>
        <item m="1" x="367"/>
        <item m="1" x="442"/>
        <item m="1" x="239"/>
        <item m="1" x="560"/>
        <item m="1" x="326"/>
        <item m="1" x="340"/>
        <item m="1" x="346"/>
        <item x="54"/>
        <item m="1" x="329"/>
        <item m="1" x="534"/>
        <item m="1" x="275"/>
        <item x="72"/>
        <item m="1" x="577"/>
        <item x="99"/>
        <item m="1" x="529"/>
        <item m="1" x="281"/>
        <item x="171"/>
        <item m="1" x="494"/>
        <item m="1" x="301"/>
        <item x="201"/>
        <item x="218"/>
        <item m="1" x="427"/>
        <item x="223"/>
        <item x="130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9"/>
        <item m="1" x="2395"/>
        <item m="1" x="1354"/>
        <item m="1" x="7204"/>
        <item m="1" x="269"/>
        <item m="1" x="2313"/>
        <item m="1" x="7153"/>
        <item m="1" x="7234"/>
        <item m="1" x="1277"/>
        <item m="1" x="270"/>
        <item x="8"/>
        <item m="1" x="6059"/>
        <item m="1" x="669"/>
        <item m="1" x="5797"/>
        <item m="1" x="4215"/>
        <item m="1" x="5330"/>
        <item m="1" x="7130"/>
        <item m="1" x="2520"/>
        <item m="1" x="5639"/>
        <item m="1" x="2383"/>
        <item m="1" x="3748"/>
        <item m="1" x="5739"/>
        <item m="1" x="444"/>
        <item m="1" x="7075"/>
        <item x="15"/>
        <item m="1" x="194"/>
        <item m="1" x="3607"/>
        <item m="1" x="4942"/>
        <item x="76"/>
        <item m="1" x="6742"/>
        <item m="1" x="1465"/>
        <item m="1" x="5040"/>
        <item m="1" x="7155"/>
        <item m="1" x="1900"/>
        <item m="1" x="513"/>
        <item m="1" x="1885"/>
        <item m="1" x="152"/>
        <item m="1" x="5032"/>
        <item x="74"/>
        <item m="1" x="3680"/>
        <item m="1" x="1998"/>
        <item m="1" x="5021"/>
        <item m="1" x="6387"/>
        <item m="1" x="6821"/>
        <item m="1" x="6716"/>
        <item m="1" x="129"/>
        <item m="1" x="1520"/>
        <item x="6"/>
        <item m="1" x="1980"/>
        <item m="1" x="4778"/>
        <item m="1" x="3321"/>
        <item m="1" x="4654"/>
        <item m="1" x="3008"/>
        <item m="1" x="4340"/>
        <item m="1" x="7926"/>
        <item m="1" x="1959"/>
        <item m="1" x="4775"/>
        <item m="1" x="1297"/>
        <item m="1" x="4859"/>
        <item m="1" x="7702"/>
        <item m="1" x="3297"/>
        <item m="1" x="1190"/>
        <item m="1" x="1094"/>
        <item m="1" x="1617"/>
        <item m="1" x="5083"/>
        <item m="1" x="1174"/>
        <item m="1" x="4739"/>
        <item m="1" x="1895"/>
        <item m="1" x="3173"/>
        <item m="1" x="7395"/>
        <item x="3"/>
        <item m="1" x="4298"/>
        <item m="1" x="6099"/>
        <item m="1" x="7093"/>
        <item m="1" x="7832"/>
        <item m="1" x="7300"/>
        <item m="1" x="1003"/>
        <item m="1" x="6541"/>
        <item m="1" x="1222"/>
        <item m="1" x="1689"/>
        <item m="1" x="920"/>
        <item m="1" x="2847"/>
        <item m="1" x="4600"/>
        <item m="1" x="3845"/>
        <item m="1" x="2801"/>
        <item m="1" x="4139"/>
        <item m="1" x="2605"/>
        <item m="1" x="4383"/>
        <item m="1" x="3620"/>
        <item m="1" x="4348"/>
        <item m="1" x="4594"/>
        <item x="44"/>
        <item m="1" x="5960"/>
        <item m="1" x="7961"/>
        <item m="1" x="1545"/>
        <item m="1" x="2693"/>
        <item x="14"/>
        <item m="1" x="2911"/>
        <item m="1" x="5042"/>
        <item m="1" x="4462"/>
        <item m="1" x="6284"/>
        <item m="1" x="4684"/>
        <item x="13"/>
        <item m="1" x="7615"/>
        <item m="1" x="1588"/>
        <item m="1" x="155"/>
        <item m="1" x="7397"/>
        <item m="1" x="6040"/>
        <item m="1" x="7605"/>
        <item m="1" x="4725"/>
        <item m="1" x="632"/>
        <item m="1" x="4351"/>
        <item m="1" x="2802"/>
        <item m="1" x="3801"/>
        <item m="1" x="3010"/>
        <item m="1" x="4556"/>
        <item x="12"/>
        <item m="1" x="5692"/>
        <item m="1" x="6717"/>
        <item m="1" x="875"/>
        <item m="1" x="2986"/>
        <item m="1" x="7255"/>
        <item m="1" x="1099"/>
        <item m="1" x="253"/>
        <item m="1" x="2423"/>
        <item x="30"/>
        <item m="1" x="3422"/>
        <item m="1" x="4997"/>
        <item m="1" x="527"/>
        <item m="1" x="116"/>
        <item m="1" x="863"/>
        <item m="1" x="6806"/>
        <item m="1" x="724"/>
        <item m="1" x="7139"/>
        <item m="1" x="1695"/>
        <item m="1" x="1964"/>
        <item m="1" x="4451"/>
        <item x="29"/>
        <item m="1" x="3305"/>
        <item m="1" x="729"/>
        <item m="1" x="4632"/>
        <item m="1" x="3093"/>
        <item m="1" x="5085"/>
        <item x="20"/>
        <item m="1" x="6840"/>
        <item m="1" x="7220"/>
        <item m="1" x="6464"/>
        <item m="1" x="7447"/>
        <item m="1" x="6670"/>
        <item m="1" x="581"/>
        <item m="1" x="2968"/>
        <item x="11"/>
        <item m="1" x="2789"/>
        <item m="1" x="2916"/>
        <item m="1" x="2904"/>
        <item m="1" x="4741"/>
        <item m="1" x="247"/>
        <item x="28"/>
        <item m="1" x="7830"/>
        <item m="1" x="7051"/>
        <item m="1" x="6544"/>
        <item m="1" x="683"/>
        <item m="1" x="7878"/>
        <item x="27"/>
        <item m="1" x="4782"/>
        <item m="1" x="3267"/>
        <item m="1" x="2480"/>
        <item m="1" x="3621"/>
        <item m="1" x="4177"/>
        <item x="19"/>
        <item m="1" x="730"/>
        <item m="1" x="5599"/>
        <item m="1" x="286"/>
        <item m="1" x="1088"/>
        <item m="1" x="6764"/>
        <item m="1" x="6184"/>
        <item m="1" x="3711"/>
        <item m="1" x="2917"/>
        <item m="1" x="3975"/>
        <item m="1" x="5383"/>
        <item x="59"/>
        <item m="1" x="6142"/>
        <item m="1" x="6630"/>
        <item m="1" x="7872"/>
        <item m="1" x="5835"/>
        <item m="1" x="7617"/>
        <item m="1" x="6596"/>
        <item m="1" x="3608"/>
        <item m="1" x="7704"/>
        <item m="1" x="156"/>
        <item m="1" x="1610"/>
        <item m="1" x="6282"/>
        <item m="1" x="1641"/>
        <item m="1" x="5304"/>
        <item m="1" x="1425"/>
        <item m="1" x="5516"/>
        <item m="1" x="3300"/>
        <item x="18"/>
        <item m="1" x="6587"/>
        <item m="1" x="2810"/>
        <item m="1" x="3662"/>
        <item m="1" x="4514"/>
        <item m="1" x="4141"/>
        <item x="7"/>
        <item m="1" x="109"/>
        <item m="1" x="4742"/>
        <item m="1" x="458"/>
        <item m="1" x="3606"/>
        <item m="1" x="3667"/>
        <item m="1" x="7789"/>
        <item m="1" x="4680"/>
        <item m="1" x="1476"/>
        <item m="1" x="7879"/>
        <item m="1" x="1381"/>
        <item x="17"/>
        <item m="1" x="6465"/>
        <item m="1" x="1858"/>
        <item m="1" x="7610"/>
        <item m="1" x="5132"/>
        <item x="16"/>
        <item m="1" x="7010"/>
        <item m="1" x="6096"/>
        <item m="1" x="2483"/>
        <item m="1" x="4309"/>
        <item m="1" x="293"/>
        <item m="1" x="7533"/>
        <item m="1" x="1350"/>
        <item m="1" x="387"/>
        <item m="1" x="5341"/>
        <item m="1" x="969"/>
        <item m="1" x="4225"/>
        <item m="1" x="5881"/>
        <item m="1" x="6058"/>
        <item m="1" x="637"/>
        <item m="1" x="202"/>
        <item m="1" x="2759"/>
        <item m="1" x="3183"/>
        <item m="1" x="7531"/>
        <item m="1" x="2392"/>
        <item m="1" x="7103"/>
        <item m="1" x="2427"/>
        <item m="1" x="6018"/>
        <item m="1" x="2049"/>
        <item m="1" x="2909"/>
        <item m="1" x="3758"/>
        <item m="1" x="3931"/>
        <item m="1" x="1559"/>
        <item m="1" x="1601"/>
        <item m="1" x="2428"/>
        <item m="1" x="6763"/>
        <item m="1" x="7250"/>
        <item m="1" x="7930"/>
        <item m="1" x="7457"/>
        <item m="1" x="7351"/>
        <item m="1" x="5840"/>
        <item m="1" x="7256"/>
        <item m="1" x="781"/>
        <item m="1" x="6019"/>
        <item m="1" x="2812"/>
        <item m="1" x="3765"/>
        <item m="1" x="1426"/>
        <item m="1" x="3549"/>
        <item m="1" x="7091"/>
        <item m="1" x="5537"/>
        <item m="1" x="5698"/>
        <item m="1" x="6867"/>
        <item m="1" x="2974"/>
        <item m="1" x="2962"/>
        <item m="1" x="1433"/>
        <item m="1" x="6164"/>
        <item m="1" x="6475"/>
        <item m="1" x="2108"/>
        <item m="1" x="7285"/>
        <item m="1" x="910"/>
        <item m="1" x="4232"/>
        <item m="1" x="595"/>
        <item m="1" x="133"/>
        <item m="1" x="7036"/>
        <item m="1" x="6508"/>
        <item m="1" x="2154"/>
        <item m="1" x="2305"/>
        <item m="1" x="5478"/>
        <item x="1"/>
        <item x="0"/>
        <item m="1" x="4188"/>
        <item m="1" x="4140"/>
        <item m="1" x="3788"/>
        <item m="1" x="2506"/>
        <item m="1" x="1384"/>
        <item m="1" x="5854"/>
        <item m="1" x="6996"/>
        <item m="1" x="135"/>
        <item m="1" x="3795"/>
        <item m="1" x="3612"/>
        <item m="1" x="5185"/>
        <item m="1" x="3807"/>
        <item m="1" x="6635"/>
        <item m="1" x="6955"/>
        <item m="1" x="6793"/>
        <item m="1" x="541"/>
        <item m="1" x="1792"/>
        <item m="1" x="790"/>
        <item m="1" x="7772"/>
        <item m="1" x="503"/>
        <item m="1" x="4032"/>
        <item m="1" x="2161"/>
        <item m="1" x="1683"/>
        <item m="1" x="6589"/>
        <item m="1" x="6682"/>
        <item m="1" x="1495"/>
        <item m="1" x="7864"/>
        <item m="1" x="2377"/>
        <item m="1" x="5495"/>
        <item m="1" x="1279"/>
        <item m="1" x="6417"/>
        <item m="1" x="6518"/>
        <item m="1" x="1969"/>
        <item m="1" x="6092"/>
        <item m="1" x="7870"/>
        <item m="1" x="7491"/>
        <item m="1" x="2849"/>
        <item m="1" x="7578"/>
        <item m="1" x="7229"/>
        <item m="1" x="1235"/>
        <item m="1" x="732"/>
        <item m="1" x="6403"/>
        <item m="1" x="2068"/>
        <item m="1" x="2479"/>
        <item m="1" x="835"/>
        <item m="1" x="5011"/>
        <item m="1" x="5602"/>
        <item m="1" x="3168"/>
        <item m="1" x="4932"/>
        <item m="1" x="7017"/>
        <item m="1" x="2308"/>
        <item m="1" x="6560"/>
        <item m="1" x="5025"/>
        <item m="1" x="7092"/>
        <item m="1" x="3028"/>
        <item m="1" x="5202"/>
        <item m="1" x="5531"/>
        <item m="1" x="5388"/>
        <item m="1" x="4484"/>
        <item m="1" x="6459"/>
        <item m="1" x="6637"/>
        <item m="1" x="7128"/>
        <item m="1" x="7937"/>
        <item m="1" x="4396"/>
        <item m="1" x="1122"/>
        <item m="1" x="4720"/>
        <item m="1" x="404"/>
        <item m="1" x="7628"/>
        <item m="1" x="1985"/>
        <item m="1" x="5439"/>
        <item m="1" x="5696"/>
        <item m="1" x="5532"/>
        <item m="1" x="1906"/>
        <item m="1" x="4511"/>
        <item m="1" x="6225"/>
        <item m="1" x="6333"/>
        <item m="1" x="6419"/>
        <item m="1" x="6832"/>
        <item m="1" x="6189"/>
        <item m="1" x="769"/>
        <item m="1" x="101"/>
        <item m="1" x="5647"/>
        <item m="1" x="7762"/>
        <item m="1" x="3306"/>
        <item m="1" x="2563"/>
        <item m="1" x="4807"/>
        <item m="1" x="377"/>
        <item m="1" x="7813"/>
        <item m="1" x="6322"/>
        <item m="1" x="5508"/>
        <item m="1" x="5779"/>
        <item m="1" x="5109"/>
        <item m="1" x="5197"/>
        <item m="1" x="3240"/>
        <item m="1" x="2994"/>
        <item m="1" x="3161"/>
        <item m="1" x="5286"/>
        <item m="1" x="2807"/>
        <item m="1" x="4618"/>
        <item m="1" x="6045"/>
        <item m="1" x="1657"/>
        <item m="1" x="6315"/>
        <item m="1" x="5386"/>
        <item m="1" x="4602"/>
        <item m="1" x="1280"/>
        <item m="1" x="5170"/>
        <item m="1" x="5982"/>
        <item m="1" x="3546"/>
        <item m="1" x="7660"/>
        <item m="1" x="5527"/>
        <item m="1" x="1347"/>
        <item m="1" x="3672"/>
        <item m="1" x="2567"/>
        <item m="1" x="2493"/>
        <item m="1" x="7032"/>
        <item m="1" x="1672"/>
        <item m="1" x="2046"/>
        <item m="1" x="6809"/>
        <item m="1" x="6738"/>
        <item m="1" x="474"/>
        <item m="1" x="2216"/>
        <item m="1" x="2647"/>
        <item m="1" x="6182"/>
        <item m="1" x="205"/>
        <item m="1" x="412"/>
        <item m="1" x="7913"/>
        <item m="1" x="2579"/>
        <item m="1" x="582"/>
        <item m="1" x="272"/>
        <item m="1" x="5807"/>
        <item m="1" x="6470"/>
        <item m="1" x="5927"/>
        <item m="1" x="1586"/>
        <item m="1" x="2465"/>
        <item m="1" x="3857"/>
        <item m="1" x="3630"/>
        <item m="1" x="7363"/>
        <item m="1" x="2861"/>
        <item m="1" x="4034"/>
        <item m="1" x="3116"/>
        <item m="1" x="3104"/>
        <item m="1" x="4553"/>
        <item m="1" x="536"/>
        <item m="1" x="1909"/>
        <item m="1" x="85"/>
        <item m="1" x="1518"/>
        <item m="1" x="553"/>
        <item m="1" x="1196"/>
        <item m="1" x="142"/>
        <item m="1" x="2234"/>
        <item m="1" x="2676"/>
        <item m="1" x="7042"/>
        <item m="1" x="3888"/>
        <item m="1" x="3916"/>
        <item m="1" x="7566"/>
        <item m="1" x="6048"/>
        <item m="1" x="3681"/>
        <item m="1" x="4784"/>
        <item m="1" x="7041"/>
        <item m="1" x="4434"/>
        <item m="1" x="1971"/>
        <item m="1" x="6129"/>
        <item m="1" x="7180"/>
        <item m="1" x="2648"/>
        <item m="1" x="6878"/>
        <item m="1" x="225"/>
        <item m="1" x="608"/>
        <item m="1" x="7663"/>
        <item m="1" x="4579"/>
        <item m="1" x="5966"/>
        <item m="1" x="5624"/>
        <item m="1" x="6696"/>
        <item m="1" x="6705"/>
        <item m="1" x="3176"/>
        <item m="1" x="4671"/>
        <item m="1" x="2144"/>
        <item m="1" x="7504"/>
        <item m="1" x="2373"/>
        <item m="1" x="893"/>
        <item m="1" x="4251"/>
        <item m="1" x="7283"/>
        <item m="1" x="123"/>
        <item m="1" x="5389"/>
        <item m="1" x="310"/>
        <item m="1" x="2294"/>
        <item m="1" x="6107"/>
        <item m="1" x="3891"/>
        <item m="1" x="1729"/>
        <item m="1" x="3402"/>
        <item m="1" x="958"/>
        <item m="1" x="3552"/>
        <item m="1" x="2944"/>
        <item m="1" x="1581"/>
        <item m="1" x="2978"/>
        <item m="1" x="6776"/>
        <item m="1" x="6219"/>
        <item m="1" x="919"/>
        <item m="1" x="7761"/>
        <item m="1" x="1172"/>
        <item m="1" x="7461"/>
        <item m="1" x="3272"/>
        <item m="1" x="3273"/>
        <item m="1" x="5978"/>
        <item m="1" x="201"/>
        <item m="1" x="4937"/>
        <item m="1" x="3263"/>
        <item m="1" x="6244"/>
        <item m="1" x="7710"/>
        <item m="1" x="3588"/>
        <item m="1" x="3940"/>
        <item m="1" x="224"/>
        <item m="1" x="6650"/>
        <item m="1" x="7056"/>
        <item m="1" x="6609"/>
        <item m="1" x="2424"/>
        <item m="1" x="4404"/>
        <item m="1" x="2122"/>
        <item m="1" x="2523"/>
        <item m="1" x="4973"/>
        <item m="1" x="7917"/>
        <item m="1" x="334"/>
        <item m="1" x="1352"/>
        <item m="1" x="1113"/>
        <item m="1" x="1293"/>
        <item m="1" x="3623"/>
        <item m="1" x="1633"/>
        <item m="1" x="3295"/>
        <item m="1" x="698"/>
        <item m="1" x="4152"/>
        <item m="1" x="4213"/>
        <item m="1" x="3705"/>
        <item m="1" x="2967"/>
        <item m="1" x="6146"/>
        <item m="1" x="2809"/>
        <item m="1" x="5008"/>
        <item m="1" x="6317"/>
        <item m="1" x="2899"/>
        <item m="1" x="7604"/>
        <item m="1" x="5456"/>
        <item m="1" x="5035"/>
        <item m="1" x="7274"/>
        <item m="1" x="7981"/>
        <item m="1" x="7569"/>
        <item m="1" x="2053"/>
        <item m="1" x="6335"/>
        <item m="1" x="1366"/>
        <item m="1" x="6882"/>
        <item m="1" x="1532"/>
        <item m="1" x="6863"/>
        <item m="1" x="5318"/>
        <item m="1" x="925"/>
        <item m="1" x="6838"/>
        <item m="1" x="7480"/>
        <item m="1" x="5810"/>
        <item m="1" x="1598"/>
        <item m="1" x="6754"/>
        <item m="1" x="1696"/>
        <item m="1" x="3193"/>
        <item m="1" x="4923"/>
        <item m="1" x="5993"/>
        <item m="1" x="573"/>
        <item m="1" x="3250"/>
        <item m="1" x="5752"/>
        <item m="1" x="484"/>
        <item m="1" x="6327"/>
        <item m="1" x="2324"/>
        <item m="1" x="3433"/>
        <item m="1" x="6881"/>
        <item m="1" x="2141"/>
        <item m="1" x="4057"/>
        <item m="1" x="1167"/>
        <item m="1" x="2012"/>
        <item m="1" x="4688"/>
        <item m="1" x="3082"/>
        <item m="1" x="5340"/>
        <item m="1" x="3665"/>
        <item m="1" x="2160"/>
        <item m="1" x="5812"/>
        <item m="1" x="667"/>
        <item m="1" x="4536"/>
        <item m="1" x="2190"/>
        <item m="1" x="5569"/>
        <item m="1" x="6271"/>
        <item m="1" x="3247"/>
        <item m="1" x="1955"/>
        <item m="1" x="5817"/>
        <item m="1" x="6766"/>
        <item m="1" x="451"/>
        <item m="1" x="921"/>
        <item m="1" x="760"/>
        <item m="1" x="7707"/>
        <item m="1" x="1385"/>
        <item m="1" x="2852"/>
        <item m="1" x="2079"/>
        <item m="1" x="4498"/>
        <item m="1" x="6737"/>
        <item m="1" x="3923"/>
        <item m="1" x="5376"/>
        <item m="1" x="5722"/>
        <item m="1" x="4448"/>
        <item m="1" x="7509"/>
        <item m="1" x="1830"/>
        <item m="1" x="2468"/>
        <item m="1" x="1067"/>
        <item m="1" x="2385"/>
        <item m="1" x="7405"/>
        <item m="1" x="6535"/>
        <item m="1" x="2871"/>
        <item m="1" x="1956"/>
        <item m="1" x="3763"/>
        <item m="1" x="3382"/>
        <item m="1" x="7209"/>
        <item m="1" x="1398"/>
        <item m="1" x="3889"/>
        <item m="1" x="7345"/>
        <item m="1" x="5076"/>
        <item m="1" x="3231"/>
        <item m="1" x="1676"/>
        <item m="1" x="5510"/>
        <item m="1" x="4197"/>
        <item m="1" x="2874"/>
        <item m="1" x="7406"/>
        <item m="1" x="5200"/>
        <item m="1" x="6900"/>
        <item m="1" x="1057"/>
        <item m="1" x="1702"/>
        <item m="1" x="7343"/>
        <item m="1" x="6272"/>
        <item m="1" x="5724"/>
        <item m="1" x="6934"/>
        <item m="1" x="6449"/>
        <item m="1" x="7185"/>
        <item m="1" x="5787"/>
        <item m="1" x="4834"/>
        <item m="1" x="3513"/>
        <item m="1" x="7223"/>
        <item m="1" x="4919"/>
        <item m="1" x="2006"/>
        <item m="1" x="4463"/>
        <item m="1" x="1315"/>
        <item m="1" x="4243"/>
        <item m="1" x="3348"/>
        <item m="1" x="2890"/>
        <item m="1" x="759"/>
        <item m="1" x="5311"/>
        <item m="1" x="1723"/>
        <item m="1" x="7179"/>
        <item m="1" x="4063"/>
        <item m="1" x="411"/>
        <item m="1" x="6360"/>
        <item m="1" x="4482"/>
        <item m="1" x="2335"/>
        <item m="1" x="2535"/>
        <item m="1" x="7014"/>
        <item m="1" x="3496"/>
        <item m="1" x="6479"/>
        <item m="1" x="587"/>
        <item m="1" x="3019"/>
        <item m="1" x="3959"/>
        <item m="1" x="3126"/>
        <item m="1" x="4624"/>
        <item m="1" x="7047"/>
        <item m="1" x="6822"/>
        <item m="1" x="2654"/>
        <item m="1" x="3640"/>
        <item m="1" x="7369"/>
        <item m="1" x="1698"/>
        <item m="1" x="6807"/>
        <item m="1" x="6585"/>
        <item m="1" x="2436"/>
        <item m="1" x="1710"/>
        <item m="1" x="2438"/>
        <item m="1" x="5232"/>
        <item m="1" x="7147"/>
        <item m="1" x="1415"/>
        <item m="1" x="4239"/>
        <item m="1" x="6843"/>
        <item m="1" x="4831"/>
        <item m="1" x="1138"/>
        <item m="1" x="5398"/>
        <item m="1" x="3339"/>
        <item m="1" x="7302"/>
        <item m="1" x="7159"/>
        <item m="1" x="3153"/>
        <item m="1" x="3215"/>
        <item m="1" x="6923"/>
        <item m="1" x="2858"/>
        <item m="1" x="7744"/>
        <item m="1" x="4781"/>
        <item m="1" x="5890"/>
        <item m="1" x="6122"/>
        <item m="1" x="6150"/>
        <item m="1" x="1040"/>
        <item m="1" x="6300"/>
        <item m="1" x="764"/>
        <item m="1" x="2530"/>
        <item m="1" x="2114"/>
        <item m="1" x="3769"/>
        <item m="1" x="2460"/>
        <item m="1" x="2163"/>
        <item m="1" x="7938"/>
        <item m="1" x="7696"/>
        <item m="1" x="6869"/>
        <item m="1" x="186"/>
        <item m="1" x="5533"/>
        <item m="1" x="1143"/>
        <item m="1" x="6378"/>
        <item m="1" x="485"/>
        <item m="1" x="6302"/>
        <item m="1" x="3051"/>
        <item m="1" x="289"/>
        <item m="1" x="3723"/>
        <item m="1" x="4726"/>
        <item m="1" x="6890"/>
        <item m="1" x="960"/>
        <item m="1" x="5865"/>
        <item m="1" x="5246"/>
        <item m="1" x="2065"/>
        <item m="1" x="1937"/>
        <item m="1" x="2005"/>
        <item m="1" x="259"/>
        <item m="1" x="2761"/>
        <item m="1" x="5028"/>
        <item m="1" x="3802"/>
        <item m="1" x="4819"/>
        <item m="1" x="3035"/>
        <item m="1" x="4306"/>
        <item m="1" x="1469"/>
        <item m="1" x="6178"/>
        <item m="1" x="4443"/>
        <item m="1" x="1679"/>
        <item m="1" x="1623"/>
        <item m="1" x="3248"/>
        <item m="1" x="2687"/>
        <item m="1" x="7499"/>
        <item m="1" x="1845"/>
        <item m="1" x="3068"/>
        <item m="1" x="7052"/>
        <item m="1" x="7420"/>
        <item m="1" x="3470"/>
        <item m="1" x="4273"/>
        <item m="1" x="185"/>
        <item m="1" x="5283"/>
        <item m="1" x="7538"/>
        <item m="1" x="648"/>
        <item m="1" x="4577"/>
        <item m="1" x="5663"/>
        <item m="1" x="5679"/>
        <item m="1" x="3580"/>
        <item m="1" x="2386"/>
        <item m="1" x="418"/>
        <item m="1" x="6413"/>
        <item m="1" x="4429"/>
        <item m="1" x="6818"/>
        <item m="1" x="6720"/>
        <item m="1" x="6423"/>
        <item m="1" x="2265"/>
        <item m="1" x="5137"/>
        <item m="1" x="457"/>
        <item m="1" x="228"/>
        <item m="1" x="6020"/>
        <item m="1" x="4855"/>
        <item m="1" x="1585"/>
        <item m="1" x="7887"/>
        <item m="1" x="431"/>
        <item m="1" x="1375"/>
        <item m="1" x="682"/>
        <item m="1" x="5560"/>
        <item m="1" x="3349"/>
        <item m="1" x="2405"/>
        <item m="1" x="5759"/>
        <item m="1" x="4045"/>
        <item m="1" x="7608"/>
        <item m="1" x="4845"/>
        <item m="1" x="610"/>
        <item m="1" x="7775"/>
        <item m="1" x="4593"/>
        <item m="1" x="1417"/>
        <item m="1" x="400"/>
        <item m="1" x="840"/>
        <item m="1" x="5876"/>
        <item m="1" x="1889"/>
        <item m="1" x="2769"/>
        <item m="1" x="4803"/>
        <item m="1" x="4761"/>
        <item m="1" x="5105"/>
        <item m="1" x="380"/>
        <item m="1" x="1357"/>
        <item m="1" x="7767"/>
        <item m="1" x="822"/>
        <item m="1" x="1087"/>
        <item m="1" x="851"/>
        <item m="1" x="4090"/>
        <item m="1" x="2260"/>
        <item m="1" x="4347"/>
        <item m="1" x="5843"/>
        <item m="1" x="5543"/>
        <item m="1" x="5288"/>
        <item m="1" x="2534"/>
        <item m="1" x="5588"/>
        <item m="1" x="1446"/>
        <item m="1" x="2334"/>
        <item m="1" x="3818"/>
        <item m="1" x="837"/>
        <item m="1" x="3937"/>
        <item m="1" x="4325"/>
        <item m="1" x="6610"/>
        <item m="1" x="4751"/>
        <item m="1" x="5017"/>
        <item m="1" x="6962"/>
        <item m="1" x="6261"/>
        <item m="1" x="4575"/>
        <item m="1" x="777"/>
        <item m="1" x="4524"/>
        <item m="1" x="7133"/>
        <item m="1" x="5684"/>
        <item m="1" x="488"/>
        <item m="1" x="7196"/>
        <item m="1" x="7383"/>
        <item m="1" x="6206"/>
        <item m="1" x="7260"/>
        <item m="1" x="2553"/>
        <item m="1" x="5612"/>
        <item m="1" x="2743"/>
        <item m="1" x="4533"/>
        <item m="1" x="6021"/>
        <item m="1" x="2378"/>
        <item m="1" x="4179"/>
        <item m="1" x="2023"/>
        <item m="1" x="3561"/>
        <item m="1" x="4672"/>
        <item m="1" x="81"/>
        <item m="1" x="6277"/>
        <item m="1" x="4219"/>
        <item m="1" x="7729"/>
        <item m="1" x="4686"/>
        <item m="1" x="1883"/>
        <item m="1" x="3745"/>
        <item m="1" x="1636"/>
        <item m="1" x="1742"/>
        <item m="1" x="4519"/>
        <item m="1" x="7857"/>
        <item m="1" x="1801"/>
        <item m="1" x="6102"/>
        <item m="1" x="1542"/>
        <item m="1" x="5440"/>
        <item m="1" x="427"/>
        <item m="1" x="4216"/>
        <item m="1" x="3589"/>
        <item m="1" x="7748"/>
        <item m="1" x="534"/>
        <item m="1" x="4988"/>
        <item m="1" x="2315"/>
        <item m="1" x="4192"/>
        <item m="1" x="3147"/>
        <item m="1" x="6463"/>
        <item m="1" x="6993"/>
        <item m="1" x="5548"/>
        <item m="1" x="2554"/>
        <item m="1" x="607"/>
        <item m="1" x="2222"/>
        <item m="1" x="5131"/>
        <item m="1" x="4633"/>
        <item m="1" x="3196"/>
        <item m="1" x="3704"/>
        <item m="1" x="4193"/>
        <item m="1" x="4513"/>
        <item m="1" x="935"/>
        <item m="1" x="132"/>
        <item m="1" x="526"/>
        <item m="1" x="3993"/>
        <item m="1" x="821"/>
        <item m="1" x="1351"/>
        <item m="1" x="7839"/>
        <item m="1" x="5337"/>
        <item m="1" x="7921"/>
        <item m="1" x="3236"/>
        <item m="1" x="2042"/>
        <item m="1" x="4612"/>
        <item m="1" x="3363"/>
        <item m="1" x="1812"/>
        <item m="1" x="5717"/>
        <item m="1" x="104"/>
        <item m="1" x="4450"/>
        <item m="1" x="5476"/>
        <item m="1" x="2698"/>
        <item m="1" x="818"/>
        <item m="1" x="2975"/>
        <item m="1" x="5635"/>
        <item m="1" x="2137"/>
        <item m="1" x="955"/>
        <item m="1" x="1619"/>
        <item m="1" x="4599"/>
        <item m="1" x="3838"/>
        <item m="1" x="1793"/>
        <item m="1" x="1374"/>
        <item m="1" x="2948"/>
        <item m="1" x="7237"/>
        <item m="1" x="4587"/>
        <item m="1" x="5477"/>
        <item m="1" x="3874"/>
        <item m="1" x="525"/>
        <item m="1" x="4008"/>
        <item m="1" x="2408"/>
        <item m="1" x="638"/>
        <item m="1" x="2407"/>
        <item m="1" x="1016"/>
        <item m="1" x="1945"/>
        <item m="1" x="4790"/>
        <item m="1" x="1393"/>
        <item m="1" x="494"/>
        <item m="1" x="997"/>
        <item m="1" x="2255"/>
        <item m="1" x="4084"/>
        <item m="1" x="3966"/>
        <item m="1" x="3702"/>
        <item m="1" x="3148"/>
        <item m="1" x="1933"/>
        <item m="1" x="2447"/>
        <item m="1" x="3454"/>
        <item m="1" x="6912"/>
        <item m="1" x="646"/>
        <item m="1" x="3105"/>
        <item m="1" x="1463"/>
        <item m="1" x="5838"/>
        <item m="1" x="4411"/>
        <item m="1" x="5009"/>
        <item m="1" x="7609"/>
        <item m="1" x="1306"/>
        <item m="1" x="7126"/>
        <item m="1" x="1052"/>
        <item m="1" x="384"/>
        <item m="1" x="1301"/>
        <item m="1" x="813"/>
        <item m="1" x="5366"/>
        <item m="1" x="6872"/>
        <item m="1" x="3097"/>
        <item m="1" x="1211"/>
        <item m="1" x="6043"/>
        <item m="1" x="4370"/>
        <item m="1" x="3359"/>
        <item m="1" x="7230"/>
        <item m="1" x="3230"/>
        <item m="1" x="4052"/>
        <item m="1" x="6472"/>
        <item m="1" x="2414"/>
        <item m="1" x="6376"/>
        <item m="1" x="1164"/>
        <item m="1" x="5043"/>
        <item m="1" x="2665"/>
        <item m="1" x="1624"/>
        <item m="1" x="2681"/>
        <item m="1" x="847"/>
        <item m="1" x="3835"/>
        <item m="1" x="5219"/>
        <item m="1" x="103"/>
        <item m="1" x="4339"/>
        <item m="1" x="4341"/>
        <item m="1" x="447"/>
        <item m="1" x="2570"/>
        <item m="1" x="5784"/>
        <item m="1" x="2988"/>
        <item m="1" x="3002"/>
        <item m="1" x="4033"/>
        <item m="1" x="5058"/>
        <item m="1" x="6147"/>
        <item m="1" x="6462"/>
        <item m="1" x="6743"/>
        <item m="1" x="1281"/>
        <item m="1" x="2060"/>
        <item m="1" x="3965"/>
        <item m="1" x="3992"/>
        <item m="1" x="2576"/>
        <item m="1" x="2411"/>
        <item m="1" x="957"/>
        <item m="1" x="6888"/>
        <item m="1" x="3676"/>
        <item m="1" x="1627"/>
        <item m="1" x="725"/>
        <item m="1" x="6621"/>
        <item m="1" x="4962"/>
        <item m="1" x="3708"/>
        <item m="1" x="4343"/>
        <item m="1" x="6254"/>
        <item m="1" x="4183"/>
        <item m="1" x="7150"/>
        <item m="1" x="1583"/>
        <item m="1" x="6569"/>
        <item m="1" x="1952"/>
        <item m="1" x="2052"/>
        <item m="1" x="7290"/>
        <item m="1" x="6583"/>
        <item m="1" x="4523"/>
        <item m="1" x="4257"/>
        <item m="1" x="7127"/>
        <item m="1" x="2686"/>
        <item m="1" x="2833"/>
        <item m="1" x="5856"/>
        <item m="1" x="1182"/>
        <item m="1" x="5941"/>
        <item m="1" x="664"/>
        <item m="1" x="5375"/>
        <item m="1" x="7403"/>
        <item m="1" x="6582"/>
        <item m="1" x="5945"/>
        <item m="1" x="6739"/>
        <item m="1" x="2771"/>
        <item m="1" x="7694"/>
        <item m="1" x="3358"/>
        <item m="1" x="789"/>
        <item m="1" x="3898"/>
        <item m="1" x="6666"/>
        <item m="1" x="6906"/>
        <item m="1" x="4184"/>
        <item m="1" x="1200"/>
        <item m="1" x="1197"/>
        <item m="1" x="5914"/>
        <item m="1" x="4659"/>
        <item m="1" x="5188"/>
        <item m="1" x="7170"/>
        <item m="1" x="5892"/>
        <item m="1" x="7096"/>
        <item m="1" x="3179"/>
        <item m="1" x="2867"/>
        <item m="1" x="7489"/>
        <item m="1" x="341"/>
        <item m="1" x="4876"/>
        <item m="1" x="7867"/>
        <item m="1" x="99"/>
        <item m="1" x="2320"/>
        <item m="1" x="5611"/>
        <item m="1" x="1299"/>
        <item m="1" x="634"/>
        <item m="1" x="950"/>
        <item m="1" x="6879"/>
        <item m="1" x="1212"/>
        <item m="1" x="3934"/>
        <item m="1" x="7596"/>
        <item m="1" x="5848"/>
        <item m="1" x="5839"/>
        <item m="1" x="1404"/>
        <item m="1" x="6363"/>
        <item m="1" x="1527"/>
        <item m="1" x="1938"/>
        <item m="1" x="3455"/>
        <item m="1" x="6255"/>
        <item m="1" x="6526"/>
        <item m="1" x="2055"/>
        <item m="1" x="532"/>
        <item m="1" x="7664"/>
        <item m="1" x="5357"/>
        <item m="1" x="1643"/>
        <item m="1" x="314"/>
        <item m="1" x="2908"/>
        <item m="1" x="4060"/>
        <item m="1" x="7699"/>
        <item m="1" x="7135"/>
        <item m="1" x="3079"/>
        <item m="1" x="4096"/>
        <item m="1" x="7382"/>
        <item m="1" x="784"/>
        <item m="1" x="4616"/>
        <item m="1" x="1305"/>
        <item m="1" x="3896"/>
        <item m="1" x="6883"/>
        <item m="1" x="798"/>
        <item m="1" x="5832"/>
        <item m="1" x="792"/>
        <item m="1" x="2565"/>
        <item m="1" x="6850"/>
        <item m="1" x="5661"/>
        <item m="1" x="744"/>
        <item m="1" x="3037"/>
        <item m="1" x="1420"/>
        <item m="1" x="6204"/>
        <item m="1" x="4956"/>
        <item m="1" x="552"/>
        <item m="1" x="828"/>
        <item m="1" x="7790"/>
        <item m="1" x="4825"/>
        <item m="1" x="3149"/>
        <item m="1" x="5874"/>
        <item m="1" x="4933"/>
        <item m="1" x="1380"/>
        <item m="1" x="315"/>
        <item m="1" x="7944"/>
        <item m="1" x="1251"/>
        <item m="1" x="7972"/>
        <item m="1" x="3501"/>
        <item m="1" x="6066"/>
        <item m="1" x="4526"/>
        <item m="1" x="4887"/>
        <item m="1" x="6303"/>
        <item m="1" x="3942"/>
        <item m="1" x="4331"/>
        <item m="1" x="5336"/>
        <item m="1" x="2510"/>
        <item m="1" x="4668"/>
        <item m="1" x="4765"/>
        <item m="1" x="3404"/>
        <item m="1" x="5027"/>
        <item m="1" x="5482"/>
        <item m="1" x="1257"/>
        <item m="1" x="3610"/>
        <item m="1" x="3990"/>
        <item m="1" x="672"/>
        <item m="1" x="6922"/>
        <item m="1" x="7760"/>
        <item m="1" x="1811"/>
        <item m="1" x="861"/>
        <item m="1" x="2323"/>
        <item m="1" x="1892"/>
        <item m="1" x="3099"/>
        <item m="1" x="5063"/>
        <item m="1" x="6901"/>
        <item m="1" x="5454"/>
        <item m="1" x="5463"/>
        <item m="1" x="3926"/>
        <item m="1" x="866"/>
        <item m="1" x="127"/>
        <item m="1" x="4614"/>
        <item m="1" x="6154"/>
        <item m="1" x="2104"/>
        <item m="1" x="7931"/>
        <item m="1" x="7523"/>
        <item m="1" x="6069"/>
        <item m="1" x="4673"/>
        <item m="1" x="277"/>
        <item m="1" x="6427"/>
        <item m="1" x="6180"/>
        <item m="1" x="4574"/>
        <item m="1" x="3548"/>
        <item m="1" x="1842"/>
        <item m="1" x="7582"/>
        <item m="1" x="1932"/>
        <item m="1" x="979"/>
        <item m="1" x="3729"/>
        <item m="1" x="4991"/>
        <item m="1" x="2256"/>
        <item m="1" x="6199"/>
        <item m="1" x="1295"/>
        <item m="1" x="3986"/>
        <item m="1" x="706"/>
        <item m="1" x="7606"/>
        <item m="1" x="7328"/>
        <item m="1" x="3963"/>
        <item m="1" x="243"/>
        <item m="1" x="2477"/>
        <item m="1" x="401"/>
        <item m="1" x="320"/>
        <item m="1" x="6655"/>
        <item m="1" x="2731"/>
        <item m="1" x="5144"/>
        <item m="1" x="5266"/>
        <item m="1" x="774"/>
        <item m="1" x="5607"/>
        <item m="1" x="5623"/>
        <item m="1" x="7241"/>
        <item m="1" x="691"/>
        <item m="1" x="2021"/>
        <item m="1" x="4133"/>
        <item m="1" x="3175"/>
        <item m="1" x="5325"/>
        <item m="1" x="2496"/>
        <item m="1" x="1529"/>
        <item m="1" x="5859"/>
        <item m="1" x="4210"/>
        <item m="1" x="5910"/>
        <item m="1" x="4570"/>
        <item m="1" x="5731"/>
        <item m="1" x="5278"/>
        <item m="1" x="6795"/>
        <item m="1" x="7822"/>
        <item m="1" x="3478"/>
        <item m="1" x="5708"/>
        <item m="1" x="6837"/>
        <item m="1" x="3827"/>
        <item m="1" x="5301"/>
        <item m="1" x="1761"/>
        <item m="1" x="1907"/>
        <item m="1" x="2450"/>
        <item m="1" x="4944"/>
        <item m="1" x="7897"/>
        <item m="1" x="5004"/>
        <item m="1" x="2453"/>
        <item m="1" x="7095"/>
        <item m="1" x="1004"/>
        <item m="1" x="5998"/>
        <item m="1" x="5710"/>
        <item m="1" x="7110"/>
        <item m="1" x="1233"/>
        <item m="1" x="5662"/>
        <item m="1" x="460"/>
        <item m="1" x="7104"/>
        <item m="1" x="6485"/>
        <item m="1" x="5850"/>
        <item m="1" x="7662"/>
        <item m="1" x="4254"/>
        <item m="1" x="2351"/>
        <item m="1" x="3299"/>
        <item m="1" x="5317"/>
        <item m="1" x="2187"/>
        <item m="1" x="2936"/>
        <item m="1" x="238"/>
        <item m="1" x="5113"/>
        <item m="1" x="6049"/>
        <item m="1" x="476"/>
        <item m="1" x="3066"/>
        <item m="1" x="523"/>
        <item m="1" x="2869"/>
        <item m="1" x="909"/>
        <item m="1" x="2519"/>
        <item m="1" x="2611"/>
        <item m="1" x="778"/>
        <item m="1" x="4199"/>
        <item m="1" x="1508"/>
        <item m="1" x="6932"/>
        <item m="1" x="868"/>
        <item m="1" x="4207"/>
        <item m="1" x="6959"/>
        <item m="1" x="452"/>
        <item m="1" x="1030"/>
        <item m="1" x="1184"/>
        <item m="1" x="313"/>
        <item m="1" x="1411"/>
        <item m="1" x="1673"/>
        <item m="1" x="4361"/>
        <item m="1" x="2178"/>
        <item m="1" x="2531"/>
        <item m="1" x="6709"/>
        <item m="1" x="6928"/>
        <item m="1" x="6581"/>
        <item m="1" x="5828"/>
        <item m="1" x="894"/>
        <item m="1" x="5180"/>
        <item m="1" x="1022"/>
        <item m="1" x="1401"/>
        <item m="1" x="6675"/>
        <item m="1" x="266"/>
        <item m="1" x="550"/>
        <item m="1" x="7726"/>
        <item m="1" x="375"/>
        <item m="1" x="5955"/>
        <item m="1" x="1453"/>
        <item m="1" x="7227"/>
        <item m="1" x="5958"/>
        <item m="1" x="1159"/>
        <item m="1" x="6290"/>
        <item m="1" x="5735"/>
        <item m="1" x="7078"/>
        <item m="1" x="2328"/>
        <item m="1" x="3595"/>
        <item m="1" x="6530"/>
        <item m="1" x="4138"/>
        <item m="1" x="2138"/>
        <item m="1" x="6866"/>
        <item m="1" x="6000"/>
        <item m="1" x="1543"/>
        <item m="1" x="7706"/>
        <item m="1" x="516"/>
        <item m="1" x="3301"/>
        <item m="1" x="1741"/>
        <item m="1" x="6399"/>
        <item m="1" x="1910"/>
        <item m="1" x="6076"/>
        <item m="1" x="1150"/>
        <item m="1" x="6602"/>
        <item m="1" x="479"/>
        <item m="1" x="4872"/>
        <item m="1" x="2607"/>
        <item m="1" x="330"/>
        <item m="1" x="4921"/>
        <item m="1" x="6256"/>
        <item m="1" x="6340"/>
        <item m="1" x="4559"/>
        <item m="1" x="7216"/>
        <item m="1" x="410"/>
        <item m="1" x="1789"/>
        <item m="1" x="171"/>
        <item m="1" x="1901"/>
        <item m="1" x="3998"/>
        <item m="1" x="743"/>
        <item m="1" x="6531"/>
        <item m="1" x="6231"/>
        <item m="1" x="1173"/>
        <item m="1" x="6618"/>
        <item m="1" x="3003"/>
        <item m="1" x="1958"/>
        <item m="1" x="6011"/>
        <item m="1" x="6198"/>
        <item m="1" x="3235"/>
        <item m="1" x="5742"/>
        <item m="1" x="2501"/>
        <item m="1" x="5687"/>
        <item m="1" x="606"/>
        <item m="1" x="7487"/>
        <item m="1" x="7184"/>
        <item m="1" x="3690"/>
        <item m="1" x="3727"/>
        <item m="1" x="2133"/>
        <item m="1" x="1561"/>
        <item m="1" x="841"/>
        <item m="1" x="947"/>
        <item m="1" x="6010"/>
        <item m="1" x="6432"/>
        <item m="1" x="3440"/>
        <item m="1" x="7624"/>
        <item m="1" x="1715"/>
        <item m="1" x="3983"/>
        <item m="1" x="5906"/>
        <item m="1" x="1770"/>
        <item m="1" x="7964"/>
        <item m="1" x="4048"/>
        <item m="1" x="5563"/>
        <item m="1" x="5073"/>
        <item m="1" x="6125"/>
        <item m="1" x="1000"/>
        <item m="1" x="3512"/>
        <item m="1" x="2302"/>
        <item m="1" x="4897"/>
        <item m="1" x="5024"/>
        <item m="1" x="1869"/>
        <item m="1" x="7463"/>
        <item m="1" x="2418"/>
        <item m="1" x="7018"/>
        <item m="1" x="6007"/>
        <item m="1" x="7562"/>
        <item m="1" x="7246"/>
        <item m="1" x="6868"/>
        <item m="1" x="4283"/>
        <item m="1" x="6644"/>
        <item m="1" x="143"/>
        <item m="1" x="455"/>
        <item m="1" x="4405"/>
        <item m="1" x="5598"/>
        <item m="1" x="5100"/>
        <item m="1" x="754"/>
        <item m="1" x="4159"/>
        <item m="1" x="6041"/>
        <item m="1" x="7572"/>
        <item m="1" x="3026"/>
        <item m="1" x="4925"/>
        <item m="1" x="658"/>
        <item m="1" x="6671"/>
        <item m="1" x="3476"/>
        <item m="1" x="7508"/>
        <item m="1" x="4651"/>
        <item m="1" x="1178"/>
        <item m="1" x="7759"/>
        <item m="1" x="5819"/>
        <item m="1" x="4649"/>
        <item m="1" x="4075"/>
        <item m="1" x="4468"/>
        <item m="1" x="4038"/>
        <item m="1" x="2721"/>
        <item m="1" x="3722"/>
        <item m="1" x="6344"/>
        <item m="1" x="2105"/>
        <item m="1" x="3826"/>
        <item m="1" x="549"/>
        <item m="1" x="5627"/>
        <item m="1" x="2662"/>
        <item m="1" x="448"/>
        <item m="1" x="5842"/>
        <item m="1" x="850"/>
        <item m="1" x="5402"/>
        <item m="1" x="4515"/>
        <item m="1" x="1224"/>
        <item m="1" x="4679"/>
        <item m="1" x="6874"/>
        <item m="1" x="5570"/>
        <item m="1" x="4571"/>
        <item m="1" x="6060"/>
        <item m="1" x="4354"/>
        <item m="1" x="7676"/>
        <item m="1" x="4860"/>
        <item m="1" x="652"/>
        <item m="1" x="255"/>
        <item m="1" x="3634"/>
        <item m="1" x="4201"/>
        <item m="1" x="2655"/>
        <item m="1" x="4838"/>
        <item m="1" x="2898"/>
        <item m="1" x="5412"/>
        <item m="1" x="7803"/>
        <item m="1" x="1576"/>
        <item m="1" x="162"/>
        <item m="1" x="6762"/>
        <item m="1" x="5645"/>
        <item m="1" x="6311"/>
        <item m="1" x="2555"/>
        <item m="1" x="2677"/>
        <item m="1" x="4076"/>
        <item m="1" x="7199"/>
        <item m="1" x="4373"/>
        <item m="1" x="2200"/>
        <item m="1" x="3420"/>
        <item m="1" x="679"/>
        <item m="1" x="6208"/>
        <item m="1" x="1097"/>
        <item m="1" x="6556"/>
        <item m="1" x="6275"/>
        <item m="1" x="3901"/>
        <item m="1" x="3308"/>
        <item m="1" x="7498"/>
        <item m="1" x="7828"/>
        <item m="1" x="3851"/>
        <item m="1" x="4050"/>
        <item m="1" x="5154"/>
        <item m="1" x="2637"/>
        <item m="1" x="5204"/>
        <item m="1" x="3683"/>
        <item m="1" x="4703"/>
        <item m="1" x="7908"/>
        <item m="1" x="5413"/>
        <item m="1" x="5905"/>
        <item m="1" x="6943"/>
        <item m="1" x="2825"/>
        <item m="1" x="3452"/>
        <item m="1" x="3939"/>
        <item m="1" x="3332"/>
        <item m="1" x="4994"/>
        <item m="1" x="1713"/>
        <item m="1" x="2434"/>
        <item m="1" x="3400"/>
        <item m="1" x="3233"/>
        <item m="1" x="2740"/>
        <item m="1" x="7698"/>
        <item m="1" x="4759"/>
        <item m="1" x="232"/>
        <item m="1" x="2864"/>
        <item m="1" x="6800"/>
        <item m="1" x="3080"/>
        <item m="1" x="7354"/>
        <item m="1" x="2099"/>
        <item m="1" x="88"/>
        <item m="1" x="5951"/>
        <item m="1" x="7616"/>
        <item m="1" x="7236"/>
        <item m="1" x="886"/>
        <item m="1" x="6694"/>
        <item m="1" x="5682"/>
        <item m="1" x="684"/>
        <item m="1" x="5764"/>
        <item m="1" x="4766"/>
        <item m="1" x="5799"/>
        <item m="1" x="189"/>
        <item m="1" x="2344"/>
        <item m="1" x="396"/>
        <item m="1" x="2910"/>
        <item m="1" x="2876"/>
        <item m="1" x="5900"/>
        <item m="1" x="7834"/>
        <item m="1" x="7852"/>
        <item m="1" x="249"/>
        <item m="1" x="5688"/>
        <item m="1" x="3084"/>
        <item m="1" x="1764"/>
        <item m="1" x="3094"/>
        <item m="1" x="3486"/>
        <item m="1" x="121"/>
        <item m="1" x="5678"/>
        <item m="1" x="4452"/>
        <item m="1" x="5394"/>
        <item m="1" x="4737"/>
        <item m="1" x="1314"/>
        <item m="1" x="4203"/>
        <item m="1" x="509"/>
        <item m="1" x="3342"/>
        <item m="1" x="6768"/>
        <item m="1" x="3773"/>
        <item m="1" x="6546"/>
        <item m="1" x="2029"/>
        <item m="1" x="6325"/>
        <item m="1" x="7359"/>
        <item m="1" x="5184"/>
        <item m="1" x="7481"/>
        <item m="1" x="3462"/>
        <item m="1" x="6496"/>
        <item m="1" x="2783"/>
        <item m="1" x="5201"/>
        <item m="1" x="5259"/>
        <item m="1" x="7200"/>
        <item m="1" x="1857"/>
        <item m="1" x="4314"/>
        <item m="1" x="6093"/>
        <item m="1" x="4595"/>
        <item m="1" x="1070"/>
        <item m="1" x="4114"/>
        <item m="1" x="3194"/>
        <item m="1" x="6667"/>
        <item m="1" x="2562"/>
        <item m="1" x="4665"/>
        <item m="1" x="4166"/>
        <item m="1" x="6856"/>
        <item m="1" x="3265"/>
        <item m="1" x="4156"/>
        <item m="1" x="1548"/>
        <item m="1" x="6568"/>
        <item m="1" x="3495"/>
        <item m="1" x="279"/>
        <item m="1" x="801"/>
        <item m="1" x="4022"/>
        <item m="1" x="585"/>
        <item m="1" x="6263"/>
        <item m="1" x="7077"/>
        <item m="1" x="1460"/>
        <item m="1" x="193"/>
        <item m="1" x="663"/>
        <item m="1" x="2617"/>
        <item m="1" x="172"/>
        <item m="1" x="7273"/>
        <item m="1" x="3709"/>
        <item m="1" x="1510"/>
        <item m="1" x="2136"/>
        <item m="1" x="6731"/>
        <item m="1" x="5638"/>
        <item m="1" x="4441"/>
        <item m="1" x="1170"/>
        <item m="1" x="7542"/>
        <item m="1" x="329"/>
        <item m="1" x="5883"/>
        <item m="1" x="7156"/>
        <item m="1" x="1579"/>
        <item m="1" x="6833"/>
        <item m="1" x="3943"/>
        <item m="1" x="7876"/>
        <item m="1" x="2300"/>
        <item m="1" x="3191"/>
        <item m="1" x="4180"/>
        <item m="1" x="3932"/>
        <item m="1" x="856"/>
        <item m="1" x="5926"/>
        <item m="1" x="2476"/>
        <item m="1" x="4400"/>
        <item m="1" x="1195"/>
        <item m="1" x="6734"/>
        <item m="1" x="4442"/>
        <item m="1" x="1671"/>
        <item m="1" x="3786"/>
        <item m="1" x="356"/>
        <item m="1" x="4367"/>
        <item m="1" x="7911"/>
        <item m="1" x="7751"/>
        <item m="1" x="1246"/>
        <item m="1" x="1785"/>
        <item m="1" x="3908"/>
        <item m="1" x="5744"/>
        <item m="1" x="4611"/>
        <item m="1" x="7375"/>
        <item m="1" x="5567"/>
        <item m="1" x="1905"/>
        <item m="1" x="97"/>
        <item m="1" x="5971"/>
        <item m="1" x="4540"/>
        <item m="1" x="2868"/>
        <item m="1" x="6158"/>
        <item m="1" x="814"/>
        <item m="1" x="2646"/>
        <item m="1" x="2860"/>
        <item m="1" x="3836"/>
        <item m="1" x="756"/>
        <item m="1" x="3952"/>
        <item m="1" x="507"/>
        <item m="1" x="3583"/>
        <item m="1" x="1760"/>
        <item m="1" x="7686"/>
        <item m="1" x="5796"/>
        <item m="1" x="1006"/>
        <item m="1" x="2497"/>
        <item m="1" x="3241"/>
        <item m="1" x="299"/>
        <item m="1" x="5373"/>
        <item m="1" x="2754"/>
        <item m="1" x="6525"/>
        <item m="1" x="7858"/>
        <item m="1" x="7124"/>
        <item m="1" x="2688"/>
        <item m="1" x="2279"/>
        <item m="1" x="2652"/>
        <item m="1" x="3362"/>
        <item m="1" x="3253"/>
        <item m="1" x="4130"/>
        <item m="1" x="430"/>
        <item m="1" x="4957"/>
        <item m="1" x="6540"/>
        <item m="1" x="6012"/>
        <item m="1" x="7054"/>
        <item m="1" x="1071"/>
        <item m="1" x="5619"/>
        <item m="1" x="4723"/>
        <item m="1" x="6351"/>
        <item m="1" x="5002"/>
        <item m="1" x="2985"/>
        <item m="1" x="2425"/>
        <item m="1" x="4042"/>
        <item m="1" x="6703"/>
        <item m="1" x="4303"/>
        <item m="1" x="4003"/>
        <item m="1" x="3651"/>
        <item m="1" x="5260"/>
        <item m="1" x="2846"/>
        <item m="1" x="7715"/>
        <item m="1" x="6270"/>
        <item m="1" x="2011"/>
        <item m="1" x="2659"/>
        <item m="1" x="6864"/>
        <item m="1" x="4678"/>
        <item m="1" x="5610"/>
        <item m="1" x="5767"/>
        <item m="1" x="4236"/>
        <item m="1" x="7792"/>
        <item m="1" x="2891"/>
        <item m="1" x="5210"/>
        <item m="1" x="3047"/>
        <item m="1" x="5720"/>
        <item m="1" x="2384"/>
        <item m="1" x="6402"/>
        <item m="1" x="5497"/>
        <item m="1" x="4255"/>
        <item m="1" x="6098"/>
        <item m="1" x="2002"/>
        <item m="1" x="4409"/>
        <item m="1" x="1109"/>
        <item m="1" x="6073"/>
        <item m="1" x="1105"/>
        <item m="1" x="2529"/>
        <item m="1" x="6071"/>
        <item m="1" x="7008"/>
        <item m="1" x="940"/>
        <item m="1" x="4842"/>
        <item m="1" x="6724"/>
        <item m="1" x="4295"/>
        <item m="1" x="4007"/>
        <item m="1" x="4798"/>
        <item m="1" x="1929"/>
        <item m="1" x="7061"/>
        <item m="1" x="2156"/>
        <item m="1" x="5747"/>
        <item m="1" x="4990"/>
        <item m="1" x="4086"/>
        <item m="1" x="519"/>
        <item m="1" x="3609"/>
        <item m="1" x="5147"/>
        <item m="1" x="3824"/>
        <item m="1" x="5084"/>
        <item m="1" x="1607"/>
        <item m="1" x="1904"/>
        <item m="1" x="1086"/>
        <item m="1" x="7520"/>
        <item m="1" x="5182"/>
        <item m="1" x="2999"/>
        <item m="1" x="2593"/>
        <item m="1" x="2799"/>
        <item m="1" x="4399"/>
        <item m="1" x="3482"/>
        <item m="1" x="1685"/>
        <item m="1" x="6310"/>
        <item m="1" x="981"/>
        <item m="1" x="4889"/>
        <item m="1" x="3962"/>
        <item m="1" x="5557"/>
        <item m="1" x="148"/>
        <item m="1" x="1408"/>
        <item m="1" x="5490"/>
        <item m="1" x="3327"/>
        <item m="1" x="6237"/>
        <item m="1" x="3405"/>
        <item m="1" x="4902"/>
        <item m="1" x="3525"/>
        <item m="1" x="4805"/>
        <item m="1" x="4996"/>
        <item m="1" x="473"/>
        <item m="1" x="4958"/>
        <item m="1" x="6408"/>
        <item m="1" x="7456"/>
        <item m="1" x="4265"/>
        <item m="1" x="5282"/>
        <item m="1" x="5918"/>
        <item m="1" x="6990"/>
        <item m="1" x="4175"/>
        <item m="1" x="3884"/>
        <item m="1" x="4009"/>
        <item m="1" x="1263"/>
        <item m="1" x="1157"/>
        <item m="1" x="4253"/>
        <item m="1" x="3951"/>
        <item m="1" x="5798"/>
        <item m="1" x="1778"/>
        <item m="1" x="4422"/>
        <item m="1" x="3663"/>
        <item m="1" x="3266"/>
        <item m="1" x="2793"/>
        <item m="1" x="7464"/>
        <item m="1" x="1680"/>
        <item m="1" x="2711"/>
        <item m="1" x="6772"/>
        <item m="1" x="4903"/>
        <item m="1" x="7033"/>
        <item m="1" x="962"/>
        <item m="1" x="3114"/>
        <item m="1" x="5227"/>
        <item m="1" x="350"/>
        <item m="1" x="1940"/>
        <item m="1" x="2907"/>
        <item m="1" x="7113"/>
        <item m="1" x="704"/>
        <item m="1" x="3360"/>
        <item m="1" x="4087"/>
        <item m="1" x="5501"/>
        <item m="1" x="6025"/>
        <item m="1" x="7641"/>
        <item m="1" x="7869"/>
        <item m="1" x="5693"/>
        <item m="1" x="1188"/>
        <item m="1" x="1480"/>
        <item m="1" x="5354"/>
        <item m="1" x="3029"/>
        <item m="1" x="2220"/>
        <item m="1" x="1132"/>
        <item m="1" x="261"/>
        <item m="1" x="7845"/>
        <item m="1" x="2396"/>
        <item m="1" x="3678"/>
        <item m="1" x="7122"/>
        <item m="1" x="2634"/>
        <item m="1" x="285"/>
        <item m="1" x="3414"/>
        <item m="1" x="7117"/>
        <item m="1" x="6594"/>
        <item m="1" x="154"/>
        <item m="1" x="2566"/>
        <item m="1" x="3316"/>
        <item m="1" x="5198"/>
        <item m="1" x="2074"/>
        <item m="1" x="487"/>
        <item m="1" x="1142"/>
        <item m="1" x="4557"/>
        <item m="1" x="3413"/>
        <item m="1" x="7417"/>
        <item m="1" x="976"/>
        <item m="1" x="3691"/>
        <item m="1" x="263"/>
        <item m="1" x="7440"/>
        <item m="1" x="7672"/>
        <item m="1" x="4729"/>
        <item m="1" x="2132"/>
        <item m="1" x="6381"/>
        <item m="1" x="6613"/>
        <item m="1" x="7392"/>
        <item m="1" x="5947"/>
        <item m="1" x="198"/>
        <item m="1" x="3753"/>
        <item m="1" x="7716"/>
        <item m="1" x="4172"/>
        <item m="1" x="1524"/>
        <item m="1" x="1452"/>
        <item m="1" x="1800"/>
        <item m="1" x="4170"/>
        <item m="1" x="2102"/>
        <item m="1" x="3202"/>
        <item m="1" x="4377"/>
        <item m="1" x="6735"/>
        <item m="1" x="1646"/>
        <item m="1" x="1732"/>
        <item m="1" x="7996"/>
        <item m="1" x="7339"/>
        <item m="1" x="1011"/>
        <item m="1" x="1550"/>
        <item m="1" x="6127"/>
        <item m="1" x="770"/>
        <item m="1" x="1504"/>
        <item m="1" x="1743"/>
        <item m="1" x="5434"/>
        <item m="1" x="649"/>
        <item m="1" x="6632"/>
        <item m="1" x="3518"/>
        <item m="1" x="594"/>
        <item m="1" x="1951"/>
        <item m="1" x="5845"/>
        <item m="1" x="2923"/>
        <item m="1" x="1720"/>
        <item m="1" x="3929"/>
        <item m="1" x="1556"/>
        <item m="1" x="5514"/>
        <item m="1" x="2485"/>
        <item m="1" x="5818"/>
        <item m="1" x="4667"/>
        <item m="1" x="5467"/>
        <item m="1" x="2168"/>
        <item m="1" x="1323"/>
        <item m="1" x="6175"/>
        <item m="1" x="1018"/>
        <item m="1" x="4837"/>
        <item m="1" x="6988"/>
        <item m="1" x="2033"/>
        <item m="1" x="1117"/>
        <item m="1" x="7419"/>
        <item m="1" x="7338"/>
        <item m="1" x="2348"/>
        <item m="1" x="1634"/>
        <item m="1" x="4943"/>
        <item m="1" x="7384"/>
        <item m="1" x="463"/>
        <item m="1" x="4653"/>
        <item m="1" x="2311"/>
        <item m="1" x="6461"/>
        <item m="1" x="2288"/>
        <item m="1" x="7607"/>
        <item m="1" x="2207"/>
        <item m="1" x="4262"/>
        <item m="1" x="3011"/>
        <item m="1" x="3564"/>
        <item m="1" x="6849"/>
        <item m="1" x="1711"/>
        <item m="1" x="3180"/>
        <item m="1" x="2432"/>
        <item m="1" x="440"/>
        <item m="1" x="1096"/>
        <item m="1" x="7438"/>
        <item m="1" x="5604"/>
        <item m="1" x="1663"/>
        <item m="1" x="3886"/>
        <item m="1" x="2993"/>
        <item m="1" x="4208"/>
        <item m="1" x="4271"/>
        <item m="1" x="2500"/>
        <item m="1" x="6699"/>
        <item m="1" x="2451"/>
        <item m="1" x="7721"/>
        <item m="1" x="7524"/>
        <item m="1" x="618"/>
        <item m="1" x="4606"/>
        <item m="1" x="2886"/>
        <item m="1" x="5885"/>
        <item m="1" x="4410"/>
        <item m="1" x="4961"/>
        <item m="1" x="1337"/>
        <item m="1" x="5059"/>
        <item m="1" x="5474"/>
        <item m="1" x="5831"/>
        <item m="1" x="4428"/>
        <item m="1" x="666"/>
        <item m="1" x="240"/>
        <item m="1" x="5130"/>
        <item m="1" x="3594"/>
        <item m="1" x="959"/>
        <item m="1" x="6053"/>
        <item m="1" x="5382"/>
        <item m="1" x="5559"/>
        <item m="1" x="306"/>
        <item m="1" x="4475"/>
        <item m="1" x="6002"/>
        <item m="1" x="7980"/>
        <item m="1" x="6747"/>
        <item m="1" x="2115"/>
        <item m="1" x="937"/>
        <item m="1" x="3133"/>
        <item m="1" x="2952"/>
        <item m="1" x="3213"/>
        <item m="1" x="3810"/>
        <item m="1" x="2782"/>
        <item m="1" x="758"/>
        <item m="1" x="1884"/>
        <item m="1" x="3865"/>
        <item m="1" x="2628"/>
        <item m="1" x="7619"/>
        <item m="1" x="1864"/>
        <item m="1" x="326"/>
        <item m="1" x="7483"/>
        <item m="1" x="3628"/>
        <item m="1" x="2837"/>
        <item m="1" x="750"/>
        <item m="1" x="1371"/>
        <item m="1" x="3754"/>
        <item m="1" x="3407"/>
        <item m="1" x="971"/>
        <item m="1" x="661"/>
        <item m="1" x="3647"/>
        <item m="1" x="4319"/>
        <item m="1" x="7448"/>
        <item m="1" x="1575"/>
        <item m="1" x="6490"/>
        <item m="1" x="903"/>
        <item m="1" x="6668"/>
        <item m="1" x="999"/>
        <item m="1" x="4685"/>
        <item m="1" x="1991"/>
        <item m="1" x="7545"/>
        <item m="1" x="6845"/>
        <item m="1" x="4308"/>
        <item m="1" x="417"/>
        <item m="1" x="5121"/>
        <item m="1" x="5044"/>
        <item m="1" x="6190"/>
        <item m="1" x="1798"/>
        <item m="1" x="1786"/>
        <item m="1" x="5438"/>
        <item m="1" x="6841"/>
        <item m="1" x="1043"/>
        <item m="1" x="6641"/>
        <item m="1" x="1535"/>
        <item m="1" x="3445"/>
        <item m="1" x="5573"/>
        <item m="1" x="2121"/>
        <item m="1" x="7553"/>
        <item m="1" x="4924"/>
        <item m="1" x="2538"/>
        <item m="1" x="5946"/>
        <item m="1" x="1036"/>
        <item m="1" x="1177"/>
        <item m="1" x="746"/>
        <item m="1" x="3353"/>
        <item m="1" x="7005"/>
        <item m="1" x="6733"/>
        <item m="1" x="1275"/>
        <item m="1" x="5480"/>
        <item m="1" x="4222"/>
        <item m="1" x="7860"/>
        <item m="1" x="4398"/>
        <item m="1" x="5987"/>
        <item m="1" x="3352"/>
        <item m="1" x="5267"/>
        <item m="1" x="4520"/>
        <item m="1" x="7551"/>
        <item m="1" x="3425"/>
        <item m="1" x="3510"/>
        <item m="1" x="3730"/>
        <item m="1" x="3391"/>
        <item m="1" x="7680"/>
        <item m="1" x="4101"/>
        <item m="1" x="5256"/>
        <item m="1" x="258"/>
        <item m="1" x="2546"/>
        <item m="1" x="6987"/>
        <item m="1" x="7795"/>
        <item m="1" x="1116"/>
        <item m="1" x="7948"/>
        <item m="1" x="4707"/>
        <item m="1" x="1269"/>
        <item m="1" x="1165"/>
        <item m="1" x="5296"/>
        <item m="1" x="7002"/>
        <item m="1" x="3852"/>
        <item m="1" x="2543"/>
        <item m="1" x="2779"/>
        <item m="1" x="3570"/>
        <item m="1" x="7496"/>
        <item m="1" x="612"/>
        <item m="1" x="6365"/>
        <item m="1" x="3378"/>
        <item m="1" x="3913"/>
        <item m="1" x="3092"/>
        <item m="1" x="3439"/>
        <item m="1" x="2075"/>
        <item m="1" x="3785"/>
        <item m="1" x="1038"/>
        <item m="1" x="2059"/>
        <item m="1" x="4501"/>
        <item m="1" x="7925"/>
        <item m="1" x="2247"/>
        <item m="1" x="4142"/>
        <item m="1" x="6646"/>
        <item m="1" x="3354"/>
        <item m="1" x="2096"/>
        <item m="1" x="3303"/>
        <item m="1" x="6003"/>
        <item m="1" x="3483"/>
        <item m="1" x="7050"/>
        <item m="1" x="163"/>
        <item m="1" x="395"/>
        <item m="1" x="3430"/>
        <item m="1" x="6430"/>
        <item m="1" x="2992"/>
        <item m="1" x="5994"/>
        <item m="1" x="865"/>
        <item m="1" x="1473"/>
        <item m="1" x="4895"/>
        <item m="1" x="3044"/>
        <item m="1" x="4345"/>
        <item m="1" x="7470"/>
        <item m="1" x="6342"/>
        <item m="1" x="6611"/>
        <item m="1" x="5957"/>
        <item m="1" x="3007"/>
        <item m="1" x="6494"/>
        <item m="1" x="94"/>
        <item m="1" x="1631"/>
        <item m="1" x="1198"/>
        <item m="1" x="214"/>
        <item m="1" x="2368"/>
        <item m="1" x="566"/>
        <item m="1" x="6032"/>
        <item m="1" x="1009"/>
        <item m="1" x="3062"/>
        <item m="1" x="7495"/>
        <item m="1" x="343"/>
        <item m="1" x="2129"/>
        <item m="1" x="2127"/>
        <item m="1" x="3424"/>
        <item m="1" x="3706"/>
        <item m="1" x="1051"/>
        <item m="1" x="885"/>
        <item m="1" x="5081"/>
        <item m="1" x="1271"/>
        <item m="1" x="2243"/>
        <item m="1" x="2692"/>
        <item m="1" x="7239"/>
        <item m="1" x="2278"/>
        <item m="1" x="4490"/>
        <item m="1" x="1890"/>
        <item m="1" x="2035"/>
        <item m="1" x="5943"/>
        <item m="1" x="5727"/>
        <item m="1" x="6131"/>
        <item m="1" x="1185"/>
        <item m="1" x="651"/>
        <item m="1" x="5654"/>
        <item m="1" x="4291"/>
        <item m="1" x="2293"/>
        <item m="1" x="1248"/>
        <item m="1" x="497"/>
        <item m="1" x="6919"/>
        <item m="1" x="7515"/>
        <item m="1" x="5530"/>
        <item m="1" x="7268"/>
        <item m="1" x="5217"/>
        <item m="1" x="5313"/>
        <item m="1" x="2310"/>
        <item m="1" x="2939"/>
        <item m="1" x="3350"/>
        <item m="1" x="4390"/>
        <item m="1" x="3386"/>
        <item m="1" x="1914"/>
        <item m="1" x="4733"/>
        <item m="1" x="4061"/>
        <item m="1" x="4682"/>
        <item m="1" x="508"/>
        <item m="1" x="2082"/>
        <item m="1" x="5128"/>
        <item m="1" x="1630"/>
        <item m="1" x="1409"/>
        <item m="1" x="2147"/>
        <item m="1" x="2199"/>
        <item m="1" x="2951"/>
        <item m="1" x="2674"/>
        <item m="1" x="5031"/>
        <item m="1" x="5923"/>
        <item m="1" x="5788"/>
        <item m="1" x="3881"/>
        <item m="1" x="4480"/>
        <item m="1" x="2037"/>
        <item m="1" x="7416"/>
        <item m="1" x="7811"/>
        <item m="1" x="2550"/>
        <item m="1" x="3330"/>
        <item m="1" x="7591"/>
        <item m="1" x="151"/>
        <item m="1" x="5419"/>
        <item m="1" x="7144"/>
        <item m="1" x="2229"/>
        <item m="1" x="1238"/>
        <item m="1" x="1918"/>
        <item m="1" x="7472"/>
        <item m="1" x="6455"/>
        <item m="1" x="1973"/>
        <item m="1" x="5709"/>
        <item m="1" x="461"/>
        <item m="1" x="241"/>
        <item m="1" x="1382"/>
        <item m="1" x="3017"/>
        <item m="1" x="3309"/>
        <item m="1" x="5670"/>
        <item m="1" x="3656"/>
        <item m="1" x="6846"/>
        <item m="1" x="2561"/>
        <item m="1" x="7992"/>
        <item m="1" x="5875"/>
        <item m="1" x="3357"/>
        <item m="1" x="6168"/>
        <item m="1" x="6711"/>
        <item m="1" x="6683"/>
        <item m="1" x="1095"/>
        <item m="1" x="2171"/>
        <item m="1" x="7820"/>
        <item m="1" x="3111"/>
        <item m="1" x="3246"/>
        <item m="1" x="2814"/>
        <item m="1" x="2032"/>
        <item m="1" x="3490"/>
        <item m="1" x="206"/>
        <item m="1" x="6552"/>
        <item m="1" x="791"/>
        <item m="1" x="2893"/>
        <item m="1" x="7189"/>
        <item m="1" x="6319"/>
        <item m="1" x="2338"/>
        <item m="1" x="5473"/>
        <item m="1" x="2815"/>
        <item m="1" x="4300"/>
        <item m="1" x="1055"/>
        <item m="1" x="5403"/>
        <item m="1" x="6958"/>
        <item m="1" x="2866"/>
        <item m="1" x="731"/>
        <item m="1" x="2357"/>
        <item m="1" x="1816"/>
        <item m="1" x="4046"/>
        <item m="1" x="4163"/>
        <item m="1" x="7367"/>
        <item m="1" x="323"/>
        <item m="1" x="6561"/>
        <item m="1" x="7599"/>
        <item m="1" x="1844"/>
        <item m="1" x="3757"/>
        <item m="1" x="4627"/>
        <item m="1" x="2124"/>
        <item m="1" x="187"/>
        <item m="1" x="7112"/>
        <item m="1" x="6651"/>
        <item m="1" x="2775"/>
        <item m="1" x="6891"/>
        <item m="1" x="7049"/>
        <item m="1" x="1587"/>
        <item m="1" x="559"/>
        <item m="1" x="5092"/>
        <item m="1" x="5345"/>
        <item m="1" x="264"/>
        <item m="1" x="1236"/>
        <item m="1" x="2426"/>
        <item m="1" x="7990"/>
        <item m="1" x="1600"/>
        <item m="1" x="3323"/>
        <item m="1" x="5988"/>
        <item m="1" x="3927"/>
        <item m="1" x="1640"/>
        <item m="1" x="4849"/>
        <item m="1" x="4453"/>
        <item m="1" x="3418"/>
        <item m="1" x="2337"/>
        <item m="1" x="1632"/>
        <item m="1" x="1179"/>
        <item m="1" x="7248"/>
        <item m="1" x="5594"/>
        <item m="1" x="1328"/>
        <item m="1" x="2770"/>
        <item m="1" x="6511"/>
        <item m="1" x="908"/>
        <item m="1" x="3209"/>
        <item m="1" x="254"/>
        <item m="1" x="6130"/>
        <item m="1" x="436"/>
        <item m="1" x="6942"/>
        <item m="1" x="1522"/>
        <item m="1" x="7984"/>
        <item m="1" x="3098"/>
        <item m="1" x="1513"/>
        <item m="1" x="7473"/>
        <item m="1" x="1807"/>
        <item m="1" x="4701"/>
        <item m="1" x="3984"/>
        <item m="1" x="1276"/>
        <item m="1" x="268"/>
        <item m="1" x="1262"/>
        <item m="1" x="5271"/>
        <item m="1" x="738"/>
        <item m="1" x="6726"/>
        <item m="1" x="1264"/>
        <item m="1" x="2135"/>
        <item m="1" x="2615"/>
        <item m="1" x="1162"/>
        <item m="1" x="5496"/>
        <item m="1" x="6133"/>
        <item m="1" x="5628"/>
        <item m="1" x="7826"/>
        <item m="1" x="1838"/>
        <item m="1" x="3364"/>
        <item m="1" x="7835"/>
        <item m="1" x="5706"/>
        <item m="1" x="6035"/>
        <item m="1" x="3376"/>
        <item m="1" x="7934"/>
        <item m="1" x="902"/>
        <item m="1" x="3208"/>
        <item m="1" x="7658"/>
        <item m="1" x="3616"/>
        <item m="1" x="1934"/>
        <item m="1" x="911"/>
        <item m="1" x="922"/>
        <item m="1" x="6388"/>
        <item m="1" x="524"/>
        <item m="1" x="1085"/>
        <item m="1" x="3232"/>
        <item m="1" x="2366"/>
        <item m="1" x="896"/>
        <item m="1" x="895"/>
        <item m="1" x="3555"/>
        <item m="1" x="378"/>
        <item m="1" x="5749"/>
        <item m="1" x="3226"/>
        <item m="1" x="2361"/>
        <item m="1" x="7831"/>
        <item m="1" x="3379"/>
        <item m="1" x="913"/>
        <item m="1" x="3110"/>
        <item m="1" x="5346"/>
        <item m="1" x="964"/>
        <item m="1" x="2179"/>
        <item m="1" x="918"/>
        <item m="1" x="3961"/>
        <item m="1" x="3377"/>
        <item m="1" x="5146"/>
        <item m="1" x="6524"/>
        <item m="1" x="912"/>
        <item m="1" x="7422"/>
        <item m="1" x="7550"/>
        <item m="1" x="6862"/>
        <item m="1" x="3140"/>
        <item m="1" x="3375"/>
        <item m="1" x="6361"/>
        <item m="1" x="6612"/>
        <item m="1" x="3016"/>
        <item m="1" x="7902"/>
        <item m="1" x="3506"/>
        <item m="1" x="4548"/>
        <item m="1" x="3317"/>
        <item m="1" x="860"/>
        <item m="1" x="6659"/>
        <item m="1" x="4302"/>
        <item m="1" x="568"/>
        <item m="1" x="1868"/>
        <item m="1" x="7774"/>
        <item m="1" x="3112"/>
        <item m="1" x="2927"/>
        <item m="1" x="6741"/>
        <item m="1" x="5597"/>
        <item m="1" x="5231"/>
        <item m="1" x="2285"/>
        <item m="1" x="6104"/>
        <item m="1" x="7891"/>
        <item m="1" x="5622"/>
        <item m="1" x="4621"/>
        <item m="1" x="2081"/>
        <item m="1" x="748"/>
        <item m="1" x="1270"/>
        <item m="1" x="77"/>
        <item m="1" x="2504"/>
        <item m="1" x="3138"/>
        <item m="1" x="3660"/>
        <item m="1" x="3541"/>
        <item m="1" x="6566"/>
        <item m="1" x="3055"/>
        <item m="1" x="3426"/>
        <item m="1" x="2513"/>
        <item m="1" x="2724"/>
        <item m="1" x="6471"/>
        <item m="1" x="6356"/>
        <item m="1" x="2284"/>
        <item m="1" x="7326"/>
        <item m="1" x="977"/>
        <item m="1" x="3970"/>
        <item m="1" x="5108"/>
        <item m="1" x="2100"/>
        <item m="1" x="7587"/>
        <item m="1" x="4100"/>
        <item m="1" x="6853"/>
        <item m="1" x="2219"/>
        <item m="1" x="543"/>
        <item m="1" x="1035"/>
        <item m="1" x="7882"/>
        <item m="1" x="3768"/>
        <item m="1" x="2000"/>
        <item m="1" x="3707"/>
        <item m="1" x="596"/>
        <item m="1" x="2371"/>
        <item m="1" x="3073"/>
        <item m="1" x="6648"/>
        <item m="1" x="6615"/>
        <item m="1" x="7697"/>
        <item m="1" x="7474"/>
        <item m="1" x="830"/>
        <item m="1" x="2656"/>
        <item m="1" x="1628"/>
        <item m="1" x="1717"/>
        <item m="1" x="917"/>
        <item m="1" x="2125"/>
        <item m="1" x="6077"/>
        <item m="1" x="2760"/>
        <item m="1" x="4194"/>
        <item m="1" x="702"/>
        <item m="1" x="7677"/>
        <item m="1" x="4727"/>
        <item m="1" x="4748"/>
        <item m="1" x="5931"/>
        <item m="1" x="6773"/>
        <item m="1" x="3456"/>
        <item m="1" x="5414"/>
        <item m="1" x="4023"/>
        <item m="1" x="296"/>
        <item m="1" x="4815"/>
        <item m="1" x="7768"/>
        <item m="1" x="1538"/>
        <item m="1" x="3473"/>
        <item m="1" x="2374"/>
        <item m="1" x="2201"/>
        <item m="1" x="6067"/>
        <item m="1" x="362"/>
        <item m="1" x="560"/>
        <item m="1" x="2221"/>
        <item m="1" x="2765"/>
        <item m="1" x="3033"/>
        <item m="1" x="6991"/>
        <item m="1" x="1368"/>
        <item m="1" x="6358"/>
        <item m="1" x="2197"/>
        <item m="1" x="7932"/>
        <item m="1" x="6309"/>
        <item m="1" x="7374"/>
        <item m="1" x="6135"/>
        <item m="1" x="4301"/>
        <item m="1" x="6826"/>
        <item m="1" x="2391"/>
        <item m="1" x="5208"/>
        <item m="1" x="4151"/>
        <item m="1" x="233"/>
        <item m="1" x="4946"/>
        <item m="1" x="2635"/>
        <item m="1" x="5620"/>
        <item m="1" x="7683"/>
        <item m="1" x="4786"/>
        <item m="1" x="5592"/>
        <item m="1" x="5335"/>
        <item m="1" x="3052"/>
        <item m="1" x="3371"/>
        <item m="1" x="4640"/>
        <item m="1" x="1833"/>
        <item m="1" x="6442"/>
        <item m="1" x="5408"/>
        <item m="1" x="1394"/>
        <item m="1" x="4596"/>
        <item m="1" x="4093"/>
        <item m="1" x="7412"/>
        <item m="1" x="298"/>
        <item m="1" x="7848"/>
        <item m="1" x="3731"/>
        <item m="1" x="2920"/>
        <item m="1" x="2828"/>
        <item m="1" x="3566"/>
        <item m="1" x="7577"/>
        <item m="1" x="1746"/>
        <item m="1" x="5101"/>
        <item m="1" x="3736"/>
        <item m="1" x="6935"/>
        <item m="1" x="7655"/>
        <item m="1" x="4066"/>
        <item m="1" x="5498"/>
        <item m="1" x="2181"/>
        <item m="1" x="6031"/>
        <item m="1" x="5676"/>
        <item m="1" x="901"/>
        <item m="1" x="4999"/>
        <item m="1" x="5902"/>
        <item m="1" x="3781"/>
        <item m="1" x="7437"/>
        <item m="1" x="7800"/>
        <item m="1" x="7806"/>
        <item m="1" x="2339"/>
        <item m="1" x="3596"/>
        <item m="1" x="4150"/>
        <item m="1" x="4391"/>
        <item m="1" x="2919"/>
        <item m="1" x="6338"/>
        <item m="1" x="6597"/>
        <item m="1" x="1419"/>
        <item m="1" x="7589"/>
        <item m="1" x="434"/>
        <item m="1" x="4998"/>
        <item m="1" x="4025"/>
        <item m="1" x="114"/>
        <item m="1" x="3135"/>
        <item m="1" x="7687"/>
        <item m="1" x="386"/>
        <item m="1" x="2153"/>
        <item m="1" x="7201"/>
        <item m="1" x="6134"/>
        <item m="1" x="2601"/>
        <item m="1" x="3257"/>
        <item m="1" x="5280"/>
        <item m="1" x="2241"/>
        <item m="1" x="3538"/>
        <item m="1" x="2188"/>
        <item m="1" x="4080"/>
        <item m="1" x="6970"/>
        <item m="1" x="6359"/>
        <item m="1" x="2808"/>
        <item m="1" x="7778"/>
        <item m="1" x="464"/>
        <item m="1" x="1665"/>
        <item m="1" x="3946"/>
        <item m="1" x="1062"/>
        <item m="1" x="5822"/>
        <item m="1" x="4364"/>
        <item m="1" x="5240"/>
        <item m="1" x="7048"/>
        <item m="1" x="1894"/>
        <item m="1" x="2149"/>
        <item m="1" x="2723"/>
        <item m="1" x="5445"/>
        <item m="1" x="4948"/>
        <item m="1" x="540"/>
        <item m="1" x="6852"/>
        <item m="1" x="7974"/>
        <item m="1" x="2152"/>
        <item m="1" x="3974"/>
        <item m="1" x="4376"/>
        <item m="1" x="707"/>
        <item m="1" x="6950"/>
        <item m="1" x="3074"/>
        <item m="1" x="3636"/>
        <item m="1" x="6112"/>
        <item m="1" x="7099"/>
        <item m="1" x="168"/>
        <item m="1" x="624"/>
        <item m="1" x="4395"/>
        <item m="1" x="2370"/>
        <item m="1" x="3086"/>
        <item m="1" x="577"/>
        <item m="1" x="5095"/>
        <item m="1" x="6564"/>
        <item m="1" x="7777"/>
        <item m="1" x="5369"/>
        <item m="1" x="583"/>
        <item m="1" x="710"/>
        <item m="1" x="5712"/>
        <item m="1" x="2267"/>
        <item m="1" x="1260"/>
        <item m="1" x="864"/>
        <item m="1" x="4694"/>
        <item m="1" x="1777"/>
        <item m="1" x="562"/>
        <item m="1" x="1145"/>
        <item m="1" x="6886"/>
        <item m="1" x="3673"/>
        <item m="1" x="1602"/>
        <item m="1" x="2639"/>
        <item m="1" x="2719"/>
        <item m="1" x="1355"/>
        <item m="1" x="5242"/>
        <item m="1" x="4099"/>
        <item m="1" x="7988"/>
        <item m="1" x="4866"/>
        <item m="1" x="1863"/>
        <item m="1" x="2741"/>
        <item m="1" x="7445"/>
        <item m="1" x="3170"/>
        <item m="1" x="670"/>
        <item m="1" x="2597"/>
        <item m="1" x="7527"/>
        <item m="1" x="2093"/>
        <item m="1" x="6148"/>
        <item m="1" x="6396"/>
        <item m="1" x="4335"/>
        <item m="1" x="1847"/>
        <item m="1" x="1902"/>
        <item m="1" x="6047"/>
        <item m="1" x="2590"/>
        <item m="1" x="2953"/>
        <item m="1" x="2859"/>
        <item m="1" x="7105"/>
        <item m="1" x="7994"/>
        <item m="1" x="4375"/>
        <item m="1" x="3479"/>
        <item m="1" x="221"/>
        <item m="1" x="5821"/>
        <item m="1" x="3899"/>
        <item m="1" x="1860"/>
        <item m="1" x="2189"/>
        <item m="1" x="2446"/>
        <item m="1" x="4135"/>
        <item m="1" x="6070"/>
        <item m="1" x="495"/>
        <item m="1" x="6712"/>
        <item m="1" x="7741"/>
        <item m="1" x="7914"/>
        <item m="1" x="4508"/>
        <item m="1" x="7233"/>
        <item m="1" x="2287"/>
        <item m="1" x="1515"/>
        <item m="1" x="1763"/>
        <item m="1" x="7983"/>
        <item m="1" x="6223"/>
        <item m="1" x="7221"/>
        <item m="1" x="5725"/>
        <item m="1" x="2560"/>
        <item m="1" x="2404"/>
        <item m="1" x="4918"/>
        <item m="1" x="2669"/>
        <item m="1" x="4324"/>
        <item m="1" x="1209"/>
        <item m="1" x="7177"/>
        <item m="1" x="1332"/>
        <item m="1" x="2185"/>
        <item m="1" x="952"/>
        <item m="1" x="346"/>
        <item m="1" x="7211"/>
        <item m="1" x="6295"/>
        <item m="1" x="5005"/>
        <item m="1" x="1294"/>
        <item m="1" x="6790"/>
        <item m="1" x="996"/>
        <item m="1" x="3982"/>
        <item m="1" x="3021"/>
        <item m="1" x="5349"/>
        <item m="1" x="1255"/>
        <item m="1" x="4705"/>
        <item m="1" x="1975"/>
        <item m="1" x="1521"/>
        <item m="1" x="5441"/>
        <item m="1" x="4320"/>
        <item m="1" x="812"/>
        <item m="1" x="345"/>
        <item m="1" x="7999"/>
        <item m="1" x="1298"/>
        <item m="1" x="2619"/>
        <item m="1" x="4322"/>
        <item m="1" x="1582"/>
        <item m="1" x="3282"/>
        <item m="1" x="7673"/>
        <item m="1" x="4629"/>
        <item m="1" x="2228"/>
        <item m="1" x="1875"/>
        <item m="1" x="4827"/>
        <item m="1" x="167"/>
        <item m="1" x="2236"/>
        <item m="1" x="4509"/>
        <item m="1" x="4820"/>
        <item m="1" x="5564"/>
        <item m="1" x="317"/>
        <item m="1" x="627"/>
        <item m="1" x="5435"/>
        <item m="1" x="644"/>
        <item m="1" x="3293"/>
        <item m="1" x="7853"/>
        <item m="1" x="5365"/>
        <item m="1" x="941"/>
        <item m="1" x="1977"/>
        <item m="1" x="1707"/>
        <item m="1" x="2928"/>
        <item m="1" x="419"/>
        <item m="1" x="1139"/>
        <item m="1" x="3287"/>
        <item m="1" x="844"/>
        <item m="1" x="6558"/>
        <item m="1" x="2257"/>
        <item m="1" x="5481"/>
        <item m="1" x="5769"/>
        <item m="1" x="7370"/>
        <item m="1" x="5485"/>
        <item m="1" x="7016"/>
        <item m="1" x="7409"/>
        <item m="1" x="5290"/>
        <item m="1" x="7953"/>
        <item m="1" x="7529"/>
        <item m="1" x="3710"/>
        <item m="1" x="6830"/>
        <item m="1" x="2211"/>
        <item m="1" x="4711"/>
        <item m="1" x="615"/>
        <item m="1" x="705"/>
        <item m="1" x="1268"/>
        <item m="1" x="2940"/>
        <item m="1" x="3844"/>
        <item m="1" x="6042"/>
        <item m="1" x="4136"/>
        <item m="1" x="6466"/>
        <item m="1" x="3597"/>
        <item m="1" x="6446"/>
        <item m="1" x="6467"/>
        <item m="1" x="4881"/>
        <item m="1" x="6708"/>
        <item m="1" x="1670"/>
        <item m="1" x="6366"/>
        <item m="1" x="4516"/>
        <item m="1" x="262"/>
        <item m="1" x="7915"/>
        <item m="1" x="944"/>
        <item m="1" x="2931"/>
        <item m="1" x="3171"/>
        <item m="1" x="4074"/>
        <item m="1" x="551"/>
        <item m="1" x="1939"/>
        <item m="1" x="6550"/>
        <item m="1" x="1053"/>
        <item m="1" x="4521"/>
        <item m="1" x="4843"/>
        <item m="1" x="6527"/>
        <item m="1" x="4204"/>
        <item m="1" x="7207"/>
        <item m="1" x="145"/>
        <item m="1" x="1799"/>
        <item m="1" x="389"/>
        <item m="1" x="4951"/>
        <item m="1" x="3618"/>
        <item m="1" x="6273"/>
        <item m="1" x="5066"/>
        <item m="1" x="7871"/>
        <item m="1" x="5519"/>
        <item m="1" x="7388"/>
        <item m="1" x="325"/>
        <item m="1" x="2140"/>
        <item m="1" x="441"/>
        <item m="1" x="1992"/>
        <item m="1" x="4360"/>
        <item m="1" x="736"/>
        <item m="1" x="1201"/>
        <item m="1" x="4980"/>
        <item m="1" x="7401"/>
        <item m="1" x="6444"/>
        <item m="1" x="7541"/>
        <item m="1" x="5574"/>
        <item m="1" x="1310"/>
        <item m="1" x="3585"/>
        <item m="1" x="6370"/>
        <item m="1" x="5285"/>
        <item m="1" x="4297"/>
        <item m="1" x="1946"/>
        <item m="1" x="4738"/>
        <item m="1" x="7787"/>
        <item m="1" x="3782"/>
        <item m="1" x="1204"/>
        <item m="1" x="7442"/>
        <item m="1" x="5395"/>
        <item m="1" x="869"/>
        <item m="1" x="6352"/>
        <item m="1" x="3465"/>
        <item m="1" x="2518"/>
        <item m="1" x="2184"/>
        <item m="1" x="6283"/>
        <item m="1" x="3210"/>
        <item m="1" x="6971"/>
        <item m="1" x="5080"/>
        <item m="1" x="3392"/>
        <item m="1" x="6013"/>
        <item m="1" x="6136"/>
        <item m="1" x="3409"/>
        <item m="1" x="374"/>
        <item m="1" x="1023"/>
        <item m="1" x="3292"/>
        <item m="1" x="7873"/>
        <item m="1" x="3511"/>
        <item m="1" x="1058"/>
        <item m="1" x="274"/>
        <item m="1" x="4333"/>
        <item m="1" x="1580"/>
        <item m="1" x="2459"/>
        <item m="1" x="7108"/>
        <item m="1" x="3524"/>
        <item m="1" x="1148"/>
        <item m="1" x="117"/>
        <item m="1" x="181"/>
        <item m="1" x="5529"/>
        <item m="1" x="1488"/>
        <item m="1" x="275"/>
        <item m="1" x="7884"/>
        <item m="1" x="5942"/>
        <item m="1" x="385"/>
        <item m="1" x="1349"/>
        <item m="1" x="2979"/>
        <item m="1" x="5396"/>
        <item m="1" x="4408"/>
        <item m="1" x="1514"/>
        <item m="1" x="2844"/>
        <item m="1" x="7342"/>
        <item m="1" x="7441"/>
        <item m="1" x="6562"/>
        <item m="1" x="965"/>
        <item m="1" x="4850"/>
        <item m="1" x="7454"/>
        <item m="1" x="2551"/>
        <item m="1" x="7987"/>
        <item m="1" x="6688"/>
        <item m="1" x="4852"/>
        <item m="1" x="5072"/>
        <item m="1" x="2429"/>
        <item m="1" x="5655"/>
        <item m="1" x="867"/>
        <item m="1" x="2397"/>
        <item m="1" x="5051"/>
        <item m="1" x="968"/>
        <item m="1" x="6909"/>
        <item m="1" x="7646"/>
        <item m="1" x="5954"/>
        <item m="1" x="7022"/>
        <item m="1" x="1348"/>
        <item m="1" x="711"/>
        <item m="1" x="3249"/>
        <item m="1" x="7668"/>
        <item m="1" x="5976"/>
        <item m="1" x="4290"/>
        <item m="1" x="5500"/>
        <item m="1" x="5719"/>
        <item m="1" x="4643"/>
        <item m="1" x="5699"/>
        <item m="1" x="785"/>
        <item m="1" x="1129"/>
        <item m="1" x="882"/>
        <item m="1" x="2191"/>
        <item m="1" x="2569"/>
        <item m="1" x="3910"/>
        <item m="1" x="1967"/>
        <item m="1" x="7866"/>
        <item m="1" x="454"/>
        <item m="1" x="5295"/>
        <item m="1" x="3294"/>
        <item m="1" x="2401"/>
        <item m="1" x="4311"/>
        <item m="1" x="1506"/>
        <item m="1" x="87"/>
        <item m="1" x="6915"/>
        <item m="1" x="1949"/>
        <item m="1" x="7038"/>
        <item m="1" x="5697"/>
        <item m="1" x="7570"/>
        <item m="1" x="3784"/>
        <item m="1" x="4947"/>
        <item m="1" x="4036"/>
        <item m="1" x="1214"/>
        <item m="1" x="1442"/>
        <item m="1" x="2317"/>
        <item m="1" x="7479"/>
        <item m="1" x="4936"/>
        <item m="1" x="2746"/>
        <item m="1" x="889"/>
        <item m="1" x="1814"/>
        <item m="1" x="416"/>
        <item m="1" x="4503"/>
        <item m="1" x="3142"/>
        <item m="1" x="3790"/>
        <item m="1" x="5183"/>
        <item m="1" x="6657"/>
        <item m="1" x="3219"/>
        <item m="1" x="3633"/>
        <item m="1" x="3172"/>
        <item m="1" x="5860"/>
        <item m="1" x="7815"/>
        <item m="1" x="1485"/>
        <item m="1" x="2435"/>
        <item m="1" x="3087"/>
        <item m="1" x="6545"/>
        <item m="1" x="5593"/>
        <item m="1" x="7066"/>
        <item m="1" x="3434"/>
        <item m="1" x="2960"/>
        <item m="1" x="857"/>
        <item m="1" x="7284"/>
        <item m="1" x="4185"/>
        <item m="1" x="6433"/>
        <item m="1" x="7218"/>
        <item m="1" x="4555"/>
        <item m="1" x="6548"/>
        <item m="1" x="3304"/>
        <item m="1" x="4926"/>
        <item m="1" x="3805"/>
        <item m="1" x="6634"/>
        <item m="1" x="3333"/>
        <item m="1" x="6004"/>
        <item m="1" x="6563"/>
        <item m="1" x="6746"/>
        <item m="1" x="5203"/>
        <item m="1" x="5225"/>
        <item m="1" x="5702"/>
        <item m="1" x="2195"/>
        <item m="1" x="5715"/>
        <item m="1" x="5243"/>
        <item m="1" x="3144"/>
        <item m="1" x="4470"/>
        <item m="1" x="6368"/>
        <item m="1" x="3050"/>
        <item m="1" x="6894"/>
        <item m="1" x="761"/>
        <item m="1" x="7923"/>
        <item m="1" x="6779"/>
        <item m="1" x="4338"/>
        <item m="1" x="179"/>
        <item m="1" x="2089"/>
        <item m="1" x="4085"/>
        <item m="1" x="1395"/>
        <item m="1" x="1649"/>
        <item m="1" x="5119"/>
        <item m="1" x="1242"/>
        <item m="1" x="1547"/>
        <item m="1" x="357"/>
        <item m="1" x="7282"/>
        <item m="1" x="344"/>
        <item m="1" x="6353"/>
        <item m="1" x="1316"/>
        <item m="1" x="5795"/>
        <item m="1" x="7484"/>
        <item m="1" x="5134"/>
        <item m="1" x="4928"/>
        <item m="1" x="7770"/>
        <item m="1" x="3825"/>
        <item m="1" x="7756"/>
        <item m="1" x="2316"/>
        <item m="1" x="4608"/>
        <item m="1" x="4916"/>
        <item m="1" x="1502"/>
        <item m="1" x="2689"/>
        <item m="1" x="5117"/>
        <item m="1" x="2937"/>
        <item m="1" x="2678"/>
        <item m="1" x="6157"/>
        <item m="1" x="511"/>
        <item m="1" x="7883"/>
        <item m="1" x="2237"/>
        <item m="1" x="6951"/>
        <item m="1" x="4690"/>
        <item m="1" x="4287"/>
        <item m="1" x="1942"/>
        <item m="1" x="5329"/>
        <item m="1" x="2212"/>
        <item m="1" x="3280"/>
        <item m="1" x="2558"/>
        <item m="1" x="4909"/>
        <item m="1" x="86"/>
        <item m="1" x="6201"/>
        <item m="1" x="2675"/>
        <item m="1" x="3024"/>
        <item m="1" x="3045"/>
        <item m="1" x="3909"/>
        <item m="1" x="5873"/>
        <item m="1" x="3059"/>
        <item m="1" x="3122"/>
        <item m="1" x="3593"/>
        <item m="1" x="5862"/>
        <item m="1" x="1509"/>
        <item m="1" x="4964"/>
        <item m="1" x="6323"/>
        <item m="1" x="506"/>
        <item m="1" x="2253"/>
        <item m="1" x="3221"/>
        <item m="1" x="4317"/>
        <item m="1" x="4214"/>
        <item m="1" x="4231"/>
        <item m="1" x="3921"/>
        <item m="1" x="4010"/>
        <item m="1" x="3539"/>
        <item m="1" x="4473"/>
        <item m="1" x="5391"/>
        <item m="1" x="7029"/>
        <item m="1" x="5745"/>
        <item m="1" x="5238"/>
        <item m="1" x="943"/>
        <item m="1" x="1226"/>
        <item m="1" x="3410"/>
        <item m="1" x="7557"/>
        <item m="1" x="7705"/>
        <item m="1" x="7797"/>
        <item m="1" x="2984"/>
        <item m="1" x="3907"/>
        <item m="1" x="6827"/>
        <item m="1" x="3917"/>
        <item m="1" x="4379"/>
        <item m="1" x="1684"/>
        <item m="1" x="4715"/>
        <item m="1" x="5069"/>
        <item m="1" x="4898"/>
        <item m="1" x="1613"/>
        <item m="1" x="7773"/>
        <item m="1" x="1223"/>
        <item m="1" x="6968"/>
        <item m="1" x="292"/>
        <item m="1" x="5037"/>
        <item m="1" x="5114"/>
        <item m="1" x="1075"/>
        <item m="1" x="2148"/>
        <item m="1" x="1304"/>
        <item m="1" x="848"/>
        <item m="1" x="2004"/>
        <item m="1" x="6293"/>
        <item m="1" x="1767"/>
        <item m="1" x="1709"/>
        <item m="1" x="4630"/>
        <item m="1" x="7387"/>
        <item m="1" x="432"/>
        <item m="1" x="2588"/>
        <item m="1" x="5126"/>
        <item m="1" x="625"/>
        <item m="1" x="6251"/>
        <item m="1" x="4394"/>
        <item m="1" x="1886"/>
        <item m="1" x="2180"/>
        <item m="1" x="3284"/>
        <item m="1" x="4631"/>
        <item m="1" x="7836"/>
        <item m="1" x="4670"/>
        <item m="1" x="4826"/>
        <item m="1" x="3737"/>
        <item m="1" x="1020"/>
        <item m="1" x="5471"/>
        <item m="1" x="4274"/>
        <item m="1" x="6113"/>
        <item m="1" x="5965"/>
        <item m="1" x="2915"/>
        <item m="1" x="1791"/>
        <item m="1" x="4055"/>
        <item m="1" x="1724"/>
        <item m="1" x="5057"/>
        <item m="1" x="4885"/>
        <item m="1" x="2586"/>
        <item m="1" x="2295"/>
        <item m="1" x="2210"/>
        <item m="1" x="6205"/>
        <item m="1" x="2358"/>
        <item m="1" x="2533"/>
        <item m="1" x="2755"/>
        <item m="1" x="6506"/>
        <item m="1" x="3083"/>
        <item m="1" x="6669"/>
        <item m="1" x="1920"/>
        <item m="1" x="6090"/>
        <item m="1" x="7323"/>
        <item m="1" x="7337"/>
        <item m="1" x="2732"/>
        <item m="1" x="6334"/>
        <item m="1" x="5150"/>
        <item m="1" x="475"/>
        <item m="1" x="1032"/>
        <item m="1" x="5606"/>
        <item m="1" x="1899"/>
        <item m="1" x="493"/>
        <item m="1" x="3850"/>
        <item m="1" x="407"/>
        <item m="1" x="2120"/>
        <item m="1" x="2963"/>
        <item m="1" x="3876"/>
        <item m="1" x="5565"/>
        <item m="1" x="6685"/>
        <item m="1" x="779"/>
        <item m="1" x="674"/>
        <item m="1" x="439"/>
        <item m="1" x="3431"/>
        <item m="1" x="6927"/>
        <item m="1" x="3494"/>
        <item m="1" x="2022"/>
        <item m="1" x="737"/>
        <item m="1" x="7724"/>
        <item m="1" x="4911"/>
        <item m="1" x="5576"/>
        <item m="1" x="2322"/>
        <item m="1" x="4585"/>
        <item m="1" x="2505"/>
        <item m="1" x="1466"/>
        <item m="1" x="3544"/>
        <item m="1" x="1056"/>
        <item m="1" x="819"/>
        <item m="1" x="7940"/>
        <item m="1" x="6700"/>
        <item m="1" x="5179"/>
        <item m="1" x="3550"/>
        <item m="1" x="6887"/>
        <item m="1" x="5878"/>
        <item m="1" x="6820"/>
        <item m="1" x="4971"/>
        <item m="1" x="7069"/>
        <item m="1" x="4718"/>
        <item m="1" x="1957"/>
        <item m="1" x="1093"/>
        <item m="1" x="1728"/>
        <item m="1" x="5294"/>
        <item m="1" x="394"/>
        <item m="1" x="3534"/>
        <item m="1" x="3046"/>
        <item m="1" x="5680"/>
        <item m="1" x="7991"/>
        <item m="1" x="6570"/>
        <item m="1" x="5018"/>
        <item m="1" x="1734"/>
        <item m="1" x="6414"/>
        <item m="1" x="2151"/>
        <item m="1" x="3957"/>
        <item m="1" x="6429"/>
        <item m="1" x="6269"/>
        <item m="1" x="3900"/>
        <item m="1" x="6865"/>
        <item m="1" x="4506"/>
        <item m="1" x="3361"/>
        <item m="1" x="6636"/>
        <item m="1" x="3057"/>
        <item m="1" x="1220"/>
        <item m="1" x="991"/>
        <item m="1" x="7286"/>
        <item m="1" x="5503"/>
        <item m="1" x="4011"/>
        <item m="1" x="2454"/>
        <item m="1" x="5038"/>
        <item m="1" x="6094"/>
        <item m="1" x="2312"/>
        <item m="1" x="7740"/>
        <item m="1" x="3619"/>
        <item m="1" x="437"/>
        <item m="1" x="2791"/>
        <item m="1" x="7685"/>
        <item m="1" x="1131"/>
        <item m="1" x="2972"/>
        <item m="1" x="6937"/>
        <item m="1" x="6543"/>
        <item m="1" x="7798"/>
        <item m="1" x="2106"/>
        <item m="1" x="4024"/>
        <item m="1" x="6162"/>
        <item m="1" x="5431"/>
        <item m="1" x="7912"/>
        <item m="1" x="1396"/>
        <item m="1" x="4644"/>
        <item m="1" x="2950"/>
        <item m="1" x="1261"/>
        <item m="1" x="1050"/>
        <item m="1" x="7632"/>
        <item m="1" x="3167"/>
        <item m="1" x="5392"/>
        <item m="1" x="7829"/>
        <item m="1" x="6227"/>
        <item m="1" x="3682"/>
        <item m="1" x="995"/>
        <item m="1" x="5054"/>
        <item m="1" x="4609"/>
        <item m="1" x="5995"/>
        <item m="1" x="783"/>
        <item m="1" x="6966"/>
        <item m="1" x="6797"/>
        <item m="1" x="2730"/>
        <item m="1" x="685"/>
        <item m="1" x="6681"/>
        <item m="1" x="7252"/>
        <item m="1" x="5465"/>
        <item m="1" x="2321"/>
        <item m="1" x="5633"/>
        <item m="1" x="2714"/>
        <item m="1" x="6492"/>
        <item m="1" x="4589"/>
        <item m="1" x="7425"/>
        <item m="1" x="2508"/>
        <item m="1" x="1326"/>
        <item m="1" x="815"/>
        <item m="1" x="972"/>
        <item m="1" x="6481"/>
        <item m="1" x="7332"/>
        <item m="1" x="6240"/>
        <item m="1" x="1080"/>
        <item m="1" x="5111"/>
        <item m="1" x="3750"/>
        <item m="1" x="7952"/>
        <item m="1" x="5814"/>
        <item m="1" x="7228"/>
        <item m="1" x="1171"/>
        <item m="1" x="3285"/>
        <item m="1" x="4205"/>
        <item m="1" x="6769"/>
        <item m="1" x="6030"/>
        <item m="1" x="4228"/>
        <item m="1" x="574"/>
        <item m="1" x="2301"/>
        <item m="1" x="2464"/>
        <item m="1" x="3380"/>
        <item m="1" x="7235"/>
        <item m="1" x="2661"/>
        <item m="1" x="1988"/>
        <item m="1" x="4938"/>
        <item m="1" x="6026"/>
        <item m="1" x="3813"/>
        <item m="1" x="3599"/>
        <item m="1" x="7674"/>
        <item m="1" x="3503"/>
        <item m="1" x="7766"/>
        <item m="1" x="321"/>
        <item m="1" x="6074"/>
        <item m="1" x="3726"/>
        <item m="1" x="3919"/>
        <item m="1" x="2113"/>
        <item m="1" x="1340"/>
        <item m="1" x="3288"/>
        <item m="1" x="3038"/>
        <item m="1" x="2208"/>
        <item m="1" x="4305"/>
        <item m="1" x="2134"/>
        <item m="1" x="468"/>
        <item m="1" x="1046"/>
        <item m="1" x="6907"/>
        <item m="1" x="4793"/>
        <item m="1" x="6343"/>
        <item m="1" x="6895"/>
        <item m="1" x="5544"/>
        <item m="1" x="6519"/>
        <item m="1" x="1604"/>
        <item m="1" x="477"/>
        <item m="1" x="5895"/>
        <item m="1" x="6486"/>
        <item m="1" x="1620"/>
        <item m="1" x="4098"/>
        <item m="1" x="7330"/>
        <item m="1" x="3200"/>
        <item m="1" x="7825"/>
        <item m="1" x="1457"/>
        <item m="1" x="4732"/>
        <item m="1" x="1431"/>
        <item m="1" x="906"/>
        <item m="1" x="5000"/>
        <item m="1" x="6811"/>
        <item m="1" x="119"/>
        <item m="1" x="486"/>
        <item m="1" x="7213"/>
        <item m="1" x="235"/>
        <item m="1" x="807"/>
        <item m="1" x="7492"/>
        <item m="1" x="852"/>
        <item m="1" x="973"/>
        <item m="1" x="640"/>
        <item m="1" x="5012"/>
        <item m="1" x="2763"/>
        <item m="1" x="693"/>
        <item m="1" x="6491"/>
        <item m="1" x="2564"/>
        <item m="1" x="6502"/>
        <item m="1" x="643"/>
        <item m="1" x="5041"/>
        <item m="1" x="5257"/>
        <item m="1" x="113"/>
        <item m="1" x="3471"/>
        <item m="1" x="393"/>
        <item m="1" x="491"/>
        <item m="1" x="3107"/>
        <item m="1" x="4563"/>
        <item m="1" x="6985"/>
        <item m="1" x="3930"/>
        <item m="1" x="1544"/>
        <item m="1" x="2881"/>
        <item m="1" x="7817"/>
        <item m="1" x="5443"/>
        <item m="1" x="1551"/>
        <item m="1" x="1986"/>
        <item m="1" x="3794"/>
        <item m="1" x="4176"/>
        <item m="1" x="6690"/>
        <item m="1" x="1701"/>
        <item m="1" x="5656"/>
        <item m="1" x="7841"/>
        <item m="1" x="6814"/>
        <item m="1" x="6063"/>
        <item m="1" x="5695"/>
        <item m="1" x="1943"/>
        <item m="1" x="4426"/>
        <item m="1" x="1410"/>
        <item m="1" x="1158"/>
        <item m="1" x="592"/>
        <item m="1" x="3565"/>
        <item m="1" x="3408"/>
        <item m="1" x="3124"/>
        <item m="1" x="1045"/>
        <item m="1" x="3053"/>
        <item m="1" x="675"/>
        <item m="1" x="878"/>
        <item m="1" x="6736"/>
        <item m="1" x="5045"/>
        <item m="1" x="5601"/>
        <item m="1" x="1272"/>
        <item m="1" x="4610"/>
        <item m="1" x="453"/>
        <item m="1" x="3613"/>
        <item m="1" x="7142"/>
        <item m="1" x="3325"/>
        <item m="1" x="7165"/>
        <item m="1" x="3841"/>
        <item m="1" x="5417"/>
        <item m="1" x="3806"/>
        <item m="1" x="470"/>
        <item m="1" x="872"/>
        <item m="1" x="4930"/>
        <item m="1" x="6780"/>
        <item m="1" x="84"/>
        <item m="1" x="4459"/>
        <item m="1" x="6286"/>
        <item m="1" x="7295"/>
        <item m="1" x="765"/>
        <item m="1" x="6521"/>
        <item m="1" x="817"/>
        <item m="1" x="4912"/>
        <item m="1" x="3714"/>
        <item m="1" x="4982"/>
        <item m="1" x="2720"/>
        <item m="1" x="657"/>
        <item m="1" x="2467"/>
        <item m="1" x="2537"/>
        <item m="1" x="5524"/>
        <item m="1" x="7638"/>
        <item m="1" x="4972"/>
        <item m="1" x="4284"/>
        <item m="1" x="7160"/>
        <item m="1" x="2514"/>
        <item m="1" x="7426"/>
        <item m="1" x="7543"/>
        <item m="1" x="2116"/>
        <item m="1" x="3592"/>
        <item m="1" x="2996"/>
        <item m="1" x="3871"/>
        <item m="1" x="584"/>
        <item m="1" x="1912"/>
        <item m="1" x="7783"/>
        <item m="1" x="5420"/>
        <item m="1" x="1516"/>
        <item m="1" x="1037"/>
        <item m="1" x="2848"/>
        <item m="1" x="3198"/>
        <item m="1" x="2664"/>
        <item m="1" x="700"/>
        <item m="1" x="4664"/>
        <item m="1" x="7808"/>
        <item m="1" x="6745"/>
        <item m="1" x="6023"/>
        <item m="1" x="4706"/>
        <item m="1" x="5916"/>
        <item m="1" x="3469"/>
        <item m="1" x="1373"/>
        <item m="1" x="144"/>
        <item m="1" x="7590"/>
        <item m="1" x="3523"/>
        <item m="1" x="7391"/>
        <item m="1" x="3088"/>
        <item m="1" x="992"/>
        <item m="1" x="2064"/>
        <item m="1" x="4642"/>
        <item m="1" x="846"/>
        <item m="1" x="5778"/>
        <item m="1" x="4975"/>
        <item m="1" x="4613"/>
        <item m="1" x="242"/>
        <item m="1" x="3658"/>
        <item m="1" x="6224"/>
        <item m="1" x="6625"/>
        <item m="1" x="5632"/>
        <item m="1" x="283"/>
        <item m="1" x="603"/>
        <item m="1" x="1031"/>
        <item m="1" x="2028"/>
        <item m="1" x="2608"/>
        <item m="1" x="2039"/>
        <item m="1" x="2817"/>
        <item m="1" x="7648"/>
        <item m="1" x="6328"/>
        <item m="1" x="7226"/>
        <item m="1" x="4223"/>
        <item m="1" x="5961"/>
        <item m="1" x="5046"/>
        <item m="1" x="7849"/>
        <item m="1" x="4580"/>
        <item m="1" x="563"/>
        <item m="1" x="1241"/>
        <item m="1" x="304"/>
        <item m="1" x="2109"/>
        <item m="1" x="6823"/>
        <item m="1" x="1500"/>
        <item m="1" x="3030"/>
        <item m="1" x="4858"/>
        <item m="1" x="6672"/>
        <item m="1" x="3695"/>
        <item m="1" x="3735"/>
        <item m="1" x="138"/>
        <item m="1" x="7956"/>
        <item m="1" x="3276"/>
        <item m="1" x="7186"/>
        <item m="1" x="5934"/>
        <item m="1" x="7737"/>
        <item m="1" x="2363"/>
        <item m="1" x="2736"/>
        <item m="1" x="1592"/>
        <item m="1" x="3154"/>
        <item m="1" x="6103"/>
        <item m="1" x="1993"/>
        <item m="1" x="5855"/>
        <item m="1" x="2482"/>
        <item m="1" x="5352"/>
        <item m="1" x="300"/>
        <item m="1" x="5152"/>
        <item m="1" x="1526"/>
        <item m="1" x="4891"/>
        <item m="1" x="250"/>
        <item m="1" x="2204"/>
        <item m="1" x="5757"/>
        <item m="1" x="5163"/>
        <item m="1" x="5187"/>
        <item m="1" x="1356"/>
        <item m="1" x="3346"/>
        <item m="1" x="5811"/>
        <item m="1" x="3268"/>
        <item m="1" x="4749"/>
        <item m="1" x="1655"/>
        <item m="1" x="514"/>
        <item m="1" x="5705"/>
        <item m="1" x="2572"/>
        <item m="1" x="5776"/>
        <item m="1" x="6163"/>
        <item m="1" x="3367"/>
        <item m="1" x="5292"/>
        <item m="1" x="6149"/>
        <item m="1" x="2307"/>
        <item m="1" x="7907"/>
        <item m="1" x="4777"/>
        <item m="1" x="5753"/>
        <item m="1" x="5343"/>
        <item m="1" x="6617"/>
        <item m="1" x="4233"/>
        <item m="1" x="2516"/>
        <item m="1" x="4743"/>
        <item m="1" x="1369"/>
        <item m="1" x="6028"/>
        <item m="1" x="1423"/>
        <item m="1" x="1654"/>
        <item m="1" x="7851"/>
        <item m="1" x="2274"/>
        <item m="1" x="907"/>
        <item m="1" x="7546"/>
        <item m="1" x="6679"/>
        <item m="1" x="3290"/>
        <item m="1" x="4906"/>
        <item m="1" x="3914"/>
        <item m="1" x="3770"/>
        <item m="1" x="4445"/>
        <item m="1" x="6476"/>
        <item m="1" x="1450"/>
        <item m="1" x="2009"/>
        <item m="1" x="7364"/>
        <item m="1" x="4794"/>
        <item m="1" x="5013"/>
        <item m="1" x="7592"/>
        <item m="1" x="199"/>
        <item m="1" x="3991"/>
        <item m="1" x="7277"/>
        <item m="1" x="1013"/>
        <item m="1" x="980"/>
        <item m="1" x="7482"/>
        <item m="1" x="6448"/>
        <item m="1" x="3717"/>
        <item m="1" x="3603"/>
        <item m="1" x="3977"/>
        <item m="1" x="7004"/>
        <item m="1" x="5230"/>
        <item m="1" x="3713"/>
        <item m="1" x="4963"/>
        <item m="1" x="3778"/>
        <item m="1" x="4862"/>
        <item m="1" x="6474"/>
        <item m="1" x="125"/>
        <item m="1" x="655"/>
        <item m="1" x="3775"/>
        <item m="1" x="1307"/>
        <item m="1" x="1229"/>
        <item m="1" x="4292"/>
        <item m="1" x="3484"/>
        <item m="1" x="5972"/>
        <item m="1" x="7954"/>
        <item m="1" x="3472"/>
        <item m="1" x="1893"/>
        <item m="1" x="2857"/>
        <item m="1" x="5513"/>
        <item m="1" x="1693"/>
        <item m="1" x="3514"/>
        <item m="1" x="1370"/>
        <item m="1" x="4953"/>
        <item m="1" x="5581"/>
        <item m="1" x="7372"/>
        <item m="1" x="2410"/>
        <item m="1" x="3159"/>
        <item m="1" x="3451"/>
        <item m="1" x="4485"/>
        <item m="1" x="1808"/>
        <item m="1" x="535"/>
        <item m="1" x="6436"/>
        <item m="1" x="1082"/>
        <item m="1" x="3626"/>
        <item m="1" x="1111"/>
        <item m="1" x="7436"/>
        <item m="1" x="4854"/>
        <item m="1" x="3624"/>
        <item m="1" x="2843"/>
        <item m="1" x="4683"/>
        <item m="1" x="5432"/>
        <item m="1" x="2528"/>
        <item m="1" x="687"/>
        <item m="1" x="7703"/>
        <item m="1" x="6326"/>
        <item m="1" x="7643"/>
        <item m="1" x="7943"/>
        <item m="1" x="1840"/>
        <item m="1" x="6397"/>
        <item m="1" x="6407"/>
        <item m="1" x="4950"/>
        <item m="1" x="6786"/>
        <item m="1" x="7198"/>
        <item m="1" x="5801"/>
        <item m="1" x="2240"/>
        <item m="1" x="636"/>
        <item m="1" x="5265"/>
        <item m="1" x="164"/>
        <item m="1" x="7536"/>
        <item m="1" x="3206"/>
        <item m="1" x="469"/>
        <item m="1" x="7334"/>
        <item m="1" x="3941"/>
        <item m="1" x="1615"/>
        <item m="1" x="7379"/>
        <item m="1" x="4677"/>
        <item m="1" x="1554"/>
        <item m="1" x="5029"/>
        <item m="1" x="3096"/>
        <item m="1" x="2475"/>
        <item m="1" x="3006"/>
        <item m="1" x="5754"/>
        <item m="1" x="570"/>
        <item m="1" x="5421"/>
        <item m="1" x="2987"/>
        <item m="1" x="2600"/>
        <item m="1" x="2926"/>
        <item m="1" x="5371"/>
        <item m="1" x="1247"/>
        <item m="1" x="3366"/>
        <item m="1" x="7070"/>
        <item m="1" x="7630"/>
        <item m="1" x="245"/>
        <item m="1" x="5673"/>
        <item m="1" x="3341"/>
        <item m="1" x="3976"/>
        <item m="1" x="7140"/>
        <item m="1" x="6431"/>
        <item m="1" x="6078"/>
        <item m="1" x="4072"/>
        <item m="1" x="6873"/>
        <item m="1" x="6236"/>
        <item m="1" x="3666"/>
        <item m="1" x="2925"/>
        <item m="1" x="5949"/>
        <item m="1" x="96"/>
        <item m="1" x="721"/>
        <item m="1" x="340"/>
        <item m="1" x="7544"/>
        <item m="1" x="6116"/>
        <item m="1" x="2164"/>
        <item m="1" x="6875"/>
        <item m="1" x="6193"/>
        <item m="1" x="825"/>
        <item m="1" x="6281"/>
        <item m="1" x="2870"/>
        <item m="1" x="988"/>
        <item m="1" x="2945"/>
        <item m="1" x="3509"/>
        <item m="1" x="2353"/>
        <item m="1" x="5426"/>
        <item m="1" x="5614"/>
        <item m="1" x="5006"/>
        <item m="1" x="3567"/>
        <item m="1" x="3085"/>
        <item m="1" x="3217"/>
        <item m="1" x="5879"/>
        <item m="1" x="4353"/>
        <item m="1" x="5451"/>
        <item m="1" x="7888"/>
        <item m="1" x="3192"/>
        <item m="1" x="7805"/>
        <item m="1" x="3887"/>
        <item m="1" x="1282"/>
        <item m="1" x="2787"/>
        <item m="1" x="7111"/>
        <item m="1" x="6848"/>
        <item m="1" x="3849"/>
        <item m="1" x="2172"/>
        <item m="1" x="1530"/>
        <item m="1" x="2582"/>
        <item m="1" x="2123"/>
        <item m="1" x="3447"/>
        <item m="1" x="6170"/>
        <item m="1" x="3127"/>
        <item m="1" x="3109"/>
        <item m="1" x="3134"/>
        <item m="1" x="6186"/>
        <item m="1" x="6497"/>
        <item m="1" x="5216"/>
        <item m="1" x="1210"/>
        <item m="1" x="1573"/>
        <item m="1" x="5868"/>
        <item m="1" x="7247"/>
        <item m="1" x="6245"/>
        <item m="1" x="6538"/>
        <item m="1" x="7989"/>
        <item m="1" x="5061"/>
        <item m="1" x="7765"/>
        <item m="1" x="5263"/>
        <item m="1" x="462"/>
        <item m="1" x="6847"/>
        <item m="1" x="3329"/>
        <item m="1" x="4788"/>
        <item m="1" x="5494"/>
        <item m="1" x="4469"/>
        <item m="1" x="6663"/>
        <item m="1" x="1128"/>
        <item m="1" x="5153"/>
        <item m="1" x="5861"/>
        <item m="1" x="4558"/>
        <item m="1" x="3728"/>
        <item m="1" x="4358"/>
        <item m="1" x="7313"/>
        <item m="1" x="533"/>
        <item m="1" x="1192"/>
        <item m="1" x="6145"/>
        <item m="1" x="5922"/>
        <item m="1" x="2067"/>
        <item m="1" x="5322"/>
        <item m="1" x="5393"/>
        <item m="1" x="6723"/>
        <item m="1" x="2249"/>
        <item m="1" x="4531"/>
        <item m="1" x="6195"/>
        <item m="1" x="2027"/>
        <item m="1" x="7188"/>
        <item m="1" x="3847"/>
        <item m="1" x="4545"/>
        <item m="1" x="3446"/>
        <item m="1" x="6062"/>
        <item m="1" x="3925"/>
        <item m="1" x="391"/>
        <item m="1" x="1555"/>
        <item m="1" x="4755"/>
        <item m="1" x="2176"/>
        <item m="1" x="6678"/>
        <item m="1" x="3103"/>
        <item m="1" x="2704"/>
        <item m="1" x="3065"/>
        <item m="1" x="6855"/>
        <item m="1" x="974"/>
        <item m="1" x="7516"/>
        <item m="1" x="5255"/>
        <item m="1" x="6680"/>
        <item m="1" x="6824"/>
        <item m="1" x="1312"/>
        <item m="1" x="2699"/>
        <item m="1" x="215"/>
        <item m="1" x="2314"/>
        <item m="1" x="5143"/>
        <item m="1" x="1653"/>
        <item m="1" x="7040"/>
        <item m="1" x="5250"/>
        <item m="1" x="2159"/>
        <item m="1" x="422"/>
        <item m="1" x="517"/>
        <item m="1" x="5001"/>
        <item m="1" x="7458"/>
        <item m="1" x="3320"/>
        <item m="1" x="7642"/>
        <item m="1" x="7727"/>
        <item m="1" x="5884"/>
        <item m="1" x="7106"/>
        <item m="1" x="2623"/>
        <item m="1" x="6510"/>
        <item m="1" x="870"/>
        <item m="1" x="7082"/>
        <item m="1" x="2271"/>
        <item m="1" x="1166"/>
        <item m="1" x="6395"/>
        <item m="1" x="1758"/>
        <item m="1" x="614"/>
        <item m="1" x="6241"/>
        <item m="1" x="5437"/>
        <item m="1" x="3189"/>
        <item m="1" x="5726"/>
        <item m="1" x="7905"/>
        <item m="1" x="2912"/>
        <item m="1" x="6653"/>
        <item m="1" x="6834"/>
        <item m="1" x="6469"/>
        <item m="1" x="7918"/>
        <item m="1" x="1915"/>
        <item m="1" x="4059"/>
        <item m="1" x="4669"/>
        <item m="1" x="2103"/>
        <item m="1" x="982"/>
        <item m="1" x="6660"/>
        <item m="1" x="5447"/>
        <item m="1" x="7827"/>
        <item m="1" x="6631"/>
        <item m="1" x="7399"/>
        <item m="1" x="2262"/>
        <item m="1" x="5977"/>
        <item m="1" x="755"/>
        <item m="1" x="1859"/>
        <item m="1" x="7315"/>
        <item m="1" x="5172"/>
        <item m="1" x="2613"/>
        <item m="1" x="5047"/>
        <item m="1" x="4869"/>
        <item m="1" x="2580"/>
        <item m="1" x="1225"/>
        <item m="1" x="1014"/>
        <item m="1" x="3322"/>
        <item m="1" x="1256"/>
        <item m="1" x="2403"/>
        <item m="1" x="5888"/>
        <item m="1" x="190"/>
        <item m="1" x="6710"/>
        <item m="1" x="948"/>
        <item m="1" x="5409"/>
        <item m="1" x="6487"/>
        <item m="1" x="5103"/>
        <item m="1" x="5425"/>
        <item m="1" x="5065"/>
        <item m="1" x="5920"/>
        <item m="1" x="793"/>
        <item m="1" x="709"/>
        <item m="1" x="1083"/>
        <item m="1" x="1756"/>
        <item m="1" x="2829"/>
        <item m="1" x="150"/>
        <item m="1" x="3372"/>
        <item m="1" x="5205"/>
        <item m="1" x="5800"/>
        <item m="1" x="1481"/>
        <item m="1" x="4809"/>
        <item m="1" x="3058"/>
        <item m="1" x="5339"/>
        <item m="1" x="7847"/>
        <item m="1" x="361"/>
        <item m="1" x="3164"/>
        <item m="1" x="7634"/>
        <item m="1" x="3547"/>
        <item m="1" x="6495"/>
        <item m="1" x="5068"/>
        <item m="1" x="2150"/>
        <item m="1" x="5303"/>
        <item m="1" x="3283"/>
        <item m="1" x="1497"/>
        <item m="1" x="4385"/>
        <item m="1" x="1484"/>
        <item m="1" x="5338"/>
        <item m="1" x="2393"/>
        <item m="1" x="6316"/>
        <item m="1" x="4362"/>
        <item m="1" x="3536"/>
        <item m="1" x="3461"/>
        <item m="1" x="6246"/>
        <item m="1" x="5866"/>
        <item m="1" x="7659"/>
        <item m="1" x="4288"/>
        <item m="1" x="2001"/>
        <item m="1" x="5252"/>
        <item m="1" x="1805"/>
        <item m="1" x="237"/>
        <item m="1" x="2013"/>
        <item m="1" x="7080"/>
        <item m="1" x="5279"/>
        <item m="1" x="1603"/>
        <item m="1" x="6050"/>
        <item m="1" x="932"/>
        <item m="1" x="1572"/>
        <item m="1" x="5160"/>
        <item m="1" x="7505"/>
        <item m="1" x="176"/>
        <item m="1" x="7565"/>
        <item m="1" x="449"/>
        <item m="1" x="2767"/>
        <item m="1" x="3137"/>
        <item m="1" x="239"/>
        <item m="1" x="6645"/>
        <item m="1" x="1692"/>
        <item m="1" x="5783"/>
        <item m="1" x="3475"/>
        <item m="1" x="5157"/>
        <item m="1" x="370"/>
        <item m="1" x="1921"/>
        <item m="1" x="1044"/>
        <item m="1" x="2612"/>
        <item m="1" x="5520"/>
        <item m="1" x="3797"/>
        <item m="1" x="1499"/>
        <item m="1" x="6614"/>
        <item m="1" x="6799"/>
        <item m="1" x="3956"/>
        <item m="1" x="5650"/>
        <item m="1" x="7134"/>
        <item m="1" x="3457"/>
        <item m="1" x="6911"/>
        <item m="1" x="5674"/>
        <item m="1" x="2126"/>
        <item m="1" x="161"/>
        <item m="1" x="5094"/>
        <item m="1" x="4006"/>
        <item m="1" x="742"/>
        <item m="1" x="4108"/>
        <item m="1" x="712"/>
        <item m="1" x="5690"/>
        <item m="1" x="827"/>
        <item m="1" x="1390"/>
        <item m="1" x="3631"/>
        <item m="1" x="3437"/>
        <item m="1" x="3645"/>
        <item m="1" x="6500"/>
        <item m="1" x="1443"/>
        <item m="1" x="408"/>
        <item m="1" x="1265"/>
        <item m="1" x="4092"/>
        <item m="1" x="3394"/>
        <item m="1" x="3574"/>
        <item m="1" x="3671"/>
        <item m="1" x="4252"/>
        <item m="1" x="6211"/>
        <item m="1" x="7666"/>
        <item m="1" x="4054"/>
        <item m="1" x="5299"/>
        <item m="1" x="307"/>
        <item m="1" x="3123"/>
        <item m="1" x="1731"/>
        <item m="1" x="1757"/>
        <item m="1" x="1944"/>
        <item m="1" x="7327"/>
        <item m="1" x="7862"/>
        <item m="1" x="3406"/>
        <item m="1" x="1776"/>
        <item m="1" x="6555"/>
        <item m="1" x="7571"/>
        <item m="1" x="5010"/>
        <item m="1" x="4280"/>
        <item m="1" x="2155"/>
        <item m="1" x="1334"/>
        <item m="1" x="3256"/>
        <item m="1" x="2007"/>
        <item m="1" x="2445"/>
        <item m="1" x="811"/>
        <item m="1" x="4704"/>
        <item m="1" x="5761"/>
        <item m="1" x="3648"/>
        <item m="1" x="3396"/>
        <item m="1" x="6963"/>
        <item m="1" x="2522"/>
        <item m="1" x="4388"/>
        <item m="1" x="3905"/>
        <item m="1" x="557"/>
        <item m="1" x="2406"/>
        <item m="1" x="3139"/>
        <item m="1" x="7432"/>
        <item m="1" x="862"/>
        <item m="1" x="3777"/>
        <item m="1" x="1343"/>
        <item m="1" x="3817"/>
        <item m="1" x="5156"/>
        <item m="1" x="2056"/>
        <item m="1" x="4567"/>
        <item m="1" x="5488"/>
        <item m="1" x="983"/>
        <item m="1" x="6372"/>
        <item m="1" x="7208"/>
        <item m="1" x="4576"/>
        <item m="1" x="5291"/>
        <item m="1" x="6477"/>
        <item m="1" x="3199"/>
        <item m="1" x="456"/>
        <item m="1" x="1054"/>
        <item m="1" x="5056"/>
        <item m="1" x="1331"/>
        <item m="1" x="7279"/>
        <item m="1" x="7365"/>
        <item m="1" x="1274"/>
        <item m="1" x="1125"/>
        <item m="1" x="7393"/>
        <item m="1" x="2367"/>
        <item m="1" x="6702"/>
        <item m="1" x="1115"/>
        <item m="1" x="3204"/>
        <item m="1" x="2359"/>
        <item m="1" x="1028"/>
        <item m="1" x="1353"/>
        <item m="1" x="7861"/>
        <item m="1" x="4821"/>
        <item m="1" x="6166"/>
        <item m="1" x="599"/>
        <item m="1" x="3423"/>
        <item m="1" x="6931"/>
        <item m="1" x="3846"/>
        <item m="1" x="2973"/>
        <item m="1" x="7665"/>
        <item m="1" x="3558"/>
        <item m="1" x="824"/>
        <item m="1" x="1318"/>
        <item m="1" x="1982"/>
        <item m="1" x="5973"/>
        <item m="1" x="2660"/>
        <item m="1" x="5935"/>
        <item m="1" x="4224"/>
        <item m="1" x="5618"/>
        <item m="1" x="694"/>
        <item m="1" x="833"/>
        <item m="1" x="5964"/>
        <item m="1" x="4346"/>
        <item m="1" x="6925"/>
        <item m="1" x="5229"/>
        <item m="1" x="115"/>
        <item m="1" x="1135"/>
        <item m="1" x="7102"/>
        <item m="1" x="5872"/>
        <item m="1" x="6468"/>
        <item m="1" x="7868"/>
        <item m="1" x="5207"/>
        <item m="1" x="282"/>
        <item m="1" x="5956"/>
        <item m="1" x="5621"/>
        <item m="1" x="5306"/>
        <item m="1" x="2737"/>
        <item m="1" x="5078"/>
        <item m="1" x="4334"/>
        <item m="1" x="2964"/>
        <item m="1" x="6210"/>
        <item m="1" x="7898"/>
        <item m="1" x="5218"/>
        <item m="1" x="5967"/>
        <item m="1" x="6266"/>
        <item m="1" x="1019"/>
        <item m="1" x="7819"/>
        <item m="1" x="629"/>
        <item m="1" x="2840"/>
        <item m="1" x="1092"/>
        <item m="1" x="2131"/>
        <item m="1" x="5904"/>
        <item m="1" x="3945"/>
        <item m="1" x="210"/>
        <item m="1" x="6371"/>
        <item m="1" x="2715"/>
        <item m="1" x="4562"/>
        <item m="1" x="6606"/>
        <item m="1" x="3866"/>
        <item m="1" x="5052"/>
        <item m="1" x="6220"/>
        <item m="1" x="3177"/>
        <item m="1" x="2299"/>
        <item m="1" x="4316"/>
        <item m="1" x="1041"/>
        <item m="1" x="4187"/>
        <item m="1" x="4987"/>
        <item m="1" x="2803"/>
        <item m="1" x="2309"/>
        <item m="1" x="2038"/>
        <item m="1" x="2495"/>
        <item m="1" x="7452"/>
        <item m="1" x="1651"/>
        <item m="1" x="7623"/>
        <item m="1" x="3388"/>
        <item m="1" x="1313"/>
        <item m="1" x="3497"/>
        <item m="1" x="1862"/>
        <item m="1" x="2409"/>
        <item m="1" x="4478"/>
        <item m="1" x="3130"/>
        <item m="1" x="3039"/>
        <item m="1" x="6517"/>
        <item m="1" x="4125"/>
        <item m="1" x="723"/>
        <item m="1" x="1475"/>
        <item m="1" x="2824"/>
        <item m="1" x="2327"/>
        <item m="1" x="4056"/>
        <item m="1" x="1422"/>
        <item m="1" x="4824"/>
        <item m="1" x="1878"/>
        <item m="1" x="7896"/>
        <item m="1" x="7025"/>
        <item m="1" x="1416"/>
        <item m="1" x="7892"/>
        <item m="1" x="6307"/>
        <item m="1" x="5234"/>
        <item m="1" x="3950"/>
        <item m="1" x="5834"/>
        <item m="1" x="4655"/>
        <item m="1" x="6686"/>
        <item m="1" x="686"/>
        <item m="1" x="6230"/>
        <item m="1" x="207"/>
        <item m="1" x="2990"/>
        <item m="1" x="381"/>
        <item m="1" x="2213"/>
        <item m="1" x="209"/>
        <item m="1" x="1517"/>
        <item m="1" x="1744"/>
        <item m="1" x="6948"/>
        <item m="1" x="6994"/>
        <item m="1" x="3867"/>
        <item m="1" x="6781"/>
        <item m="1" x="4639"/>
        <item m="1" x="4049"/>
        <item m="1" x="5390"/>
        <item m="1" x="3751"/>
        <item m="1" x="5235"/>
        <item m="1" x="2696"/>
        <item m="1" x="6624"/>
        <item m="1" x="915"/>
        <item m="1" x="3264"/>
        <item m="1" x="7355"/>
        <item m="1" x="6551"/>
        <item m="1" x="1687"/>
        <item m="1" x="252"/>
        <item m="1" x="4021"/>
        <item m="1" x="5452"/>
        <item m="1" x="5758"/>
        <item m="1" x="6213"/>
        <item m="1" x="5427"/>
        <item m="1" x="7240"/>
        <item m="1" x="6308"/>
        <item m="1" x="7784"/>
        <item m="1" x="7322"/>
        <item m="1" x="6305"/>
        <item m="1" x="1436"/>
        <item m="1" x="7319"/>
        <item m="1" x="353"/>
        <item m="1" x="3242"/>
        <item m="1" x="3169"/>
        <item m="1" x="892"/>
        <item m="1" x="4387"/>
        <item m="1" x="4835"/>
        <item m="1" x="905"/>
        <item m="1" x="6398"/>
        <item m="1" x="1302"/>
        <item m="1" x="5215"/>
        <item m="1" x="4605"/>
        <item m="1" x="2820"/>
        <item m="1" x="4695"/>
        <item m="1" x="5554"/>
        <item m="1" x="2933"/>
        <item m="1" x="4438"/>
        <item m="1" x="1437"/>
        <item m="1" x="7321"/>
        <item m="1" x="4745"/>
        <item m="1" x="3271"/>
        <item m="1" x="1972"/>
        <item m="1" x="1461"/>
        <item m="1" x="2231"/>
        <item m="1" x="6976"/>
        <item m="1" x="6321"/>
        <item m="1" x="7341"/>
        <item m="1" x="3157"/>
        <item m="1" x="5990"/>
        <item m="1" x="2892"/>
        <item m="1" x="6759"/>
        <item m="1" x="1193"/>
        <item m="1" x="2076"/>
        <item m="1" x="2008"/>
        <item m="1" x="836"/>
        <item m="1" x="6941"/>
        <item m="1" x="4357"/>
        <item m="1" x="6478"/>
        <item m="1" x="2277"/>
        <item m="1" x="3638"/>
        <item m="1" x="745"/>
        <item m="1" x="4875"/>
        <item m="1" x="1874"/>
        <item m="1" x="5590"/>
        <item m="1" x="2976"/>
        <item m="1" x="3958"/>
        <item m="1" x="5350"/>
        <item m="1" x="5518"/>
        <item m="1" x="5512"/>
        <item m="1" x="7081"/>
        <item m="1" x="2360"/>
        <item m="1" x="355"/>
        <item m="1" x="4131"/>
        <item m="1" x="5430"/>
        <item m="1" x="6437"/>
        <item m="1" x="7187"/>
        <item m="1" x="1176"/>
        <item m="1" x="6382"/>
        <item m="1" x="7850"/>
        <item m="1" x="4604"/>
        <item m="1" x="7031"/>
        <item m="1" x="3915"/>
        <item m="1" x="3948"/>
        <item m="1" x="739"/>
        <item m="1" x="3387"/>
        <item m="1" x="3438"/>
        <item m="1" x="3081"/>
        <item m="1" x="4518"/>
        <item m="1" x="2903"/>
        <item m="1" x="6260"/>
        <item m="1" x="3674"/>
        <item m="1" x="5344"/>
        <item m="1" x="597"/>
        <item m="1" x="1386"/>
        <item m="1" x="1831"/>
        <item m="1" x="435"/>
        <item m="1" x="6409"/>
        <item m="1" x="4750"/>
        <item m="1" x="6347"/>
        <item m="1" x="5479"/>
        <item m="1" x="5123"/>
        <item m="1" x="2583"/>
        <item m="1" x="4455"/>
        <item m="1" x="6591"/>
        <item m="1" x="1421"/>
        <item m="1" x="5324"/>
        <item m="1" x="1474"/>
        <item m="1" x="5199"/>
        <item m="1" x="4929"/>
        <item m="1" x="5158"/>
        <item m="1" x="7810"/>
        <item m="1" x="4510"/>
        <item m="1" x="2472"/>
        <item m="1" x="4796"/>
        <item m="1" x="7614"/>
        <item m="1" x="5249"/>
        <item m="1" x="5334"/>
        <item m="1" x="4212"/>
        <item m="1" x="1511"/>
        <item m="1" x="2645"/>
        <item m="1" x="7173"/>
        <item m="1" x="397"/>
        <item m="1" x="6082"/>
        <item m="1" x="561"/>
        <item m="1" x="5173"/>
        <item m="1" x="1079"/>
        <item m="1" x="5411"/>
        <item m="1" x="2585"/>
        <item m="1" x="1308"/>
        <item m="1" x="2484"/>
        <item m="1" x="7838"/>
        <item m="1" x="7750"/>
        <item m="1" x="4829"/>
        <item m="1" x="3121"/>
        <item m="1" x="3675"/>
        <item m="1" x="6695"/>
        <item m="1" x="276"/>
        <item m="1" x="5989"/>
        <item m="1" x="3166"/>
        <item m="1" x="2594"/>
        <item m="1" x="3643"/>
        <item m="1" x="1784"/>
        <item m="1" x="5685"/>
        <item m="1" x="4496"/>
        <item m="1" x="483"/>
        <item m="1" x="5666"/>
        <item m="1" x="1169"/>
        <item m="1" x="2584"/>
        <item m="1" x="1266"/>
        <item m="1" x="7949"/>
        <item m="1" x="3291"/>
        <item m="1" x="4976"/>
        <item m="1" x="1335"/>
        <item m="1" x="5016"/>
        <item m="1" x="2784"/>
        <item m="1" x="6095"/>
        <item m="1" x="5575"/>
        <item m="1" x="645"/>
        <item m="1" x="6330"/>
        <item m="1" x="7910"/>
        <item m="1" x="7428"/>
        <item m="1" x="6411"/>
        <item m="1" x="855"/>
        <item m="1" x="5580"/>
        <item m="1" x="1642"/>
        <item m="1" x="3557"/>
        <item m="1" x="3108"/>
        <item m="1" x="1365"/>
        <item m="1" x="4430"/>
        <item m="1" x="1790"/>
        <item m="1" x="2527"/>
        <item m="1" x="531"/>
        <item m="1" x="7652"/>
        <item m="1" x="3615"/>
        <item m="1" x="5284"/>
        <item m="1" x="604"/>
        <item m="1" x="4328"/>
        <item m="1" x="2727"/>
        <item m="1" x="1999"/>
        <item m="1" x="4420"/>
        <item m="1" x="3804"/>
        <item m="1" x="3449"/>
        <item m="1" x="1144"/>
        <item m="1" x="6783"/>
        <item m="1" x="6972"/>
        <item m="1" x="6159"/>
        <item m="1" x="6813"/>
        <item m="1" x="7739"/>
        <item m="1" x="2929"/>
        <item m="1" x="7856"/>
        <item m="1" x="1667"/>
        <item m="1" x="975"/>
        <item m="1" x="1333"/>
        <item m="1" x="3324"/>
        <item m="1" x="3335"/>
        <item m="1" x="3815"/>
        <item m="1" x="5364"/>
        <item m="1" x="3443"/>
        <item m="1" x="4495"/>
        <item m="1" x="5933"/>
        <item m="1" x="4124"/>
        <item m="1" x="4491"/>
        <item m="1" x="3463"/>
        <item m="1" x="2751"/>
        <item m="1" x="3994"/>
        <item m="1" x="3319"/>
        <item m="1" x="5450"/>
        <item m="1" x="2054"/>
        <item m="1" x="6243"/>
        <item m="1" x="6155"/>
        <item m="1" x="7294"/>
        <item m="1" x="967"/>
        <item m="1" x="874"/>
        <item m="1" x="7794"/>
        <item m="1" x="182"/>
        <item m="1" x="3569"/>
        <item m="1" x="6860"/>
        <item m="1" x="1100"/>
        <item m="1" x="4830"/>
        <item m="1" x="4771"/>
        <item m="1" x="565"/>
        <item m="1" x="4622"/>
        <item m="1" x="4851"/>
        <item m="1" x="2261"/>
        <item m="1" x="2631"/>
        <item m="1" x="4647"/>
        <item m="1" x="2682"/>
        <item m="1" x="6232"/>
        <item m="1" x="5730"/>
        <item m="1" x="5049"/>
        <item m="1" x="5358"/>
        <item m="1" x="4155"/>
        <item m="1" x="4836"/>
        <item m="1" x="5968"/>
        <item m="1" x="273"/>
        <item m="1" x="4083"/>
        <item m="1" x="291"/>
        <item m="1" x="7013"/>
        <item m="1" x="6889"/>
        <item m="1" x="5641"/>
        <item m="1" x="2130"/>
        <item m="1" x="3158"/>
        <item m="1" x="7101"/>
        <item m="1" x="1493"/>
        <item m="1" x="586"/>
        <item m="1" x="4200"/>
        <item m="1" x="4638"/>
        <item m="1" x="4714"/>
        <item m="1" x="1882"/>
        <item m="1" x="6595"/>
        <item m="1" x="7903"/>
        <item m="1" x="4218"/>
        <item m="1" x="5484"/>
        <item m="1" x="7782"/>
        <item m="1" x="1674"/>
        <item m="1" x="6438"/>
        <item m="1" x="2466"/>
        <item m="1" x="7318"/>
        <item m="1" x="93"/>
        <item m="1" x="6782"/>
        <item m="1" x="601"/>
        <item m="1" x="598"/>
        <item m="1" x="832"/>
        <item m="1" x="6453"/>
        <item m="1" x="1574"/>
        <item m="1" x="364"/>
        <item m="1" x="399"/>
        <item m="1" x="2624"/>
        <item m="1" x="5175"/>
        <item m="1" x="1121"/>
        <item m="1" x="6138"/>
        <item m="1" x="7455"/>
        <item m="1" x="6851"/>
        <item m="1" x="1962"/>
        <item m="1" x="5060"/>
        <item m="1" x="1407"/>
        <item m="1" x="542"/>
        <item m="1" x="1589"/>
        <item m="1" x="4456"/>
        <item m="1" x="3237"/>
        <item m="1" x="1996"/>
        <item m="1" x="4444"/>
        <item m="1" x="4868"/>
        <item m="1" x="6859"/>
        <item m="1" x="1855"/>
        <item m="1" x="1686"/>
        <item m="1" x="7603"/>
        <item m="1" x="3466"/>
        <item m="1" x="2618"/>
        <item m="1" x="2971"/>
        <item m="1" x="7629"/>
        <item m="1" x="7950"/>
        <item m="1" x="106"/>
        <item m="1" x="7212"/>
        <item m="1" x="2303"/>
        <item m="1" x="6687"/>
        <item m="1" x="2362"/>
        <item m="1" x="2349"/>
        <item m="1" x="4931"/>
        <item m="1" x="6956"/>
        <item m="1" x="6174"/>
        <item m="1" x="421"/>
        <item m="1" x="4880"/>
        <item m="1" x="5096"/>
        <item m="1" x="102"/>
        <item m="1" x="6885"/>
        <item m="1" x="2805"/>
        <item m="1" x="5711"/>
        <item m="1" x="1434"/>
        <item m="1" x="7554"/>
        <item m="1" x="3040"/>
        <item m="1" x="2372"/>
        <item m="1" x="3275"/>
        <item m="1" x="3642"/>
        <item m="1" x="5281"/>
        <item m="1" x="2333"/>
        <item m="1" x="6088"/>
        <item m="1" x="3234"/>
        <item m="1" x="3614"/>
        <item m="1" x="7358"/>
        <item m="1" x="2606"/>
        <item m="1" x="4089"/>
        <item m="1" x="6954"/>
        <item m="1" x="4350"/>
        <item m="1" x="1818"/>
        <item m="1" x="2036"/>
        <item m="1" x="1803"/>
        <item m="1" x="7466"/>
        <item m="1" x="2991"/>
        <item m="1" x="4110"/>
        <item m="1" x="6534"/>
        <item m="1" x="897"/>
        <item m="1" x="7690"/>
        <item m="1" x="6229"/>
        <item m="1" x="6498"/>
        <item m="1" x="1738"/>
        <item m="1" x="3048"/>
        <item m="1" x="6216"/>
        <item m="1" x="1216"/>
        <item m="1" x="4145"/>
        <item m="1" x="6628"/>
        <item m="1" x="398"/>
        <item m="1" x="3298"/>
        <item m="1" x="5372"/>
        <item m="1" x="1372"/>
        <item m="1" x="3009"/>
        <item m="1" x="6892"/>
        <item m="1" x="6274"/>
        <item m="1" x="6574"/>
        <item m="1" x="5155"/>
        <item m="1" x="6354"/>
        <item m="1" x="1438"/>
        <item m="1" x="7138"/>
        <item m="1" x="4527"/>
        <item m="1" x="4709"/>
        <item m="1" x="7958"/>
        <item m="1" x="6777"/>
        <item m="1" x="7846"/>
        <item m="1" x="7807"/>
        <item m="1" x="883"/>
        <item m="1" x="6533"/>
        <item m="1" x="5871"/>
        <item m="1" x="4543"/>
        <item m="1" x="3572"/>
        <item m="1" x="7043"/>
        <item m="1" x="3390"/>
        <item m="1" x="5486"/>
        <item m="1" x="7514"/>
        <item m="1" x="1278"/>
        <item m="1" x="4702"/>
        <item m="1" x="3995"/>
        <item m="1" x="3668"/>
        <item m="1" x="2896"/>
        <item m="1" x="183"/>
        <item m="1" x="3190"/>
        <item m="1" x="7924"/>
        <item m="1" x="1483"/>
        <item m="1" x="4808"/>
        <item m="1" x="3184"/>
        <item m="1" x="1813"/>
        <item m="1" x="3842"/>
        <item m="1" x="1609"/>
        <item m="1" x="6623"/>
        <item m="1" x="4977"/>
        <item m="1" x="6896"/>
        <item m="1" x="1106"/>
        <item m="1" x="6249"/>
        <item m="1" x="2254"/>
        <item m="1" x="5196"/>
        <item m="1" x="7360"/>
        <item m="1" x="7718"/>
        <item m="1" x="3036"/>
        <item m="1" x="4269"/>
        <item m="1" x="5511"/>
        <item m="1" x="4974"/>
        <item m="1" x="7291"/>
        <item m="1" x="7844"/>
        <item m="1" x="5453"/>
        <item m="1" x="7346"/>
        <item m="1" x="5319"/>
        <item m="1" x="3499"/>
        <item m="1" x="4780"/>
        <item m="1" x="481"/>
        <item m="1" x="7928"/>
        <item m="1" x="7960"/>
        <item m="1" x="5107"/>
        <item m="1" x="2705"/>
        <item m="1" x="4620"/>
        <item m="1" x="3839"/>
        <item m="1" x="7411"/>
        <item m="1" x="6404"/>
        <item m="1" x="2203"/>
        <item m="1" x="4479"/>
        <item m="1" x="1470"/>
        <item m="1" x="6488"/>
        <item m="1" x="6661"/>
        <item m="1" x="7485"/>
        <item m="1" x="5039"/>
        <item m="1" x="1891"/>
        <item m="1" x="1848"/>
        <item m="1" x="5297"/>
        <item m="1" x="1218"/>
        <item m="1" x="6218"/>
        <item m="1" x="6410"/>
        <item m="1" x="2399"/>
        <item m="1" x="2853"/>
        <item m="1" x="2873"/>
        <item m="1" x="5030"/>
        <item m="1" x="7647"/>
        <item m="1" x="5125"/>
        <item m="1" x="5703"/>
        <item m="1" x="5177"/>
        <item m="1" x="6973"/>
        <item m="1" x="1917"/>
        <item m="1" x="7154"/>
        <item m="1" x="5331"/>
        <item m="1" x="4220"/>
        <item m="1" x="7242"/>
        <item m="1" x="4740"/>
        <item m="1" x="6804"/>
        <item m="1" x="7764"/>
        <item m="1" x="2019"/>
        <item m="1" x="1639"/>
        <item m="1" x="845"/>
        <item m="1" x="7007"/>
        <item m="1" x="6493"/>
        <item m="1" x="2549"/>
        <item m="1" x="556"/>
        <item m="1" x="3118"/>
        <item m="1" x="173"/>
        <item m="1" x="2139"/>
        <item m="1" x="328"/>
        <item m="1" x="7253"/>
        <item m="1" x="2574"/>
        <item m="1" x="7692"/>
        <item m="1" x="5766"/>
        <item m="1" x="1477"/>
        <item m="1" x="775"/>
        <item m="1" x="4318"/>
        <item m="1" x="1563"/>
        <item m="1" x="7625"/>
        <item m="1" x="2863"/>
        <item m="1" x="6079"/>
        <item m="1" x="3000"/>
        <item m="1" x="4460"/>
        <item m="1" x="4561"/>
        <item m="1" x="6758"/>
        <item m="1" x="7164"/>
        <item m="1" x="1124"/>
        <item m="1" x="6207"/>
        <item m="1" x="2455"/>
        <item m="1" x="1360"/>
        <item m="1" x="3238"/>
        <item m="1" x="2610"/>
        <item m="1" x="1736"/>
        <item m="1" x="3644"/>
        <item m="1" x="3831"/>
        <item m="1" x="3369"/>
        <item m="1" x="7446"/>
        <item m="1" x="4735"/>
        <item m="1" x="994"/>
        <item m="1" x="7709"/>
        <item m="1" x="7477"/>
        <item m="1" x="2094"/>
        <item m="1" x="1503"/>
        <item m="1" x="2818"/>
        <item m="1" x="3774"/>
        <item m="1" x="7965"/>
        <item m="1" x="1300"/>
        <item m="1" x="2548"/>
        <item m="1" x="7776"/>
        <item m="1" x="3868"/>
        <item m="1" x="2684"/>
        <item m="1" x="1781"/>
        <item m="1" x="1979"/>
        <item m="1" x="3912"/>
        <item m="1" x="1827"/>
        <item m="1" x="1802"/>
        <item m="1" x="5122"/>
        <item m="1" x="7539"/>
        <item m="1" x="3255"/>
        <item m="1" x="5820"/>
        <item m="1" x="1107"/>
        <item m="1" x="1289"/>
        <item m="1" x="1871"/>
        <item m="1" x="3156"/>
        <item m="1" x="1010"/>
        <item m="1" x="2043"/>
        <item m="1" x="3860"/>
        <item m="1" x="4134"/>
        <item m="1" x="4873"/>
        <item m="1" x="5932"/>
        <item m="1" x="3856"/>
        <item m="1" x="7129"/>
        <item m="1" x="2263"/>
        <item m="1" x="6898"/>
        <item m="1" x="4202"/>
        <item m="1" x="6504"/>
        <item m="1" x="231"/>
        <item m="1" x="776"/>
        <item m="1" x="4276"/>
        <item m="1" x="6936"/>
        <item m="1" x="7206"/>
        <item m="1" x="392"/>
        <item m="1" x="3090"/>
        <item m="1" x="2470"/>
        <item m="1" x="5936"/>
        <item m="1" x="6752"/>
        <item m="1" x="5844"/>
        <item m="1" x="403"/>
        <item m="1" x="7982"/>
        <item m="1" x="2246"/>
        <item m="1" x="4336"/>
        <item m="1" x="1127"/>
        <item m="1" x="136"/>
        <item m="1" x="3397"/>
        <item m="1" x="4626"/>
        <item m="1" x="1065"/>
        <item m="1" x="7427"/>
        <item m="1" x="1291"/>
        <item m="1" x="4676"/>
        <item m="1" x="6473"/>
        <item m="1" x="5893"/>
        <item m="1" x="2502"/>
        <item m="1" x="6039"/>
        <item m="1" x="949"/>
        <item m="1" x="2794"/>
        <item m="1" x="1877"/>
        <item m="1" x="5668"/>
        <item m="1" x="7494"/>
        <item m="1" x="6171"/>
        <item m="1" x="2591"/>
        <item m="1" x="3733"/>
        <item m="1" x="1243"/>
        <item m="1" x="1697"/>
        <item m="1" x="5233"/>
        <item m="1" x="4111"/>
        <item m="1" x="7271"/>
        <item m="1" x="3421"/>
        <item m="1" x="6761"/>
        <item m="1" x="1872"/>
        <item m="1" x="938"/>
        <item m="1" x="6528"/>
        <item m="1" x="771"/>
        <item m="1" x="2292"/>
        <item m="1" x="5410"/>
        <item m="1" x="6262"/>
        <item m="1" x="5491"/>
        <item m="1" x="5589"/>
        <item m="1" x="2057"/>
        <item m="1" x="7114"/>
        <item m="1" x="3012"/>
        <item m="1" x="308"/>
        <item m="1" x="5794"/>
        <item m="1" x="4285"/>
        <item m="1" x="4500"/>
        <item m="1" x="257"/>
        <item m="1" x="363"/>
        <item m="1" x="4689"/>
        <item m="1" x="5048"/>
        <item m="1" x="4934"/>
        <item m="1" x="5093"/>
        <item m="1" x="5314"/>
        <item m="1" x="3796"/>
        <item m="1" x="7745"/>
        <item m="1" x="1549"/>
        <item m="1" x="216"/>
        <item m="1" x="3783"/>
        <item m="1" x="7245"/>
        <item m="1" x="1597"/>
        <item m="1" x="128"/>
        <item m="1" x="6908"/>
        <item m="1" x="2461"/>
        <item m="1" x="1591"/>
        <item m="1" x="3507"/>
        <item m="1" x="1730"/>
        <item m="1" x="3412"/>
        <item m="1" x="3799"/>
        <item m="1" x="7083"/>
        <item m="1" x="6123"/>
        <item m="1" x="588"/>
        <item m="1" x="3767"/>
        <item m="1" x="2478"/>
        <item m="1" x="1008"/>
        <item m="1" x="3591"/>
        <item m="1" x="1797"/>
        <item m="1" x="6214"/>
        <item m="1" x="6120"/>
        <item m="1" x="5378"/>
        <item m="1" x="5659"/>
        <item m="1" x="2118"/>
        <item m="1" x="5555"/>
        <item m="1" x="6200"/>
        <item m="1" x="939"/>
        <item m="1" x="4569"/>
        <item m="1" x="4698"/>
        <item m="1" x="6549"/>
        <item m="1" x="7175"/>
        <item m="1" x="2813"/>
        <item m="1" x="7109"/>
        <item m="1" x="4464"/>
        <item m="1" x="5145"/>
        <item m="1" x="6588"/>
        <item m="1" x="1059"/>
        <item m="1" x="3584"/>
        <item m="1" x="7407"/>
        <item m="1" x="1231"/>
        <item m="1" x="5755"/>
        <item m="1" x="7174"/>
        <item m="1" x="5139"/>
        <item m="1" x="1759"/>
        <item m="1" x="4477"/>
        <item m="1" x="926"/>
        <item m="1" x="2226"/>
        <item m="1" x="6718"/>
        <item m="1" x="2592"/>
        <item m="1" x="4094"/>
        <item m="1" x="5826"/>
        <item m="1" x="4369"/>
        <item m="1" x="1114"/>
        <item m="1" x="5756"/>
        <item m="1" x="4744"/>
        <item m="1" x="7143"/>
        <item m="1" x="839"/>
        <item m="1" x="2473"/>
        <item m="1" x="2679"/>
        <item m="1" x="2177"/>
        <item m="1" x="5538"/>
        <item m="1" x="7311"/>
        <item m="1" x="7121"/>
        <item m="1" x="2694"/>
        <item m="1" x="4822"/>
        <item m="1" x="6055"/>
        <item m="1" x="7507"/>
        <item m="1" x="7556"/>
        <item m="1" x="1534"/>
        <item m="1" x="7563"/>
        <item m="1" x="3502"/>
        <item m="1" x="5700"/>
        <item m="1" x="2192"/>
        <item m="1" x="3699"/>
        <item m="1" x="222"/>
        <item m="1" x="5824"/>
        <item m="1" x="4366"/>
        <item m="1" x="631"/>
        <item m="1" x="3787"/>
        <item m="1" x="5276"/>
        <item m="1" x="7044"/>
        <item m="1" x="5522"/>
        <item m="1" x="7065"/>
        <item m="1" x="2702"/>
        <item m="1" x="834"/>
        <item m="1" x="6977"/>
        <item m="1" x="576"/>
        <item m="1" x="5980"/>
        <item m="1" x="5539"/>
        <item m="1" x="2248"/>
        <item m="1" x="5734"/>
        <item m="1" x="699"/>
        <item m="1" x="7955"/>
        <item m="1" x="1931"/>
        <item m="1" x="4763"/>
        <item m="1" x="7612"/>
        <item m="1" x="2795"/>
        <item m="1" x="1441"/>
        <item m="1" x="7289"/>
        <item m="1" x="1186"/>
        <item m="1" x="7205"/>
        <item m="1" x="7404"/>
        <item m="1" x="2532"/>
        <item m="1" x="7087"/>
        <item m="1" x="3262"/>
        <item m="1" x="3954"/>
        <item m="1" x="4983"/>
        <item m="1" x="5404"/>
        <item m="1" x="7079"/>
        <item m="1" x="6483"/>
        <item m="1" x="7510"/>
        <item m="1" x="7310"/>
        <item m="1" x="7916"/>
        <item m="1" x="3878"/>
        <item m="1" x="3882"/>
        <item m="1" x="5400"/>
        <item m="1" x="108"/>
        <item m="1" x="1854"/>
        <item m="1" x="5178"/>
        <item m="1" x="1953"/>
        <item m="1" x="4539"/>
        <item m="1" x="157"/>
        <item m="1" x="5192"/>
        <item m="1" x="6870"/>
        <item m="1" x="7418"/>
        <item m="1" x="1440"/>
        <item m="1" x="4634"/>
        <item m="1" x="2749"/>
        <item m="1" x="6836"/>
        <item m="1" x="4407"/>
        <item m="1" x="2777"/>
        <item m="1" x="1648"/>
        <item m="1" x="1482"/>
        <item m="1" x="2379"/>
        <item m="1" x="4245"/>
        <item m="1" x="931"/>
        <item m="1" x="7195"/>
        <item m="1" x="5321"/>
        <item m="1" x="3444"/>
        <item m="1" x="2073"/>
        <item m="1" x="5959"/>
        <item m="1" x="6802"/>
        <item m="1" x="2452"/>
        <item m="1" x="7475"/>
        <item m="1" x="6194"/>
        <item m="1" x="7172"/>
        <item m="1" x="891"/>
        <item m="1" x="4227"/>
        <item m="1" x="7583"/>
        <item m="1" x="7968"/>
        <item m="1" x="4165"/>
        <item m="1" x="2942"/>
        <item m="1" x="7522"/>
        <item m="1" x="4472"/>
        <item m="1" x="5552"/>
        <item m="1" x="4566"/>
        <item m="1" x="5159"/>
        <item m="1" x="6085"/>
        <item m="1" x="5640"/>
        <item m="1" x="4250"/>
        <item m="1" x="1049"/>
        <item m="1" x="7584"/>
        <item m="1" x="6036"/>
        <item m="1" x="2614"/>
        <item m="1" x="5359"/>
        <item m="1" x="3532"/>
        <item m="1" x="6005"/>
        <item m="1" x="6221"/>
        <item m="1" x="7530"/>
        <item m="1" x="7410"/>
        <item m="1" x="1824"/>
        <item m="1" x="2225"/>
        <item m="1" x="5786"/>
        <item m="1" x="3989"/>
        <item m="1" x="7176"/>
        <item m="1" x="4954"/>
        <item m="1" x="2345"/>
        <item m="1" x="3918"/>
        <item m="1" x="1219"/>
        <item m="1" x="6349"/>
        <item m="1" x="7350"/>
        <item m="1" x="141"/>
        <item m="1" x="2935"/>
        <item m="1" x="3069"/>
        <item m="1" x="2112"/>
        <item m="1" x="2347"/>
        <item m="1" x="4077"/>
        <item m="1" x="5713"/>
        <item m="1" x="1637"/>
        <item m="1" x="5691"/>
        <item m="1" x="6998"/>
        <item m="1" x="4769"/>
        <item m="1" x="4774"/>
        <item m="1" x="953"/>
        <item m="1" x="5186"/>
        <item m="1" x="1254"/>
        <item m="1" x="1427"/>
        <item m="1" x="6965"/>
        <item m="1" x="505"/>
        <item m="1" x="6248"/>
        <item m="1" x="4241"/>
        <item m="1" x="1066"/>
        <item m="1" x="6117"/>
        <item m="1" x="5228"/>
        <item m="1" x="7312"/>
        <item m="1" x="7006"/>
        <item m="1" x="5455"/>
        <item m="1" x="1897"/>
        <item m="1" x="2949"/>
        <item m="1" x="2690"/>
        <item m="1" x="5026"/>
        <item m="1" x="3746"/>
        <item m="1" x="4772"/>
        <item m="1" x="7684"/>
        <item m="1" x="3403"/>
        <item m="1" x="2885"/>
        <item m="1" x="420"/>
        <item m="1" x="3664"/>
        <item m="1" x="7854"/>
        <item m="1" x="2244"/>
        <item m="1" x="1700"/>
        <item m="1" x="3160"/>
        <item m="1" x="4927"/>
        <item m="1" x="7270"/>
        <item m="1" x="3279"/>
        <item m="1" x="301"/>
        <item m="1" x="4801"/>
        <item m="1" x="3911"/>
        <item m="1" x="2609"/>
        <item m="1" x="7859"/>
        <item m="1" x="1825"/>
        <item m="1" x="4332"/>
        <item m="1" x="1796"/>
        <item m="1" x="2166"/>
        <item m="1" x="3725"/>
        <item m="1" x="6253"/>
        <item m="1" x="4417"/>
        <item m="1" x="7254"/>
        <item m="1" x="7098"/>
        <item m="1" x="5055"/>
        <item m="1" x="4169"/>
        <item m="1" x="7701"/>
        <item m="1" x="5521"/>
        <item m="1" x="2209"/>
        <item m="1" x="2018"/>
        <item m="1" x="5310"/>
        <item m="1" x="5272"/>
        <item m="1" x="1342"/>
        <item m="1" x="5894"/>
        <item m="1" x="6598"/>
        <item m="1" x="7264"/>
        <item m="1" x="7402"/>
        <item m="1" x="5802"/>
        <item m="1" x="1817"/>
        <item m="1" x="3125"/>
        <item m="1" x="2058"/>
        <item m="1" x="7708"/>
        <item m="1" x="3800"/>
        <item m="1" x="7183"/>
        <item m="1" x="6622"/>
        <item m="1" x="5461"/>
        <item m="1" x="7415"/>
        <item m="1" x="2458"/>
        <item m="1" x="2252"/>
        <item m="1" x="6239"/>
        <item m="1" x="107"/>
        <item m="1" x="2014"/>
        <item m="1" x="303"/>
        <item m="1" x="1346"/>
        <item m="1" x="7945"/>
        <item m="1" x="4321"/>
        <item m="1" x="1936"/>
        <item m="1" x="620"/>
        <item m="1" x="6101"/>
        <item m="1" x="927"/>
        <item m="1" x="5181"/>
        <item m="1" x="6947"/>
        <item m="1" x="7267"/>
        <item m="1" x="6957"/>
        <item m="1" x="3251"/>
        <item m="1" x="5302"/>
        <item m="1" x="5316"/>
        <item m="1" x="5268"/>
        <item m="1" x="1876"/>
        <item m="1" x="3520"/>
        <item m="1" x="7906"/>
        <item m="1" x="2781"/>
        <item m="1" x="1399"/>
        <item m="1" x="5785"/>
        <item m="1" x="3428"/>
        <item m="1" x="3260"/>
        <item m="1" x="7886"/>
        <item m="1" x="3218"/>
        <item m="1" x="2070"/>
        <item m="1" x="7449"/>
        <item m="1" x="3822"/>
        <item m="1" x="1458"/>
        <item m="1" x="4465"/>
        <item m="1" x="7723"/>
        <item m="1" x="6590"/>
        <item m="1" x="788"/>
        <item m="1" x="1821"/>
        <item m="1" x="4161"/>
        <item m="1" x="2306"/>
        <item m="1" x="2666"/>
        <item m="1" x="2111"/>
        <item m="1" x="990"/>
        <item m="1" x="4494"/>
        <item m="1" x="4879"/>
        <item m="1" x="7244"/>
        <item m="1" x="3872"/>
        <item m="1" x="4137"/>
        <item m="1" x="1621"/>
        <item m="1" x="204"/>
        <item m="1" x="6523"/>
        <item m="1" x="5098"/>
        <item m="1" x="2941"/>
        <item m="1" x="3863"/>
        <item m="1" x="1084"/>
        <item m="1" x="2541"/>
        <item m="1" x="2575"/>
        <item m="1" x="6684"/>
        <item m="1" x="158"/>
        <item m="1" x="7371"/>
        <item m="1" x="763"/>
        <item m="1" x="6974"/>
        <item m="1" x="6835"/>
        <item m="1" x="6110"/>
        <item m="1" x="6196"/>
        <item m="1" x="3389"/>
        <item m="1" x="5806"/>
        <item m="1" x="4789"/>
        <item m="1" x="2989"/>
        <item m="1" x="1245"/>
        <item m="1" x="3740"/>
        <item m="1" x="4173"/>
        <item m="1" x="140"/>
        <item m="1" x="1810"/>
        <item m="1" x="4691"/>
        <item m="1" x="7191"/>
        <item m="1" x="4754"/>
        <item m="1" x="4804"/>
        <item m="1" x="3700"/>
        <item m="1" x="3819"/>
        <item m="1" x="4419"/>
        <item m="1" x="6348"/>
        <item m="1" x="3749"/>
        <item m="1" x="5099"/>
        <item m="1" x="5665"/>
        <item m="1" x="1069"/>
        <item m="1" x="956"/>
        <item m="1" x="6126"/>
        <item m="1" x="2685"/>
        <item m="1" x="6920"/>
        <item m="1" x="5293"/>
        <item m="1" x="4896"/>
        <item m="1" x="7537"/>
        <item m="1" x="4959"/>
        <item m="1" x="4116"/>
        <item m="1" x="7107"/>
        <item m="1" x="2491"/>
        <item m="1" x="3542"/>
        <item m="1" x="2034"/>
        <item m="1" x="6904"/>
        <item m="1" x="2270"/>
        <item m="1" x="720"/>
        <item m="1" x="1341"/>
        <item m="1" x="1512"/>
        <item m="1" x="4158"/>
        <item m="1" x="5149"/>
        <item m="1" x="5789"/>
        <item m="1" x="2797"/>
        <item m="1" x="4363"/>
        <item m="1" x="4258"/>
        <item m="1" x="6172"/>
        <item m="1" x="6839"/>
        <item m="1" x="4312"/>
        <item m="1" x="3949"/>
        <item m="1" x="5534"/>
        <item m="1" x="4582"/>
        <item m="1" x="3742"/>
        <item m="1" x="3657"/>
        <item m="1" x="2170"/>
        <item m="1" x="3178"/>
        <item m="1" x="2388"/>
        <item m="1" x="3629"/>
        <item m="1" x="6051"/>
        <item m="1" x="3222"/>
        <item m="1" x="6877"/>
        <item m="1" x="1005"/>
        <item m="1" x="472"/>
        <item m="1" x="7086"/>
        <item m="1" x="4040"/>
        <item m="1" x="2202"/>
        <item m="1" x="3764"/>
        <item m="1" x="7929"/>
        <item m="1" x="3373"/>
        <item m="1" x="4799"/>
        <item m="1" x="7601"/>
        <item m="1" x="6181"/>
        <item m="1" x="4986"/>
        <item m="1" x="7158"/>
        <item m="1" x="7215"/>
        <item m="1" x="4278"/>
        <item m="1" x="4549"/>
        <item m="1" x="1568"/>
        <item m="1" x="5053"/>
        <item m="1" x="251"/>
        <item m="1" x="3508"/>
        <item m="1" x="1152"/>
        <item m="1" x="3531"/>
        <item m="1" x="6961"/>
        <item m="1" x="677"/>
        <item m="1" x="786"/>
        <item m="1" x="1866"/>
        <item m="1" x="3655"/>
        <item m="1" x="7528"/>
        <item m="1" x="2165"/>
        <item m="1" x="7621"/>
        <item m="1" x="7719"/>
        <item m="1" x="2524"/>
        <item m="1" x="6292"/>
        <item m="1" x="4894"/>
        <item m="1" x="5937"/>
        <item m="1" x="6505"/>
        <item m="1" x="6420"/>
        <item m="1" x="2821"/>
        <item m="1" x="490"/>
        <item m="1" x="7809"/>
        <item m="1" x="2811"/>
        <item m="1" x="5036"/>
        <item m="1" x="7162"/>
        <item m="1" x="7711"/>
        <item m="1" x="1870"/>
        <item m="1" x="3581"/>
        <item m="1" x="589"/>
        <item m="1" x="5733"/>
        <item m="1" x="2326"/>
        <item m="1" x="1919"/>
        <item m="1" x="3270"/>
        <item m="1" x="6128"/>
        <item m="1" x="1970"/>
        <item m="1" x="7540"/>
        <item m="1" x="2457"/>
        <item m="1" x="7444"/>
        <item m="1" x="4940"/>
        <item m="1" x="4329"/>
        <item m="1" x="6626"/>
        <item m="1" x="6288"/>
        <item m="1" x="1505"/>
        <item m="1" x="4181"/>
        <item m="1" x="6697"/>
        <item m="1" x="1199"/>
        <item m="1" x="5577"/>
        <item m="1" x="5790"/>
        <item m="1" x="6440"/>
        <item m="1" x="5169"/>
        <item m="1" x="6400"/>
        <item m="1" x="942"/>
        <item m="1" x="4904"/>
        <item m="1" x="2862"/>
        <item m="1" x="4113"/>
        <item m="1" x="4486"/>
        <item m="1" x="6788"/>
        <item m="1" x="6482"/>
        <item m="1" x="1990"/>
        <item m="1" x="3688"/>
        <item m="1" x="4716"/>
        <item m="1" x="5360"/>
        <item m="1" x="6829"/>
        <item m="1" x="6439"/>
        <item m="1" x="7465"/>
        <item m="1" x="799"/>
        <item m="1" x="678"/>
        <item m="1" x="7137"/>
        <item m="1" x="5097"/>
        <item m="1" x="7298"/>
        <item m="1" x="2175"/>
        <item m="1" x="4412"/>
        <item m="1" x="590"/>
        <item m="1" x="1644"/>
        <item m="1" x="3095"/>
        <item m="1" x="1073"/>
        <item m="1" x="3027"/>
        <item m="1" x="1540"/>
        <item m="1" x="591"/>
        <item m="1" x="7251"/>
        <item m="1" x="5625"/>
        <item m="1" x="6542"/>
        <item m="1" x="7919"/>
        <item m="1" x="3792"/>
        <item m="1" x="4493"/>
        <item m="1" x="2050"/>
        <item m="1" x="5667"/>
        <item m="1" x="1819"/>
        <item m="1" x="6567"/>
        <item m="1" x="7414"/>
        <item m="1" x="6819"/>
        <item m="1" x="1118"/>
        <item m="1" x="5308"/>
        <item m="1" x="7993"/>
        <item m="1" x="1638"/>
        <item m="1" x="1146"/>
        <item m="1" x="1287"/>
        <item m="1" x="5675"/>
        <item m="1" x="3832"/>
        <item m="1" x="6380"/>
        <item m="1" x="1978"/>
        <item m="1" x="1253"/>
        <item m="1" x="3530"/>
        <item m="1" x="4528"/>
        <item m="1" x="188"/>
        <item m="1" x="2422"/>
        <item m="1" x="5222"/>
        <item m="1" x="6480"/>
        <item m="1" x="2816"/>
        <item m="1" x="5651"/>
        <item m="1" x="5950"/>
        <item m="1" x="2268"/>
        <item m="1" x="4418"/>
        <item m="1" x="2224"/>
        <item m="1" x="7408"/>
        <item m="1" x="3070"/>
        <item m="1" x="7219"/>
        <item m="1" x="5136"/>
        <item m="1" x="7400"/>
        <item m="1" x="5775"/>
        <item m="1" x="7513"/>
        <item m="1" x="3741"/>
        <item m="1" x="7055"/>
        <item m="1" x="1926"/>
        <item m="1" x="7502"/>
        <item m="1" x="6386"/>
        <item m="1" x="6749"/>
        <item m="1" x="2417"/>
        <item m="1" x="2145"/>
        <item m="1" x="1660"/>
        <item m="1" x="5115"/>
        <item m="1" x="2017"/>
        <item m="1" x="4583"/>
        <item m="1" x="4833"/>
        <item m="1" x="1445"/>
        <item m="1" x="3837"/>
        <item m="1" x="3812"/>
        <item m="1" x="256"/>
        <item m="1" x="367"/>
        <item m="1" x="4700"/>
        <item m="1" x="1727"/>
        <item m="1" x="6452"/>
        <item m="1" x="7430"/>
        <item m="1" x="3973"/>
        <item m="1" x="1147"/>
        <item m="1" x="3128"/>
        <item m="1" x="4432"/>
        <item m="1" x="3553"/>
        <item m="1" x="1090"/>
        <item m="1" x="1102"/>
        <item m="1" x="2433"/>
        <item m="1" x="6083"/>
        <item m="1" x="5805"/>
        <item m="1" x="4965"/>
        <item m="1" x="6121"/>
        <item m="1" x="7378"/>
        <item m="1" x="7935"/>
        <item m="1" x="1026"/>
        <item m="1" x="3928"/>
        <item m="1" x="2063"/>
        <item m="1" x="3559"/>
        <item m="1" x="3855"/>
        <item m="1" x="3416"/>
        <item m="1" x="1853"/>
        <item m="1" x="5148"/>
        <item m="1" x="7995"/>
        <item m="1" x="688"/>
        <item m="1" x="4242"/>
        <item m="1" x="2670"/>
        <item m="1" x="1682"/>
        <item m="1" x="4454"/>
        <item m="1" x="1765"/>
        <item m="1" x="6576"/>
        <item m="1" x="2841"/>
        <item m="1" x="3879"/>
        <item m="1" x="5489"/>
        <item m="1" x="5475"/>
        <item m="1" x="6978"/>
        <item m="1" x="6665"/>
        <item m="1" x="4949"/>
        <item m="1" x="5636"/>
        <item m="1" x="3772"/>
        <item m="1" x="137"/>
        <item m="1" x="2728"/>
        <item m="1" x="2997"/>
        <item m="1" x="5940"/>
        <item m="1" x="4126"/>
        <item m="1" x="7865"/>
        <item m="1" x="1788"/>
        <item m="1" x="7717"/>
        <item m="1" x="2223"/>
        <item m="1" x="5596"/>
        <item m="1" x="2239"/>
        <item m="1" x="718"/>
        <item m="1" x="6707"/>
        <item m="1" x="4195"/>
        <item m="1" x="7361"/>
        <item m="1" x="4863"/>
        <item m="1" x="1531"/>
        <item m="1" x="2025"/>
        <item m="1" x="6014"/>
        <item m="1" x="6369"/>
        <item m="1" x="3670"/>
        <item m="1" x="7084"/>
        <item m="1" x="5211"/>
        <item m="1" x="7030"/>
        <item m="1" x="2110"/>
        <item m="1" x="4182"/>
        <item m="1" x="1017"/>
        <item m="1" x="3562"/>
        <item m="1" x="4016"/>
        <item m="1" x="467"/>
        <item m="1" x="768"/>
        <item m="1" x="5738"/>
        <item m="1" x="3119"/>
        <item m="1" x="4517"/>
        <item m="1" x="6529"/>
        <item m="1" x="7151"/>
        <item m="1" x="520"/>
        <item m="1" x="1880"/>
        <item m="1" x="6426"/>
        <item m="1" x="3679"/>
        <item m="1" x="7362"/>
        <item m="1" x="175"/>
        <item m="1" x="260"/>
        <item m="1" x="1456"/>
        <item m="1" x="1596"/>
        <item m="1" x="1001"/>
        <item m="1" x="372"/>
        <item m="1" x="6160"/>
        <item m="1" x="5273"/>
        <item m="1" x="7942"/>
        <item m="1" x="6857"/>
        <item m="1" x="4198"/>
        <item m="1" x="2227"/>
        <item m="1" x="4277"/>
        <item m="1" x="7552"/>
        <item m="1" x="6701"/>
        <item m="1" x="5615"/>
        <item m="1" x="6203"/>
        <item m="1" x="578"/>
        <item m="1" x="2835"/>
        <item m="1" x="3693"/>
        <item m="1" x="7779"/>
        <item m="1" x="2193"/>
        <item m="1" x="6401"/>
        <item m="1" x="160"/>
        <item m="1" x="1928"/>
        <item m="1" x="2823"/>
        <item m="1" x="3617"/>
        <item m="1" x="223"/>
        <item m="1" x="5792"/>
        <item m="1" x="6944"/>
        <item m="1" x="5020"/>
        <item m="1" x="7731"/>
        <item m="1" x="1140"/>
        <item m="1" x="1126"/>
        <item m="1" x="7631"/>
        <item m="1" x="3902"/>
        <item m="1" x="2883"/>
        <item m="1" x="7366"/>
        <item m="1" x="6649"/>
        <item m="1" x="692"/>
        <item m="1" x="6313"/>
        <item m="1" x="831"/>
        <item m="1" x="753"/>
        <item m="1" x="1719"/>
        <item m="1" x="2469"/>
        <item m="1" x="5245"/>
        <item m="1" x="3870"/>
        <item m="1" x="7986"/>
        <item m="1" x="6250"/>
        <item m="1" x="1130"/>
        <item m="1" x="1068"/>
        <item m="1" x="6081"/>
        <item m="1" x="6765"/>
        <item m="1" x="294"/>
        <item m="1" x="7700"/>
        <item m="1" x="6390"/>
        <item m="1" x="7722"/>
        <item m="1" x="7512"/>
        <item m="1" x="4681"/>
        <item m="1" x="3556"/>
        <item m="1" x="2276"/>
        <item m="1" x="843"/>
        <item m="1" x="3224"/>
        <item m="1" x="4657"/>
        <item m="1" x="2695"/>
        <item m="1" x="2626"/>
        <item m="1" x="2235"/>
        <item m="1" x="6627"/>
        <item m="1" x="7224"/>
        <item m="1" x="1820"/>
        <item m="1" x="4246"/>
        <item m="1" x="3568"/>
        <item m="1" x="1826"/>
        <item m="1" x="3979"/>
        <item m="1" x="3460"/>
        <item m="1" x="3146"/>
        <item m="1" x="2356"/>
        <item m="1" x="6924"/>
        <item m="1" x="348"/>
        <item m="1" x="5608"/>
        <item m="1" x="715"/>
        <item m="1" x="1772"/>
        <item m="1" x="7028"/>
        <item m="1" x="2595"/>
        <item m="1" x="6689"/>
        <item m="1" x="5999"/>
        <item m="1" x="6725"/>
        <item m="1" x="7020"/>
        <item m="1" x="4967"/>
        <item m="1" x="5253"/>
        <item m="1" x="1557"/>
        <item m="1" x="5448"/>
        <item m="1" x="7501"/>
        <item m="1" x="571"/>
        <item m="1" x="7757"/>
        <item m="1" x="6537"/>
        <item m="1" x="4773"/>
        <item m="1" x="6046"/>
        <item m="1" x="147"/>
        <item m="1" x="4779"/>
        <item m="1" x="787"/>
        <item m="1" x="7169"/>
        <item m="1" x="6515"/>
        <item m="1" x="2515"/>
        <item m="1" x="7469"/>
        <item m="1" x="3181"/>
        <item m="1" x="3432"/>
        <item m="1" x="5911"/>
        <item m="1" x="881"/>
        <item m="1" x="1288"/>
        <item m="1" x="2167"/>
        <item m="1" x="4601"/>
        <item m="1" x="6918"/>
        <item m="1" x="1795"/>
        <item m="1" x="442"/>
        <item m="1" x="2069"/>
        <item m="1" x="4178"/>
        <item m="1" x="5239"/>
        <item m="1" x="6854"/>
        <item m="1" x="7476"/>
        <item m="1" x="5515"/>
        <item m="1" x="3013"/>
        <item m="1" x="2354"/>
        <item m="1" x="1851"/>
        <item m="1" x="4483"/>
        <item m="1" x="4403"/>
        <item m="1" x="5523"/>
        <item m="1" x="5033"/>
        <item m="1" x="1605"/>
        <item m="1" x="668"/>
        <item m="1" x="5723"/>
        <item m="1" x="734"/>
        <item m="1" x="3933"/>
        <item m="1" x="3529"/>
        <item m="1" x="1325"/>
        <item m="1" x="139"/>
        <item m="1" x="4762"/>
        <item m="1" x="4282"/>
        <item m="1" x="6969"/>
        <item m="1" x="1163"/>
        <item m="1" x="7062"/>
        <item m="1" x="3089"/>
        <item m="1" x="1191"/>
        <item m="1" x="3516"/>
        <item m="1" x="647"/>
        <item m="1" x="6089"/>
        <item m="1" x="2296"/>
        <item m="1" x="6913"/>
        <item m="1" x="3020"/>
        <item m="1" x="7576"/>
        <item m="1" x="4431"/>
        <item m="1" x="2657"/>
        <item m="1" x="5642"/>
        <item m="1" x="7182"/>
        <item m="1" x="3906"/>
        <item m="1" x="5864"/>
        <item m="1" x="4154"/>
        <item m="1" x="195"/>
        <item m="1" x="6355"/>
        <item m="1" x="7555"/>
        <item m="1" x="6235"/>
        <item m="1" x="1678"/>
        <item m="1" x="3061"/>
        <item m="1" x="619"/>
        <item m="1" x="4663"/>
        <item m="1" x="5748"/>
        <item m="1" x="6557"/>
        <item m="1" x="2462"/>
        <item m="1" x="2157"/>
        <item m="1" x="4081"/>
        <item m="1" x="2488"/>
        <item m="1" x="360"/>
        <item m="1" x="7263"/>
        <item m="1" x="579"/>
        <item m="1" x="7900"/>
        <item m="1" x="2355"/>
        <item m="1" x="2758"/>
        <item m="1" x="7644"/>
        <item m="1" x="4293"/>
        <item m="1" x="4590"/>
        <item m="1" x="482"/>
        <item m="1" x="5585"/>
        <item m="1" x="4802"/>
        <item m="1" x="1806"/>
        <item m="1" x="1081"/>
        <item m="1" x="5704"/>
        <item m="1" x="7755"/>
        <item m="1" x="719"/>
        <item m="1" x="2778"/>
        <item m="1" x="1780"/>
        <item m="1" x="3880"/>
        <item m="1" x="2855"/>
        <item m="1" x="3892"/>
        <item m="1" x="2318"/>
        <item m="1" x="611"/>
        <item m="1" x="4747"/>
        <item m="1" x="2421"/>
        <item m="1" x="802"/>
        <item m="1" x="1414"/>
        <item m="1" x="1525"/>
        <item m="1" x="4615"/>
        <item m="1" x="6760"/>
        <item m="1" x="6584"/>
        <item m="1" x="1412"/>
        <item m="1" x="1656"/>
        <item m="1" x="810"/>
        <item m="1" x="6406"/>
        <item m="1" x="2776"/>
        <item m="1" x="6676"/>
        <item m="1" x="5374"/>
        <item m="1" x="5191"/>
        <item m="1" x="7353"/>
        <item m="1" x="7071"/>
        <item m="1" x="936"/>
        <item m="1" x="5986"/>
        <item m="1" x="2547"/>
        <item m="1" x="3766"/>
        <item m="1" x="1773"/>
        <item m="1" x="6785"/>
        <item m="1" x="7985"/>
        <item m="1" x="747"/>
        <item m="1" x="6952"/>
        <item m="1" x="337"/>
        <item m="1" x="6975"/>
        <item m="1" x="4757"/>
        <item m="1" x="6808"/>
        <item m="1" x="2887"/>
        <item m="1" x="4572"/>
        <item m="1" x="4027"/>
        <item m="1" x="2599"/>
        <item m="1" x="1160"/>
        <item m="1" x="7357"/>
        <item m="1" x="4082"/>
        <item m="1" x="1677"/>
        <item m="1" x="5714"/>
        <item m="1" x="2003"/>
        <item m="1" x="3987"/>
        <item m="1" x="7771"/>
        <item m="1" x="6252"/>
        <item m="1" x="4337"/>
        <item m="1" x="2101"/>
        <item m="1" x="1207"/>
        <item m="1" x="4401"/>
        <item m="1" x="4235"/>
        <item m="1" x="4578"/>
        <item m="1" x="2097"/>
        <item m="1" x="4554"/>
        <item m="1" x="628"/>
        <item m="1" x="7885"/>
        <item m="1" x="714"/>
        <item m="1" x="6100"/>
        <item m="1" x="3830"/>
        <item m="1" x="741"/>
        <item m="1" x="4534"/>
        <item m="1" x="4656"/>
        <item m="1" x="7951"/>
        <item m="1" x="7152"/>
        <item m="1" x="3743"/>
        <item m="1" x="327"/>
        <item m="1" x="622"/>
        <item m="1" x="4073"/>
        <item m="1" x="1995"/>
        <item m="1" x="4304"/>
        <item m="1" x="3646"/>
        <item m="1" x="5586"/>
        <item m="1" x="3752"/>
        <item m="1" x="4989"/>
        <item m="1" x="6061"/>
        <item m="1" x="5541"/>
        <item m="1" x="4767"/>
        <item m="1" x="91"/>
        <item m="1" x="2481"/>
        <item m="1" x="234"/>
        <item m="1" x="650"/>
        <item m="1" x="1120"/>
        <item m="1" x="7977"/>
        <item m="1" x="226"/>
        <item m="1" x="3212"/>
        <item m="1" x="5984"/>
        <item m="1" x="366"/>
        <item m="1" x="4776"/>
        <item m="1" x="2511"/>
        <item m="1" x="347"/>
        <item m="1" x="3522"/>
        <item m="1" x="6337"/>
        <item m="1" x="7258"/>
        <item m="1" x="373"/>
        <item m="1" x="6755"/>
        <item m="1" x="697"/>
        <item m="1" x="5022"/>
        <item m="1" x="3637"/>
        <item m="1" x="6015"/>
        <item m="1" x="3823"/>
        <item m="1" x="609"/>
        <item m="1" x="5908"/>
        <item m="1" x="602"/>
        <item m="1" x="978"/>
        <item m="1" x="1836"/>
        <item m="1" x="6217"/>
        <item m="1" x="3203"/>
        <item m="1" x="7413"/>
        <item m="1" x="6616"/>
        <item m="1" x="2419"/>
        <item m="1" x="1675"/>
        <item m="1" x="7746"/>
        <item m="1" x="1779"/>
        <item m="1" x="6339"/>
        <item m="1" x="3481"/>
        <item m="1" x="2162"/>
        <item m="1" x="5852"/>
        <item m="1" x="5803"/>
        <item m="1" x="3131"/>
        <item m="1" x="5446"/>
        <item m="1" x="5847"/>
        <item m="1" x="809"/>
        <item m="1" x="1941"/>
        <item m="1" x="4047"/>
        <item m="1" x="7863"/>
        <item m="1" x="3988"/>
        <item m="1" x="2448"/>
        <item m="1" x="5174"/>
        <item m="1" x="7712"/>
        <item m="1" x="5540"/>
        <item m="1" x="5142"/>
        <item m="1" x="7460"/>
        <item m="1" x="1345"/>
        <item m="1" x="5963"/>
        <item m="1" x="3576"/>
        <item m="1" x="7493"/>
        <item m="1" x="169"/>
        <item m="1" x="2568"/>
        <item m="1" x="5062"/>
        <item m="1" x="3526"/>
        <item m="1" x="5504"/>
        <item m="1" x="4722"/>
        <item m="1" x="1536"/>
        <item m="1" x="538"/>
        <item m="1" x="4015"/>
        <item m="1" x="1487"/>
        <item m="1" x="3703"/>
        <item m="1" x="5307"/>
        <item m="1" x="7278"/>
        <item m="1" x="985"/>
        <item m="1" x="92"/>
        <item m="1" x="4323"/>
        <item m="1" x="7818"/>
        <item m="1" x="2086"/>
        <item m="1" x="7303"/>
        <item m="1" x="1748"/>
        <item m="1" x="4457"/>
        <item m="1" x="4504"/>
        <item m="1" x="7875"/>
        <item m="1" x="6757"/>
        <item m="1" x="7194"/>
        <item m="1" x="7833"/>
        <item m="1" x="6329"/>
        <item m="1" x="5736"/>
        <item m="1" x="4913"/>
        <item m="1" x="6721"/>
        <item m="1" x="3441"/>
        <item m="1" x="6318"/>
        <item m="1" x="2174"/>
        <item m="1" x="2394"/>
        <item m="1" x="1501"/>
        <item m="1" x="2095"/>
        <item m="1" x="265"/>
        <item m="1" x="7097"/>
        <item m="1" x="4120"/>
        <item m="1" x="3833"/>
        <item m="1" x="3031"/>
        <item m="1" x="6607"/>
        <item m="1" x="502"/>
        <item m="1" x="5356"/>
        <item m="1" x="5780"/>
        <item m="1" x="2764"/>
        <item m="1" x="5617"/>
        <item m="1" x="5897"/>
        <item m="1" x="4764"/>
        <item m="1" x="6499"/>
        <item m="1" x="1787"/>
        <item m="1" x="1754"/>
        <item m="1" x="4507"/>
        <item m="1" x="528"/>
        <item m="1" x="7821"/>
        <item m="1" x="2232"/>
        <item m="1" x="2882"/>
        <item m="1" x="3875"/>
        <item m="1" x="2774"/>
        <item m="1" x="3477"/>
        <item m="1" x="1007"/>
        <item m="1" x="6605"/>
        <item m="1" x="5912"/>
        <item m="1" x="6910"/>
        <item m="1" x="4884"/>
        <item m="1" x="3075"/>
        <item m="1" x="1119"/>
        <item m="1" x="5657"/>
        <item m="1" x="1217"/>
        <item m="1" x="7389"/>
        <item m="1" x="6191"/>
        <item m="1" x="7962"/>
        <item m="1" x="5741"/>
        <item m="1" x="3577"/>
        <item m="1" x="7713"/>
        <item m="1" x="4359"/>
        <item m="1" x="854"/>
        <item m="1" x="3756"/>
        <item m="1" x="7758"/>
        <item m="1" x="7893"/>
        <item m="1" x="2486"/>
        <item m="1" x="2319"/>
        <item m="1" x="6165"/>
        <item m="1" x="656"/>
        <item m="1" x="1843"/>
        <item m="1" x="5643"/>
        <item m="1" x="1721"/>
        <item m="1" x="4882"/>
        <item m="1" x="1569"/>
        <item m="1" x="671"/>
        <item m="1" x="7574"/>
        <item m="1" x="4992"/>
        <item m="1" x="3904"/>
        <item m="1" x="2577"/>
        <item m="1" x="7681"/>
        <item m="1" x="6787"/>
        <item m="1" x="4687"/>
        <item m="1" x="4592"/>
        <item m="1" x="4591"/>
        <item m="1" x="823"/>
        <item m="1" x="5981"/>
        <item m="1" x="7560"/>
        <item m="1" x="7067"/>
        <item m="1" x="1321"/>
        <item m="1" x="5952"/>
        <item m="1" x="2834"/>
        <item m="1" x="2062"/>
        <item m="1" x="4217"/>
        <item m="1" x="6880"/>
        <item m="1" x="3853"/>
        <item m="1" x="3078"/>
        <item m="1" x="5974"/>
        <item m="1" x="6394"/>
        <item m="1" x="3885"/>
        <item m="1" x="7429"/>
        <item m="1" x="4603"/>
        <item m="1" x="1528"/>
        <item m="1" x="5649"/>
        <item m="1" x="6722"/>
        <item m="1" x="3848"/>
        <item m="1" x="6065"/>
        <item m="1" x="4013"/>
        <item m="1" x="5975"/>
        <item m="1" x="2571"/>
        <item m="1" x="2649"/>
        <item m="1" x="3997"/>
        <item m="1" x="3840"/>
        <item m="1" x="1815"/>
        <item m="1" x="105"/>
        <item m="1" x="1664"/>
        <item m="1" x="6450"/>
        <item m="1" x="5899"/>
        <item m="1" x="1286"/>
        <item m="1" x="6729"/>
        <item m="1" x="7521"/>
        <item m="1" x="5551"/>
        <item m="1" x="6801"/>
        <item m="1" x="2194"/>
        <item m="1" x="6185"/>
        <item m="1" x="5525"/>
        <item m="1" x="5110"/>
        <item m="1" x="2735"/>
        <item m="1" x="1234"/>
        <item m="1" x="4344"/>
        <item m="1" x="5889"/>
        <item m="1" x="3732"/>
        <item m="1" x="2708"/>
        <item m="1" x="1622"/>
        <item m="1" x="1703"/>
        <item m="1" x="7594"/>
        <item m="1" x="6068"/>
        <item m="1" x="146"/>
        <item m="1" x="1923"/>
        <item m="1" x="3385"/>
        <item m="1" x="3828"/>
        <item m="1" x="6064"/>
        <item m="1" x="4026"/>
        <item m="1" x="4550"/>
        <item m="1" x="929"/>
        <item m="1" x="3401"/>
        <item m="1" x="365"/>
        <item m="1" x="1391"/>
        <item m="1" x="4437"/>
        <item m="1" x="7141"/>
        <item m="1" x="1151"/>
        <item m="1" x="2557"/>
        <item m="1" x="3207"/>
        <item m="1" x="2879"/>
        <item m="1" x="1486"/>
        <item m="1" x="5587"/>
        <item m="1" x="1402"/>
        <item m="1" x="4505"/>
        <item m="1" x="7085"/>
        <item m="1" x="7679"/>
        <item m="1" x="2636"/>
        <item m="1" x="1432"/>
        <item m="1" x="4870"/>
        <item m="1" x="1558"/>
        <item m="1" x="1966"/>
        <item m="1" x="322"/>
        <item m="1" x="1708"/>
        <item m="1" x="617"/>
        <item m="1" x="7714"/>
        <item m="1" x="446"/>
        <item m="1" x="2443"/>
        <item m="1" x="1230"/>
        <item m="1" x="930"/>
        <item m="1" x="2850"/>
        <item m="1" x="6647"/>
        <item m="1" x="7309"/>
        <item m="1" x="7682"/>
        <item m="1" x="7000"/>
        <item m="1" x="2620"/>
        <item m="1" x="970"/>
        <item m="1" x="7490"/>
        <item m="1" x="4625"/>
        <item m="1" x="7316"/>
        <item m="1" x="4458"/>
        <item m="1" x="2431"/>
        <item m="1" x="89"/>
        <item m="1" x="5901"/>
        <item m="1" x="1027"/>
        <item m="1" x="966"/>
        <item m="1" x="218"/>
        <item m="1" x="4247"/>
        <item m="1" x="180"/>
        <item m="1" x="149"/>
        <item m="1" x="153"/>
        <item m="1" x="7380"/>
        <item m="1" x="7725"/>
        <item m="1" x="4941"/>
        <item m="1" x="7385"/>
        <item m="1" x="5830"/>
        <item m="1" x="4813"/>
        <item m="1" x="616"/>
        <item m="1" x="1344"/>
        <item m="1" x="5077"/>
        <item m="1" x="2947"/>
        <item m="1" x="4414"/>
        <item m="1" x="1244"/>
        <item m="1" x="6345"/>
        <item m="1" x="7027"/>
        <item m="1" x="7786"/>
        <item m="1" x="1590"/>
        <item m="1" x="3964"/>
        <item m="1" x="1377"/>
        <item m="1" x="3602"/>
        <item m="1" x="7997"/>
        <item m="1" x="7434"/>
        <item m="1" x="2439"/>
        <item m="1" x="3155"/>
        <item m="1" x="4848"/>
        <item m="1" x="1716"/>
        <item m="1" x="772"/>
        <item m="1" x="4692"/>
        <item m="1" x="7060"/>
        <item m="1" x="2900"/>
        <item m="1" x="2644"/>
        <item m="1" x="6247"/>
        <item m="1" x="2545"/>
        <item m="1" x="2233"/>
        <item m="1" x="2716"/>
        <item m="1" x="4266"/>
        <item m="1" x="3450"/>
        <item m="1" x="951"/>
        <item m="1" x="5929"/>
        <item m="1" x="7045"/>
        <item m="1" x="5251"/>
        <item m="1" x="4065"/>
        <item m="1" x="6056"/>
        <item m="1" x="5616"/>
        <item m="1" x="131"/>
        <item m="1" x="5535"/>
        <item m="1" x="2982"/>
        <item m="1" x="780"/>
        <item m="1" x="3025"/>
        <item m="1" x="4481"/>
        <item m="1" x="2671"/>
        <item m="1" x="3873"/>
        <item m="1" x="1984"/>
        <item m="1" x="3374"/>
        <item m="1" x="3780"/>
        <item m="1" x="7222"/>
        <item m="1" x="546"/>
        <item m="1" x="1888"/>
        <item m="1" x="3622"/>
        <item m="1" x="7193"/>
        <item m="1" x="515"/>
        <item m="1" x="5836"/>
        <item m="1" x="3091"/>
        <item m="1" x="7347"/>
        <item m="1" x="7325"/>
        <item m="1" x="3459"/>
        <item m="1" x="600"/>
        <item m="1" x="3601"/>
        <item m="1" x="7329"/>
        <item m="1" x="2169"/>
        <item m="1" x="465"/>
        <item m="1" x="2346"/>
        <item m="1" x="7021"/>
        <item m="1" x="963"/>
        <item m="1" x="5782"/>
        <item m="1" x="1881"/>
        <item m="1" x="6658"/>
        <item m="1" x="4397"/>
        <item m="1" x="1112"/>
        <item m="1" x="4952"/>
        <item m="1" x="797"/>
        <item m="1" x="3393"/>
        <item m="1" x="808"/>
        <item m="1" x="5399"/>
        <item m="1" x="1755"/>
        <item m="1" x="2342"/>
        <item m="1" x="6141"/>
        <item m="1" x="5547"/>
        <item m="1" x="220"/>
        <item m="1" x="3205"/>
        <item m="1" x="2289"/>
        <item m="1" x="6565"/>
        <item m="1" x="2364"/>
        <item m="1" x="1362"/>
        <item m="1" x="236"/>
        <item m="1" x="2839"/>
        <item m="1" x="7314"/>
        <item m="1" x="1694"/>
        <item m="1" x="2381"/>
        <item m="1" x="1963"/>
        <item m="1" x="6791"/>
        <item m="1" x="5385"/>
        <item m="1" x="6375"/>
        <item m="1" x="6639"/>
        <item m="1" x="7009"/>
        <item m="1" x="5469"/>
        <item m="1" x="4708"/>
        <item m="1" x="2922"/>
        <item m="1" x="4666"/>
        <item m="1" x="6803"/>
        <item m="1" x="1338"/>
        <item m="1" x="2242"/>
        <item m="1" x="2745"/>
        <item m="1" x="3474"/>
        <item m="1" x="369"/>
        <item m="1" x="6118"/>
        <item m="1" x="2946"/>
        <item m="1" x="1753"/>
        <item m="1" x="5944"/>
        <item m="1" x="5664"/>
        <item m="1" x="1012"/>
        <item m="1" x="2041"/>
        <item m="1" x="3944"/>
        <item m="1" x="6052"/>
        <item m="1" x="7349"/>
        <item m="1" x="2673"/>
        <item m="1" x="5305"/>
        <item m="1" x="3056"/>
        <item m="1" x="7653"/>
        <item m="1" x="849"/>
        <item m="1" x="2471"/>
        <item m="1" x="7568"/>
        <item m="1" x="1553"/>
        <item m="1" x="3022"/>
        <item m="1" x="5568"/>
        <item m="1" x="7842"/>
        <item m="1" x="5630"/>
        <item m="1" x="6674"/>
        <item m="1" x="4900"/>
        <item m="1" x="2173"/>
        <item m="1" x="4436"/>
        <item m="1" x="2739"/>
        <item m="1" x="4206"/>
        <item m="1" x="1750"/>
        <item m="1" x="5603"/>
        <item m="1" x="7125"/>
        <item m="1" x="3453"/>
        <item m="1" x="3120"/>
        <item m="1" x="5825"/>
        <item m="1" x="4237"/>
        <item m="1" x="5637"/>
        <item m="1" x="6750"/>
        <item m="1" x="5071"/>
        <item m="1" x="280"/>
        <item m="1" x="859"/>
        <item m="1" x="4275"/>
        <item m="1" x="1681"/>
        <item m="1" x="5087"/>
        <item m="1" x="7649"/>
        <item m="1" x="466"/>
        <item m="1" x="4070"/>
        <item m="1" x="1359"/>
        <item m="1" x="4560"/>
        <item m="1" x="3575"/>
        <item m="1" x="2680"/>
        <item m="1" x="1950"/>
        <item m="1" x="7693"/>
        <item m="1" x="2251"/>
        <item m="1" x="3920"/>
        <item m="1" x="7459"/>
        <item m="1" x="184"/>
        <item m="1" x="6212"/>
        <item m="1" x="5442"/>
        <item m="1" x="3480"/>
        <item m="1" x="6692"/>
        <item m="1" x="1983"/>
        <item m="1" x="4104"/>
        <item m="1" x="1823"/>
        <item m="1" x="5138"/>
        <item m="1" x="6187"/>
        <item m="1" x="4118"/>
        <item m="1" x="751"/>
        <item m="1" x="3278"/>
        <item m="1" x="2792"/>
        <item m="1" x="5813"/>
        <item m="1" x="5074"/>
        <item m="1" x="4800"/>
        <item m="1" x="2826"/>
        <item m="1" x="6817"/>
        <item m="1" x="7957"/>
        <item m="1" x="6620"/>
        <item m="1" x="6458"/>
        <item m="1" x="946"/>
        <item m="1" x="7752"/>
        <item m="1" x="6929"/>
        <item m="1" x="2044"/>
        <item m="1" x="1989"/>
        <item m="1" x="5418"/>
        <item m="1" x="1925"/>
        <item m="1" x="6377"/>
        <item m="1" x="2700"/>
        <item m="1" x="4244"/>
        <item m="1" x="5648"/>
        <item m="1" x="1180"/>
        <item m="1" x="4382"/>
        <item m="1" x="6106"/>
        <item m="1" x="2832"/>
        <item m="1" x="1076"/>
        <item m="1" x="7780"/>
        <item m="1" x="4532"/>
        <item m="1" x="2206"/>
        <item m="1" x="3117"/>
        <item m="1" x="4877"/>
        <item m="1" x="7688"/>
        <item m="1" x="3145"/>
        <item m="1" x="1039"/>
        <item m="1" x="1974"/>
        <item m="1" x="7288"/>
        <item m="1" x="2744"/>
        <item m="1" x="5165"/>
        <item m="1" x="6571"/>
        <item m="1" x="5652"/>
        <item m="1" x="2980"/>
        <item m="1" x="3245"/>
        <item m="1" x="4330"/>
        <item m="1" x="2806"/>
        <item m="1" x="6209"/>
        <item m="1" x="3639"/>
        <item m="1" x="998"/>
        <item m="1" x="4623"/>
        <item m="1" x="4497"/>
        <item m="1" x="6434"/>
        <item m="1" x="5919"/>
        <item m="1" x="3368"/>
        <item m="1" x="4230"/>
        <item m="1" x="3791"/>
        <item m="1" x="4043"/>
        <item m="1" x="2083"/>
        <item m="1" x="6084"/>
        <item m="1" x="4471"/>
        <item m="1" x="2630"/>
        <item m="1" x="1110"/>
        <item m="1" x="1645"/>
        <item m="1" x="3261"/>
        <item m="1" x="3659"/>
        <item m="1" x="7506"/>
        <item m="1" x="311"/>
        <item m="1" x="7433"/>
        <item m="1" x="4581"/>
        <item m="1" x="1783"/>
        <item m="1" x="4713"/>
        <item m="1" x="5116"/>
        <item m="1" x="717"/>
        <item m="1" x="6016"/>
        <item m="1" x="5743"/>
        <item m="1" x="6289"/>
        <item m="1" x="7720"/>
        <item m="1" x="580"/>
        <item m="1" x="4296"/>
        <item m="1" x="6652"/>
        <item m="1" x="6228"/>
        <item m="1" x="1430"/>
        <item m="1" x="2107"/>
        <item m="1" x="281"/>
        <item m="1" x="7386"/>
        <item m="1" x="3861"/>
        <item m="1" x="1387"/>
        <item m="1" x="4499"/>
        <item m="1" x="3938"/>
        <item m="1" x="4380"/>
        <item m="1" x="4190"/>
        <item m="1" x="7640"/>
        <item m="1" x="6572"/>
        <item m="1" x="2066"/>
        <item m="1" x="7730"/>
        <item m="1" x="884"/>
        <item m="1" x="6299"/>
        <item m="1" x="7053"/>
        <item m="1" x="219"/>
        <item m="1" x="2091"/>
        <item m="1" x="1479"/>
        <item m="1" x="5347"/>
        <item m="1" x="6108"/>
        <item m="1" x="7192"/>
        <item m="1" x="4372"/>
        <item m="1" x="1828"/>
        <item m="1" x="5689"/>
        <item m="1" x="5332"/>
        <item m="1" x="6080"/>
        <item m="1" x="4573"/>
        <item m="1" x="4979"/>
        <item m="1" x="5088"/>
        <item m="1" x="2822"/>
        <item m="1" x="3399"/>
        <item m="1" x="7305"/>
        <item m="1" x="3195"/>
        <item m="1" x="7880"/>
        <item m="1" x="7257"/>
        <item m="1" x="880"/>
        <item m="1" x="4064"/>
        <item m="1" x="7637"/>
        <item m="1" x="6884"/>
        <item m="1" x="6383"/>
        <item m="1" x="6006"/>
        <item m="1" x="5133"/>
        <item m="1" x="1283"/>
        <item m="1" x="5190"/>
        <item m="1" x="203"/>
        <item m="1" x="159"/>
        <item m="1" x="6115"/>
        <item m="1" x="4413"/>
        <item m="1" x="7292"/>
        <item m="1" x="5853"/>
        <item m="1" x="4019"/>
        <item m="1" x="7581"/>
        <item m="1" x="6143"/>
        <item m="1" x="7742"/>
        <item m="1" x="4106"/>
        <item m="1" x="5823"/>
        <item m="1" x="877"/>
        <item m="1" x="5342"/>
        <item m="1" x="989"/>
        <item m="1" x="1867"/>
        <item m="1" x="6280"/>
        <item m="1" x="2281"/>
        <item m="1" x="5274"/>
        <item m="1" x="3417"/>
        <item m="1" x="409"/>
        <item m="1" x="5168"/>
        <item m="1" x="6306"/>
        <item m="1" x="3427"/>
        <item m="1" x="5716"/>
        <item m="1" x="2788"/>
        <item m="1" x="5221"/>
        <item m="1" x="1492"/>
        <item m="1" x="4758"/>
        <item m="1" x="7661"/>
        <item m="1" x="3259"/>
        <item m="1" x="2280"/>
        <item m="1" x="1841"/>
        <item m="1" x="4392"/>
        <item m="1" x="4874"/>
        <item m="1" x="3649"/>
        <item m="1" x="2387"/>
        <item m="1" x="3485"/>
        <item m="1" x="6704"/>
        <item m="1" x="1725"/>
        <item m="1" x="2521"/>
        <item m="1" x="6713"/>
        <item m="1" x="2653"/>
        <item m="1" x="2955"/>
        <item m="1" x="4001"/>
        <item m="1" x="7320"/>
        <item m="1" x="6087"/>
        <item m="1" x="354"/>
        <item m="1" x="1435"/>
        <item m="1" x="5578"/>
        <item m="1" x="4425"/>
        <item m="1" x="5707"/>
        <item m="1" x="1489"/>
        <item m="1" x="7486"/>
        <item m="1" x="5517"/>
        <item m="1" x="1403"/>
        <item m="1" x="6350"/>
        <item m="1" x="7178"/>
        <item m="1" x="2183"/>
        <item m="1" x="5718"/>
        <item m="1" x="6169"/>
        <item m="1" x="1533"/>
        <item m="1" x="7039"/>
        <item m="1" x="6509"/>
        <item m="1" x="429"/>
        <item m="1" x="7225"/>
        <item m="1" x="3692"/>
        <item m="1" x="7296"/>
        <item m="1" x="2733"/>
        <item m="1" x="6656"/>
        <item m="1" x="1153"/>
        <item m="1" x="1021"/>
        <item m="1" x="1699"/>
        <item m="1" x="7734"/>
        <item m="1" x="6662"/>
        <item m="1" x="6844"/>
        <item m="1" x="1567"/>
        <item m="1" x="6501"/>
        <item m="1" x="6357"/>
        <item m="1" x="2956"/>
        <item m="1" x="1149"/>
        <item m="1" x="7293"/>
        <item m="1" x="229"/>
        <item m="1" x="2238"/>
        <item m="1" x="7796"/>
        <item m="1" x="3370"/>
        <item m="1" x="7451"/>
        <item m="1" x="4002"/>
        <item m="1" x="4660"/>
        <item m="1" x="4229"/>
        <item m="1" x="4538"/>
        <item m="1" x="1570"/>
        <item m="1" x="3115"/>
        <item m="1" x="626"/>
        <item m="1" x="1361"/>
        <item m="1" x="4270"/>
        <item m="1" x="858"/>
        <item m="1" x="5493"/>
        <item m="1" x="3034"/>
        <item m="1" x="4164"/>
        <item m="1" x="1976"/>
        <item m="1" x="5363"/>
        <item m="1" x="5151"/>
        <item m="1" x="2331"/>
        <item m="1" x="4127"/>
        <item m="1" x="4256"/>
        <item m="1" x="4598"/>
        <item m="1" x="6179"/>
        <item m="1" x="5750"/>
        <item m="1" x="7978"/>
        <item m="1" x="6257"/>
        <item m="1" x="3296"/>
        <item m="1" x="5277"/>
        <item m="1" x="5362"/>
        <item m="1" x="6586"/>
        <item m="1" x="3980"/>
        <item m="1" x="2517"/>
        <item m="1" x="6897"/>
        <item m="1" x="3498"/>
        <item m="1" x="7168"/>
        <item m="1" x="3229"/>
        <item m="1" x="7340"/>
        <item m="1" x="2412"/>
        <item m="1" x="1726"/>
        <item m="1" x="6268"/>
        <item m="1" x="4840"/>
        <item m="1" x="3005"/>
        <item m="1" x="4167"/>
        <item m="1" x="342"/>
        <item m="1" x="3197"/>
        <item m="1" x="5506"/>
        <item m="1" x="2603"/>
        <item m="1" x="7534"/>
        <item m="1" x="2205"/>
        <item m="1" x="2895"/>
        <item m="1" x="4636"/>
        <item m="1" x="498"/>
        <item m="1" x="6986"/>
        <item m="1" x="3500"/>
        <item m="1" x="1546"/>
        <item m="1" x="6715"/>
        <item m="1" x="3720"/>
        <item m="1" x="653"/>
        <item m="1" x="425"/>
        <item m="1" x="500"/>
        <item m="1" x="7671"/>
        <item m="1" x="6057"/>
        <item m="1" x="3064"/>
        <item m="1" x="6858"/>
        <item m="1" x="339"/>
        <item m="1" x="5583"/>
        <item m="1" x="5729"/>
        <item m="1" x="3685"/>
        <item m="1" x="4352"/>
        <item m="1" x="2756"/>
        <item m="1" x="1769"/>
        <item m="1" x="1629"/>
        <item m="1" x="1239"/>
        <item m="1" x="7308"/>
        <item m="1" x="7611"/>
        <item m="1" x="7895"/>
        <item m="1" x="1025"/>
        <item m="1" x="352"/>
        <item m="1" x="5423"/>
        <item m="1" x="7901"/>
        <item m="1" x="2734"/>
        <item m="1" x="1835"/>
        <item m="1" x="6177"/>
        <item m="1" x="3015"/>
        <item m="1" x="7287"/>
        <item m="1" x="7548"/>
        <item m="1" x="5863"/>
        <item m="1" x="6418"/>
        <item m="1" x="537"/>
        <item m="1" x="853"/>
        <item m="1" x="1320"/>
        <item m="1" x="3132"/>
        <item m="1" x="1156"/>
        <item m="1" x="1339"/>
        <item m="1" x="762"/>
        <item m="1" x="6917"/>
        <item m="1" x="1336"/>
        <item m="1" x="5765"/>
        <item m="1" x="5466"/>
        <item m="1" x="2389"/>
        <item m="1" x="7947"/>
        <item m="1" x="1846"/>
        <item m="1" x="2336"/>
        <item m="1" x="6691"/>
        <item m="1" x="1448"/>
        <item m="1" x="1690"/>
        <item m="1" x="5351"/>
        <item m="1" x="438"/>
        <item m="1" x="7733"/>
        <item m="1" x="716"/>
        <item m="1" x="993"/>
        <item m="1" x="4031"/>
        <item m="1" x="4147"/>
        <item m="1" x="6578"/>
        <item m="1" x="1060"/>
        <item m="1" x="5333"/>
        <item m="1" x="2768"/>
        <item m="1" x="1887"/>
        <item m="1" x="7157"/>
        <item m="1" x="415"/>
        <item m="1" x="5728"/>
        <item m="1" x="4267"/>
        <item m="1" x="4196"/>
        <item m="1" x="5289"/>
        <item m="1" x="5241"/>
        <item m="1" x="6798"/>
        <item m="1" x="5631"/>
        <item m="1" x="7689"/>
        <item m="1" x="7971"/>
        <item m="1" x="544"/>
        <item m="1" x="5909"/>
        <item m="1" x="6384"/>
        <item m="1" x="5507"/>
        <item m="1" x="5591"/>
        <item m="1" x="5804"/>
        <item m="1" x="7376"/>
        <item m="1" x="1154"/>
        <item m="1" x="6114"/>
        <item m="1" x="6916"/>
        <item m="1" x="5387"/>
        <item m="1" x="5808"/>
        <item m="1" x="1599"/>
        <item m="1" x="6989"/>
        <item m="1" x="3996"/>
        <item m="1" x="5023"/>
        <item m="1" x="2088"/>
        <item m="1" x="7118"/>
        <item m="1" x="3143"/>
        <item m="1" x="4189"/>
        <item m="1" x="1077"/>
        <item m="1" x="7262"/>
        <item m="1" x="6580"/>
        <item m="1" x="5424"/>
        <item m="1" x="4487"/>
        <item m="1" x="2977"/>
        <item m="1" x="1981"/>
        <item m="1" x="2786"/>
        <item m="1" x="6161"/>
        <item m="1" x="794"/>
        <item m="1" x="2382"/>
        <item m="1" x="5815"/>
        <item m="1" x="7597"/>
        <item m="1" x="1203"/>
        <item m="1" x="2340"/>
        <item m="1" x="3862"/>
        <item m="1" x="2250"/>
        <item m="1" x="3521"/>
        <item m="1" x="2958"/>
        <item m="1" x="7904"/>
        <item m="1" x="3225"/>
        <item m="1" x="4791"/>
        <item m="1" x="1358"/>
        <item m="1" x="3243"/>
        <item m="1" x="6285"/>
        <item m="1" x="79"/>
        <item m="1" x="5309"/>
        <item m="1" x="3635"/>
        <item m="1" x="3793"/>
        <item m="1" x="673"/>
        <item m="1" x="3152"/>
        <item m="1" x="7636"/>
        <item m="1" x="3077"/>
        <item m="1" x="2437"/>
        <item m="1" x="1101"/>
        <item m="1" x="1737"/>
        <item m="1" x="3515"/>
        <item m="1" x="6593"/>
        <item m="1" x="1237"/>
        <item m="1" x="7012"/>
        <item m="1" x="4753"/>
        <item m="1" x="5499"/>
        <item m="1" x="654"/>
        <item m="1" x="7368"/>
        <item m="1" x="4968"/>
        <item m="1" x="3328"/>
        <item m="1" x="7899"/>
        <item m="1" x="6921"/>
        <item m="1" x="5771"/>
        <item m="1" x="4914"/>
        <item m="1" x="80"/>
        <item m="1" x="5584"/>
        <item m="1" x="4068"/>
        <item m="1" x="5368"/>
        <item m="1" x="2865"/>
        <item m="1" x="4752"/>
        <item m="1" x="2365"/>
        <item m="1" x="4658"/>
        <item m="1" x="7450"/>
        <item m="1" x="4326"/>
        <item m="1" x="2264"/>
        <item m="1" x="4097"/>
        <item m="1" x="1911"/>
        <item m="1" x="6421"/>
        <item m="1" x="7026"/>
        <item m="1" x="1428"/>
        <item m="1" x="1839"/>
        <item m="1" x="2691"/>
        <item m="1" x="3829"/>
        <item m="1" x="3533"/>
        <item m="1" x="4439"/>
        <item m="1" x="4433"/>
        <item m="1" x="6167"/>
        <item m="1" x="5067"/>
        <item m="1" x="2490"/>
        <item m="1" x="1896"/>
        <item m="1" x="916"/>
        <item m="1" x="4966"/>
        <item m="1" x="267"/>
        <item m="1" x="2902"/>
        <item m="1" x="6385"/>
        <item m="1" x="4846"/>
        <item m="1" x="554"/>
        <item m="1" x="3384"/>
        <item m="1" x="4530"/>
        <item m="1" x="7600"/>
        <item m="1" x="6604"/>
        <item m="1" x="2772"/>
        <item m="1" x="2932"/>
        <item m="1" x="2710"/>
        <item m="1" x="7736"/>
        <item m="1" x="3843"/>
        <item m="1" x="2616"/>
        <item m="1" x="4828"/>
        <item m="1" x="3803"/>
        <item m="1" x="7266"/>
        <item m="1" x="5019"/>
        <item m="1" x="3141"/>
        <item m="1" x="2090"/>
        <item m="1" x="4853"/>
        <item m="1" x="2596"/>
        <item m="1" x="6960"/>
        <item m="1" x="3653"/>
        <item m="1" x="4662"/>
        <item m="1" x="174"/>
        <item m="1" x="2604"/>
        <item m="1" x="3821"/>
        <item m="1" x="3811"/>
        <item m="1" x="1330"/>
        <item m="1" x="4386"/>
        <item m="1" x="7814"/>
        <item m="1" x="3347"/>
        <item m="1" x="3762"/>
        <item m="1" x="2785"/>
        <item m="1" x="6234"/>
        <item m="1" x="478"/>
        <item m="1" x="2031"/>
        <item m="1" x="3381"/>
        <item m="1" x="904"/>
        <item m="1" x="6981"/>
        <item m="1" x="5658"/>
        <item m="1" x="5003"/>
        <item m="1" x="1537"/>
        <item m="1" x="6905"/>
        <item m="1" x="7503"/>
        <item m="1" x="899"/>
        <item m="1" x="805"/>
        <item m="1" x="1240"/>
        <item m="1" x="7575"/>
        <item m="1" x="4191"/>
        <item m="1" x="1849"/>
        <item m="1" x="4221"/>
        <item m="1" x="4272"/>
        <item m="1" x="7732"/>
        <item m="1" x="3165"/>
        <item m="1" x="2800"/>
        <item m="1" x="7146"/>
        <item m="1" x="6805"/>
        <item m="1" x="1935"/>
        <item m="1" x="4143"/>
        <item m="1" x="6643"/>
        <item m="1" x="4017"/>
        <item m="1" x="5903"/>
        <item m="1" x="7635"/>
        <item m="1" x="1455"/>
        <item m="1" x="3985"/>
        <item m="1" x="6425"/>
        <item m="1" x="3590"/>
        <item m="1" x="4128"/>
        <item m="1" x="521"/>
        <item m="1" x="6748"/>
        <item m="1" x="6072"/>
        <item m="1" x="423"/>
        <item m="1" x="5837"/>
        <item m="1" x="6238"/>
        <item m="1" x="324"/>
        <item m="1" x="7280"/>
        <item m="1" x="1762"/>
        <item m="1" x="7933"/>
        <item m="1" x="5370"/>
        <item m="1" x="351"/>
        <item m="1" x="5528"/>
        <item m="1" x="3968"/>
        <item m="1" x="4053"/>
        <item m="1" x="4211"/>
        <item m="1" x="6287"/>
        <item m="1" x="1292"/>
        <item m="1" x="954"/>
        <item m="1" x="2780"/>
        <item m="1" x="816"/>
        <item m="1" x="3894"/>
        <item m="1" x="4467"/>
        <item m="1" x="2416"/>
        <item m="1" x="6899"/>
        <item m="1" x="7259"/>
        <item m="1" x="3004"/>
        <item m="1" x="5422"/>
        <item m="1" x="5549"/>
        <item m="1" x="3468"/>
        <item m="1" x="7816"/>
        <item m="1" x="6940"/>
        <item m="1" x="4844"/>
        <item m="1" x="4102"/>
        <item m="1" x="5226"/>
        <item m="1" x="1865"/>
        <item m="1" x="2965"/>
        <item m="1" x="6730"/>
        <item m="1" x="4071"/>
        <item m="1" x="733"/>
        <item m="1" x="1706"/>
        <item m="1" x="5634"/>
        <item m="1" x="5223"/>
        <item m="1" x="5102"/>
        <item m="1" x="6091"/>
        <item m="1" x="1560"/>
        <item m="1" x="4760"/>
        <item m="1" x="2390"/>
        <item m="1" x="2128"/>
        <item m="1" x="318"/>
        <item m="1" x="749"/>
        <item m="1" x="4865"/>
        <item m="1" x="5401"/>
        <item m="1" x="2957"/>
        <item m="1" x="5928"/>
        <item m="1" x="2350"/>
        <item m="1" x="5867"/>
        <item m="1" x="3967"/>
        <item m="1" x="3337"/>
        <item m="1" x="7181"/>
        <item m="1" x="5472"/>
        <item m="1" x="1775"/>
        <item m="1" x="7738"/>
        <item m="1" x="7131"/>
        <item m="1" x="1322"/>
        <item m="1" x="7348"/>
        <item m="1" x="4248"/>
        <item m="1" x="4004"/>
        <item m="1" x="6984"/>
        <item m="1" x="3182"/>
        <item m="1" x="6964"/>
        <item m="1" x="728"/>
        <item m="1" x="3411"/>
        <item m="1" x="3972"/>
        <item m="1" x="4466"/>
        <item m="1" x="4607"/>
        <item m="1" x="7214"/>
        <item m="1" x="6810"/>
        <item m="1" x="4811"/>
        <item m="1" x="5613"/>
        <item m="1" x="2969"/>
        <item m="1" x="2845"/>
        <item m="1" x="1850"/>
        <item m="1" x="7478"/>
        <item m="1" x="5214"/>
        <item m="1" x="2995"/>
        <item m="1" x="1740"/>
        <item m="1" x="197"/>
        <item m="1" x="6753"/>
        <item m="1" x="2918"/>
        <item m="1" x="7941"/>
        <item m="1" x="4281"/>
        <item m="1" x="3755"/>
        <item m="1" x="7927"/>
        <item m="1" x="287"/>
        <item m="1" x="4888"/>
        <item m="1" x="5948"/>
        <item m="1" x="5653"/>
        <item m="1" x="6727"/>
        <item m="1" x="7754"/>
        <item m="1" x="6265"/>
        <item m="1" x="2633"/>
        <item m="1" x="3563"/>
        <item m="1" x="6341"/>
        <item m="1" x="6513"/>
        <item m="1" x="722"/>
        <item m="1" x="4696"/>
        <item m="1" x="6842"/>
        <item m="1" x="4449"/>
        <item m="1" x="388"/>
        <item m="1" x="7595"/>
        <item m="1" x="3669"/>
        <item m="1" x="2343"/>
        <item m="1" x="196"/>
        <item m="1" x="6484"/>
        <item m="1" x="5064"/>
        <item m="1" x="1913"/>
        <item m="1" x="6744"/>
        <item m="1" x="5492"/>
        <item m="1" x="6902"/>
        <item m="1" x="2621"/>
        <item m="1" x="6577"/>
        <item m="1" x="3398"/>
        <item m="1" x="3877"/>
        <item m="1" x="4746"/>
        <item m="1" x="5264"/>
        <item m="1" x="6144"/>
        <item m="1" x="7119"/>
        <item m="1" x="3244"/>
        <item m="1" x="2627"/>
        <item m="1" x="4783"/>
        <item m="1" x="4299"/>
        <item m="1" x="2959"/>
        <item m="1" x="1994"/>
        <item m="1" x="2010"/>
        <item m="1" x="4279"/>
        <item m="1" x="1296"/>
        <item m="1" x="3820"/>
        <item m="1" x="7804"/>
        <item m="1" x="5262"/>
        <item m="1" x="713"/>
        <item m="1" x="5763"/>
        <item m="1" x="1898"/>
        <item m="1" x="701"/>
        <item m="1" x="445"/>
        <item m="1" x="6454"/>
        <item m="1" x="3464"/>
        <item m="1" x="3890"/>
        <item m="1" x="2804"/>
        <item m="1" x="1612"/>
        <item m="1" x="3883"/>
        <item m="1" x="7959"/>
        <item m="1" x="4315"/>
        <item m="1" x="5459"/>
        <item m="1" x="5164"/>
        <item m="1" x="871"/>
        <item m="1" x="5672"/>
        <item m="1" x="2218"/>
        <item m="1" x="5882"/>
        <item m="1" x="4795"/>
        <item m="1" x="1961"/>
        <item m="1" x="773"/>
        <item m="1" x="1002"/>
        <item m="1" x="6953"/>
        <item m="1" x="284"/>
        <item m="1" x="7120"/>
        <item m="1" x="7217"/>
        <item m="1" x="5270"/>
        <item m="1" x="1626"/>
        <item m="1" x="914"/>
        <item m="1" x="4960"/>
        <item m="1" x="3269"/>
        <item m="1" x="7171"/>
        <item m="1" x="122"/>
        <item m="1" x="3864"/>
        <item m="1" x="5298"/>
        <item m="1" x="2489"/>
        <item m="1" x="5751"/>
        <item m="1" x="4586"/>
        <item m="1" x="1584"/>
        <item m="1" x="4970"/>
        <item m="1" x="2629"/>
        <item m="1" x="2641"/>
        <item m="1" x="1752"/>
        <item m="1" x="7453"/>
        <item m="1" x="7963"/>
        <item m="1" x="3310"/>
        <item m="1" x="5962"/>
        <item m="1" x="5224"/>
        <item m="1" x="2766"/>
        <item m="1" x="2748"/>
        <item m="1" x="6441"/>
        <item m="1" x="208"/>
        <item m="1" x="1451"/>
        <item m="1" x="4935"/>
        <item m="1" x="2638"/>
        <item m="1" x="5384"/>
        <item m="1" x="1136"/>
        <item m="1" x="1494"/>
        <item m="1" x="7763"/>
        <item m="1" x="1273"/>
        <item m="1" x="4041"/>
        <item m="1" x="2713"/>
        <item m="1" x="7166"/>
        <item m="1" x="6774"/>
        <item m="1" x="2325"/>
        <item m="1" x="7801"/>
        <item m="1" x="879"/>
        <item m="1" x="5082"/>
        <item m="1" x="3809"/>
        <item m="1" x="3808"/>
        <item m="1" x="3049"/>
        <item m="1" x="3216"/>
        <item m="1" x="6967"/>
        <item m="1" x="192"/>
        <item m="1" x="7336"/>
        <item m="1" x="6336"/>
        <item m="1" x="7743"/>
        <item m="1" x="6188"/>
        <item m="1" x="4823"/>
        <item m="1" x="4378"/>
        <item m="1" x="6296"/>
        <item m="1" x="6367"/>
        <item m="1" x="1400"/>
        <item m="1" x="1578"/>
        <item m="1" x="641"/>
        <item m="1" x="480"/>
        <item m="1" x="3858"/>
        <item m="1" x="680"/>
        <item m="1" x="2352"/>
        <item m="1" x="496"/>
        <item m="1" x="2440"/>
        <item m="1" x="4157"/>
        <item m="1" x="1133"/>
        <item m="1" x="3571"/>
        <item m="1" x="6259"/>
        <item m="1" x="1652"/>
        <item m="1" x="1424"/>
        <item m="1" x="6242"/>
        <item m="1" x="1134"/>
        <item m="1" x="1478"/>
        <item m="1" x="4886"/>
        <item m="1" x="4263"/>
        <item m="1" x="7261"/>
        <item m="1" x="2831"/>
        <item m="1" x="1704"/>
        <item m="1" x="7435"/>
        <item m="1" x="7793"/>
        <item m="1" x="7843"/>
        <item m="1" x="2578"/>
        <item m="1" x="6792"/>
        <item m="1" x="5833"/>
        <item m="1" x="3652"/>
        <item m="1" x="5436"/>
        <item m="1" x="826"/>
        <item m="1" x="7691"/>
        <item m="1" x="2071"/>
        <item m="1" x="2894"/>
        <item m="1" x="3252"/>
        <item m="1" x="6999"/>
        <item m="1" x="2930"/>
        <item m="1" x="5194"/>
        <item m="1" x="2084"/>
        <item m="1" x="1227"/>
        <item m="1" x="1745"/>
        <item m="1" x="1024"/>
        <item m="1" x="6075"/>
        <item m="1" x="5740"/>
        <item m="1" x="6579"/>
        <item m="1" x="2884"/>
        <item m="1" x="1647"/>
        <item m="1" x="6001"/>
        <item m="1" x="2701"/>
        <item m="1" x="3759"/>
        <item m="1" x="4565"/>
        <item m="1" x="757"/>
        <item m="1" x="7580"/>
        <item m="1" x="7525"/>
        <item m="1" x="3302"/>
        <item m="1" x="6298"/>
        <item m="1" x="1267"/>
        <item m="1" x="349"/>
        <item m="1" x="5236"/>
        <item m="1" x="98"/>
        <item m="1" x="3718"/>
        <item m="1" x="1507"/>
        <item m="1" x="3771"/>
        <item m="1" x="2921"/>
        <item m="1" x="4079"/>
        <item m="1" x="1618"/>
        <item m="1" x="2709"/>
        <item m="1" x="1873"/>
        <item m="1" x="1364"/>
        <item m="1" x="3696"/>
        <item m="1" x="3188"/>
        <item m="1" x="5428"/>
        <item m="1" x="2542"/>
        <item m="1" x="2663"/>
        <item m="1" x="4905"/>
        <item m="1" x="923"/>
        <item m="1" x="4728"/>
        <item m="1" x="5677"/>
        <item m="1" x="6297"/>
        <item m="1" x="4446"/>
        <item m="1" x="3274"/>
        <item m="1" x="7970"/>
        <item m="1" x="1205"/>
        <item m="1" x="2798"/>
        <item m="1" x="4121"/>
        <item m="1" x="5924"/>
        <item m="1" x="5701"/>
        <item m="1" x="2539"/>
        <item m="1" x="6027"/>
        <item m="1" x="5992"/>
        <item m="1" x="1472"/>
        <item m="1" x="5915"/>
        <item m="1" x="426"/>
        <item m="1" x="2526"/>
        <item m="1" x="6520"/>
        <item m="1" x="5320"/>
        <item m="1" x="7275"/>
        <item m="1" x="3545"/>
        <item m="1" x="2283"/>
        <item m="1" x="1290"/>
        <item m="1" x="1924"/>
        <item m="1" x="4697"/>
        <item m="1" x="1987"/>
        <item m="1" x="7035"/>
        <item m="1" x="5721"/>
        <item m="1" x="1029"/>
        <item m="1" x="1490"/>
        <item m="1" x="1202"/>
        <item m="1" x="7788"/>
        <item m="1" x="4917"/>
        <item m="1" x="4861"/>
        <item m="1" x="7203"/>
        <item m="1" x="165"/>
        <item m="1" x="3289"/>
        <item m="1" x="3318"/>
        <item m="1" x="1194"/>
        <item m="1" x="3041"/>
        <item m="1" x="3220"/>
        <item m="1" x="7068"/>
        <item m="1" x="95"/>
        <item m="1" x="1376"/>
        <item m="1" x="118"/>
        <item m="1" x="3854"/>
        <item m="1" x="2752"/>
        <item m="1" x="4864"/>
        <item m="1" x="6422"/>
        <item m="1" x="5526"/>
        <item m="1" x="4381"/>
        <item m="1" x="6547"/>
        <item m="1" x="4547"/>
        <item m="1" x="4153"/>
        <item m="1" x="5353"/>
        <item m="1" x="7518"/>
        <item m="1" x="3776"/>
        <item m="1" x="1997"/>
        <item m="1" x="2897"/>
        <item m="1" x="5050"/>
        <item m="1" x="1594"/>
        <item m="1" x="297"/>
        <item m="1" x="7547"/>
        <item m="1" x="1832"/>
        <item m="1" x="6732"/>
        <item m="1" x="3789"/>
        <item m="1" x="1363"/>
        <item m="1" x="358"/>
        <item m="1" x="2304"/>
        <item m="1" x="3340"/>
        <item m="1" x="7747"/>
        <item m="1" x="7824"/>
        <item m="1" x="4005"/>
        <item m="1" x="3072"/>
        <item m="1" x="3517"/>
        <item m="1" x="5355"/>
        <item m="1" x="1208"/>
        <item m="1" x="3334"/>
        <item m="1" x="5416"/>
        <item m="1" x="2667"/>
        <item m="1" x="6949"/>
        <item m="1" x="6105"/>
        <item m="1" x="7975"/>
        <item m="1" x="2827"/>
        <item m="1" x="5070"/>
        <item m="1" x="2158"/>
        <item m="1" x="5079"/>
        <item m="1" x="2442"/>
        <item m="1" x="2087"/>
        <item m="1" x="6405"/>
        <item m="1" x="5660"/>
        <item m="1" x="3897"/>
        <item m="1" x="4044"/>
        <item m="1" x="1733"/>
        <item m="1" x="7272"/>
        <item m="1" x="3625"/>
        <item m="1" x="5406"/>
        <item m="1" x="2402"/>
        <item m="1" x="555"/>
        <item m="1" x="3448"/>
        <item m="1" x="4474"/>
        <item m="1" x="7019"/>
        <item m="1" x="564"/>
        <item m="1" x="368"/>
        <item m="1" x="539"/>
        <item m="1" x="2643"/>
        <item m="1" x="4261"/>
        <item m="1" x="7011"/>
        <item m="1" x="6276"/>
        <item m="1" x="6222"/>
        <item m="1" x="5034"/>
        <item m="1" x="335"/>
        <item m="1" x="1389"/>
        <item m="1" x="6324"/>
        <item m="1" x="4424"/>
        <item m="1" x="4249"/>
        <item m="1" x="191"/>
        <item m="1" x="2230"/>
        <item m="1" x="1213"/>
        <item m="1" x="112"/>
        <item m="1" x="5220"/>
        <item m="1" x="5930"/>
        <item m="1" x="5247"/>
        <item m="1" x="7564"/>
        <item m="1" x="5546"/>
        <item m="1" x="5248"/>
        <item m="1" x="2020"/>
        <item m="1" x="2747"/>
        <item m="1" x="4037"/>
        <item m="1" x="6926"/>
        <item m="1" x="4901"/>
        <item m="1" x="3971"/>
        <item m="1" x="3519"/>
        <item m="1" x="3001"/>
        <item m="1" x="1611"/>
        <item m="1" x="6719"/>
        <item m="1" x="7675"/>
        <item m="1" x="6945"/>
        <item m="1" x="4641"/>
        <item m="1" x="3859"/>
        <item m="1" x="3187"/>
        <item m="1" x="302"/>
        <item m="1" x="3258"/>
        <item m="1" x="838"/>
        <item m="1" x="530"/>
        <item m="1" x="4839"/>
        <item m="1" x="5468"/>
        <item m="1" x="1930"/>
        <item m="1" x="7749"/>
        <item m="1" x="2380"/>
        <item m="1" x="3492"/>
        <item m="1" x="1392"/>
        <item m="1" x="4878"/>
        <item m="1" x="6428"/>
        <item m="1" x="7922"/>
        <item m="1" x="3223"/>
        <item m="1" x="2913"/>
        <item m="1" x="2215"/>
        <item m="1" x="5089"/>
        <item m="1" x="3356"/>
        <item m="1" x="2092"/>
        <item m="1" x="3582"/>
        <item m="1" x="1650"/>
        <item m="1" x="1388"/>
        <item m="1" x="6451"/>
        <item m="1" x="6153"/>
        <item m="1" x="6871"/>
        <item m="1" x="1782"/>
        <item m="1" x="6673"/>
        <item m="1" x="5983"/>
        <item m="1" x="2856"/>
        <item m="1" x="4268"/>
        <item m="1" x="4374"/>
        <item m="1" x="6033"/>
        <item m="1" x="5566"/>
        <item m="1" x="6600"/>
        <item m="1" x="1074"/>
        <item m="1" x="1614"/>
        <item m="1" x="7593"/>
        <item m="1" x="1834"/>
        <item m="1" x="6392"/>
        <item m="1" x="7115"/>
        <item m="1" x="312"/>
        <item m="1" x="6629"/>
        <item m="1" x="4112"/>
        <item m="1" x="558"/>
        <item m="1" x="6037"/>
        <item m="1" x="5572"/>
        <item m="1" x="7123"/>
        <item m="1" x="659"/>
        <item m="1" x="6132"/>
        <item m="1" x="2707"/>
        <item m="1" x="126"/>
        <item m="1" x="7651"/>
        <item m="1" x="3739"/>
        <item m="1" x="1228"/>
        <item m="1" x="7561"/>
        <item m="1" x="7559"/>
        <item m="1" x="3654"/>
        <item m="1" x="613"/>
        <item m="1" x="2651"/>
        <item m="1" x="7613"/>
        <item m="1" x="6640"/>
        <item m="1" x="662"/>
        <item m="1" x="1718"/>
        <item m="1" x="6693"/>
        <item m="1" x="1669"/>
        <item m="1" x="2725"/>
        <item m="1" x="726"/>
        <item m="1" x="2842"/>
        <item m="1" x="2712"/>
        <item m="1" x="7669"/>
        <item m="1" x="4646"/>
        <item m="1" x="5829"/>
        <item m="1" x="7167"/>
        <item m="1" x="4652"/>
        <item m="1" x="1666"/>
        <item m="1" x="3694"/>
        <item m="1" x="2703"/>
        <item m="1" x="7656"/>
        <item m="1" x="6698"/>
        <item m="1" x="1712"/>
        <item m="1" x="5090"/>
        <item m="1" x="2196"/>
        <item m="1" x="3650"/>
        <item m="1" x="1661"/>
        <item m="1" x="727"/>
        <item m="1" x="4661"/>
        <item m="1" x="1774"/>
        <item m="1" x="4710"/>
        <item m="1" x="2697"/>
        <item m="1" x="5626"/>
        <item m="1" x="4717"/>
        <item m="1" x="7076"/>
        <item m="1" x="7602"/>
        <item m="1" x="7657"/>
        <item m="1" x="5141"/>
        <item m="1" x="7598"/>
        <item m="1" x="1766"/>
        <item m="1" x="6592"/>
        <item m="1" x="623"/>
        <item m="1" x="4648"/>
        <item m="1" x="2718"/>
        <item m="1" x="2717"/>
        <item m="1" x="3689"/>
        <item m="1" x="621"/>
        <item m="1" x="3697"/>
        <item m="1" x="1714"/>
        <item m="1" x="6137"/>
        <item m="1" x="3747"/>
        <item m="1" x="3760"/>
        <item m="1" x="2773"/>
        <item m="1" x="6778"/>
        <item m="1" x="2830"/>
        <item m="1" x="4832"/>
        <item m="1" x="6346"/>
        <item m="1" x="1608"/>
        <item m="1" x="3313"/>
        <item m="1" x="5327"/>
        <item m="1" x="7352"/>
        <item m="1" x="928"/>
        <item m="1" x="5886"/>
        <item m="1" x="1468"/>
        <item m="1" x="2499"/>
        <item m="1" x="4693"/>
        <item m="1" x="4922"/>
        <item m="1" x="6124"/>
        <item m="1" x="1856"/>
        <item m="1" x="2266"/>
        <item m="1" x="6364"/>
        <item m="1" x="890"/>
        <item m="1" x="5681"/>
        <item m="1" x="2729"/>
        <item m="1" x="3067"/>
        <item m="1" x="332"/>
        <item m="1" x="2851"/>
        <item m="1" x="4939"/>
        <item m="1" x="2658"/>
        <item m="1" x="7791"/>
        <item m="1" x="986"/>
        <item m="1" x="4489"/>
        <item m="1" x="3415"/>
        <item m="1" x="5851"/>
        <item m="1" x="3535"/>
        <item m="1" x="1794"/>
        <item m="1" x="6828"/>
        <item m="1" x="5880"/>
        <item m="1" x="5449"/>
        <item m="1" x="5312"/>
        <item m="1" x="290"/>
        <item m="1" x="1249"/>
        <item m="1" x="4856"/>
        <item m="1" x="4993"/>
        <item m="1" x="4537"/>
        <item m="1" x="4978"/>
        <item m="1" x="379"/>
        <item m="1" x="6304"/>
        <item m="1" x="2456"/>
        <item m="1" x="459"/>
        <item m="1" x="1155"/>
        <item m="1" x="4910"/>
        <item m="1" x="3100"/>
        <item m="1" x="5768"/>
        <item m="1" x="1467"/>
        <item m="1" x="7344"/>
        <item m="1" x="7855"/>
        <item m="1" x="5014"/>
        <item m="1" x="7148"/>
        <item m="1" x="2061"/>
        <item m="1" x="5258"/>
        <item m="1" x="7626"/>
        <item m="1" x="6608"/>
        <item m="1" x="7197"/>
        <item m="1" x="3686"/>
        <item m="1" x="4365"/>
        <item m="1" x="5397"/>
        <item m="1" x="5162"/>
        <item m="1" x="6554"/>
        <item m="1" x="3537"/>
        <item m="1" x="5444"/>
        <item m="1" x="6997"/>
        <item m="1" x="5605"/>
        <item m="1" x="6445"/>
        <item m="1" x="3969"/>
        <item m="1" x="120"/>
        <item m="1" x="4871"/>
        <item m="1" x="4103"/>
        <item m="1" x="1383"/>
        <item m="1" x="529"/>
        <item m="1" x="5686"/>
        <item m="1" x="4028"/>
        <item m="1" x="2273"/>
        <item m="1" x="4447"/>
        <item m="1" x="1063"/>
        <item m="1" x="5770"/>
        <item m="1" x="7059"/>
        <item m="1" x="3716"/>
        <item m="1" x="6794"/>
        <item m="1" x="178"/>
        <item m="1" x="3419"/>
        <item m="1" x="3491"/>
        <item m="1" x="2983"/>
        <item m="1" x="3611"/>
        <item m="1" x="1042"/>
        <item m="1" x="5746"/>
        <item m="1" x="3163"/>
        <item m="1" x="1668"/>
        <item m="1" x="593"/>
        <item m="1" x="309"/>
        <item m="1" x="5891"/>
        <item m="1" x="6024"/>
        <item m="1" x="4264"/>
        <item m="1" x="4628"/>
        <item m="1" x="7488"/>
        <item m="1" x="2259"/>
        <item m="1" x="3150"/>
        <item m="1" x="695"/>
        <item m="1" x="1751"/>
        <item m="1" x="2072"/>
        <item m="1" x="4637"/>
        <item m="1" x="7586"/>
        <item m="1" x="7979"/>
        <item m="1" x="4384"/>
        <item m="1" x="1688"/>
        <item m="1" x="5683"/>
        <item m="1" x="3814"/>
        <item m="1" x="7431"/>
        <item m="1" x="1311"/>
        <item m="1" x="7297"/>
        <item m="1" x="1284"/>
        <item m="1" x="7003"/>
        <item m="1" x="4160"/>
        <item m="1" x="5328"/>
        <item m="1" x="5483"/>
        <item m="1" x="2375"/>
        <item m="1" x="6152"/>
        <item m="1" x="227"/>
        <item m="1" x="6514"/>
        <item m="1" x="1616"/>
        <item m="1" x="1444"/>
        <item m="1" x="5171"/>
        <item m="1" x="4564"/>
        <item m="1" x="1429"/>
        <item m="1" x="6054"/>
        <item m="1" x="2838"/>
        <item m="1" x="177"/>
        <item m="1" x="3816"/>
        <item m="1" x="5562"/>
        <item m="1" x="1659"/>
        <item m="1" x="2398"/>
        <item m="1" x="6876"/>
        <item m="1" x="5166"/>
        <item m="1" x="7356"/>
        <item m="1" x="2415"/>
        <item m="1" x="7618"/>
        <item m="1" x="7695"/>
        <item m="1" x="4816"/>
        <item m="1" x="5970"/>
        <item m="1" x="2048"/>
        <item m="1" x="5917"/>
        <item m="1" x="4069"/>
        <item m="1" x="4427"/>
        <item m="1" x="7894"/>
        <item m="1" x="1108"/>
        <item m="1" x="3953"/>
        <item m="1" x="7837"/>
        <item m="1" x="4712"/>
        <item m="1" x="3935"/>
        <item m="1" x="3345"/>
        <item m="1" x="804"/>
        <item m="1" x="6654"/>
        <item m="1" x="7304"/>
        <item m="1" x="6914"/>
        <item m="1" x="90"/>
        <item m="1" x="3641"/>
        <item m="1" x="800"/>
        <item m="1" x="248"/>
        <item m="1" x="5939"/>
        <item m="1" x="2015"/>
        <item m="1" x="1259"/>
        <item m="1" x="1078"/>
        <item m="1" x="572"/>
        <item m="1" x="6109"/>
        <item m="1" x="4421"/>
        <item m="1" x="3311"/>
        <item m="1" x="4899"/>
        <item m="1" x="3043"/>
        <item m="1" x="492"/>
        <item m="1" x="1189"/>
        <item m="1" x="1625"/>
        <item m="1" x="6812"/>
        <item m="1" x="5106"/>
        <item m="1" x="1595"/>
        <item m="1" x="4617"/>
        <item m="1" x="4035"/>
        <item m="1" x="5869"/>
        <item m="1" x="690"/>
        <item m="1" x="1091"/>
        <item m="1" x="4294"/>
        <item m="1" x="7390"/>
        <item m="1" x="7567"/>
        <item m="1" x="1309"/>
        <item m="1" x="2938"/>
        <item m="1" x="3286"/>
        <item m="1" x="7024"/>
        <item m="1" x="3162"/>
        <item m="1" x="6507"/>
        <item m="1" x="2854"/>
        <item m="1" x="4650"/>
        <item m="1" x="5629"/>
        <item m="1" x="4542"/>
        <item m="1" x="5760"/>
        <item m="1" x="829"/>
        <item m="1" x="2146"/>
        <item m="1" x="5809"/>
        <item m="1" x="6416"/>
        <item m="1" x="6861"/>
        <item m="1" x="6034"/>
        <item m="1" x="3712"/>
        <item m="1" x="7249"/>
        <item m="1" x="7735"/>
        <item m="1" x="2142"/>
        <item m="1" x="7090"/>
        <item m="1" x="4132"/>
        <item m="1" x="4883"/>
        <item m="1" x="3661"/>
        <item m="1" x="4051"/>
        <item m="1" x="7526"/>
        <item m="1" x="5773"/>
        <item m="1" x="2332"/>
        <item m="1" x="630"/>
        <item m="1" x="3201"/>
        <item m="1" x="1285"/>
        <item m="1" x="2341"/>
        <item m="1" x="3442"/>
        <item m="1" x="6789"/>
        <item m="1" x="3151"/>
        <item m="1" x="4117"/>
        <item m="1" x="6633"/>
        <item m="1" x="6192"/>
        <item m="1" x="6460"/>
        <item m="1" x="5381"/>
        <item m="1" x="6939"/>
        <item m="1" x="6946"/>
        <item m="1" x="6140"/>
        <item m="1" x="6503"/>
        <item m="1" x="4488"/>
        <item m="1" x="4814"/>
        <item m="1" x="4286"/>
        <item m="1" x="1367"/>
        <item m="1" x="7966"/>
        <item m="1" x="5550"/>
        <item m="1" x="134"/>
        <item m="1" x="2640"/>
        <item m="1" x="4568"/>
        <item m="1" x="3922"/>
        <item m="1" x="1439"/>
        <item m="1" x="3042"/>
        <item m="1" x="873"/>
        <item m="1" x="4226"/>
        <item m="1" x="7333"/>
        <item m="1" x="1064"/>
        <item m="1" x="6197"/>
        <item m="1" x="4119"/>
        <item m="1" x="5582"/>
        <item m="1" x="7089"/>
        <item m="1" x="4115"/>
        <item m="1" x="4415"/>
        <item m="1" x="1562"/>
        <item m="1" x="752"/>
        <item m="1" x="6456"/>
        <item m="1" x="7670"/>
        <item m="1" x="338"/>
        <item m="1" x="371"/>
        <item m="1" x="3505"/>
        <item m="1" x="1449"/>
        <item m="1" x="2507"/>
        <item m="1" x="1903"/>
        <item m="1" x="3314"/>
        <item m="1" x="1378"/>
        <item m="1" x="6202"/>
        <item m="1" x="6575"/>
        <item m="1" x="1137"/>
        <item m="1" x="5193"/>
        <item m="1" x="1852"/>
        <item m="1" x="3798"/>
        <item m="1" x="382"/>
        <item m="1" x="5007"/>
        <item m="1" x="4476"/>
        <item m="1" x="6435"/>
        <item m="1" x="660"/>
        <item m="1" x="4289"/>
        <item m="1" x="4529"/>
        <item m="1" x="6008"/>
        <item m="1" x="1498"/>
        <item m="1" x="3355"/>
        <item m="1" x="3605"/>
        <item m="1" x="3504"/>
        <item m="1" x="6522"/>
        <item m="1" x="7532"/>
        <item m="1" x="5195"/>
        <item m="1" x="5323"/>
        <item m="1" x="2286"/>
        <item m="1" x="4406"/>
        <item m="1" x="3343"/>
        <item m="1" x="3129"/>
        <item m="1" x="130"/>
        <item m="1" x="450"/>
        <item m="1" x="806"/>
        <item m="1" x="1175"/>
        <item m="1" x="4892"/>
        <item m="1" x="6619"/>
        <item m="1" x="1089"/>
        <item m="1" x="2598"/>
        <item m="1" x="945"/>
        <item m="1" x="5545"/>
        <item m="1" x="7909"/>
        <item m="1" x="4915"/>
        <item m="1" x="7471"/>
        <item m="1" x="4067"/>
        <item m="1" x="1252"/>
        <item m="1" x="6424"/>
        <item m="1" x="4078"/>
        <item m="1" x="3106"/>
        <item m="1" x="7812"/>
        <item m="1" x="6139"/>
        <item m="1" x="2581"/>
        <item m="1" x="489"/>
        <item m="1" x="383"/>
        <item m="1" x="795"/>
        <item m="1" x="7317"/>
        <item m="1" x="3277"/>
        <item m="1" x="2742"/>
        <item m="1" x="3239"/>
        <item m="1" x="2880"/>
        <item m="1" x="5898"/>
        <item m="1" x="2272"/>
        <item m="1" x="4148"/>
        <item m="1" x="3076"/>
        <item m="1" x="2119"/>
        <item m="1" x="1324"/>
        <item m="1" x="842"/>
        <item m="1" x="6314"/>
        <item m="1" x="5694"/>
        <item m="1" x="6980"/>
        <item m="1" x="3351"/>
        <item m="1" x="6301"/>
        <item m="1" x="7269"/>
        <item m="1" x="3174"/>
        <item m="1" x="278"/>
        <item m="1" x="3924"/>
        <item m="1" x="6489"/>
        <item m="1" x="4393"/>
        <item m="1" x="1662"/>
        <item m="1" x="3579"/>
        <item m="1" x="3632"/>
        <item m="1" x="1539"/>
        <item m="1" x="1739"/>
        <item m="1" x="5536"/>
        <item m="1" x="1541"/>
        <item m="1" x="1033"/>
        <item m="1" x="4806"/>
        <item m="1" x="2966"/>
        <item m="1" x="7149"/>
        <item m="1" x="4149"/>
        <item m="1" x="2026"/>
        <item m="1" x="2045"/>
        <item m="1" x="124"/>
        <item m="1" x="2819"/>
        <item m="1" x="7276"/>
        <item m="1" x="7423"/>
        <item m="1" x="3834"/>
        <item m="1" x="1413"/>
        <item m="1" x="6173"/>
        <item m="1" x="934"/>
        <item m="1" x="414"/>
        <item m="1" x="7331"/>
        <item m="1" x="2016"/>
        <item m="1" x="2503"/>
        <item m="1" x="3063"/>
        <item m="1" x="4109"/>
        <item m="1" x="1593"/>
        <item m="1" x="4012"/>
        <item m="1" x="7558"/>
        <item m="1" x="1221"/>
        <item m="1" x="1519"/>
        <item m="1" x="2602"/>
        <item m="1" x="7998"/>
        <item m="1" x="7650"/>
        <item m="1" x="6312"/>
        <item m="1" x="3895"/>
        <item m="1" x="2901"/>
        <item m="1" x="2888"/>
        <item m="1" x="2559"/>
        <item m="1" x="6728"/>
        <item m="1" x="7439"/>
        <item m="1" x="5896"/>
        <item m="1" x="1749"/>
        <item m="1" x="3227"/>
        <item m="1" x="5938"/>
        <item m="1" x="6775"/>
        <item m="1" x="2474"/>
        <item m="1" x="2047"/>
        <item m="1" x="5300"/>
        <item m="1" x="1948"/>
        <item m="1" x="6938"/>
        <item m="1" x="6391"/>
        <item m="1" x="7802"/>
        <item m="1" x="5997"/>
        <item m="1" x="5556"/>
        <item m="1" x="4423"/>
        <item m="1" x="7877"/>
        <item m="1" x="4756"/>
        <item m="1" x="4734"/>
        <item m="1" x="665"/>
        <item m="1" x="4797"/>
        <item m="1" x="4349"/>
        <item m="1" x="5244"/>
        <item m="1" x="5600"/>
        <item m="1" x="5120"/>
        <item m="1" x="3960"/>
        <item m="1" x="4635"/>
        <item m="1" x="246"/>
        <item m="1" x="4955"/>
        <item m="1" x="288"/>
        <item m="1" x="5858"/>
        <item m="1" x="4123"/>
        <item m="1" x="7667"/>
        <item m="1" x="5213"/>
        <item m="1" x="5189"/>
        <item m="1" x="4867"/>
        <item m="1" x="7324"/>
        <item m="1" x="4091"/>
        <item m="1" x="7973"/>
        <item m="1" x="359"/>
        <item m="1" x="4368"/>
        <item m="1" x="4908"/>
        <item m="1" x="4724"/>
        <item m="1" x="4847"/>
        <item m="1" x="5118"/>
        <item m="1" x="295"/>
        <item m="1" x="3054"/>
        <item m="1" x="3604"/>
        <item m="1" x="7881"/>
        <item m="1" x="4544"/>
        <item m="1" x="2878"/>
        <item m="1" x="3018"/>
        <item m="1" x="6362"/>
        <item m="1" x="4238"/>
        <item m="1" x="7497"/>
        <item m="1" x="1879"/>
        <item m="1" x="6573"/>
        <item m="1" x="4356"/>
        <item m="1" x="3999"/>
        <item m="1" x="4674"/>
        <item m="1" x="3185"/>
        <item m="1" x="3113"/>
        <item m="1" x="7500"/>
        <item m="1" x="5460"/>
        <item m="1" x="3684"/>
        <item m="1" x="319"/>
        <item m="1" x="676"/>
        <item m="1" x="3488"/>
        <item m="1" x="1735"/>
        <item m="1" x="2796"/>
        <item m="1" x="5254"/>
        <item m="1" x="4062"/>
        <item m="1" x="7265"/>
        <item m="1" x="1061"/>
        <item m="1" x="6796"/>
        <item m="1" x="7781"/>
        <item m="1" x="5377"/>
        <item m="1" x="6097"/>
        <item m="1" x="7034"/>
        <item m="1" x="7116"/>
        <item m="1" x="2245"/>
        <item m="1" x="6559"/>
        <item m="1" x="2961"/>
        <item m="1" x="213"/>
        <item m="1" x="6825"/>
        <item m="1" x="3060"/>
        <item m="1" x="3312"/>
        <item m="1" x="3543"/>
        <item m="1" x="6086"/>
        <item m="1" x="7633"/>
        <item m="1" x="5429"/>
        <item m="1" x="3214"/>
        <item m="1" x="7424"/>
        <item m="1" x="6903"/>
        <item m="1" x="3978"/>
        <item m="1" x="4105"/>
        <item m="1" x="7511"/>
        <item m="1" x="696"/>
        <item m="1" x="2117"/>
        <item m="1" x="4018"/>
        <item m="1" x="4162"/>
        <item m="1" x="424"/>
        <item m="1" x="4907"/>
        <item m="1" x="1141"/>
        <item m="1" x="1215"/>
        <item m="1" x="7462"/>
        <item m="1" x="6930"/>
        <item m="1" x="2085"/>
        <item m="1" x="4512"/>
        <item m="1" x="5969"/>
        <item m="1" x="2872"/>
        <item m="1" x="5457"/>
        <item m="1" x="5877"/>
        <item m="1" x="4168"/>
        <item m="1" x="4307"/>
        <item m="1" x="2750"/>
        <item m="1" x="635"/>
        <item m="1" x="2906"/>
        <item m="1" x="2943"/>
        <item m="1" x="3947"/>
        <item m="1" x="7377"/>
        <item m="1" x="7074"/>
        <item m="1" x="428"/>
        <item m="1" x="1491"/>
        <item m="1" x="7394"/>
        <item m="1" x="499"/>
        <item m="1" x="3586"/>
        <item m="1" x="2924"/>
        <item m="1" x="6258"/>
        <item m="1" x="7588"/>
        <item m="1" x="2444"/>
        <item m="1" x="735"/>
        <item m="1" x="4818"/>
        <item m="1" x="7307"/>
        <item m="1" x="3551"/>
        <item m="1" x="1837"/>
        <item m="1" x="2214"/>
        <item m="1" x="4039"/>
        <item m="1" x="4186"/>
        <item m="1" x="5777"/>
        <item m="1" x="4435"/>
        <item m="1" x="3893"/>
        <item m="1" x="7100"/>
        <item m="1" x="5161"/>
        <item m="1" x="4095"/>
        <item m="1" x="5091"/>
        <item m="1" x="5212"/>
        <item m="1" x="7467"/>
        <item m="1" x="6601"/>
        <item m="1" x="111"/>
        <item m="1" x="7210"/>
        <item m="1" x="6642"/>
        <item m="1" x="433"/>
        <item m="1" x="4721"/>
        <item m="1" x="7073"/>
        <item m="1" x="4209"/>
        <item m="1" x="6983"/>
        <item m="1" x="1705"/>
        <item m="1" x="5269"/>
        <item m="1" x="4371"/>
        <item m="1" x="1523"/>
        <item m="1" x="4240"/>
        <item m="1" x="3336"/>
        <item m="1" x="6373"/>
        <item m="1" x="7398"/>
        <item m="1" x="5415"/>
        <item m="1" x="5841"/>
        <item m="1" x="6379"/>
        <item m="1" x="1072"/>
        <item m="1" x="110"/>
        <item m="1" x="5275"/>
        <item m="1" x="4857"/>
        <item m="1" x="2024"/>
        <item m="1" x="1232"/>
        <item m="1" x="3186"/>
        <item m="1" x="7238"/>
        <item m="1" x="2282"/>
        <item m="1" x="6176"/>
        <item m="1" x="4313"/>
        <item m="1" x="6264"/>
        <item m="1" x="212"/>
        <item m="1" x="170"/>
        <item m="1" x="3023"/>
        <item m="1" x="5407"/>
        <item m="1" x="7063"/>
        <item m="1" x="7799"/>
        <item m="1" x="5921"/>
        <item m="1" x="4535"/>
        <item m="1" x="2981"/>
        <item m="1" x="2430"/>
        <item m="1" x="5124"/>
        <item m="1" x="6038"/>
        <item m="1" x="471"/>
        <item m="1" x="5127"/>
        <item m="1" x="5209"/>
        <item m="1" x="4014"/>
        <item m="1" x="3281"/>
        <item m="1" x="1722"/>
        <item m="1" x="5509"/>
        <item m="1" x="7301"/>
        <item m="1" x="3254"/>
        <item m="1" x="6279"/>
        <item m="1" x="6979"/>
        <item m="1" x="4699"/>
        <item m="1" x="271"/>
        <item m="1" x="3331"/>
        <item m="1" x="406"/>
        <item m="1" x="2441"/>
        <item m="1" x="5379"/>
        <item m="1" x="5846"/>
        <item m="1" x="5380"/>
        <item m="1" x="7769"/>
        <item m="1" x="4584"/>
        <item m="1" x="2330"/>
        <item m="1" x="5887"/>
        <item m="1" x="1908"/>
        <item m="1" x="3721"/>
        <item m="1" x="7785"/>
        <item m="1" x="766"/>
        <item m="1" x="7622"/>
        <item m="1" x="4522"/>
        <item m="1" x="2722"/>
        <item m="1" x="6784"/>
        <item m="1" x="7753"/>
        <item m="1" x="3102"/>
        <item m="1" x="1454"/>
        <item m="1" x="6233"/>
        <item m="1" x="2512"/>
        <item m="1" x="3540"/>
        <item m="1" x="681"/>
        <item m="1" x="1098"/>
        <item m="1" x="2726"/>
        <item m="1" x="6603"/>
        <item m="1" x="2875"/>
        <item m="1" x="4310"/>
        <item m="1" x="2642"/>
        <item m="1" x="4492"/>
        <item m="1" x="4000"/>
        <item m="1" x="4812"/>
        <item m="1" x="6982"/>
        <item m="1" x="1960"/>
        <item m="1" x="900"/>
        <item m="1" x="4058"/>
        <item m="1" x="2198"/>
        <item m="1" x="4597"/>
        <item m="1" x="4546"/>
        <item m="1" x="2668"/>
        <item m="1" x="5579"/>
        <item m="1" x="217"/>
        <item m="1" x="405"/>
        <item m="1" x="7585"/>
        <item m="1" x="1606"/>
        <item m="1" x="3554"/>
        <item m="1" x="5644"/>
        <item m="1" x="2552"/>
        <item m="1" x="6995"/>
        <item m="1" x="1303"/>
        <item m="1" x="5261"/>
        <item m="1" x="2420"/>
        <item m="1" x="7549"/>
        <item m="1" x="5505"/>
        <item m="1" x="4030"/>
        <item m="1" x="2509"/>
        <item m="1" x="6415"/>
        <item m="1" x="3869"/>
        <item m="1" x="5979"/>
        <item m="1" x="605"/>
        <item m="1" x="6226"/>
        <item m="1" x="3600"/>
        <item m="1" x="2269"/>
        <item m="1" x="1822"/>
        <item m="1" x="5907"/>
        <item m="1" x="782"/>
        <item m="1" x="1406"/>
        <item m="1" x="1829"/>
        <item m="1" x="5470"/>
        <item m="1" x="7088"/>
        <item m="1" x="4502"/>
        <item m="1" x="4461"/>
        <item m="1" x="5953"/>
        <item m="1" x="6029"/>
        <item m="1" x="1123"/>
        <item m="1" x="7064"/>
        <item m="1" x="82"/>
        <item m="1" x="7654"/>
        <item m="1" x="7023"/>
        <item m="1" x="3211"/>
        <item m="1" x="5502"/>
        <item m="1" x="3489"/>
        <item m="1" x="803"/>
        <item m="1" x="2040"/>
        <item m="1" x="2672"/>
        <item m="1" x="5553"/>
        <item m="1" x="639"/>
        <item m="1" x="4020"/>
        <item m="1" x="2494"/>
        <item m="1" x="4619"/>
        <item m="1" x="6599"/>
        <item m="1" x="2540"/>
        <item m="1" x="6815"/>
        <item m="1" x="2275"/>
        <item m="1" x="4841"/>
        <item m="1" x="1471"/>
        <item m="1" x="4675"/>
        <item m="1" x="2683"/>
        <item m="1" x="1187"/>
        <item m="1" x="7627"/>
        <item m="1" x="4817"/>
        <item m="1" x="7840"/>
        <item m="1" x="5793"/>
        <item m="1" x="4645"/>
        <item m="1" x="5732"/>
        <item m="1" x="2077"/>
        <item m="1" x="575"/>
        <item m="1" x="1658"/>
        <item m="1" x="3627"/>
        <item m="1" x="6512"/>
        <item m="1" x="5996"/>
        <item m="1" x="7639"/>
        <item m="1" x="6111"/>
        <item m="1" x="4984"/>
        <item m="1" x="3493"/>
        <item m="1" x="1577"/>
        <item m="1" x="376"/>
        <item m="1" x="1804"/>
        <item m="1" x="4719"/>
        <item m="1" x="1104"/>
        <item m="1" x="7243"/>
        <item m="1" x="703"/>
        <item m="1" x="7132"/>
        <item m="1" x="6412"/>
        <item m="1" x="5791"/>
        <item m="1" x="2757"/>
        <item m="1" x="7046"/>
        <item m="1" x="6992"/>
        <item m="1" x="244"/>
        <item m="1" x="522"/>
        <item m="1" x="1418"/>
        <item m="1" x="961"/>
        <item m="1" x="1183"/>
        <item m="1" x="4731"/>
        <item m="1" x="1206"/>
        <item m="1" x="1329"/>
        <item m="1" x="4260"/>
        <item m="1" x="5487"/>
        <item m="1" x="518"/>
        <item m="1" x="4730"/>
        <item m="1" x="5367"/>
        <item m="1" x="6278"/>
        <item m="1" x="547"/>
        <item m="1" x="2556"/>
        <item m="1" x="2914"/>
        <item m="1" x="4416"/>
        <item m="1" x="4981"/>
        <item m="1" x="740"/>
        <item m="1" x="1768"/>
        <item m="1" x="7306"/>
        <item m="1" x="1250"/>
        <item m="1" x="5348"/>
        <item m="1" x="6151"/>
        <item m="1" x="2413"/>
        <item m="1" x="2492"/>
        <item m="1" x="4551"/>
        <item m="1" x="1397"/>
        <item m="1" x="5361"/>
        <item m="1" x="7967"/>
        <item m="1" x="504"/>
        <item m="1" x="1048"/>
        <item m="1" x="2080"/>
        <item m="1" x="2400"/>
        <item m="1" x="3587"/>
        <item m="1" x="2030"/>
        <item m="1" x="7190"/>
        <item m="1" x="7443"/>
        <item m="1" x="2544"/>
        <item m="1" x="1496"/>
        <item m="1" x="5609"/>
        <item m="1" x="100"/>
        <item m="1" x="4787"/>
        <item m="1" x="2934"/>
        <item m="1" x="3573"/>
        <item m="1" x="7057"/>
        <item m="1" x="3429"/>
        <item m="1" x="1565"/>
        <item m="1" x="6022"/>
        <item m="1" x="6294"/>
        <item m="1" x="2877"/>
        <item m="1" x="6767"/>
        <item m="1" x="1258"/>
        <item m="1" x="6009"/>
        <item m="1" x="4342"/>
        <item m="1" x="3315"/>
        <item m="1" x="4810"/>
        <item m="1" x="6933"/>
        <item m="1" x="7058"/>
        <item m="1" x="7946"/>
        <item m="1" x="2291"/>
        <item m="1" x="1771"/>
        <item m="1" x="3528"/>
        <item m="1" x="6893"/>
        <item m="1" x="984"/>
        <item m="1" x="1168"/>
        <item m="1" x="5925"/>
        <item m="1" x="7579"/>
        <item m="1" x="888"/>
        <item m="1" x="2487"/>
        <item m="1" x="7094"/>
        <item m="1" x="4770"/>
        <item m="1" x="4945"/>
        <item m="1" x="708"/>
        <item m="1" x="7890"/>
        <item m="1" x="3936"/>
        <item m="1" x="3903"/>
        <item m="1" x="3734"/>
        <item m="1" x="1927"/>
        <item m="1" x="2498"/>
        <item m="1" x="5075"/>
        <item m="1" x="2587"/>
        <item m="1" x="6457"/>
        <item m="1" x="642"/>
        <item m="1" x="5086"/>
        <item m="1" x="5671"/>
        <item m="1" x="6553"/>
        <item m="1" x="3744"/>
        <item m="1" x="2143"/>
        <item m="1" x="6320"/>
        <item m="1" x="7381"/>
        <item m="1" x="3719"/>
        <item m="1" x="6740"/>
        <item m="1" x="336"/>
        <item m="1" x="7232"/>
        <item m="1" x="83"/>
        <item m="1" x="1947"/>
        <item m="1" x="7163"/>
        <item m="1" x="4088"/>
        <item m="1" x="4541"/>
        <item m="1" x="5991"/>
        <item m="1" x="3701"/>
        <item m="1" x="933"/>
        <item m="1" x="2790"/>
        <item m="1" x="3436"/>
        <item m="1" x="3955"/>
        <item m="1" x="7421"/>
        <item m="1" x="3687"/>
        <item m="1" x="2836"/>
        <item m="1" x="7145"/>
        <item m="1" x="2589"/>
        <item m="1" x="3578"/>
        <item m="1" x="1459"/>
        <item m="1" x="316"/>
        <item m="1" x="633"/>
        <item m="1" x="3487"/>
        <item m="1" x="1691"/>
        <item m="1" x="2753"/>
        <item m="1" x="305"/>
        <item m="1" x="7037"/>
        <item m="1" x="3724"/>
        <item m="1" x="1034"/>
        <item m="1" x="5774"/>
        <item m="1" x="3136"/>
        <item m="1" x="876"/>
        <item m="1" x="5112"/>
        <item m="1" x="3071"/>
        <item m="1" x="5669"/>
        <item m="1" x="5326"/>
        <item m="1" x="767"/>
        <item m="1" x="2536"/>
        <item m="1" x="2954"/>
        <item m="1" x="2889"/>
        <item m="1" x="2738"/>
        <item m="1" x="5816"/>
        <item m="1" x="2905"/>
        <item m="1" x="3338"/>
        <item m="1" x="4107"/>
        <item m="1" x="5135"/>
        <item m="1" x="5458"/>
        <item m="1" x="4259"/>
        <item m="1" x="3677"/>
        <item m="1" x="3779"/>
        <item m="1" x="4995"/>
        <item m="1" x="6119"/>
        <item m="1" x="5140"/>
        <item m="1" x="6156"/>
        <item m="1" x="3032"/>
        <item m="1" x="569"/>
        <item m="1" x="545"/>
        <item m="1" x="78"/>
        <item m="1" x="7373"/>
        <item m="1" x="3307"/>
        <item m="1" x="1317"/>
        <item m="1" x="4129"/>
        <item m="1" x="443"/>
        <item m="1" x="2622"/>
        <item m="1" x="390"/>
        <item m="1" x="2706"/>
        <item m="1" x="6447"/>
        <item m="1" x="2970"/>
        <item m="1" x="2298"/>
        <item m="1" x="333"/>
        <item m="1" x="2762"/>
        <item m="1" x="924"/>
        <item m="1" x="2525"/>
        <item m="1" x="689"/>
        <item m="1" x="4029"/>
        <item m="1" x="3527"/>
        <item m="1" x="4552"/>
        <item m="1" x="6677"/>
        <item m="1" x="5595"/>
        <item m="1" x="6664"/>
        <item m="1" x="1379"/>
        <item m="1" x="5167"/>
        <item m="1" x="1462"/>
        <item m="1" x="567"/>
        <item m="1" x="2463"/>
        <item m="1" x="7976"/>
        <item m="1" x="7335"/>
        <item m="1" x="5405"/>
        <item m="1" x="7620"/>
        <item m="1" x="5015"/>
        <item m="1" x="7823"/>
        <item m="1" x="7281"/>
        <item m="1" x="6831"/>
        <item m="1" x="2573"/>
        <item m="1" x="6443"/>
        <item m="1" x="2650"/>
        <item m="1" x="898"/>
        <item m="1" x="1916"/>
        <item m="1" x="6714"/>
        <item m="1" x="4525"/>
        <item m="1" x="7969"/>
        <item m="1" x="1861"/>
        <item m="1" x="413"/>
        <item m="1" x="3598"/>
        <item m="1" x="3698"/>
        <item m="1" x="5737"/>
        <item m="1" x="5542"/>
        <item m="1" x="5571"/>
        <item m="1" x="7678"/>
        <item m="1" x="3326"/>
        <item m="1" x="6331"/>
        <item m="1" x="3981"/>
        <item m="1" x="4893"/>
        <item m="1" x="6539"/>
        <item m="1" x="6267"/>
        <item m="1" x="7874"/>
        <item m="1" x="6756"/>
        <item m="1" x="7939"/>
        <item m="1" x="1747"/>
        <item m="1" x="4792"/>
        <item m="1" x="2182"/>
        <item m="1" x="5464"/>
        <item m="1" x="6393"/>
        <item m="1" x="4736"/>
        <item m="1" x="402"/>
        <item m="1" x="820"/>
        <item m="1" x="7015"/>
        <item m="1" x="5315"/>
        <item m="1" x="7202"/>
        <item m="1" x="6215"/>
        <item m="1" x="5870"/>
        <item m="1" x="6389"/>
        <item m="1" x="2258"/>
        <item m="1" x="4234"/>
        <item m="1" x="4969"/>
        <item m="1" x="1922"/>
        <item m="1" x="7001"/>
        <item m="1" x="7517"/>
        <item m="1" x="2329"/>
        <item m="1" x="7161"/>
        <item m="1" x="2217"/>
        <item m="1" x="1103"/>
        <item m="1" x="331"/>
        <item m="1" x="6516"/>
        <item m="1" x="1968"/>
        <item m="1" x="3344"/>
        <item m="1" x="5985"/>
        <item m="1" x="512"/>
        <item m="1" x="4144"/>
        <item m="1" x="887"/>
        <item m="1" x="4174"/>
        <item m="1" x="200"/>
        <item m="1" x="6291"/>
        <item m="1" x="4768"/>
        <item m="1" x="1015"/>
        <item m="1" x="6771"/>
        <item m="1" x="510"/>
        <item m="1" x="2297"/>
        <item m="1" x="5561"/>
        <item m="1" x="6638"/>
        <item m="1" x="2078"/>
        <item m="1" x="7231"/>
        <item m="1" x="7920"/>
        <item m="1" x="5433"/>
        <item m="1" x="1809"/>
        <item m="1" x="7889"/>
        <item m="1" x="3467"/>
        <item m="1" x="7519"/>
        <item m="1" x="3761"/>
        <item m="1" x="7299"/>
        <item m="1" x="6332"/>
        <item m="1" x="2632"/>
        <item m="1" x="4355"/>
        <item m="1" x="3738"/>
        <item m="1" x="5857"/>
        <item m="1" x="4171"/>
        <item m="1" x="1405"/>
        <item m="1" x="4389"/>
        <item m="1" x="6751"/>
        <item m="1" x="5237"/>
        <item m="1" x="6017"/>
        <item m="1" x="1447"/>
        <item m="1" x="7396"/>
        <item m="1" x="5762"/>
        <item m="1" x="6183"/>
        <item m="1" x="3365"/>
        <item m="1" x="7136"/>
        <item m="1" x="2051"/>
        <item m="1" x="2290"/>
        <item m="1" x="3101"/>
        <item m="1" x="4146"/>
        <item m="1" x="5781"/>
        <item m="1" x="5104"/>
        <item m="1" x="5129"/>
        <item m="1" x="1566"/>
        <item m="1" x="1464"/>
        <item m="1" x="4588"/>
        <item m="1" x="5772"/>
        <item m="1" x="796"/>
        <item m="1" x="6532"/>
        <item m="1" x="3383"/>
        <item m="1" x="987"/>
        <item m="1" x="5176"/>
        <item m="1" x="6706"/>
        <item m="1" x="5558"/>
        <item m="1" x="5827"/>
        <item m="1" x="5913"/>
        <item m="1" x="3435"/>
        <item m="1" x="5462"/>
        <item m="1" x="1635"/>
        <item m="1" x="2098"/>
        <item m="1" x="6816"/>
        <item m="1" x="2186"/>
        <item m="1" x="1564"/>
        <item m="1" x="3395"/>
        <item m="1" x="501"/>
        <item m="1" x="3458"/>
        <item m="1" x="7072"/>
        <item m="1" x="3014"/>
        <item m="1" x="7936"/>
        <item m="1" x="4920"/>
        <item m="1" x="1965"/>
        <item m="1" x="166"/>
        <item m="1" x="2998"/>
        <item m="1" x="6044"/>
        <item m="1" x="6536"/>
        <item m="1" x="548"/>
        <item m="1" x="6374"/>
        <item m="1" x="230"/>
        <item m="1" x="5849"/>
        <item m="1" x="1319"/>
        <item m="1" x="1571"/>
        <item m="1" x="4122"/>
        <item m="1" x="4985"/>
        <item m="1" x="4785"/>
        <item m="1" x="7468"/>
        <item m="1" x="1327"/>
        <item m="1" x="2625"/>
        <item m="1" x="5206"/>
        <item m="1" x="1047"/>
        <item m="1" x="211"/>
        <item m="1" x="1181"/>
        <item m="1" x="1552"/>
        <item m="1" x="2449"/>
        <item m="1" x="6770"/>
        <item m="1" x="7645"/>
        <item m="1" x="2369"/>
        <item m="1" x="4890"/>
        <item m="1" x="2376"/>
        <item m="1" x="7728"/>
        <item m="1" x="1161"/>
        <item m="1" x="3715"/>
        <item m="1" x="3228"/>
        <item m="1" x="1954"/>
        <item m="1" x="5287"/>
        <item m="1" x="3560"/>
        <item x="2"/>
        <item x="4"/>
        <item x="5"/>
        <item x="10"/>
        <item x="21"/>
        <item x="22"/>
        <item x="23"/>
        <item x="25"/>
        <item x="26"/>
        <item x="31"/>
        <item x="32"/>
        <item x="33"/>
        <item m="1" x="4440"/>
        <item x="34"/>
        <item x="35"/>
        <item x="36"/>
        <item x="37"/>
        <item m="1" x="7573"/>
        <item x="38"/>
        <item x="39"/>
        <item x="40"/>
        <item x="41"/>
        <item x="42"/>
        <item x="43"/>
        <item x="45"/>
        <item x="47"/>
        <item m="1" x="4327"/>
        <item x="49"/>
        <item x="50"/>
        <item x="51"/>
        <item m="1" x="4402"/>
        <item x="52"/>
        <item x="53"/>
        <item x="54"/>
        <item x="55"/>
        <item x="56"/>
        <item x="57"/>
        <item m="1" x="5646"/>
        <item x="58"/>
        <item x="60"/>
        <item x="61"/>
        <item x="62"/>
        <item x="63"/>
        <item x="64"/>
        <item x="65"/>
        <item x="66"/>
        <item x="67"/>
        <item m="1" x="7535"/>
        <item x="68"/>
        <item x="69"/>
        <item x="70"/>
        <item x="71"/>
        <item x="72"/>
        <item x="73"/>
        <item x="75"/>
        <item x="46"/>
        <item x="48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73">
    <i>
      <x v="1"/>
      <x v="1318"/>
      <x/>
      <x v="47"/>
      <x/>
      <x v="7942"/>
    </i>
    <i r="1">
      <x v="7999"/>
      <x v="1"/>
      <x/>
      <x/>
      <x/>
    </i>
    <i t="blank">
      <x v="1"/>
    </i>
    <i>
      <x v="2"/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3203"/>
      <x v="1"/>
      <x v="159"/>
      <x/>
      <x v="151"/>
    </i>
    <i t="blank">
      <x v="4"/>
    </i>
    <i>
      <x v="5"/>
      <x v="7999"/>
      <x v="1"/>
      <x/>
      <x/>
      <x/>
    </i>
    <i t="blank">
      <x v="5"/>
    </i>
    <i>
      <x v="6"/>
      <x v="2043"/>
      <x v="1"/>
      <x v="528"/>
      <x/>
      <x v="219"/>
    </i>
    <i r="1">
      <x v="7999"/>
      <x v="1"/>
      <x/>
      <x/>
      <x/>
    </i>
    <i t="blank">
      <x v="6"/>
    </i>
    <i>
      <x v="7"/>
      <x v="7708"/>
      <x v="1"/>
      <x v="332"/>
      <x/>
      <x v="7999"/>
    </i>
    <i r="1">
      <x v="7999"/>
      <x v="1"/>
      <x/>
      <x/>
      <x/>
    </i>
    <i t="blank">
      <x v="7"/>
    </i>
    <i>
      <x v="8"/>
      <x v="4343"/>
      <x v="1"/>
      <x v="116"/>
      <x/>
      <x v="7950"/>
    </i>
    <i r="1">
      <x v="4490"/>
      <x v="1"/>
      <x v="514"/>
      <x v="1"/>
      <x v="7949"/>
    </i>
    <i r="1">
      <x v="7999"/>
      <x v="1"/>
      <x/>
      <x/>
      <x/>
    </i>
    <i t="blank">
      <x v="8"/>
    </i>
    <i>
      <x v="9"/>
      <x v="3001"/>
      <x v="1"/>
      <x v="451"/>
      <x/>
      <x v="163"/>
    </i>
    <i r="1">
      <x v="7999"/>
      <x v="1"/>
      <x/>
      <x/>
      <x/>
    </i>
    <i t="blank">
      <x v="9"/>
    </i>
    <i>
      <x v="10"/>
      <x v="7999"/>
      <x v="1"/>
      <x/>
      <x/>
      <x/>
    </i>
    <i t="blank">
      <x v="10"/>
    </i>
    <i>
      <x v="11"/>
      <x v="2043"/>
      <x v="1"/>
      <x v="362"/>
      <x/>
      <x v="219"/>
    </i>
    <i r="1">
      <x v="7999"/>
      <x v="1"/>
      <x/>
      <x/>
      <x/>
    </i>
    <i t="blank">
      <x v="11"/>
    </i>
    <i>
      <x v="12"/>
      <x v="7845"/>
      <x v="1"/>
      <x v="191"/>
      <x/>
      <x v="7962"/>
    </i>
    <i r="1">
      <x v="7999"/>
      <x v="1"/>
      <x/>
      <x/>
      <x/>
    </i>
    <i t="blank">
      <x v="12"/>
    </i>
    <i>
      <x v="13"/>
      <x v="4122"/>
      <x v="1"/>
      <x v="526"/>
      <x/>
      <x v="102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4122"/>
      <x v="1"/>
      <x v="555"/>
      <x/>
      <x v="102"/>
    </i>
    <i r="1">
      <x v="7999"/>
      <x v="1"/>
      <x/>
      <x/>
      <x/>
    </i>
    <i t="blank">
      <x v="16"/>
    </i>
    <i>
      <x v="17"/>
      <x v="7743"/>
      <x v="1"/>
      <x v="187"/>
      <x/>
      <x v="7969"/>
    </i>
    <i r="1">
      <x v="7999"/>
      <x v="1"/>
      <x/>
      <x/>
      <x/>
    </i>
    <i t="blank">
      <x v="17"/>
    </i>
    <i>
      <x v="18"/>
      <x v="2919"/>
      <x v="1"/>
      <x v="494"/>
      <x/>
      <x v="169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2901"/>
      <x v="1"/>
      <x v="53"/>
      <x v="1"/>
      <x v="7974"/>
    </i>
    <i r="1">
      <x v="3001"/>
      <x v="1"/>
      <x v="532"/>
      <x/>
      <x v="163"/>
    </i>
    <i r="1">
      <x v="7999"/>
      <x v="1"/>
      <x/>
      <x/>
      <x/>
    </i>
    <i t="blank">
      <x v="20"/>
    </i>
    <i>
      <x v="21"/>
      <x v="2043"/>
      <x v="1"/>
      <x v="22"/>
      <x/>
      <x v="219"/>
    </i>
    <i r="1">
      <x v="7999"/>
      <x v="1"/>
      <x/>
      <x/>
      <x/>
    </i>
    <i t="blank">
      <x v="21"/>
    </i>
    <i>
      <x v="22"/>
      <x v="7708"/>
      <x v="1"/>
      <x v="332"/>
      <x/>
      <x v="7999"/>
    </i>
    <i r="1">
      <x v="7999"/>
      <x v="1"/>
      <x/>
      <x/>
      <x/>
    </i>
    <i t="blank">
      <x v="22"/>
    </i>
    <i>
      <x v="23"/>
      <x v="3001"/>
      <x v="1"/>
      <x v="355"/>
      <x/>
      <x v="163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4422"/>
      <x v="1"/>
      <x v="498"/>
      <x/>
      <x v="7994"/>
    </i>
    <i r="2">
      <x v="4"/>
      <x v="345"/>
      <x/>
      <x v="7994"/>
    </i>
    <i r="1">
      <x v="7999"/>
      <x v="1"/>
      <x/>
      <x/>
      <x/>
    </i>
    <i t="blank">
      <x v="25"/>
    </i>
    <i>
      <x v="26"/>
      <x v="3121"/>
      <x v="1"/>
      <x v="91"/>
      <x/>
      <x v="157"/>
    </i>
    <i r="1">
      <x v="3941"/>
      <x v="1"/>
      <x v="213"/>
      <x/>
      <x v="7996"/>
    </i>
    <i r="1">
      <x v="7999"/>
      <x v="1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279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36">
        <item h="1" x="616"/>
        <item x="68"/>
        <item x="600"/>
        <item x="599"/>
        <item x="615"/>
        <item x="234"/>
        <item m="1" x="633"/>
        <item x="567"/>
        <item x="74"/>
        <item x="67"/>
        <item x="66"/>
        <item x="566"/>
        <item x="165"/>
        <item x="295"/>
        <item x="232"/>
        <item x="231"/>
        <item x="520"/>
        <item x="164"/>
        <item x="163"/>
        <item x="448"/>
        <item x="356"/>
        <item x="355"/>
        <item x="409"/>
        <item x="408"/>
        <item x="565"/>
        <item x="482"/>
        <item x="294"/>
        <item x="293"/>
        <item x="65"/>
        <item x="564"/>
        <item x="354"/>
        <item x="292"/>
        <item x="353"/>
        <item x="64"/>
        <item x="519"/>
        <item x="109"/>
        <item x="108"/>
        <item x="107"/>
        <item x="481"/>
        <item x="230"/>
        <item x="106"/>
        <item x="407"/>
        <item x="614"/>
        <item x="291"/>
        <item x="563"/>
        <item x="63"/>
        <item x="162"/>
        <item x="62"/>
        <item x="187"/>
        <item x="406"/>
        <item x="447"/>
        <item x="518"/>
        <item x="105"/>
        <item x="613"/>
        <item x="612"/>
        <item x="290"/>
        <item x="229"/>
        <item x="161"/>
        <item x="228"/>
        <item x="517"/>
        <item x="446"/>
        <item x="160"/>
        <item x="159"/>
        <item x="352"/>
        <item x="351"/>
        <item x="289"/>
        <item x="405"/>
        <item x="404"/>
        <item x="562"/>
        <item x="480"/>
        <item x="227"/>
        <item x="561"/>
        <item x="479"/>
        <item x="516"/>
        <item x="445"/>
        <item x="158"/>
        <item x="157"/>
        <item x="350"/>
        <item x="349"/>
        <item x="288"/>
        <item x="403"/>
        <item x="402"/>
        <item x="226"/>
        <item x="401"/>
        <item x="287"/>
        <item x="560"/>
        <item x="348"/>
        <item x="477"/>
        <item x="61"/>
        <item x="60"/>
        <item x="186"/>
        <item x="59"/>
        <item x="58"/>
        <item x="57"/>
        <item x="56"/>
        <item x="55"/>
        <item x="224"/>
        <item x="514"/>
        <item x="104"/>
        <item x="155"/>
        <item x="154"/>
        <item x="153"/>
        <item x="476"/>
        <item x="54"/>
        <item x="185"/>
        <item x="53"/>
        <item x="596"/>
        <item x="52"/>
        <item x="51"/>
        <item x="559"/>
        <item x="443"/>
        <item x="513"/>
        <item x="595"/>
        <item x="223"/>
        <item x="346"/>
        <item x="50"/>
        <item x="49"/>
        <item x="399"/>
        <item x="512"/>
        <item x="511"/>
        <item x="594"/>
        <item x="184"/>
        <item x="103"/>
        <item x="102"/>
        <item x="345"/>
        <item x="442"/>
        <item x="558"/>
        <item x="48"/>
        <item x="510"/>
        <item x="611"/>
        <item x="610"/>
        <item x="593"/>
        <item x="101"/>
        <item x="47"/>
        <item x="398"/>
        <item x="286"/>
        <item x="285"/>
        <item x="284"/>
        <item x="283"/>
        <item x="282"/>
        <item x="592"/>
        <item x="557"/>
        <item x="591"/>
        <item x="590"/>
        <item x="589"/>
        <item x="588"/>
        <item x="587"/>
        <item x="586"/>
        <item x="585"/>
        <item x="222"/>
        <item x="281"/>
        <item x="280"/>
        <item x="100"/>
        <item x="221"/>
        <item x="344"/>
        <item x="152"/>
        <item x="556"/>
        <item x="235"/>
        <item x="397"/>
        <item x="555"/>
        <item x="554"/>
        <item x="183"/>
        <item x="151"/>
        <item x="396"/>
        <item x="395"/>
        <item x="220"/>
        <item x="279"/>
        <item x="509"/>
        <item x="441"/>
        <item x="475"/>
        <item x="150"/>
        <item x="149"/>
        <item x="343"/>
        <item x="342"/>
        <item x="553"/>
        <item x="233"/>
        <item x="219"/>
        <item x="508"/>
        <item x="148"/>
        <item x="147"/>
        <item x="440"/>
        <item x="341"/>
        <item x="340"/>
        <item x="394"/>
        <item x="393"/>
        <item x="552"/>
        <item x="474"/>
        <item x="278"/>
        <item x="507"/>
        <item x="506"/>
        <item x="392"/>
        <item x="182"/>
        <item x="99"/>
        <item x="551"/>
        <item x="98"/>
        <item x="473"/>
        <item x="277"/>
        <item x="218"/>
        <item x="505"/>
        <item x="146"/>
        <item x="145"/>
        <item x="439"/>
        <item x="472"/>
        <item x="339"/>
        <item x="338"/>
        <item x="550"/>
        <item x="391"/>
        <item x="390"/>
        <item x="609"/>
        <item x="276"/>
        <item x="549"/>
        <item x="181"/>
        <item x="608"/>
        <item x="275"/>
        <item x="97"/>
        <item x="217"/>
        <item x="144"/>
        <item x="337"/>
        <item x="389"/>
        <item x="548"/>
        <item x="274"/>
        <item x="46"/>
        <item x="143"/>
        <item x="76"/>
        <item x="584"/>
        <item x="45"/>
        <item x="273"/>
        <item x="216"/>
        <item x="504"/>
        <item x="142"/>
        <item x="141"/>
        <item x="438"/>
        <item x="336"/>
        <item x="335"/>
        <item x="547"/>
        <item x="388"/>
        <item x="387"/>
        <item x="44"/>
        <item x="334"/>
        <item x="43"/>
        <item x="333"/>
        <item x="42"/>
        <item x="272"/>
        <item x="96"/>
        <item x="271"/>
        <item x="215"/>
        <item x="140"/>
        <item x="332"/>
        <item x="386"/>
        <item x="546"/>
        <item x="95"/>
        <item x="437"/>
        <item x="545"/>
        <item x="607"/>
        <item x="214"/>
        <item x="213"/>
        <item x="436"/>
        <item x="471"/>
        <item x="180"/>
        <item x="583"/>
        <item x="41"/>
        <item x="40"/>
        <item x="331"/>
        <item x="330"/>
        <item x="39"/>
        <item x="503"/>
        <item x="582"/>
        <item x="38"/>
        <item x="37"/>
        <item x="212"/>
        <item x="139"/>
        <item x="75"/>
        <item x="168"/>
        <item x="502"/>
        <item x="270"/>
        <item x="501"/>
        <item x="500"/>
        <item x="499"/>
        <item x="498"/>
        <item x="497"/>
        <item x="496"/>
        <item x="36"/>
        <item x="544"/>
        <item x="495"/>
        <item x="269"/>
        <item x="543"/>
        <item x="35"/>
        <item x="34"/>
        <item x="94"/>
        <item x="179"/>
        <item x="494"/>
        <item x="435"/>
        <item x="211"/>
        <item x="329"/>
        <item x="328"/>
        <item x="268"/>
        <item x="138"/>
        <item x="137"/>
        <item x="384"/>
        <item x="383"/>
        <item x="470"/>
        <item x="267"/>
        <item x="33"/>
        <item x="136"/>
        <item x="110"/>
        <item x="469"/>
        <item x="32"/>
        <item x="93"/>
        <item x="31"/>
        <item x="30"/>
        <item x="266"/>
        <item x="92"/>
        <item x="265"/>
        <item x="210"/>
        <item x="327"/>
        <item x="135"/>
        <item x="382"/>
        <item x="542"/>
        <item x="134"/>
        <item x="326"/>
        <item x="434"/>
        <item x="29"/>
        <item x="28"/>
        <item x="209"/>
        <item x="91"/>
        <item x="27"/>
        <item x="26"/>
        <item x="25"/>
        <item x="493"/>
        <item x="433"/>
        <item x="133"/>
        <item x="132"/>
        <item x="325"/>
        <item x="324"/>
        <item x="264"/>
        <item x="541"/>
        <item x="468"/>
        <item x="381"/>
        <item x="380"/>
        <item x="432"/>
        <item x="431"/>
        <item x="90"/>
        <item x="430"/>
        <item x="429"/>
        <item x="428"/>
        <item x="427"/>
        <item x="426"/>
        <item x="379"/>
        <item x="263"/>
        <item x="208"/>
        <item x="492"/>
        <item x="131"/>
        <item x="425"/>
        <item x="262"/>
        <item x="491"/>
        <item x="207"/>
        <item x="130"/>
        <item x="540"/>
        <item x="424"/>
        <item x="539"/>
        <item x="178"/>
        <item x="89"/>
        <item x="24"/>
        <item x="423"/>
        <item x="261"/>
        <item x="467"/>
        <item x="323"/>
        <item x="260"/>
        <item x="466"/>
        <item x="88"/>
        <item x="259"/>
        <item x="490"/>
        <item x="378"/>
        <item x="23"/>
        <item x="465"/>
        <item x="87"/>
        <item x="206"/>
        <item x="258"/>
        <item m="1" x="630"/>
        <item x="257"/>
        <item x="205"/>
        <item x="489"/>
        <item x="422"/>
        <item x="128"/>
        <item x="377"/>
        <item x="538"/>
        <item x="464"/>
        <item x="22"/>
        <item x="21"/>
        <item x="463"/>
        <item x="606"/>
        <item m="1" x="635"/>
        <item x="605"/>
        <item x="604"/>
        <item x="256"/>
        <item x="204"/>
        <item x="86"/>
        <item x="127"/>
        <item x="322"/>
        <item x="255"/>
        <item m="1" x="628"/>
        <item x="376"/>
        <item x="321"/>
        <item x="320"/>
        <item x="20"/>
        <item x="70"/>
        <item x="71"/>
        <item x="449"/>
        <item x="357"/>
        <item x="297"/>
        <item x="299"/>
        <item x="298"/>
        <item x="296"/>
        <item x="413"/>
        <item x="412"/>
        <item x="411"/>
        <item x="410"/>
        <item x="569"/>
        <item x="568"/>
        <item m="1" x="619"/>
        <item x="488"/>
        <item x="580"/>
        <item x="254"/>
        <item x="85"/>
        <item x="253"/>
        <item x="203"/>
        <item x="319"/>
        <item x="126"/>
        <item x="375"/>
        <item x="537"/>
        <item x="202"/>
        <item x="252"/>
        <item x="421"/>
        <item m="1" x="625"/>
        <item x="462"/>
        <item x="124"/>
        <item x="251"/>
        <item x="536"/>
        <item x="250"/>
        <item x="318"/>
        <item x="84"/>
        <item x="374"/>
        <item x="201"/>
        <item x="373"/>
        <item x="83"/>
        <item x="579"/>
        <item x="123"/>
        <item x="535"/>
        <item x="603"/>
        <item x="578"/>
        <item x="19"/>
        <item x="18"/>
        <item x="177"/>
        <item x="122"/>
        <item x="17"/>
        <item x="16"/>
        <item x="461"/>
        <item x="317"/>
        <item x="577"/>
        <item x="15"/>
        <item x="420"/>
        <item x="200"/>
        <item x="460"/>
        <item x="316"/>
        <item x="249"/>
        <item x="121"/>
        <item x="120"/>
        <item x="14"/>
        <item x="248"/>
        <item x="199"/>
        <item x="82"/>
        <item x="247"/>
        <item x="372"/>
        <item x="315"/>
        <item x="534"/>
        <item m="1" x="623"/>
        <item x="459"/>
        <item x="314"/>
        <item x="313"/>
        <item x="312"/>
        <item x="311"/>
        <item x="310"/>
        <item x="309"/>
        <item x="12"/>
        <item x="371"/>
        <item x="308"/>
        <item x="176"/>
        <item x="175"/>
        <item x="246"/>
        <item x="174"/>
        <item x="198"/>
        <item x="119"/>
        <item x="173"/>
        <item x="487"/>
        <item x="118"/>
        <item x="370"/>
        <item x="458"/>
        <item x="244"/>
        <item x="532"/>
        <item x="243"/>
        <item x="196"/>
        <item x="117"/>
        <item x="307"/>
        <item x="369"/>
        <item x="306"/>
        <item x="116"/>
        <item x="602"/>
        <item x="368"/>
        <item x="195"/>
        <item x="11"/>
        <item x="73"/>
        <item x="418"/>
        <item x="601"/>
        <item x="367"/>
        <item x="366"/>
        <item x="531"/>
        <item x="530"/>
        <item x="529"/>
        <item x="242"/>
        <item x="81"/>
        <item x="194"/>
        <item x="241"/>
        <item x="115"/>
        <item x="305"/>
        <item x="528"/>
        <item x="365"/>
        <item x="240"/>
        <item x="486"/>
        <item x="114"/>
        <item x="527"/>
        <item x="485"/>
        <item x="417"/>
        <item x="10"/>
        <item x="9"/>
        <item x="8"/>
        <item x="526"/>
        <item x="7"/>
        <item x="6"/>
        <item x="72"/>
        <item x="5"/>
        <item x="4"/>
        <item x="80"/>
        <item x="364"/>
        <item x="363"/>
        <item x="525"/>
        <item x="457"/>
        <item x="456"/>
        <item x="455"/>
        <item m="1" x="620"/>
        <item x="171"/>
        <item x="454"/>
        <item x="575"/>
        <item x="574"/>
        <item x="573"/>
        <item x="572"/>
        <item x="571"/>
        <item x="3"/>
        <item x="193"/>
        <item x="79"/>
        <item x="78"/>
        <item x="304"/>
        <item x="166"/>
        <item x="239"/>
        <item x="192"/>
        <item x="524"/>
        <item x="113"/>
        <item x="303"/>
        <item x="77"/>
        <item x="362"/>
        <item x="238"/>
        <item x="167"/>
        <item x="453"/>
        <item x="170"/>
        <item x="169"/>
        <item x="302"/>
        <item x="2"/>
        <item x="1"/>
        <item x="237"/>
        <item x="570"/>
        <item x="236"/>
        <item x="191"/>
        <item x="484"/>
        <item x="416"/>
        <item x="301"/>
        <item x="300"/>
        <item x="361"/>
        <item x="360"/>
        <item x="523"/>
        <item x="452"/>
        <item x="112"/>
        <item x="111"/>
        <item x="190"/>
        <item x="415"/>
        <item x="359"/>
        <item x="522"/>
        <item x="451"/>
        <item m="1" x="624"/>
        <item x="521"/>
        <item x="450"/>
        <item x="483"/>
        <item x="414"/>
        <item x="189"/>
        <item x="188"/>
        <item m="1" x="622"/>
        <item h="1" x="69"/>
        <item x="358"/>
        <item x="0"/>
        <item m="1" x="631"/>
        <item m="1" x="627"/>
        <item m="1" x="629"/>
        <item m="1" x="618"/>
        <item x="598"/>
        <item x="597"/>
        <item m="1" x="626"/>
        <item m="1" x="617"/>
        <item m="1" x="634"/>
        <item m="1" x="621"/>
        <item x="13"/>
        <item x="129"/>
        <item x="125"/>
        <item x="156"/>
        <item x="172"/>
        <item x="197"/>
        <item x="225"/>
        <item x="245"/>
        <item m="1" x="632"/>
        <item x="400"/>
        <item x="419"/>
        <item x="444"/>
        <item x="478"/>
        <item x="515"/>
        <item x="533"/>
        <item x="581"/>
        <item x="576"/>
        <item x="347"/>
        <item x="3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4465"/>
        <item m="1" x="2549"/>
        <item m="1" x="638"/>
        <item m="1" x="4312"/>
        <item m="1" x="2415"/>
        <item m="1" x="639"/>
        <item m="1" x="1344"/>
        <item m="1" x="7795"/>
        <item m="1" x="4678"/>
        <item m="1" x="4439"/>
        <item m="1" x="6932"/>
        <item m="1" x="945"/>
        <item m="1" x="515"/>
        <item m="1" x="6662"/>
        <item m="1" x="2762"/>
        <item m="1" x="3553"/>
        <item m="1" x="1066"/>
        <item m="1" x="3522"/>
        <item m="1" x="442"/>
        <item m="1" x="6801"/>
        <item m="1" x="3725"/>
        <item m="1" x="398"/>
        <item m="1" x="2873"/>
        <item m="1" x="3695"/>
        <item m="1" x="6138"/>
        <item m="1" x="5562"/>
        <item m="1" x="3657"/>
        <item m="1" x="2447"/>
        <item m="1" x="6099"/>
        <item m="1" x="2262"/>
        <item m="1" x="2081"/>
        <item m="1" x="3045"/>
        <item m="1" x="2230"/>
        <item m="1" x="3544"/>
        <item m="1" x="5858"/>
        <item x="7"/>
        <item m="1" x="7952"/>
        <item m="1" x="1921"/>
        <item m="1" x="2310"/>
        <item m="1" x="3166"/>
        <item m="1" x="1785"/>
        <item m="1" x="5256"/>
        <item m="1" x="7108"/>
        <item m="1" x="5166"/>
        <item m="1" x="7660"/>
        <item m="1" x="4827"/>
        <item m="1" x="6682"/>
        <item x="12"/>
        <item m="1" x="2918"/>
        <item m="1" x="4988"/>
        <item m="1" x="5388"/>
        <item x="63"/>
        <item m="1" x="2992"/>
        <item m="1" x="445"/>
        <item m="1" x="1284"/>
        <item x="114"/>
        <item m="1" x="5167"/>
        <item m="1" x="7029"/>
        <item m="1" x="5564"/>
        <item x="66"/>
        <item m="1" x="1704"/>
        <item m="1" x="5523"/>
        <item m="1" x="2088"/>
        <item m="1" x="611"/>
        <item m="1" x="4517"/>
        <item x="58"/>
        <item m="1" x="6341"/>
        <item m="1" x="1091"/>
        <item x="155"/>
        <item m="1" x="1681"/>
        <item m="1" x="1447"/>
        <item m="1" x="3176"/>
        <item m="1" x="3667"/>
        <item x="10"/>
        <item m="1" x="6111"/>
        <item m="1" x="1455"/>
        <item m="1" x="5713"/>
        <item m="1" x="1200"/>
        <item m="1" x="5484"/>
        <item x="65"/>
        <item m="1" x="5151"/>
        <item m="1" x="5396"/>
        <item m="1" x="5375"/>
        <item m="1" x="600"/>
        <item m="1" x="1369"/>
        <item x="54"/>
        <item m="1" x="6033"/>
        <item m="1" x="4598"/>
        <item m="1" x="6685"/>
        <item m="1" x="7732"/>
        <item m="1" x="1456"/>
        <item m="1" x="681"/>
        <item m="1" x="2071"/>
        <item m="1" x="6865"/>
        <item m="1" x="5397"/>
        <item m="1" x="7354"/>
        <item m="1" x="6667"/>
        <item m="1" x="447"/>
        <item m="1" x="3027"/>
        <item m="1" x="3096"/>
        <item m="1" x="2693"/>
        <item m="1" x="6104"/>
        <item x="83"/>
        <item m="1" x="5179"/>
        <item m="1" x="6767"/>
        <item m="1" x="7662"/>
        <item m="1" x="357"/>
        <item m="1" x="966"/>
        <item m="1" x="6658"/>
        <item m="1" x="6775"/>
        <item m="1" x="2782"/>
        <item m="1" x="2600"/>
        <item x="82"/>
        <item m="1" x="3471"/>
        <item m="1" x="4603"/>
        <item m="1" x="7973"/>
        <item m="1" x="691"/>
        <item x="241"/>
        <item m="1" x="851"/>
        <item m="1" x="1857"/>
        <item m="1" x="7812"/>
        <item m="1" x="1294"/>
        <item m="1" x="531"/>
        <item m="1" x="5103"/>
        <item x="288"/>
        <item m="1" x="4459"/>
        <item m="1" x="4522"/>
        <item m="1" x="3819"/>
        <item m="1" x="5384"/>
        <item m="1" x="6945"/>
        <item m="1" x="7276"/>
        <item m="1" x="2936"/>
        <item m="1" x="3016"/>
        <item m="1" x="4523"/>
        <item m="1" x="1536"/>
        <item x="56"/>
        <item m="1" x="6958"/>
        <item m="1" x="2694"/>
        <item m="1" x="6563"/>
        <item m="1" x="5496"/>
        <item m="1" x="5475"/>
        <item m="1" x="2701"/>
        <item m="1" x="3920"/>
        <item m="1" x="1769"/>
        <item m="1" x="7819"/>
        <item m="1" x="1220"/>
        <item m="1" x="411"/>
        <item m="1" x="4002"/>
        <item m="1" x="4298"/>
        <item x="53"/>
        <item x="289"/>
        <item m="1" x="7004"/>
        <item m="1" x="413"/>
        <item m="1" x="4651"/>
        <item m="1" x="6673"/>
        <item m="1" x="7015"/>
        <item m="1" x="7041"/>
        <item m="1" x="7463"/>
        <item m="1" x="1550"/>
        <item m="1" x="1050"/>
        <item m="1" x="4427"/>
        <item m="1" x="2605"/>
        <item m="1" x="3158"/>
        <item m="1" x="1114"/>
        <item m="1" x="5258"/>
        <item m="1" x="3338"/>
        <item m="1" x="2332"/>
        <item m="1" x="1629"/>
        <item m="1" x="4597"/>
        <item m="1" x="5851"/>
        <item m="1" x="3855"/>
        <item m="1" x="2822"/>
        <item m="1" x="4020"/>
        <item m="1" x="2418"/>
        <item m="1" x="5591"/>
        <item m="1" x="3676"/>
        <item m="1" x="4302"/>
        <item m="1" x="1460"/>
        <item m="1" x="2128"/>
        <item m="1" x="3705"/>
        <item m="1" x="876"/>
        <item m="1" x="3570"/>
        <item m="1" x="1514"/>
        <item m="1" x="343"/>
        <item m="1" x="834"/>
        <item m="1" x="4764"/>
        <item m="1" x="6114"/>
        <item m="1" x="5537"/>
        <item m="1" x="5975"/>
        <item m="1" x="5172"/>
        <item m="1" x="2419"/>
        <item m="1" x="5836"/>
        <item m="1" x="3120"/>
        <item m="1" x="6555"/>
        <item m="1" x="4625"/>
        <item m="1" x="4769"/>
        <item m="1" x="3141"/>
        <item m="1" x="6788"/>
        <item m="1" x="3815"/>
        <item m="1" x="996"/>
        <item m="1" x="4910"/>
        <item m="1" x="4141"/>
        <item m="1" x="2533"/>
        <item m="1" x="535"/>
        <item m="1" x="887"/>
        <item m="1" x="1201"/>
        <item m="1" x="646"/>
        <item m="1" x="4783"/>
        <item m="1" x="2990"/>
        <item m="1" x="4578"/>
        <item m="1" x="7132"/>
        <item m="1" x="7466"/>
        <item m="1" x="6702"/>
        <item m="1" x="5279"/>
        <item m="1" x="5747"/>
        <item m="1" x="5731"/>
        <item m="1" x="1106"/>
        <item m="1" x="3576"/>
        <item m="1" x="2869"/>
        <item m="1" x="311"/>
        <item m="1" x="423"/>
        <item m="1" x="7190"/>
        <item m="1" x="7239"/>
        <item m="1" x="4164"/>
        <item m="1" x="4959"/>
        <item m="1" x="1141"/>
        <item m="1" x="6803"/>
        <item m="1" x="3679"/>
        <item m="1" x="5334"/>
        <item m="1" x="4912"/>
        <item m="1" x="565"/>
        <item m="1" x="1243"/>
        <item m="1" x="5862"/>
        <item m="1" x="3988"/>
        <item m="1" x="4417"/>
        <item m="1" x="7867"/>
        <item m="1" x="379"/>
        <item m="1" x="717"/>
        <item m="1" x="1739"/>
        <item m="1" x="4275"/>
        <item m="1" x="3235"/>
        <item m="1" x="6304"/>
        <item m="1" x="1840"/>
        <item m="1" x="6566"/>
        <item m="1" x="2983"/>
        <item m="1" x="7197"/>
        <item m="1" x="5506"/>
        <item m="1" x="5449"/>
        <item m="1" x="1783"/>
        <item m="1" x="2228"/>
        <item m="1" x="6040"/>
        <item m="1" x="6039"/>
        <item m="1" x="528"/>
        <item m="1" x="6019"/>
        <item m="1" x="7299"/>
        <item m="1" x="564"/>
        <item m="1" x="6628"/>
        <item m="1" x="4682"/>
        <item m="1" x="2541"/>
        <item m="1" x="4518"/>
        <item m="1" x="2111"/>
        <item m="1" x="762"/>
        <item m="1" x="3948"/>
        <item m="1" x="6689"/>
        <item m="1" x="2441"/>
        <item m="1" x="3084"/>
        <item m="1" x="6088"/>
        <item m="1" x="1410"/>
        <item m="1" x="7793"/>
        <item m="1" x="6846"/>
        <item m="1" x="7683"/>
        <item m="1" x="5482"/>
        <item m="1" x="5366"/>
        <item m="1" x="5176"/>
        <item m="1" x="3826"/>
        <item m="1" x="2570"/>
        <item m="1" x="2897"/>
        <item m="1" x="3010"/>
        <item m="1" x="3179"/>
        <item m="1" x="5890"/>
        <item m="1" x="1791"/>
        <item m="1" x="1175"/>
        <item m="1" x="5998"/>
        <item m="1" x="1011"/>
        <item m="1" x="3979"/>
        <item m="1" x="7496"/>
        <item m="1" x="4331"/>
        <item m="1" x="6356"/>
        <item m="1" x="5685"/>
        <item m="1" x="6772"/>
        <item m="1" x="3750"/>
        <item m="1" x="2218"/>
        <item m="1" x="4018"/>
        <item m="1" x="1342"/>
        <item m="1" x="4082"/>
        <item m="1" x="5990"/>
        <item m="1" x="954"/>
        <item m="1" x="7745"/>
        <item m="1" x="1787"/>
        <item m="1" x="7661"/>
        <item m="1" x="1552"/>
        <item m="1" x="4766"/>
        <item m="1" x="3653"/>
        <item m="1" x="1505"/>
        <item m="1" x="5263"/>
        <item m="1" x="7258"/>
        <item m="1" x="3654"/>
        <item m="1" x="7192"/>
        <item m="1" x="5960"/>
        <item m="1" x="2606"/>
        <item m="1" x="3146"/>
        <item m="1" x="3418"/>
        <item m="1" x="4583"/>
        <item m="1" x="3871"/>
        <item m="1" x="7762"/>
        <item m="1" x="2034"/>
        <item m="1" x="5309"/>
        <item m="1" x="2019"/>
        <item m="1" x="3189"/>
        <item m="1" x="4441"/>
        <item m="1" x="5303"/>
        <item m="1" x="6951"/>
        <item m="1" x="6265"/>
        <item m="1" x="2639"/>
        <item m="1" x="6500"/>
        <item m="1" x="3739"/>
        <item m="1" x="2482"/>
        <item m="1" x="7850"/>
        <item m="1" x="6194"/>
        <item m="1" x="5344"/>
        <item m="1" x="1501"/>
        <item m="1" x="3228"/>
        <item m="1" x="7507"/>
        <item m="1" x="4349"/>
        <item m="1" x="4700"/>
        <item m="1" x="886"/>
        <item m="1" x="6470"/>
        <item m="1" x="1209"/>
        <item m="1" x="5575"/>
        <item m="1" x="7330"/>
        <item m="1" x="5764"/>
        <item m="1" x="4920"/>
        <item m="1" x="6724"/>
        <item m="1" x="3182"/>
        <item m="1" x="3200"/>
        <item m="1" x="4537"/>
        <item m="1" x="2666"/>
        <item m="1" x="7840"/>
        <item m="1" x="2161"/>
        <item m="1" x="4532"/>
        <item m="1" x="6179"/>
        <item m="1" x="5274"/>
        <item m="1" x="5813"/>
        <item m="1" x="5933"/>
        <item m="1" x="1989"/>
        <item m="1" x="1509"/>
        <item m="1" x="4691"/>
        <item m="1" x="3930"/>
        <item m="1" x="6964"/>
        <item m="1" x="4573"/>
        <item m="1" x="4026"/>
        <item m="1" x="502"/>
        <item m="1" x="2174"/>
        <item m="1" x="1012"/>
        <item m="1" x="5629"/>
        <item m="1" x="687"/>
        <item m="1" x="6888"/>
        <item m="1" x="1844"/>
        <item m="1" x="3851"/>
        <item m="1" x="3617"/>
        <item m="1" x="3738"/>
        <item m="1" x="621"/>
        <item m="1" x="5107"/>
        <item m="1" x="7031"/>
        <item m="1" x="5603"/>
        <item m="1" x="7965"/>
        <item m="1" x="3151"/>
        <item m="1" x="3061"/>
        <item m="1" x="2769"/>
        <item m="1" x="5992"/>
        <item m="1" x="4979"/>
        <item m="1" x="3440"/>
        <item m="1" x="5665"/>
        <item m="1" x="6425"/>
        <item m="1" x="7905"/>
        <item m="1" x="500"/>
        <item m="1" x="1315"/>
        <item m="1" x="6614"/>
        <item m="1" x="4444"/>
        <item m="1" x="898"/>
        <item m="1" x="4228"/>
        <item m="1" x="965"/>
        <item m="1" x="570"/>
        <item m="1" x="2989"/>
        <item m="1" x="920"/>
        <item m="1" x="6196"/>
        <item m="1" x="4482"/>
        <item m="1" x="2592"/>
        <item m="1" x="7481"/>
        <item m="1" x="1368"/>
        <item m="1" x="1245"/>
        <item m="1" x="2674"/>
        <item m="1" x="871"/>
        <item m="1" x="3527"/>
        <item m="1" x="1640"/>
        <item m="1" x="5120"/>
        <item m="1" x="841"/>
        <item m="1" x="2553"/>
        <item m="1" x="1600"/>
        <item m="1" x="2070"/>
        <item m="1" x="1663"/>
        <item m="1" x="7557"/>
        <item m="1" x="4219"/>
        <item m="1" x="4348"/>
        <item m="1" x="4699"/>
        <item m="1" x="7063"/>
        <item m="1" x="1632"/>
        <item m="1" x="7290"/>
        <item m="1" x="7999"/>
        <item m="1" x="2725"/>
        <item m="1" x="1529"/>
        <item m="1" x="4728"/>
        <item m="1" x="5070"/>
        <item m="1" x="1017"/>
        <item m="1" x="4431"/>
        <item m="1" x="7735"/>
        <item m="1" x="3775"/>
        <item m="1" x="6580"/>
        <item m="1" x="3520"/>
        <item m="1" x="6928"/>
        <item m="1" x="3089"/>
        <item m="1" x="3258"/>
        <item m="1" x="5804"/>
        <item m="1" x="297"/>
        <item m="1" x="4732"/>
        <item m="1" x="3348"/>
        <item m="1" x="7801"/>
        <item m="1" x="4149"/>
        <item m="1" x="2910"/>
        <item m="1" x="5893"/>
        <item m="1" x="6844"/>
        <item m="1" x="7752"/>
        <item m="1" x="1806"/>
        <item m="1" x="408"/>
        <item m="1" x="7798"/>
        <item m="1" x="912"/>
        <item m="1" x="6629"/>
        <item m="1" x="1090"/>
        <item m="1" x="1103"/>
        <item m="1" x="7387"/>
        <item m="1" x="1597"/>
        <item m="1" x="2539"/>
        <item m="1" x="4316"/>
        <item m="1" x="7751"/>
        <item m="1" x="5969"/>
        <item m="1" x="3809"/>
        <item m="1" x="6232"/>
        <item m="1" x="3381"/>
        <item m="1" x="348"/>
        <item m="1" x="4996"/>
        <item m="1" x="1594"/>
        <item m="1" x="5497"/>
        <item m="1" x="3047"/>
        <item m="1" x="1835"/>
        <item m="1" x="3973"/>
        <item m="1" x="7099"/>
        <item m="1" x="3339"/>
        <item m="1" x="5454"/>
        <item m="1" x="2591"/>
        <item m="1" x="7162"/>
        <item m="1" x="1089"/>
        <item m="1" x="7415"/>
        <item m="1" x="4486"/>
        <item m="1" x="1296"/>
        <item m="1" x="4485"/>
        <item m="1" x="1942"/>
        <item m="1" x="3632"/>
        <item m="1" x="1905"/>
        <item m="1" x="4209"/>
        <item m="1" x="7548"/>
        <item m="1" x="7341"/>
        <item m="1" x="6841"/>
        <item m="1" x="5806"/>
        <item m="1" x="3609"/>
        <item m="1" x="2625"/>
        <item m="1" x="4548"/>
        <item m="1" x="6396"/>
        <item m="1" x="1029"/>
        <item m="1" x="1312"/>
        <item m="1" x="5732"/>
        <item m="1" x="2760"/>
        <item m="1" x="2466"/>
        <item m="1" x="2010"/>
        <item m="1" x="847"/>
        <item m="1" x="2457"/>
        <item m="1" x="1580"/>
        <item m="1" x="5720"/>
        <item m="1" x="2295"/>
        <item m="1" x="6221"/>
        <item m="1" x="5959"/>
        <item m="1" x="7491"/>
        <item m="1" x="4500"/>
        <item m="1" x="2214"/>
        <item m="1" x="4937"/>
        <item m="1" x="3064"/>
        <item m="1" x="4966"/>
        <item m="1" x="1655"/>
        <item m="1" x="7094"/>
        <item m="1" x="346"/>
        <item m="1" x="948"/>
        <item m="1" x="4773"/>
        <item m="1" x="5528"/>
        <item m="1" x="5556"/>
        <item m="1" x="7465"/>
        <item m="1" x="2420"/>
        <item m="1" x="3838"/>
        <item m="1" x="7339"/>
        <item m="1" x="7386"/>
        <item m="1" x="4780"/>
        <item m="1" x="1839"/>
        <item m="1" x="4494"/>
        <item m="1" x="6794"/>
        <item m="1" x="3070"/>
        <item m="1" x="1448"/>
        <item m="1" x="6852"/>
        <item m="1" x="7739"/>
        <item m="1" x="2987"/>
        <item m="1" x="3649"/>
        <item m="1" x="3825"/>
        <item m="1" x="7878"/>
        <item m="1" x="4974"/>
        <item m="1" x="5228"/>
        <item m="1" x="2245"/>
        <item m="1" x="1339"/>
        <item m="1" x="5122"/>
        <item m="1" x="6219"/>
        <item m="1" x="1548"/>
        <item m="1" x="7211"/>
        <item m="1" x="7740"/>
        <item m="1" x="2273"/>
        <item m="1" x="2270"/>
        <item m="1" x="5869"/>
        <item m="1" x="5290"/>
        <item m="1" x="773"/>
        <item m="1" x="340"/>
        <item m="1" x="4325"/>
        <item m="1" x="2454"/>
        <item m="1" x="1827"/>
        <item m="1" x="1288"/>
        <item m="1" x="2296"/>
        <item m="1" x="7280"/>
        <item m="1" x="2651"/>
        <item m="1" x="2885"/>
        <item m="1" x="3619"/>
        <item m="1" x="6397"/>
        <item m="1" x="3830"/>
        <item m="1" x="1100"/>
        <item m="1" x="3099"/>
        <item m="1" x="724"/>
        <item m="1" x="5682"/>
        <item m="1" x="5382"/>
        <item m="1" x="7566"/>
        <item m="1" x="1541"/>
        <item m="1" x="2465"/>
        <item m="1" x="7208"/>
        <item m="1" x="7502"/>
        <item m="1" x="1559"/>
        <item m="1" x="5486"/>
        <item m="1" x="5607"/>
        <item m="1" x="2680"/>
        <item m="1" x="725"/>
        <item m="1" x="6480"/>
        <item m="1" x="1480"/>
        <item m="1" x="1140"/>
        <item m="1" x="6440"/>
        <item m="1" x="1609"/>
        <item m="1" x="7302"/>
        <item m="1" x="4658"/>
        <item m="1" x="6618"/>
        <item m="1" x="5807"/>
        <item m="1" x="2598"/>
        <item m="1" x="4093"/>
        <item m="1" x="6308"/>
        <item m="1" x="2362"/>
        <item m="1" x="2379"/>
        <item m="1" x="6669"/>
        <item m="1" x="7264"/>
        <item m="1" x="7382"/>
        <item m="1" x="1351"/>
        <item m="1" x="3095"/>
        <item m="1" x="3379"/>
        <item m="1" x="1423"/>
        <item m="1" x="1679"/>
        <item m="1" x="4330"/>
        <item m="1" x="3535"/>
        <item m="1" x="6314"/>
        <item m="1" x="5726"/>
        <item m="1" x="6332"/>
        <item m="1" x="7263"/>
        <item m="1" x="4351"/>
        <item m="1" x="1687"/>
        <item m="1" x="391"/>
        <item m="1" x="3083"/>
        <item m="1" x="3913"/>
        <item m="1" x="6561"/>
        <item m="1" x="2238"/>
        <item m="1" x="3437"/>
        <item m="1" x="666"/>
        <item m="1" x="3608"/>
        <item m="1" x="7336"/>
        <item m="1" x="1872"/>
        <item m="1" x="6898"/>
        <item m="1" x="2501"/>
        <item m="1" x="5121"/>
        <item m="1" x="2445"/>
        <item m="1" x="4211"/>
        <item m="1" x="7375"/>
        <item m="1" x="594"/>
        <item m="1" x="4595"/>
        <item m="1" x="872"/>
        <item m="1" x="733"/>
        <item m="1" x="5047"/>
        <item m="1" x="1766"/>
        <item m="1" x="5924"/>
        <item m="1" x="614"/>
        <item m="1" x="1522"/>
        <item m="1" x="1392"/>
        <item m="1" x="3769"/>
        <item m="1" x="7650"/>
        <item m="1" x="5860"/>
        <item m="1" x="7921"/>
        <item m="1" x="4632"/>
        <item m="1" x="2888"/>
        <item m="1" x="7786"/>
        <item m="1" x="931"/>
        <item m="1" x="2876"/>
        <item m="1" x="7086"/>
        <item m="1" x="3292"/>
        <item m="1" x="3574"/>
        <item m="1" x="4555"/>
        <item m="1" x="4559"/>
        <item m="1" x="1923"/>
        <item m="1" x="2329"/>
        <item m="1" x="6011"/>
        <item m="1" x="970"/>
        <item m="1" x="5725"/>
        <item m="1" x="7870"/>
        <item m="1" x="4376"/>
        <item m="1" x="2859"/>
        <item m="1" x="6102"/>
        <item m="1" x="4073"/>
        <item m="1" x="5431"/>
        <item m="1" x="7764"/>
        <item m="1" x="585"/>
        <item m="1" x="5662"/>
        <item m="1" x="1085"/>
        <item m="1" x="5297"/>
        <item m="1" x="3363"/>
        <item m="1" x="1767"/>
        <item m="1" x="4677"/>
        <item m="1" x="998"/>
        <item m="1" x="4838"/>
        <item m="1" x="1531"/>
        <item m="1" x="2848"/>
        <item m="1" x="7371"/>
        <item m="1" x="1693"/>
        <item m="1" x="7779"/>
        <item m="1" x="956"/>
        <item m="1" x="1967"/>
        <item m="1" x="2249"/>
        <item m="1" x="2411"/>
        <item m="1" x="723"/>
        <item m="1" x="2659"/>
        <item m="1" x="636"/>
        <item m="1" x="4051"/>
        <item m="1" x="2389"/>
        <item m="1" x="4693"/>
        <item m="1" x="1740"/>
        <item m="1" x="1951"/>
        <item m="1" x="2643"/>
        <item m="1" x="630"/>
        <item m="1" x="1136"/>
        <item m="1" x="1468"/>
        <item m="1" x="830"/>
        <item m="1" x="2391"/>
        <item m="1" x="2204"/>
        <item m="1" x="3971"/>
        <item m="1" x="2738"/>
        <item m="1" x="4845"/>
        <item m="1" x="4337"/>
        <item m="1" x="2211"/>
        <item m="1" x="6637"/>
        <item m="1" x="7658"/>
        <item m="1" x="3974"/>
        <item m="1" x="1657"/>
        <item m="1" x="5130"/>
        <item m="1" x="7637"/>
        <item m="1" x="6105"/>
        <item m="1" x="2913"/>
        <item m="1" x="2477"/>
        <item m="1" x="1006"/>
        <item m="1" x="1070"/>
        <item m="1" x="5363"/>
        <item m="1" x="4830"/>
        <item m="1" x="3294"/>
        <item m="1" x="4907"/>
        <item m="1" x="3639"/>
        <item m="1" x="4263"/>
        <item m="1" x="3577"/>
        <item m="1" x="2971"/>
        <item m="1" x="752"/>
        <item m="1" x="2189"/>
        <item m="1" x="2862"/>
        <item m="1" x="683"/>
        <item m="1" x="4759"/>
        <item m="1" x="941"/>
        <item m="1" x="1239"/>
        <item m="1" x="949"/>
        <item m="1" x="883"/>
        <item m="1" x="6215"/>
        <item m="1" x="3333"/>
        <item m="1" x="473"/>
        <item m="1" x="3944"/>
        <item m="1" x="3557"/>
        <item m="1" x="7396"/>
        <item m="1" x="2082"/>
        <item m="1" x="1477"/>
        <item m="1" x="4039"/>
        <item m="1" x="2229"/>
        <item m="1" x="5740"/>
        <item m="1" x="5988"/>
        <item m="1" x="5557"/>
        <item m="1" x="5188"/>
        <item m="1" x="3790"/>
        <item m="1" x="4481"/>
        <item m="1" x="4754"/>
        <item m="1" x="5966"/>
        <item m="1" x="3656"/>
        <item m="1" x="4639"/>
        <item m="1" x="6458"/>
        <item m="1" x="536"/>
        <item m="1" x="1551"/>
        <item m="1" x="4338"/>
        <item m="1" x="5351"/>
        <item m="1" x="6819"/>
        <item m="1" x="6892"/>
        <item m="1" x="3969"/>
        <item m="1" x="2939"/>
        <item m="1" x="1645"/>
        <item m="1" x="4352"/>
        <item m="1" x="5190"/>
        <item m="1" x="1824"/>
        <item m="1" x="4944"/>
        <item m="1" x="7955"/>
        <item m="1" x="4244"/>
        <item m="1" x="6369"/>
        <item m="1" x="7998"/>
        <item m="1" x="3214"/>
        <item m="1" x="7368"/>
        <item m="1" x="3303"/>
        <item m="1" x="2015"/>
        <item m="1" x="7485"/>
        <item m="1" x="2293"/>
        <item m="1" x="5289"/>
        <item m="1" x="6497"/>
        <item m="1" x="1911"/>
        <item m="1" x="4292"/>
        <item m="1" x="1133"/>
        <item m="1" x="3497"/>
        <item m="1" x="1458"/>
        <item m="1" x="4389"/>
        <item m="1" x="4507"/>
        <item m="1" x="5490"/>
        <item m="1" x="7926"/>
        <item m="1" x="3386"/>
        <item m="1" x="7483"/>
        <item m="1" x="3640"/>
        <item m="1" x="2508"/>
        <item m="1" x="7706"/>
        <item m="1" x="736"/>
        <item m="1" x="628"/>
        <item m="1" x="427"/>
        <item m="1" x="961"/>
        <item m="1" x="3439"/>
        <item m="1" x="1494"/>
        <item m="1" x="7697"/>
        <item m="1" x="6944"/>
        <item m="1" x="7084"/>
        <item m="1" x="5586"/>
        <item m="1" x="3952"/>
        <item m="1" x="503"/>
        <item m="1" x="2334"/>
        <item m="1" x="1330"/>
        <item m="1" x="6436"/>
        <item m="1" x="2237"/>
        <item m="1" x="5126"/>
        <item m="1" x="7532"/>
        <item m="1" x="1147"/>
        <item m="1" x="4066"/>
        <item m="1" x="7471"/>
        <item m="1" x="1829"/>
        <item m="1" x="5032"/>
        <item m="1" x="6887"/>
        <item m="1" x="2991"/>
        <item m="1" x="3915"/>
        <item m="1" x="4931"/>
        <item m="1" x="4521"/>
        <item m="1" x="3178"/>
        <item m="1" x="4991"/>
        <item m="1" x="3013"/>
        <item m="1" x="4610"/>
        <item m="1" x="6140"/>
        <item m="1" x="781"/>
        <item m="1" x="4022"/>
        <item m="1" x="7892"/>
        <item m="1" x="4819"/>
        <item m="1" x="3875"/>
        <item m="1" x="1662"/>
        <item m="1" x="3216"/>
        <item m="1" x="1614"/>
        <item m="1" x="7753"/>
        <item m="1" x="1781"/>
        <item m="1" x="3072"/>
        <item m="1" x="3954"/>
        <item m="1" x="5105"/>
        <item m="1" x="1417"/>
        <item m="1" x="6399"/>
        <item m="1" x="4924"/>
        <item m="1" x="6429"/>
        <item m="1" x="4420"/>
        <item m="1" x="4098"/>
        <item m="1" x="2313"/>
        <item m="1" x="7442"/>
        <item m="1" x="315"/>
        <item m="1" x="697"/>
        <item m="1" x="805"/>
        <item m="1" x="1323"/>
        <item m="1" x="2905"/>
        <item m="1" x="4663"/>
        <item m="1" x="1148"/>
        <item m="1" x="4148"/>
        <item m="1" x="5112"/>
        <item m="1" x="5600"/>
        <item m="1" x="4094"/>
        <item m="1" x="2579"/>
        <item m="1" x="7534"/>
        <item m="1" x="5314"/>
        <item m="1" x="617"/>
        <item m="1" x="7956"/>
        <item m="1" x="4457"/>
        <item m="1" x="6709"/>
        <item m="1" x="7682"/>
        <item m="1" x="576"/>
        <item m="1" x="7769"/>
        <item m="1" x="4921"/>
        <item m="1" x="5365"/>
        <item m="1" x="4883"/>
        <item m="1" x="7349"/>
        <item m="1" x="2978"/>
        <item m="1" x="5632"/>
        <item m="1" x="6963"/>
        <item m="1" x="6250"/>
        <item m="1" x="3421"/>
        <item m="1" x="458"/>
        <item m="1" x="4735"/>
        <item m="1" x="4961"/>
        <item m="1" x="7560"/>
        <item m="1" x="2626"/>
        <item m="1" x="699"/>
        <item m="1" x="4097"/>
        <item m="1" x="6339"/>
        <item m="1" x="2086"/>
        <item m="1" x="1361"/>
        <item m="1" x="6902"/>
        <item m="1" x="5216"/>
        <item m="1" x="6588"/>
        <item m="1" x="3266"/>
        <item m="1" x="6915"/>
        <item m="1" x="7514"/>
        <item m="1" x="7215"/>
        <item m="1" x="6117"/>
        <item m="1" x="4055"/>
        <item m="1" x="7117"/>
        <item m="1" x="7487"/>
        <item m="1" x="5285"/>
        <item m="1" x="4888"/>
        <item m="1" x="6808"/>
        <item m="1" x="1753"/>
        <item m="1" x="6757"/>
        <item m="1" x="6750"/>
        <item m="1" x="864"/>
        <item m="1" x="6996"/>
        <item m="1" x="4353"/>
        <item m="1" x="6638"/>
        <item m="1" x="7681"/>
        <item m="1" x="3905"/>
        <item m="1" x="6390"/>
        <item m="1" x="5213"/>
        <item m="1" x="7296"/>
        <item m="1" x="6164"/>
        <item m="1" x="2679"/>
        <item m="1" x="927"/>
        <item m="1" x="7444"/>
        <item m="1" x="3206"/>
        <item m="1" x="364"/>
        <item m="1" x="1727"/>
        <item m="1" x="4530"/>
        <item m="1" x="4001"/>
        <item m="1" x="5066"/>
        <item m="1" x="849"/>
        <item m="1" x="6296"/>
        <item m="1" x="4821"/>
        <item m="1" x="5963"/>
        <item m="1" x="4362"/>
        <item m="1" x="6012"/>
        <item m="1" x="575"/>
        <item m="1" x="6545"/>
        <item m="1" x="4079"/>
        <item m="1" x="4179"/>
        <item m="1" x="7538"/>
        <item m="1" x="5683"/>
        <item m="1" x="3906"/>
        <item m="1" x="5173"/>
        <item m="1" x="975"/>
        <item m="1" x="7309"/>
        <item m="1" x="1370"/>
        <item m="1" x="3538"/>
        <item m="1" x="3994"/>
        <item m="1" x="2026"/>
        <item m="1" x="507"/>
        <item m="1" x="5385"/>
        <item m="1" x="3997"/>
        <item m="1" x="7353"/>
        <item m="1" x="1112"/>
        <item m="1" x="1424"/>
        <item m="1" x="5674"/>
        <item m="1" x="6715"/>
        <item m="1" x="373"/>
        <item m="1" x="6183"/>
        <item m="1" x="5691"/>
        <item m="1" x="602"/>
        <item m="1" x="5716"/>
        <item m="1" x="6452"/>
        <item m="1" x="3296"/>
        <item m="1" x="6413"/>
        <item m="1" x="5141"/>
        <item m="1" x="2481"/>
        <item m="1" x="3470"/>
        <item m="1" x="7987"/>
        <item m="1" x="2042"/>
        <item m="1" x="5891"/>
        <item m="1" x="7599"/>
        <item m="1" x="1060"/>
        <item m="1" x="7773"/>
        <item m="1" x="6977"/>
        <item m="1" x="4761"/>
        <item m="1" x="7709"/>
        <item m="1" x="3783"/>
        <item m="1" x="6028"/>
        <item m="1" x="7688"/>
        <item m="1" x="2923"/>
        <item m="1" x="668"/>
        <item m="1" x="6468"/>
        <item m="1" x="1563"/>
        <item m="1" x="7441"/>
        <item m="1" x="1206"/>
        <item m="1" x="2754"/>
        <item m="1" x="514"/>
        <item m="1" x="1338"/>
        <item m="1" x="4851"/>
        <item m="1" x="474"/>
        <item m="1" x="2853"/>
        <item m="1" x="3972"/>
        <item m="1" x="6856"/>
        <item m="1" x="2223"/>
        <item m="1" x="751"/>
        <item m="1" x="2981"/>
        <item m="1" x="7306"/>
        <item m="1" x="5887"/>
        <item m="1" x="4289"/>
        <item m="1" x="7736"/>
        <item m="1" x="7277"/>
        <item m="1" x="2268"/>
        <item m="1" x="3140"/>
        <item m="1" x="7001"/>
        <item m="1" x="1672"/>
        <item m="1" x="795"/>
        <item m="1" x="4594"/>
        <item m="1" x="2354"/>
        <item m="1" x="3329"/>
        <item m="1" x="7226"/>
        <item m="1" x="3569"/>
        <item m="1" x="338"/>
        <item m="1" x="5293"/>
        <item m="1" x="1584"/>
        <item m="1" x="4909"/>
        <item m="1" x="5278"/>
        <item m="1" x="7095"/>
        <item m="1" x="1497"/>
        <item m="1" x="7317"/>
        <item m="1" x="6619"/>
        <item m="1" x="1056"/>
        <item m="1" x="3290"/>
        <item m="1" x="4633"/>
        <item m="1" x="1925"/>
        <item m="1" x="5976"/>
        <item m="1" x="700"/>
        <item m="1" x="5090"/>
        <item m="1" x="4980"/>
        <item m="1" x="4917"/>
        <item m="1" x="6227"/>
        <item m="1" x="6004"/>
        <item m="1" x="4250"/>
        <item m="1" x="7647"/>
        <item m="1" x="918"/>
        <item m="1" x="2045"/>
        <item m="1" x="5516"/>
        <item m="1" x="4520"/>
        <item m="1" x="7476"/>
        <item m="1" x="7404"/>
        <item m="1" x="6743"/>
        <item m="1" x="7958"/>
        <item m="1" x="5250"/>
        <item m="1" x="3749"/>
        <item m="1" x="4927"/>
        <item m="1" x="7835"/>
        <item m="1" x="5347"/>
        <item m="1" x="5622"/>
        <item m="1" x="4440"/>
        <item m="1" x="7874"/>
        <item m="1" x="3732"/>
        <item m="1" x="2099"/>
        <item m="1" x="2105"/>
        <item m="1" x="4689"/>
        <item m="1" x="7945"/>
        <item m="1" x="7409"/>
        <item m="1" x="1816"/>
        <item m="1" x="3603"/>
        <item m="1" x="4004"/>
        <item m="1" x="7551"/>
        <item m="1" x="1076"/>
        <item m="1" x="7080"/>
        <item m="1" x="6668"/>
        <item m="1" x="3023"/>
        <item m="1" x="2069"/>
        <item m="1" x="3565"/>
        <item m="1" x="5549"/>
        <item m="1" x="4811"/>
        <item m="1" x="5164"/>
        <item m="1" x="3160"/>
        <item m="1" x="6445"/>
        <item m="1" x="1876"/>
        <item m="1" x="7333"/>
        <item m="1" x="6154"/>
        <item m="1" x="6309"/>
        <item m="1" x="6518"/>
        <item m="1" x="435"/>
        <item m="1" x="995"/>
        <item m="1" x="2656"/>
        <item m="1" x="7895"/>
        <item m="1" x="7726"/>
        <item m="1" x="7183"/>
        <item m="1" x="7416"/>
        <item m="1" x="2390"/>
        <item m="1" x="7316"/>
        <item m="1" x="3316"/>
        <item m="1" x="7869"/>
        <item m="1" x="2201"/>
        <item m="1" x="6768"/>
        <item m="1" x="6031"/>
        <item m="1" x="2839"/>
        <item m="1" x="5157"/>
        <item m="1" x="4984"/>
        <item m="1" x="3153"/>
        <item m="1" x="5017"/>
        <item m="1" x="5435"/>
        <item m="1" x="2260"/>
        <item m="1" x="2792"/>
        <item m="1" x="5743"/>
        <item m="1" x="1846"/>
        <item m="1" x="1062"/>
        <item m="1" x="5592"/>
        <item m="1" x="4146"/>
        <item m="1" x="2150"/>
        <item m="1" x="4169"/>
        <item m="1" x="623"/>
        <item m="1" x="3626"/>
        <item m="1" x="5381"/>
        <item m="1" x="786"/>
        <item m="1" x="2348"/>
        <item m="1" x="4962"/>
        <item m="1" x="6223"/>
        <item m="1" x="4466"/>
        <item m="1" x="7552"/>
        <item m="1" x="1420"/>
        <item m="1" x="4882"/>
        <item m="1" x="680"/>
        <item m="1" x="6327"/>
        <item m="1" x="444"/>
        <item m="1" x="4767"/>
        <item m="1" x="6131"/>
        <item m="1" x="6315"/>
        <item m="1" x="3864"/>
        <item m="1" x="7933"/>
        <item m="1" x="1016"/>
        <item m="1" x="3629"/>
        <item m="1" x="2922"/>
        <item m="1" x="6324"/>
        <item m="1" x="2173"/>
        <item m="1" x="6820"/>
        <item m="1" x="1866"/>
        <item m="1" x="796"/>
        <item m="1" x="3968"/>
        <item m="1" x="626"/>
        <item m="1" x="4134"/>
        <item m="1" x="7721"/>
        <item m="1" x="6051"/>
        <item m="1" x="2735"/>
        <item m="1" x="779"/>
        <item m="1" x="2882"/>
        <item m="1" x="3347"/>
        <item m="1" x="525"/>
        <item m="1" x="7718"/>
        <item m="1" x="1515"/>
        <item m="1" x="6938"/>
        <item m="1" x="5902"/>
        <item m="1" x="3911"/>
        <item m="1" x="4750"/>
        <item m="1" x="3240"/>
        <item m="1" x="3105"/>
        <item m="1" x="1934"/>
        <item m="1" x="2925"/>
        <item m="1" x="3259"/>
        <item m="1" x="1318"/>
        <item m="1" x="2485"/>
        <item m="1" x="313"/>
        <item m="1" x="1219"/>
        <item m="1" x="6507"/>
        <item m="1" x="4958"/>
        <item m="1" x="3646"/>
        <item m="1" x="3220"/>
        <item m="1" x="5404"/>
        <item m="1" x="7268"/>
        <item m="1" x="2933"/>
        <item m="1" x="4607"/>
        <item m="1" x="2495"/>
        <item m="1" x="1944"/>
        <item m="1" x="4033"/>
        <item m="1" x="3794"/>
        <item m="1" x="2118"/>
        <item m="1" x="5583"/>
        <item m="1" x="5619"/>
        <item m="1" x="7227"/>
        <item m="1" x="3085"/>
        <item m="1" x="4372"/>
        <item m="1" x="4305"/>
        <item m="1" x="974"/>
        <item m="1" x="4264"/>
        <item m="1" x="4126"/>
        <item m="1" x="5643"/>
        <item m="1" x="7889"/>
        <item m="1" x="5567"/>
        <item m="1" x="6584"/>
        <item m="1" x="3202"/>
        <item m="1" x="5870"/>
        <item m="1" x="4528"/>
        <item m="1" x="938"/>
        <item m="1" x="2083"/>
        <item m="1" x="5758"/>
        <item m="1" x="3129"/>
        <item m="1" x="7188"/>
        <item m="1" x="5536"/>
        <item m="1" x="7782"/>
        <item m="1" x="3109"/>
        <item m="1" x="4638"/>
        <item m="1" x="7902"/>
        <item m="1" x="1258"/>
        <item m="1" x="5337"/>
        <item m="1" x="4557"/>
        <item m="1" x="6635"/>
        <item m="1" x="2517"/>
        <item m="1" x="587"/>
        <item m="1" x="6636"/>
        <item m="1" x="1841"/>
        <item m="1" x="711"/>
        <item m="1" x="7082"/>
        <item m="1" x="1812"/>
        <item m="1" x="5778"/>
        <item m="1" x="5460"/>
        <item m="1" x="5928"/>
        <item m="1" x="7046"/>
        <item m="1" x="5139"/>
        <item m="1" x="1500"/>
        <item m="1" x="3521"/>
        <item m="1" x="3931"/>
        <item m="1" x="7146"/>
        <item m="1" x="4866"/>
        <item m="1" x="1054"/>
        <item m="1" x="744"/>
        <item m="1" x="4317"/>
        <item m="1" x="6694"/>
        <item m="1" x="5235"/>
        <item m="1" x="4201"/>
        <item m="1" x="2586"/>
        <item m="1" x="6939"/>
        <item m="1" x="1488"/>
        <item m="1" x="3488"/>
        <item m="1" x="1860"/>
        <item m="1" x="1335"/>
        <item m="1" x="6739"/>
        <item m="1" x="5073"/>
        <item m="1" x="2977"/>
        <item m="1" x="7969"/>
        <item m="1" x="1735"/>
        <item m="1" x="7993"/>
        <item m="1" x="5799"/>
        <item m="1" x="7972"/>
        <item m="1" x="3384"/>
        <item m="1" x="895"/>
        <item m="1" x="1673"/>
        <item m="1" x="894"/>
        <item m="1" x="1691"/>
        <item m="1" x="7006"/>
        <item m="1" x="7139"/>
        <item m="1" x="1755"/>
        <item m="1" x="4524"/>
        <item m="1" x="1910"/>
        <item m="1" x="4112"/>
        <item m="1" x="3716"/>
        <item m="1" x="3345"/>
        <item m="1" x="3330"/>
        <item m="1" x="529"/>
        <item m="1" x="4469"/>
        <item m="1" x="5939"/>
        <item m="1" x="3636"/>
        <item m="1" x="1997"/>
        <item m="1" x="2624"/>
        <item m="1" x="2902"/>
        <item m="1" x="2155"/>
        <item m="1" x="1856"/>
        <item m="1" x="6374"/>
        <item m="1" x="6707"/>
        <item m="1" x="6274"/>
        <item m="1" x="3947"/>
        <item m="1" x="2234"/>
        <item m="1" x="5856"/>
        <item m="1" x="4704"/>
        <item m="1" x="1853"/>
        <item m="1" x="2236"/>
        <item m="1" x="5627"/>
        <item m="1" x="1428"/>
        <item m="1" x="1484"/>
        <item m="1" x="2536"/>
        <item m="1" x="6201"/>
        <item m="1" x="6999"/>
        <item m="1" x="1980"/>
        <item m="1" x="2804"/>
        <item m="1" x="1832"/>
        <item m="1" x="4099"/>
        <item m="1" x="2410"/>
        <item m="1" x="4531"/>
        <item m="1" x="5695"/>
        <item m="1" x="7806"/>
        <item m="1" x="6200"/>
        <item m="1" x="1493"/>
        <item m="1" x="6895"/>
        <item m="1" x="6358"/>
        <item m="1" x="5469"/>
        <item m="1" x="6347"/>
        <item m="1" x="6495"/>
        <item m="1" x="3429"/>
        <item m="1" x="6899"/>
        <item m="1" x="6281"/>
        <item m="1" x="7574"/>
        <item m="1" x="620"/>
        <item m="1" x="2543"/>
        <item m="1" x="4718"/>
        <item m="1" x="2117"/>
        <item m="1" x="1542"/>
        <item m="1" x="5696"/>
        <item m="1" x="2399"/>
        <item m="1" x="2216"/>
        <item m="1" x="7120"/>
        <item m="1" x="7741"/>
        <item m="1" x="7469"/>
        <item m="1" x="4712"/>
        <item m="1" x="5133"/>
        <item m="1" x="6598"/>
        <item m="1" x="1248"/>
        <item m="1" x="5243"/>
        <item m="1" x="1720"/>
        <item m="1" x="2298"/>
        <item m="1" x="6108"/>
        <item m="1" x="6258"/>
        <item m="1" x="7975"/>
        <item m="1" x="2718"/>
        <item m="1" x="7235"/>
        <item m="1" x="4191"/>
        <item m="1" x="5708"/>
        <item m="1" x="1983"/>
        <item m="1" x="3837"/>
        <item m="1" x="6368"/>
        <item m="1" x="2845"/>
        <item m="1" x="3866"/>
        <item m="1" x="7036"/>
        <item m="1" x="7000"/>
        <item m="1" x="2776"/>
        <item m="1" x="7666"/>
        <item m="1" x="4889"/>
        <item m="1" x="1293"/>
        <item m="1" x="3672"/>
        <item m="1" x="6166"/>
        <item m="1" x="6207"/>
        <item m="1" x="3898"/>
        <item m="1" x="6107"/>
        <item m="1" x="6446"/>
        <item m="1" x="4110"/>
        <item m="1" x="459"/>
        <item m="1" x="4306"/>
        <item m="1" x="863"/>
        <item m="1" x="694"/>
        <item m="1" x="6087"/>
        <item m="1" x="4318"/>
        <item m="1" x="4475"/>
        <item m="1" x="5535"/>
        <item m="1" x="616"/>
        <item m="1" x="1685"/>
        <item m="1" x="6353"/>
        <item m="1" x="5618"/>
        <item m="1" x="314"/>
        <item m="1" x="4375"/>
        <item m="1" x="4089"/>
        <item m="1" x="3412"/>
        <item m="1" x="2001"/>
        <item m="1" x="1986"/>
        <item m="1" x="2036"/>
        <item m="1" x="5923"/>
        <item m="1" x="2062"/>
        <item m="1" x="4553"/>
        <item m="1" x="329"/>
        <item m="1" x="1399"/>
        <item m="1" x="6070"/>
        <item m="1" x="1162"/>
        <item m="1" x="5561"/>
        <item m="1" x="7671"/>
        <item m="1" x="2458"/>
        <item m="1" x="5593"/>
        <item m="1" x="7135"/>
        <item m="1" x="1929"/>
        <item m="1" x="4273"/>
        <item m="1" x="5519"/>
        <item m="1" x="1939"/>
        <item m="1" x="1395"/>
        <item m="1" x="2271"/>
        <item m="1" x="3080"/>
        <item m="1" x="4722"/>
        <item m="1" x="984"/>
        <item m="1" x="5653"/>
        <item m="1" x="5068"/>
        <item m="1" x="547"/>
        <item m="1" x="4408"/>
        <item m="1" x="6789"/>
        <item m="1" x="2383"/>
        <item m="1" x="2283"/>
        <item m="1" x="6663"/>
        <item m="1" x="1044"/>
        <item m="1" x="434"/>
        <item m="1" x="3797"/>
        <item m="1" x="2601"/>
        <item m="1" x="777"/>
        <item m="1" x="6491"/>
        <item m="1" x="5853"/>
        <item m="1" x="3199"/>
        <item m="1" x="5223"/>
        <item m="1" x="3960"/>
        <item m="1" x="6848"/>
        <item m="1" x="3957"/>
        <item m="1" x="6346"/>
        <item m="1" x="3388"/>
        <item m="1" x="2009"/>
        <item m="1" x="1725"/>
        <item m="1" x="1189"/>
        <item m="1" x="2404"/>
        <item m="1" x="4987"/>
        <item m="1" x="4892"/>
        <item m="1" x="6191"/>
        <item m="1" x="4249"/>
        <item m="1" x="4183"/>
        <item m="1" x="3530"/>
        <item m="1" x="6688"/>
        <item m="1" x="3638"/>
        <item m="1" x="1618"/>
        <item m="1" x="4791"/>
        <item m="1" x="5294"/>
        <item m="1" x="7677"/>
        <item m="1" x="1384"/>
        <item m="1" x="2251"/>
        <item m="1" x="7938"/>
        <item m="1" x="1322"/>
        <item m="1" x="1363"/>
        <item m="1" x="2878"/>
        <item m="1" x="1415"/>
        <item m="1" x="4274"/>
        <item m="1" x="2772"/>
        <item m="1" x="2356"/>
        <item m="1" x="1038"/>
        <item m="1" x="3746"/>
        <item m="1" x="4304"/>
        <item m="1" x="5438"/>
        <item m="1" x="6197"/>
        <item m="1" x="430"/>
        <item m="1" x="2488"/>
        <item m="1" x="3753"/>
        <item m="1" x="6273"/>
        <item m="1" x="3585"/>
        <item m="1" x="3895"/>
        <item m="1" x="972"/>
        <item m="1" x="7505"/>
        <item m="1" x="6239"/>
        <item m="1" x="2830"/>
        <item m="1" x="566"/>
        <item m="1" x="1956"/>
        <item m="1" x="6714"/>
        <item m="1" x="3172"/>
        <item m="1" x="1058"/>
        <item m="1" x="3874"/>
        <item m="1" x="3079"/>
        <item m="1" x="2219"/>
        <item m="1" x="2612"/>
        <item m="1" x="4143"/>
        <item m="1" x="4115"/>
        <item m="1" x="2657"/>
        <item m="1" x="3992"/>
        <item m="1" x="6275"/>
        <item m="1" x="1931"/>
        <item m="1" x="5615"/>
        <item m="1" x="4096"/>
        <item m="1" x="4955"/>
        <item m="1" x="5458"/>
        <item m="1" x="4804"/>
        <item m="1" x="7180"/>
        <item m="1" x="5502"/>
        <item m="1" x="1276"/>
        <item m="1" x="2824"/>
        <item m="1" x="3800"/>
        <item m="1" x="1346"/>
        <item m="1" x="6159"/>
        <item m="1" x="4868"/>
        <item m="1" x="440"/>
        <item m="1" x="4159"/>
        <item m="1" x="3358"/>
        <item m="1" x="2370"/>
        <item m="1" x="2337"/>
        <item m="1" x="839"/>
        <item m="1" x="3590"/>
        <item m="1" x="6961"/>
        <item m="1" x="7298"/>
        <item m="1" x="3686"/>
        <item m="1" x="591"/>
        <item m="1" x="7176"/>
        <item m="1" x="5548"/>
        <item m="1" x="3703"/>
        <item m="1" x="5760"/>
        <item m="1" x="1232"/>
        <item m="1" x="1547"/>
        <item m="1" x="1729"/>
        <item m="1" x="3204"/>
        <item m="1" x="7970"/>
        <item m="1" x="394"/>
        <item m="1" x="4976"/>
        <item m="1" x="5573"/>
        <item x="282"/>
        <item m="1" x="5739"/>
        <item m="1" x="1546"/>
        <item m="1" x="6235"/>
        <item m="1" x="3430"/>
        <item m="1" x="1851"/>
        <item m="1" x="3612"/>
        <item m="1" x="1754"/>
        <item m="1" x="4052"/>
        <item m="1" x="6262"/>
        <item m="1" x="6256"/>
        <item m="1" x="5914"/>
        <item m="1" x="6677"/>
        <item m="1" x="1782"/>
        <item m="1" x="1788"/>
        <item m="1" x="1770"/>
        <item m="1" x="1743"/>
        <item m="1" x="1088"/>
        <item m="1" x="2068"/>
        <item m="1" x="1744"/>
        <item m="1" x="5962"/>
        <item m="1" x="4405"/>
        <item m="1" x="7332"/>
        <item m="1" x="838"/>
        <item m="1" x="6257"/>
        <item m="1" x="6570"/>
        <item m="1" x="1774"/>
        <item m="1" x="5952"/>
        <item m="1" x="4395"/>
        <item m="1" x="1773"/>
        <item m="1" x="5097"/>
        <item m="1" x="2880"/>
        <item m="1" x="312"/>
        <item m="1" x="6255"/>
        <item m="1" x="6005"/>
        <item m="1" x="6132"/>
        <item m="1" x="6475"/>
        <item m="1" x="7504"/>
        <item m="1" x="1403"/>
        <item m="1" x="1678"/>
        <item m="1" x="5795"/>
        <item m="1" x="1759"/>
        <item m="1" x="4734"/>
        <item m="1" x="7957"/>
        <item m="1" x="6919"/>
        <item m="1" x="1165"/>
        <item m="1" x="5572"/>
        <item m="1" x="4011"/>
        <item m="1" x="3496"/>
        <item m="1" x="5505"/>
        <item m="1" x="5741"/>
        <item m="1" x="3300"/>
        <item m="1" x="4247"/>
        <item m="1" x="5412"/>
        <item m="1" x="6490"/>
        <item m="1" x="3404"/>
        <item m="1" x="4019"/>
        <item m="1" x="6849"/>
        <item m="1" x="468"/>
        <item m="1" x="3873"/>
        <item m="1" x="3907"/>
        <item m="1" x="1266"/>
        <item m="1" x="1486"/>
        <item m="1" x="2401"/>
        <item m="1" x="5400"/>
        <item m="1" x="7572"/>
        <item m="1" x="4259"/>
        <item m="1" x="5039"/>
        <item m="1" x="290"/>
        <item m="1" x="5790"/>
        <item m="1" x="6548"/>
        <item m="1" x="1870"/>
        <item m="1" x="1116"/>
        <item m="1" x="4145"/>
        <item m="1" x="1979"/>
        <item m="1" x="5784"/>
        <item m="1" x="6348"/>
        <item m="1" x="5636"/>
        <item m="1" x="3486"/>
        <item m="1" x="3730"/>
        <item m="1" x="1222"/>
        <item m="1" x="3131"/>
        <item m="1" x="4258"/>
        <item m="1" x="5038"/>
        <item m="1" x="4411"/>
        <item m="1" x="4410"/>
        <item m="1" x="5673"/>
        <item m="1" x="2550"/>
        <item m="1" x="5693"/>
        <item m="1" x="2394"/>
        <item m="1" x="4816"/>
        <item m="1" x="1202"/>
        <item m="1" x="1462"/>
        <item m="1" x="1427"/>
        <item m="1" x="3017"/>
        <item m="1" x="4230"/>
        <item m="1" x="1683"/>
        <item m="1" x="2387"/>
        <item m="1" x="1152"/>
        <item m="1" x="3315"/>
        <item m="1" x="2182"/>
        <item m="1" x="6868"/>
        <item m="1" x="3447"/>
        <item m="1" x="5030"/>
        <item m="1" x="3562"/>
        <item m="1" x="7571"/>
        <item m="1" x="5462"/>
        <item m="1" x="3487"/>
        <item m="1" x="7379"/>
        <item m="1" x="5461"/>
        <item m="1" x="5277"/>
        <item m="1" x="3128"/>
        <item m="1" x="4546"/>
        <item m="1" x="4697"/>
        <item m="1" x="3474"/>
        <item m="1" x="4653"/>
        <item m="1" x="4080"/>
        <item m="1" x="561"/>
        <item m="1" x="6441"/>
        <item m="1" x="7212"/>
        <item m="1" x="1386"/>
        <item m="1" x="381"/>
        <item m="1" x="4182"/>
        <item m="1" x="6729"/>
        <item m="1" x="7655"/>
        <item m="1" x="6610"/>
        <item m="1" x="5882"/>
        <item m="1" x="1035"/>
        <item m="1" x="3185"/>
        <item m="1" x="6969"/>
        <item m="1" x="3100"/>
        <item m="1" x="4434"/>
        <item m="1" x="6143"/>
        <item m="1" x="6612"/>
        <item m="1" x="6745"/>
        <item m="1" x="2778"/>
        <item m="1" x="2443"/>
        <item m="1" x="4462"/>
        <item m="1" x="360"/>
        <item m="1" x="6499"/>
        <item m="1" x="1718"/>
        <item m="1" x="6021"/>
        <item m="1" x="1217"/>
        <item m="1" x="7244"/>
        <item m="1" x="5481"/>
        <item m="1" x="7367"/>
        <item m="1" x="5579"/>
        <item m="1" x="5491"/>
        <item m="1" x="1903"/>
        <item m="1" x="1306"/>
        <item m="1" x="6725"/>
        <item m="1" x="2376"/>
        <item m="1" x="5024"/>
        <item m="1" x="4147"/>
        <item m="1" x="726"/>
        <item m="1" x="2875"/>
        <item m="1" x="3688"/>
        <item m="1" x="3482"/>
        <item m="1" x="1692"/>
        <item m="1" x="7994"/>
        <item m="1" x="6593"/>
        <item m="1" x="4867"/>
        <item m="1" x="1578"/>
        <item m="1" x="5140"/>
        <item m="1" x="1733"/>
        <item m="1" x="6791"/>
        <item m="1" x="4177"/>
        <item m="1" x="1072"/>
        <item m="1" x="2450"/>
        <item m="1" x="5361"/>
        <item m="1" x="7174"/>
        <item m="1" x="5177"/>
        <item m="1" x="780"/>
        <item m="1" x="3500"/>
        <item m="1" x="4853"/>
        <item m="1" x="2986"/>
        <item m="1" x="6035"/>
        <item m="1" x="2919"/>
        <item m="1" x="4118"/>
        <item m="1" x="919"/>
        <item m="1" x="1099"/>
        <item m="1" x="7503"/>
        <item m="1" x="4291"/>
        <item m="1" x="2372"/>
        <item m="1" x="1784"/>
        <item m="1" x="7161"/>
        <item m="1" x="6058"/>
        <item m="1" x="1137"/>
        <item m="1" x="4158"/>
        <item m="1" x="3625"/>
        <item m="1" x="1952"/>
        <item m="1" x="7949"/>
        <item m="1" x="5439"/>
        <item m="1" x="2398"/>
        <item m="1" x="2813"/>
        <item m="1" x="7628"/>
        <item m="1" x="7273"/>
        <item m="1" x="4070"/>
        <item m="1" x="6084"/>
        <item m="1" x="3762"/>
        <item m="1" x="660"/>
        <item m="1" x="368"/>
        <item m="1" x="4913"/>
        <item m="1" x="6319"/>
        <item m="1" x="2756"/>
        <item m="1" x="3659"/>
        <item m="1" x="2054"/>
        <item m="1" x="492"/>
        <item m="1" x="1022"/>
        <item m="1" x="1422"/>
        <item m="1" x="7932"/>
        <item m="1" x="7530"/>
        <item m="1" x="7842"/>
        <item m="1" x="6127"/>
        <item m="1" x="827"/>
        <item m="1" x="6067"/>
        <item m="1" x="7106"/>
        <item m="1" x="6301"/>
        <item m="1" x="6527"/>
        <item m="1" x="5945"/>
        <item m="1" x="3508"/>
        <item m="1" x="2417"/>
        <item m="1" x="2012"/>
        <item m="1" x="848"/>
        <item m="1" x="1107"/>
        <item m="1" x="3633"/>
        <item m="1" x="6679"/>
        <item m="1" x="6496"/>
        <item m="1" x="3082"/>
        <item m="1" x="1920"/>
        <item m="1" x="2537"/>
        <item m="1" x="467"/>
        <item m="1" x="4166"/>
        <item m="1" x="6863"/>
        <item m="1" x="7603"/>
        <item m="1" x="4062"/>
        <item m="1" x="583"/>
        <item m="1" x="7774"/>
        <item m="1" x="3844"/>
        <item m="1" x="7656"/>
        <item m="1" x="2020"/>
        <item m="1" x="2958"/>
        <item m="1" x="2851"/>
        <item m="1" x="6997"/>
        <item m="1" x="5508"/>
        <item m="1" x="6642"/>
        <item m="1" x="854"/>
        <item m="1" x="5335"/>
        <item m="1" x="3346"/>
        <item m="1" x="429"/>
        <item m="1" x="4835"/>
        <item m="1" x="1295"/>
        <item m="1" x="7365"/>
        <item m="1" x="3932"/>
        <item m="1" x="4204"/>
        <item m="1" x="2280"/>
        <item m="1" x="5414"/>
        <item m="1" x="5096"/>
        <item m="1" x="656"/>
        <item m="1" x="3194"/>
        <item m="1" x="729"/>
        <item m="1" x="6442"/>
        <item m="1" x="1271"/>
        <item m="1" x="7321"/>
        <item m="1" x="2860"/>
        <item m="1" x="939"/>
        <item m="1" x="5247"/>
        <item m="1" x="2072"/>
        <item m="1" x="7576"/>
        <item m="1" x="4493"/>
        <item m="1" x="6085"/>
        <item m="1" x="5098"/>
        <item m="1" x="1309"/>
        <item m="1" x="625"/>
        <item m="1" x="1817"/>
        <item m="1" x="3691"/>
        <item m="1" x="3976"/>
        <item m="1" x="3139"/>
        <item m="1" x="321"/>
        <item m="1" x="896"/>
        <item m="1" x="3197"/>
        <item m="1" x="741"/>
        <item m="1" x="6447"/>
        <item m="1" x="5854"/>
        <item m="1" x="899"/>
        <item m="1" x="1694"/>
        <item m="1" x="2982"/>
        <item m="1" x="3408"/>
        <item m="1" x="5421"/>
        <item m="1" x="2168"/>
        <item m="1" x="6076"/>
        <item m="1" x="2944"/>
        <item m="1" x="3717"/>
        <item m="1" x="6418"/>
        <item m="1" x="541"/>
        <item m="1" x="6585"/>
        <item m="1" x="1652"/>
        <item m="1" x="940"/>
        <item m="1" x="4212"/>
        <item m="1" x="1466"/>
        <item m="1" x="4571"/>
        <item m="1" x="1081"/>
        <item m="1" x="3586"/>
        <item m="1" x="4065"/>
        <item m="1" x="4672"/>
        <item m="1" x="518"/>
        <item m="1" x="2275"/>
        <item m="1" x="5925"/>
        <item m="1" x="1852"/>
        <item m="1" x="4133"/>
        <item m="1" x="2810"/>
        <item m="1" x="3180"/>
        <item m="1" x="3910"/>
        <item m="1" x="5649"/>
        <item m="1" x="5023"/>
        <item m="1" x="2471"/>
        <item m="1" x="6621"/>
        <item m="1" x="5871"/>
        <item m="1" x="1973"/>
        <item m="1" x="5598"/>
        <item m="1" x="3533"/>
        <item m="1" x="6626"/>
        <item m="1" x="5304"/>
        <item m="1" x="6517"/>
        <item m="1" x="6282"/>
        <item m="1" x="1820"/>
        <item m="1" x="4310"/>
        <item m="1" x="7667"/>
        <item m="1" x="4896"/>
        <item m="1" x="3462"/>
        <item m="1" x="7743"/>
        <item m="1" x="4724"/>
        <item m="1" x="1253"/>
        <item m="1" x="2187"/>
        <item m="1" x="3806"/>
        <item m="1" x="3531"/>
        <item m="1" x="3068"/>
        <item m="1" x="5193"/>
        <item m="1" x="1126"/>
        <item m="1" x="5997"/>
        <item m="1" x="4313"/>
        <item m="1" x="7230"/>
        <item m="1" x="7937"/>
        <item m="1" x="6622"/>
        <item m="1" x="5283"/>
        <item m="1" x="2144"/>
        <item m="1" x="1837"/>
        <item m="1" x="4084"/>
        <item m="1" x="5299"/>
        <item m="1" x="2968"/>
        <item m="1" x="6812"/>
        <item m="1" x="7078"/>
        <item m="1" x="333"/>
        <item m="1" x="4772"/>
        <item m="1" x="4307"/>
        <item m="1" x="960"/>
        <item m="1" x="2846"/>
        <item m="1" x="5459"/>
        <item m="1" x="5427"/>
        <item m="1" x="837"/>
        <item m="1" x="2041"/>
        <item m="1" x="4060"/>
        <item m="1" x="5801"/>
        <item m="1" x="1506"/>
        <item m="1" x="5626"/>
        <item m="1" x="1167"/>
        <item m="1" x="4616"/>
        <item m="1" x="6798"/>
        <item m="1" x="3713"/>
        <item m="1" x="3887"/>
        <item m="1" x="6777"/>
        <item m="1" x="489"/>
        <item m="1" x="2276"/>
        <item m="1" x="1995"/>
        <item m="1" x="1481"/>
        <item m="1" x="7550"/>
        <item m="1" x="2630"/>
        <item m="1" x="6965"/>
        <item m="1" x="3542"/>
        <item m="1" x="7991"/>
        <item m="1" x="5943"/>
        <item m="1" x="7420"/>
        <item m="1" x="7251"/>
        <item m="1" x="7818"/>
        <item m="1" x="6546"/>
        <item m="1" x="7794"/>
        <item m="1" x="421"/>
        <item m="1" x="1819"/>
        <item m="1" x="1807"/>
        <item m="1" x="690"/>
        <item m="1" x="3032"/>
        <item m="1" x="3523"/>
        <item m="1" x="3234"/>
        <item m="1" x="2892"/>
        <item m="1" x="3456"/>
        <item m="1" x="1947"/>
        <item m="1" x="2050"/>
        <item m="1" x="3337"/>
        <item m="1" x="2610"/>
        <item m="1" x="2171"/>
        <item m="1" x="1031"/>
        <item m="1" x="2736"/>
        <item m="1" x="2248"/>
        <item m="1" x="2004"/>
        <item m="1" x="2284"/>
        <item m="1" x="2135"/>
        <item m="1" x="2984"/>
        <item m="1" x="2779"/>
        <item m="1" x="1479"/>
        <item m="1" x="3946"/>
        <item m="1" x="3993"/>
        <item m="1" x="6321"/>
        <item m="1" x="2318"/>
        <item m="1" x="5833"/>
        <item m="1" x="5492"/>
        <item m="1" x="2462"/>
        <item m="1" x="4053"/>
        <item m="1" x="6063"/>
        <item m="1" x="7240"/>
        <item m="1" x="2312"/>
        <item m="1" x="4798"/>
        <item m="1" x="3159"/>
        <item m="1" x="1267"/>
        <item m="1" x="922"/>
        <item m="1" x="1659"/>
        <item m="1" x="5515"/>
        <item m="1" x="7225"/>
        <item m="1" x="3737"/>
        <item m="1" x="3299"/>
        <item m="1" x="1268"/>
        <item m="1" x="6917"/>
        <item m="1" x="4132"/>
        <item m="1" x="4796"/>
        <item m="1" x="4279"/>
        <item m="1" x="7494"/>
        <item m="1" x="7906"/>
        <item m="1" x="5395"/>
        <item m="1" x="3229"/>
        <item m="1" x="4390"/>
        <item m="1" x="3592"/>
        <item m="1" x="3552"/>
        <item m="1" x="7114"/>
        <item m="1" x="997"/>
        <item m="1" x="1974"/>
        <item m="1" x="5048"/>
        <item m="1" x="1028"/>
        <item m="1" x="5093"/>
        <item m="1" x="4698"/>
        <item m="1" x="880"/>
        <item m="1" x="5686"/>
        <item m="1" x="5476"/>
        <item m="1" x="1355"/>
        <item m="1" x="7828"/>
        <item m="1" x="1467"/>
        <item m="1" x="6467"/>
        <item m="1" x="3771"/>
        <item m="1" x="936"/>
        <item m="1" x="7170"/>
        <item m="1" x="1533"/>
        <item m="1" x="4329"/>
        <item m="1" x="6354"/>
        <item m="1" x="2764"/>
        <item m="1" x="4646"/>
        <item m="1" x="2079"/>
        <item m="1" x="6564"/>
        <item m="1" x="1595"/>
        <item m="1" x="2017"/>
        <item m="1" x="6553"/>
        <item m="1" x="3655"/>
        <item m="1" x="6862"/>
        <item m="1" x="6539"/>
        <item m="1" x="3242"/>
        <item m="1" x="2305"/>
        <item m="1" x="3996"/>
        <item m="1" x="7213"/>
        <item m="1" x="861"/>
        <item m="1" x="5640"/>
        <item m="1" x="1896"/>
        <item m="1" x="740"/>
        <item m="1" x="5621"/>
        <item m="1" x="6224"/>
        <item m="1" x="6653"/>
        <item m="1" x="2871"/>
        <item m="1" x="7328"/>
        <item m="1" x="7423"/>
        <item m="1" x="4561"/>
        <item m="1" x="5153"/>
        <item m="1" x="933"/>
        <item m="1" x="4311"/>
        <item m="1" x="6077"/>
        <item m="1" x="2147"/>
        <item m="1" x="6680"/>
        <item m="1" x="7443"/>
        <item m="1" x="5457"/>
        <item m="1" x="2632"/>
        <item m="1" x="2388"/>
        <item m="1" x="3917"/>
        <item m="1" x="2008"/>
        <item m="1" x="5848"/>
        <item m="1" x="5046"/>
        <item m="1" x="4091"/>
        <item m="1" x="1372"/>
        <item m="1" x="1902"/>
        <item m="1" x="6806"/>
        <item m="1" x="2199"/>
        <item m="1" x="1540"/>
        <item m="1" x="3313"/>
        <item m="1" x="2826"/>
        <item m="1" x="4326"/>
        <item m="1" x="1586"/>
        <item m="1" x="5020"/>
        <item m="1" x="1861"/>
        <item m="1" x="2056"/>
        <item m="1" x="2498"/>
        <item m="1" x="4655"/>
        <item m="1" x="2669"/>
        <item m="1" x="2145"/>
        <item m="1" x="2224"/>
        <item m="1" x="1345"/>
        <item m="1" x="4290"/>
        <item m="1" x="6263"/>
        <item m="1" x="4930"/>
        <item m="1" x="7775"/>
        <item m="1" x="4339"/>
        <item m="1" x="1176"/>
        <item m="1" x="6934"/>
        <item m="1" x="6065"/>
        <item m="1" x="4577"/>
        <item m="1" x="3711"/>
        <item m="1" x="7815"/>
        <item m="1" x="2523"/>
        <item m="1" x="6647"/>
        <item m="1" x="5608"/>
        <item m="1" x="3929"/>
        <item m="1" x="6891"/>
        <item m="1" x="7247"/>
        <item m="1" x="7052"/>
        <item m="1" x="6484"/>
        <item m="1" x="5425"/>
        <item m="1" x="2365"/>
        <item m="1" x="734"/>
        <item m="1" x="3019"/>
        <item m="1" x="4129"/>
        <item m="1" x="3970"/>
        <item m="1" x="7964"/>
        <item m="1" x="985"/>
        <item m="1" x="1001"/>
        <item m="1" x="3048"/>
        <item m="1" x="2749"/>
        <item m="1" x="3186"/>
        <item m="1" x="370"/>
        <item m="1" x="5900"/>
        <item m="1" x="2699"/>
        <item m="1" x="1570"/>
        <item m="1" x="580"/>
        <item m="1" x="1015"/>
        <item m="1" x="7569"/>
        <item m="1" x="1762"/>
        <item m="1" x="1665"/>
        <item m="1" x="1396"/>
        <item m="1" x="1299"/>
        <item m="1" x="1862"/>
        <item m="1" x="5110"/>
        <item m="1" x="1305"/>
        <item m="1" x="6427"/>
        <item m="1" x="363"/>
        <item m="1" x="4765"/>
        <item m="1" x="1024"/>
        <item m="1" x="860"/>
        <item m="1" x="5735"/>
        <item m="1" x="7272"/>
        <item m="1" x="2917"/>
        <item m="1" x="2926"/>
        <item m="1" x="3709"/>
        <item m="1" x="5322"/>
        <item m="1" x="7729"/>
        <item m="1" x="7012"/>
        <item m="1" x="1215"/>
        <item m="1" x="3630"/>
        <item m="1" x="2202"/>
        <item m="1" x="2658"/>
        <item m="1" x="2002"/>
        <item m="1" x="5634"/>
        <item m="1" x="5762"/>
        <item m="1" x="6587"/>
        <item m="1" x="6317"/>
        <item m="1" x="5920"/>
        <item m="1" x="2406"/>
        <item m="1" x="1711"/>
        <item m="1" x="1356"/>
        <item m="1" x="6674"/>
        <item m="1" x="958"/>
        <item m="1" x="1412"/>
        <item m="1" x="308"/>
        <item m="1" x="987"/>
        <item m="1" x="1510"/>
        <item m="1" x="6152"/>
        <item m="1" x="7103"/>
        <item m="1" x="7039"/>
        <item m="1" x="1700"/>
        <item m="1" x="1589"/>
        <item m="1" x="1329"/>
        <item m="1" x="6871"/>
        <item m="1" x="5031"/>
        <item m="1" x="4582"/>
        <item m="1" x="7927"/>
        <item m="1" x="4665"/>
        <item m="1" x="4703"/>
        <item m="1" x="3934"/>
        <item m="1" x="6633"/>
        <item m="1" x="5542"/>
        <item m="1" x="7157"/>
        <item m="1" x="1204"/>
        <item m="1" x="2864"/>
        <item m="1" x="1982"/>
        <item m="1" x="3580"/>
        <item m="1" x="5895"/>
        <item m="1" x="5257"/>
        <item m="1" x="4936"/>
        <item m="1" x="428"/>
        <item m="1" x="6423"/>
        <item m="1" x="2590"/>
        <item m="1" x="1897"/>
        <item m="1" x="3849"/>
        <item m="1" x="5697"/>
        <item m="1" x="6516"/>
        <item m="1" x="592"/>
        <item m="1" x="1654"/>
        <item m="1" x="6752"/>
        <item m="1" x="7061"/>
        <item m="1" x="6827"/>
        <item m="1" x="6046"/>
        <item m="1" x="3718"/>
        <item m="1" x="3922"/>
        <item m="1" x="6690"/>
        <item m="1" x="5060"/>
        <item m="1" x="4831"/>
        <item m="1" x="4397"/>
        <item m="1" x="2836"/>
        <item m="1" x="2347"/>
        <item m="1" x="3003"/>
        <item m="1" x="3803"/>
        <item m="1" x="1234"/>
        <item m="1" x="5196"/>
        <item m="1" x="753"/>
        <item m="1" x="416"/>
        <item m="1" x="5594"/>
        <item m="1" x="1970"/>
        <item m="1" x="6913"/>
        <item m="1" x="676"/>
        <item m="1" x="7807"/>
        <item m="1" x="5815"/>
        <item m="1" x="3782"/>
        <item m="1" x="1154"/>
        <item m="1" x="708"/>
        <item m="1" x="6029"/>
        <item m="1" x="2551"/>
        <item m="1" x="6190"/>
        <item m="1" x="4113"/>
        <item m="1" x="4602"/>
        <item m="1" x="702"/>
        <item m="1" x="2884"/>
        <item m="1" x="607"/>
        <item m="1" x="4775"/>
        <item m="1" x="4301"/>
        <item m="1" x="7820"/>
        <item m="1" x="6238"/>
        <item m="1" x="3117"/>
        <item m="1" x="6034"/>
        <item m="1" x="7669"/>
        <item m="1" x="4669"/>
        <item m="1" x="1067"/>
        <item m="1" x="2583"/>
        <item m="1" x="6966"/>
        <item m="1" x="4241"/>
        <item m="1" x="4747"/>
        <item m="1" x="7236"/>
        <item m="1" x="6079"/>
        <item m="1" x="1764"/>
        <item m="1" x="2732"/>
        <item m="1" x="3745"/>
        <item m="1" x="2683"/>
        <item m="1" x="3115"/>
        <item m="1" x="6489"/>
        <item m="1" x="6867"/>
        <item m="1" x="1875"/>
        <item m="1" x="2250"/>
        <item m="1" x="6876"/>
        <item m="1" x="7383"/>
        <item m="1" x="526"/>
        <item m="1" x="1938"/>
        <item m="1" x="7357"/>
        <item m="1" x="6654"/>
        <item m="1" x="1850"/>
        <item m="1" x="5270"/>
        <item m="1" x="6428"/>
        <item m="1" x="2323"/>
        <item m="1" x="6449"/>
        <item m="1" x="3536"/>
        <item m="1" x="6989"/>
        <item m="1" x="6981"/>
        <item m="1" x="2467"/>
        <item m="1" x="2584"/>
        <item m="1" x="2065"/>
        <item m="1" x="6591"/>
        <item m="1" x="383"/>
        <item m="1" x="7941"/>
        <item m="1" x="3173"/>
        <item m="1" x="6502"/>
        <item m="1" x="1327"/>
        <item m="1" x="4492"/>
        <item m="1" x="5831"/>
        <item m="1" x="6389"/>
        <item m="1" x="2107"/>
        <item m="1" x="1104"/>
        <item m="1" x="6692"/>
        <item m="1" x="3364"/>
        <item m="1" x="5244"/>
        <item m="1" x="5692"/>
        <item m="1" x="2060"/>
        <item m="1" x="3434"/>
        <item m="1" x="4688"/>
        <item m="1" x="1379"/>
        <item m="1" x="1291"/>
        <item m="1" x="7201"/>
        <item m="1" x="4593"/>
        <item m="1" x="4178"/>
        <item m="1" x="2930"/>
        <item m="1" x="986"/>
        <item m="1" x="5911"/>
        <item m="1" x="461"/>
        <item m="1" x="7950"/>
        <item m="1" x="7300"/>
        <item m="1" x="3391"/>
        <item m="1" x="2891"/>
        <item m="1" x="5718"/>
        <item m="1" x="3036"/>
        <item m="1" x="5560"/>
        <item m="1" x="2355"/>
        <item m="1" x="5759"/>
        <item m="1" x="5991"/>
        <item m="1" x="1168"/>
        <item m="1" x="6237"/>
        <item m="1" x="596"/>
        <item m="1" x="4820"/>
        <item m="1" x="5525"/>
        <item m="1" x="5408"/>
        <item m="1" x="7977"/>
        <item m="1" x="1272"/>
        <item m="1" x="7526"/>
        <item m="1" x="6182"/>
        <item m="1" x="337"/>
        <item m="1" x="771"/>
        <item m="1" x="1290"/>
        <item m="1" x="7356"/>
        <item m="1" x="6773"/>
        <item m="1" x="1444"/>
        <item m="1" x="7373"/>
        <item m="1" x="6832"/>
        <item m="1" x="4028"/>
        <item m="1" x="5451"/>
        <item m="1" x="6589"/>
        <item m="1" x="5302"/>
        <item m="1" x="5936"/>
        <item m="1" x="4381"/>
        <item m="1" x="1603"/>
        <item m="1" x="1890"/>
        <item m="1" x="6414"/>
        <item m="1" x="6494"/>
        <item m="1" x="5148"/>
        <item m="1" x="2423"/>
        <item m="1" x="7189"/>
        <item m="1" x="5889"/>
        <item m="1" x="7112"/>
        <item m="1" x="2435"/>
        <item m="1" x="3366"/>
        <item m="1" x="1675"/>
        <item m="1" x="7437"/>
        <item m="1" x="2164"/>
        <item m="1" x="5769"/>
        <item m="1" x="3039"/>
        <item m="1" x="6666"/>
        <item m="1" x="7497"/>
        <item m="1" x="1117"/>
        <item m="1" x="1838"/>
        <item m="1" x="5766"/>
        <item m="1" x="2637"/>
        <item m="1" x="5689"/>
        <item m="1" x="4922"/>
        <item m="1" x="4383"/>
        <item m="1" x="374"/>
        <item m="1" x="6026"/>
        <item m="1" x="7016"/>
        <item m="1" x="1765"/>
        <item m="1" x="2213"/>
        <item m="1" x="7152"/>
        <item m="1" x="665"/>
        <item m="1" x="6229"/>
        <item m="1" x="804"/>
        <item m="1" x="1877"/>
        <item m="1" x="4949"/>
        <item m="1" x="6809"/>
        <item m="1" x="5174"/>
        <item m="1" x="754"/>
        <item m="1" x="2357"/>
        <item m="1" x="5428"/>
        <item m="1" x="5849"/>
        <item m="1" x="6733"/>
        <item m="1" x="2556"/>
        <item m="1" x="6905"/>
        <item m="1" x="3067"/>
        <item m="1" x="712"/>
        <item m="1" x="7508"/>
        <item m="1" x="6136"/>
        <item m="1" x="2890"/>
        <item m="1" x="4042"/>
        <item m="1" x="4193"/>
        <item m="1" x="3854"/>
        <item m="1" x="2264"/>
        <item m="1" x="5737"/>
        <item m="1" x="6157"/>
        <item m="1" x="1102"/>
        <item m="1" x="4787"/>
        <item m="1" x="5783"/>
        <item m="1" x="6376"/>
        <item m="1" x="6894"/>
        <item m="1" x="2142"/>
        <item m="1" x="3951"/>
        <item m="1" x="2294"/>
        <item m="1" x="2974"/>
        <item m="1" x="5770"/>
        <item m="1" x="2542"/>
        <item m="1" x="973"/>
        <item m="1" x="4842"/>
        <item m="1" x="5730"/>
        <item m="1" x="4049"/>
        <item m="1" x="5007"/>
        <item m="1" x="2932"/>
        <item m="1" x="7262"/>
        <item m="1" x="3781"/>
        <item m="1" x="7110"/>
        <item m="1" x="6375"/>
        <item m="1" x="856"/>
        <item m="1" x="5660"/>
        <item m="1" x="902"/>
        <item m="1" x="3113"/>
        <item m="1" x="4997"/>
        <item m="1" x="4014"/>
        <item m="1" x="2475"/>
        <item m="1" x="4315"/>
        <item m="1" x="549"/>
        <item m="1" x="1071"/>
        <item m="1" x="1863"/>
        <item m="1" x="4870"/>
        <item m="1" x="1252"/>
        <item m="1" x="3286"/>
        <item m="1" x="2217"/>
        <item m="1" x="1695"/>
        <item m="1" x="4859"/>
        <item m="1" x="4238"/>
        <item m="1" x="5885"/>
        <item m="1" x="3675"/>
        <item m="1" x="5389"/>
        <item m="1" x="1728"/>
        <item m="1" x="4223"/>
        <item m="1" x="3912"/>
        <item m="1" x="3587"/>
        <item m="1" x="7500"/>
        <item m="1" x="1553"/>
        <item m="1" x="6991"/>
        <item m="1" x="1878"/>
        <item m="1" x="1495"/>
        <item m="1" x="2314"/>
        <item m="1" x="6139"/>
        <item m="1" x="508"/>
        <item m="1" x="3472"/>
        <item m="1" x="4784"/>
        <item m="1" x="906"/>
        <item m="1" x="4480"/>
        <item m="1" x="4840"/>
        <item m="1" x="1940"/>
        <item m="1" x="1173"/>
        <item m="1" x="7545"/>
        <item m="1" x="1825"/>
        <item m="1" x="2377"/>
        <item m="1" x="1426"/>
        <item m="1" x="2063"/>
        <item m="1" x="3283"/>
        <item m="1" x="5220"/>
        <item m="1" x="6251"/>
        <item m="1" x="2798"/>
        <item m="1" x="437"/>
        <item m="1" x="5641"/>
        <item m="1" x="5844"/>
        <item m="1" x="881"/>
        <item m="1" x="6059"/>
        <item m="1" x="2828"/>
        <item m="1" x="3995"/>
        <item m="1" x="2803"/>
        <item m="1" x="6557"/>
        <item m="1" x="4460"/>
        <item m="1" x="6411"/>
        <item m="1" x="1803"/>
        <item m="1" x="6543"/>
        <item m="1" x="3731"/>
        <item m="1" x="7934"/>
        <item m="1" x="3018"/>
        <item m="1" x="4037"/>
        <item m="1" x="3360"/>
        <item m="1" x="3752"/>
        <item m="1" x="6572"/>
        <item m="1" x="6062"/>
        <item m="1" x="584"/>
        <item m="1" x="3171"/>
        <item m="1" x="2973"/>
        <item m="1" x="586"/>
        <item m="1" x="6433"/>
        <item m="1" x="484"/>
        <item m="1" x="951"/>
        <item m="1" x="5787"/>
        <item m="1" x="5118"/>
        <item m="1" x="5672"/>
        <item m="1" x="3956"/>
        <item m="1" x="2835"/>
        <item m="1" x="1999"/>
        <item m="1" x="821"/>
        <item m="1" x="3594"/>
        <item m="1" x="7019"/>
        <item m="1" x="6400"/>
        <item m="1" x="4839"/>
        <item m="1" x="456"/>
        <item m="1" x="7327"/>
        <item m="1" x="1605"/>
        <item m="1" x="2719"/>
        <item m="1" x="7591"/>
        <item m="1" x="1430"/>
        <item m="1" x="2392"/>
        <item m="1" x="6365"/>
        <item m="1" x="7408"/>
        <item m="1" x="6704"/>
        <item m="1" x="6737"/>
        <item m="1" x="1476"/>
        <item m="1" x="2996"/>
        <item m="1" x="2538"/>
        <item m="1" x="2619"/>
        <item m="1" x="3285"/>
        <item m="1" x="5761"/>
        <item m="1" x="6285"/>
        <item m="1" x="3237"/>
        <item m="1" x="6602"/>
        <item m="1" x="7559"/>
        <item m="1" x="7493"/>
        <item m="1" x="7868"/>
        <item m="1" x="6786"/>
        <item m="1" x="3631"/>
        <item m="1" x="1375"/>
        <item m="1" x="1871"/>
        <item m="1" x="3275"/>
        <item m="1" x="4003"/>
        <item m="1" x="4117"/>
        <item m="1" x="3314"/>
        <item m="1" x="1585"/>
        <item m="1" x="3427"/>
        <item m="1" x="2857"/>
        <item m="1" x="2093"/>
        <item m="1" x="2510"/>
        <item m="1" x="5906"/>
        <item m="1" x="6838"/>
        <item m="1" x="7984"/>
        <item m="1" x="4064"/>
        <item m="1" x="4269"/>
        <item m="1" x="3741"/>
        <item m="1" x="4801"/>
        <item m="1" x="3845"/>
        <item m="1" x="1577"/>
        <item m="1" x="4545"/>
        <item m="1" x="3627"/>
        <item m="1" x="5529"/>
        <item m="1" x="892"/>
        <item m="1" x="2811"/>
        <item m="1" x="1240"/>
        <item m="1" x="2787"/>
        <item m="1" x="6740"/>
        <item m="1" x="5792"/>
        <item m="1" x="4483"/>
        <item m="1" x="1145"/>
        <item m="1" x="6986"/>
        <item m="1" x="1990"/>
        <item m="1" x="1680"/>
        <item m="1" x="5996"/>
        <item m="1" x="3074"/>
        <item m="1" x="6287"/>
        <item m="1" x="4680"/>
        <item m="1" x="2526"/>
        <item m="1" x="7221"/>
        <item m="1" x="7062"/>
        <item m="1" x="3040"/>
        <item m="1" x="2113"/>
        <item m="1" x="3831"/>
        <item m="1" x="1226"/>
        <item m="1" x="1882"/>
        <item m="1" x="5896"/>
        <item m="1" x="2239"/>
        <item m="1" x="963"/>
        <item m="1" x="2014"/>
        <item m="1" x="3063"/>
        <item m="1" x="1946"/>
        <item m="1" x="2132"/>
        <item m="1" x="2408"/>
        <item m="1" x="2507"/>
        <item m="1" x="4406"/>
        <item m="1" x="2540"/>
        <item m="1" x="2114"/>
        <item m="1" x="5908"/>
        <item m="1" x="4391"/>
        <item m="1" x="1964"/>
        <item m="1" x="2544"/>
        <item m="1" x="6345"/>
        <item m="1" x="2858"/>
        <item m="1" x="2529"/>
        <item m="1" x="1602"/>
        <item m="1" x="6574"/>
        <item m="1" x="5493"/>
        <item m="1" x="7109"/>
        <item m="1" x="1631"/>
        <item m="1" x="2487"/>
        <item m="1" x="3699"/>
        <item m="1" x="7652"/>
        <item m="1" x="4929"/>
        <item m="1" x="7808"/>
        <item m="1" x="1398"/>
        <item m="1" x="1623"/>
        <item m="1" x="366"/>
        <item m="1" x="2156"/>
        <item m="1" x="7419"/>
        <item m="1" x="674"/>
        <item m="1" x="5061"/>
        <item m="1" x="5477"/>
        <item m="1" x="4303"/>
        <item m="1" x="1151"/>
        <item m="1" x="3966"/>
        <item m="1" x="4287"/>
        <item m="1" x="2468"/>
        <item m="1" x="7147"/>
        <item m="1" x="5021"/>
        <item m="1" x="4794"/>
        <item m="1" x="5757"/>
        <item m="1" x="4629"/>
        <item m="1" x="1278"/>
        <item m="1" x="2607"/>
        <item m="1" x="2078"/>
        <item m="1" x="5977"/>
        <item m="1" x="543"/>
        <item m="1" x="5499"/>
        <item m="1" x="5168"/>
        <item m="1" x="7990"/>
        <item m="1" x="1992"/>
        <item m="1" x="7744"/>
        <item m="1" x="5240"/>
        <item m="1" x="7308"/>
        <item m="1" x="3111"/>
        <item m="1" x="2055"/>
        <item m="1" x="3419"/>
        <item m="1" x="6278"/>
        <item m="1" x="4606"/>
        <item m="1" x="5866"/>
        <item m="1" x="3801"/>
        <item m="1" x="2478"/>
        <item m="1" x="664"/>
        <item m="1" x="5609"/>
        <item m="1" x="3476"/>
        <item m="1" x="6472"/>
        <item m="1" x="6793"/>
        <item m="1" x="4487"/>
        <item m="1" x="5773"/>
        <item m="1" x="5207"/>
        <item m="1" x="3511"/>
        <item m="1" x="7495"/>
        <item m="1" x="2673"/>
        <item m="1" x="2682"/>
        <item m="1" x="2780"/>
        <item m="1" x="4336"/>
        <item m="1" x="5847"/>
        <item m="1" x="7632"/>
        <item m="1" x="928"/>
        <item m="1" x="4436"/>
        <item m="1" x="1446"/>
        <item m="1" x="4361"/>
        <item m="1" x="538"/>
        <item m="1" x="1377"/>
        <item m="1" x="4812"/>
        <item m="1" x="6732"/>
        <item m="1" x="843"/>
        <item m="1" x="3328"/>
        <item m="1" x="7315"/>
        <item m="1" x="4137"/>
        <item m="1" x="5531"/>
        <item m="1" x="542"/>
        <item m="1" x="4617"/>
        <item m="1" x="4857"/>
        <item m="1" x="1472"/>
        <item m="1" x="7486"/>
        <item m="1" x="2681"/>
        <item m="1" x="7148"/>
        <item m="1" x="3260"/>
        <item m="1" x="2867"/>
        <item m="1" x="6935"/>
        <item m="1" x="4994"/>
        <item m="1" x="4790"/>
        <item m="1" x="1010"/>
        <item m="1" x="3163"/>
        <item m="1" x="7440"/>
        <item m="1" x="2221"/>
        <item m="1" x="1778"/>
        <item m="1" x="610"/>
        <item m="1" x="2777"/>
        <item m="1" x="6024"/>
        <item m="1" x="2708"/>
        <item m="1" x="791"/>
        <item m="1" x="1738"/>
        <item m="1" x="5852"/>
        <item m="1" x="4792"/>
        <item m="1" x="1760"/>
        <item m="1" x="2393"/>
        <item m="1" x="2459"/>
        <item m="1" x="4392"/>
        <item m="1" x="5423"/>
        <item m="1" x="5201"/>
        <item m="1" x="6080"/>
        <item m="1" x="2709"/>
        <item m="1" x="6038"/>
        <item m="1" x="2266"/>
        <item m="1" x="4161"/>
        <item m="1" x="3680"/>
        <item m="1" x="5348"/>
        <item m="1" x="2511"/>
        <item m="1" x="7313"/>
        <item m="1" x="3387"/>
        <item m="1" x="5823"/>
        <item m="1" x="6722"/>
        <item m="1" x="3867"/>
        <item m="1" x="4589"/>
        <item m="1" x="1482"/>
        <item m="1" x="4248"/>
        <item m="1" x="3744"/>
        <item m="1" x="1630"/>
        <item m="1" x="3506"/>
        <item m="1" x="3035"/>
        <item m="1" x="4908"/>
        <item m="1" x="875"/>
        <item m="1" x="2855"/>
        <item m="1" x="5500"/>
        <item m="1" x="5143"/>
        <item m="1" x="1310"/>
        <item m="1" x="7329"/>
        <item m="1" x="4393"/>
        <item m="1" x="7791"/>
        <item m="1" x="793"/>
        <item m="1" x="7648"/>
        <item m="1" x="6277"/>
        <item m="1" x="865"/>
        <item m="1" x="7237"/>
        <item m="1" x="2235"/>
        <item m="1" x="1223"/>
        <item m="1" x="1671"/>
        <item m="1" x="6790"/>
        <item m="1" x="5374"/>
        <item m="1" x="5684"/>
        <item m="1" x="6367"/>
        <item m="1" x="1864"/>
        <item m="1" x="3165"/>
        <item m="1" x="334"/>
        <item m="1" x="6573"/>
        <item m="1" x="6372"/>
        <item m="1" x="5899"/>
        <item m="1" x="2509"/>
        <item m="1" x="7056"/>
        <item m="1" x="7546"/>
        <item m="1" x="6064"/>
        <item m="1" x="5736"/>
        <item m="1" x="382"/>
        <item m="1" x="3097"/>
        <item m="1" x="6144"/>
        <item m="1" x="6168"/>
        <item m="1" x="2569"/>
        <item m="1" x="7630"/>
        <item m="1" x="7388"/>
        <item m="1" x="6415"/>
        <item m="1" x="5084"/>
        <item m="1" x="6134"/>
        <item m="1" x="4687"/>
        <item m="1" x="1098"/>
        <item m="1" x="3828"/>
        <item m="1" x="3334"/>
        <item m="1" x="689"/>
        <item m="1" x="4295"/>
        <item m="1" x="6676"/>
        <item m="1" x="1703"/>
        <item m="1" x="1855"/>
        <item m="1" x="7267"/>
        <item m="1" x="495"/>
        <item m="1" x="2089"/>
        <item m="1" x="1235"/>
        <item m="1" x="6595"/>
        <item m="1" x="5042"/>
        <item m="1" x="5688"/>
        <item m="1" x="3964"/>
        <item m="1" x="3727"/>
        <item m="1" x="1160"/>
        <item m="1" x="6646"/>
        <item m="1" x="4220"/>
        <item m="1" x="7033"/>
        <item m="1" x="6384"/>
        <item m="1" x="5828"/>
        <item m="1" x="5415"/>
        <item m="1" x="4877"/>
        <item m="1" x="2177"/>
        <item m="1" x="4968"/>
        <item m="1" x="5690"/>
        <item m="1" x="2820"/>
        <item m="1" x="654"/>
        <item m="1" x="2033"/>
        <item m="1" x="7765"/>
        <item m="1" x="7687"/>
        <item m="1" x="1207"/>
        <item m="1" x="3134"/>
        <item m="1" x="2126"/>
        <item m="1" x="2210"/>
        <item m="1" x="5170"/>
        <item m="1" x="4579"/>
        <item m="1" x="5884"/>
        <item m="1" x="7800"/>
        <item m="1" x="2995"/>
        <item m="1" x="6406"/>
        <item m="1" x="1616"/>
        <item m="1" x="6657"/>
        <item m="1" x="6280"/>
        <item m="1" x="323"/>
        <item m="1" x="809"/>
        <item m="1" x="2655"/>
        <item m="1" x="1229"/>
        <item m="1" x="1731"/>
        <item m="1" x="2975"/>
        <item m="1" x="3143"/>
        <item m="1" x="3663"/>
        <item m="1" x="867"/>
        <item m="1" x="1242"/>
        <item m="1" x="6728"/>
        <item m="1" x="4860"/>
        <item m="1" x="3519"/>
        <item m="1" x="1115"/>
        <item m="1" x="3975"/>
        <item m="1" x="1224"/>
        <item m="1" x="5333"/>
        <item m="1" x="5971"/>
        <item m="1" x="3722"/>
        <item m="1" x="3464"/>
        <item m="1" x="6419"/>
        <item m="1" x="5489"/>
        <item m="1" x="4852"/>
        <item m="1" x="3393"/>
        <item m="1" x="3162"/>
        <item m="1" x="649"/>
        <item m="1" x="1598"/>
        <item m="1" x="4721"/>
        <item m="1" x="4396"/>
        <item m="1" x="901"/>
        <item m="1" x="3589"/>
        <item m="1" x="4293"/>
        <item m="1" x="344"/>
        <item m="1" x="6703"/>
        <item m="1" x="4373"/>
        <item m="1" x="350"/>
        <item m="1" x="7151"/>
        <item m="1" x="4425"/>
        <item m="1" x="3353"/>
        <item m="1" x="4412"/>
        <item m="1" x="5965"/>
        <item m="1" x="4346"/>
        <item m="1" x="6045"/>
        <item m="1" x="2703"/>
        <item m="1" x="3537"/>
        <item m="1" x="6731"/>
        <item m="1" x="5612"/>
        <item m="1" x="749"/>
        <item m="1" x="6675"/>
        <item m="1" x="7556"/>
        <item m="1" x="4828"/>
        <item m="1" x="7438"/>
        <item m="1" x="7685"/>
        <item m="1" x="3251"/>
        <item m="1" x="3798"/>
        <item m="1" x="1621"/>
        <item m="1" x="5532"/>
        <item m="1" x="1745"/>
        <item m="1" x="4777"/>
        <item m="1" x="7595"/>
        <item m="1" x="5864"/>
        <item m="1" x="6101"/>
        <item m="1" x="5623"/>
        <item m="1" x="866"/>
        <item m="1" x="7672"/>
        <item m="1" x="4723"/>
        <item m="1" x="5563"/>
        <item m="1" x="5897"/>
        <item m="1" x="2300"/>
        <item m="1" x="7852"/>
        <item m="1" x="2710"/>
        <item m="1" x="2589"/>
        <item m="1" x="1723"/>
        <item m="1" x="2416"/>
        <item m="1" x="5055"/>
        <item m="1" x="6600"/>
        <item m="1" x="7803"/>
        <item m="1" x="5356"/>
        <item m="1" x="5886"/>
        <item m="1" x="7391"/>
        <item m="1" x="5705"/>
        <item m="1" x="6779"/>
        <item m="1" x="7910"/>
        <item m="1" x="2802"/>
        <item m="1" x="496"/>
        <item m="1" x="5875"/>
        <item m="1" x="3383"/>
        <item m="1" x="7104"/>
        <item m="1" x="5604"/>
        <item m="1" x="4684"/>
        <item m="1" x="3026"/>
        <item m="1" x="7900"/>
        <item m="1" x="4202"/>
        <item m="1" x="2101"/>
        <item m="1" x="6695"/>
        <item m="1" x="5008"/>
        <item m="1" x="1008"/>
        <item m="1" x="6478"/>
        <item m="1" x="3238"/>
        <item m="1" x="2785"/>
        <item m="1" x="2770"/>
        <item m="1" x="7100"/>
        <item m="1" x="7804"/>
        <item m="1" x="3449"/>
        <item m="1" x="2303"/>
        <item m="1" x="1405"/>
        <item m="1" x="7629"/>
        <item m="1" x="2567"/>
        <item m="1" x="4713"/>
        <item m="1" x="3534"/>
        <item m="1" x="4105"/>
        <item m="1" x="677"/>
        <item m="1" x="1895"/>
        <item m="1" x="1523"/>
        <item m="1" x="5307"/>
        <item m="1" x="4510"/>
        <item m="1" x="4473"/>
        <item m="1" x="5264"/>
        <item m="1" x="1144"/>
        <item m="1" x="7923"/>
        <item m="1" x="300"/>
        <item m="1" x="3094"/>
        <item m="1" x="3765"/>
        <item m="1" x="1053"/>
        <item m="1" x="1653"/>
        <item m="1" x="475"/>
        <item m="1" x="5751"/>
        <item m="1" x="6720"/>
        <item m="1" x="6352"/>
        <item m="1" x="2535"/>
        <item m="1" x="1611"/>
        <item m="1" x="3014"/>
        <item m="1" x="3181"/>
        <item m="1" x="3704"/>
        <item m="1" x="6759"/>
        <item m="1" x="2290"/>
        <item m="1" x="2854"/>
        <item m="1" x="3755"/>
        <item m="1" x="3502"/>
        <item m="1" x="7989"/>
        <item m="1" x="1648"/>
        <item m="1" x="4461"/>
        <item m="1" x="426"/>
        <item m="1" x="392"/>
        <item m="1" x="6100"/>
        <item m="1" x="1666"/>
        <item m="1" x="5610"/>
        <item m="1" x="6148"/>
        <item m="1" x="913"/>
        <item m="1" x="2374"/>
        <item m="1" x="2786"/>
        <item m="1" x="2633"/>
        <item m="1" x="4224"/>
        <item m="1" x="5973"/>
        <item m="1" x="1045"/>
        <item m="1" x="6530"/>
        <item m="1" x="5254"/>
        <item m="1" x="3104"/>
        <item m="1" x="6335"/>
        <item m="1" x="2881"/>
        <item m="1" x="3149"/>
        <item m="1" x="3816"/>
        <item m="1" x="1092"/>
        <item m="1" x="2350"/>
        <item m="1" x="2758"/>
        <item m="1" x="4562"/>
        <item m="1" x="2176"/>
        <item m="1" x="5390"/>
        <item m="1" x="2131"/>
        <item m="1" x="7596"/>
        <item m="1" x="4218"/>
        <item m="1" x="4643"/>
        <item m="1" x="5282"/>
        <item m="1" x="5357"/>
        <item m="1" x="858"/>
        <item m="1" x="6434"/>
        <item m="1" x="7992"/>
        <item m="1" x="5185"/>
        <item m="1" x="3674"/>
        <item m="1" x="5443"/>
        <item m="1" x="5552"/>
        <item m="1" x="2942"/>
        <item m="1" x="631"/>
        <item m="1" x="2558"/>
        <item m="1" x="7968"/>
        <item m="1" x="4140"/>
        <item m="1" x="5972"/>
        <item m="1" x="6911"/>
        <item m="1" x="6340"/>
        <item m="1" x="4833"/>
        <item m="1" x="6736"/>
        <item m="1" x="7090"/>
        <item m="1" x="574"/>
        <item m="1" x="4972"/>
        <item m="1" x="3246"/>
        <item m="1" x="2850"/>
        <item m="1" x="2726"/>
        <item m="1" x="2506"/>
        <item m="1" x="4805"/>
        <item m="1" x="1813"/>
        <item m="1" x="1933"/>
        <item m="1" x="5158"/>
        <item m="1" x="619"/>
        <item m="1" x="1901"/>
        <item m="1" x="4380"/>
        <item m="1" x="567"/>
        <item m="1" x="5301"/>
        <item m="1" x="3896"/>
        <item m="1" x="6242"/>
        <item m="1" x="721"/>
        <item m="1" x="2840"/>
        <item m="1" x="5197"/>
        <item m="1" x="2456"/>
        <item m="1" x="4407"/>
        <item m="1" x="6884"/>
        <item m="1" x="5269"/>
        <item m="1" x="6979"/>
        <item m="1" x="6161"/>
        <item m="1" x="4271"/>
        <item m="1" x="1516"/>
        <item m="1" x="4720"/>
        <item m="1" x="806"/>
        <item m="1" x="6998"/>
        <item m="1" x="3693"/>
        <item m="1" x="3414"/>
        <item m="1" x="3322"/>
        <item m="1" x="772"/>
        <item m="1" x="7149"/>
        <item m="1" x="7490"/>
        <item m="1" x="7232"/>
        <item m="1" x="3894"/>
        <item m="1" x="3351"/>
        <item m="1" x="6288"/>
        <item m="1" x="6214"/>
        <item m="1" x="3499"/>
        <item m="1" x="2433"/>
        <item m="1" x="1131"/>
        <item m="1" x="7297"/>
        <item m="1" x="6782"/>
        <item m="1" x="6030"/>
        <item m="1" x="2617"/>
        <item m="1" x="3811"/>
        <item m="1" x="2102"/>
        <item m="1" x="747"/>
        <item m="1" x="6008"/>
        <item m="1" x="7849"/>
        <item m="1" x="6616"/>
        <item m="1" x="301"/>
        <item m="1" x="5822"/>
        <item m="1" x="3110"/>
        <item m="1" x="7138"/>
        <item m="1" x="7654"/>
        <item m="1" x="5534"/>
        <item m="1" x="1981"/>
        <item m="1" x="5921"/>
        <item m="1" x="7899"/>
        <item m="1" x="7131"/>
        <item m="1" x="1374"/>
        <item m="1" x="4114"/>
        <item m="1" x="1661"/>
        <item m="1" x="6762"/>
        <item m="1" x="1524"/>
        <item m="1" x="7772"/>
        <item m="1" x="3138"/>
        <item m="1" x="7911"/>
        <item m="1" x="5413"/>
        <item m="1" x="389"/>
        <item m="1" x="5405"/>
        <item m="1" x="2139"/>
        <item m="1" x="7018"/>
        <item m="1" x="4586"/>
        <item m="1" x="1568"/>
        <item m="1" x="857"/>
        <item m="1" x="3510"/>
        <item m="1" x="3543"/>
        <item m="1" x="7186"/>
        <item m="1" x="5703"/>
        <item m="1" x="2924"/>
        <item m="1" x="5872"/>
        <item m="1" x="2366"/>
        <item m="1" x="2588"/>
        <item m="1" x="3289"/>
        <item m="1" x="2796"/>
        <item m="1" x="4186"/>
        <item m="1" x="874"/>
        <item m="1" x="414"/>
        <item m="1" x="3832"/>
        <item m="1" x="2233"/>
        <item m="1" x="2439"/>
        <item m="1" x="992"/>
        <item m="1" x="2030"/>
        <item m="1" x="4727"/>
        <item m="1" x="2080"/>
        <item m="1" x="1786"/>
        <item m="1" x="3323"/>
        <item m="1" x="5252"/>
        <item m="1" x="6382"/>
        <item m="1" x="713"/>
        <item m="1" x="1909"/>
        <item m="1" x="5568"/>
        <item m="1" x="550"/>
        <item m="1" x="4640"/>
        <item m="1" x="7821"/>
        <item m="1" x="1761"/>
        <item m="1" x="1826"/>
        <item m="1" x="3009"/>
        <item m="1" x="490"/>
        <item m="1" x="2240"/>
        <item m="1" x="7928"/>
        <item m="1" x="7946"/>
        <item m="1" x="4222"/>
        <item m="1" x="306"/>
        <item m="1" x="6492"/>
        <item m="1" x="401"/>
        <item m="1" x="4574"/>
        <item m="1" x="3236"/>
        <item m="1" x="6681"/>
        <item m="1" x="6323"/>
        <item m="1" x="341"/>
        <item m="1" x="3000"/>
        <item m="1" x="393"/>
        <item m="1" x="7027"/>
        <item m="1" x="3369"/>
        <item m="1" x="4596"/>
        <item m="1" x="1928"/>
        <item m="1" x="3344"/>
        <item m="1" x="6962"/>
        <item m="1" x="6632"/>
        <item m="1" x="1210"/>
        <item m="1" x="5993"/>
        <item m="1" x="2396"/>
        <item m="1" x="2453"/>
        <item m="1" x="3942"/>
        <item m="1" x="3936"/>
        <item m="1" x="7542"/>
        <item m="1" x="3378"/>
        <item m="1" x="5550"/>
        <item m="1" x="3380"/>
        <item m="1" x="1815"/>
        <item m="1" x="5587"/>
        <item m="1" x="7830"/>
        <item m="1" x="4570"/>
        <item m="1" x="5184"/>
        <item m="1" x="2207"/>
        <item m="1" x="2806"/>
        <item m="1" x="3287"/>
        <item m="1" x="2686"/>
        <item m="1" x="4232"/>
        <item m="1" x="5104"/>
        <item m="1" x="763"/>
        <item m="1" x="438"/>
        <item m="1" x="4810"/>
        <item m="1" x="3288"/>
        <item m="1" x="3001"/>
        <item m="1" x="2326"/>
        <item m="1" x="7757"/>
        <item m="1" x="7563"/>
        <item m="1" x="7374"/>
        <item m="1" x="2021"/>
        <item m="1" x="2134"/>
        <item m="1" x="6052"/>
        <item m="1" x="1793"/>
        <item m="1" x="6620"/>
        <item m="1" x="2000"/>
        <item m="1" x="4563"/>
        <item m="1" x="4153"/>
        <item m="1" x="2112"/>
        <item m="1" x="1639"/>
        <item m="1" x="4590"/>
        <item m="1" x="4964"/>
        <item m="1" x="1843"/>
        <item m="1" x="909"/>
        <item m="1" x="6534"/>
        <item m="1" x="4050"/>
        <item m="1" x="4990"/>
        <item m="1" x="2899"/>
        <item m="1" x="7320"/>
        <item m="1" x="6482"/>
        <item m="1" x="6834"/>
        <item m="1" x="6993"/>
        <item m="1" x="7477"/>
        <item m="1" x="3513"/>
        <item m="1" x="4085"/>
        <item m="1" x="6103"/>
        <item m="1" x="7426"/>
        <item m="1" x="3304"/>
        <item m="1" x="562"/>
        <item m="1" x="4192"/>
        <item m="1" x="6119"/>
        <item m="1" x="7766"/>
        <item m="1" x="7002"/>
        <item m="1" x="1283"/>
        <item m="1" x="7455"/>
        <item m="1" x="5003"/>
        <item m="1" x="1628"/>
        <item m="1" x="4416"/>
        <item m="1" x="4666"/>
        <item m="1" x="7866"/>
        <item m="1" x="3201"/>
        <item m="1" x="4620"/>
        <item m="1" x="1187"/>
        <item m="1" x="1411"/>
        <item m="1" x="504"/>
        <item m="1" x="3607"/>
        <item m="1" x="4637"/>
        <item m="1" x="4568"/>
        <item m="1" x="5160"/>
        <item m="1" x="5812"/>
        <item m="1" x="7334"/>
        <item m="1" x="2253"/>
        <item m="1" x="4696"/>
        <item m="1" x="6948"/>
        <item m="1" x="4394"/>
        <item m="1" x="3850"/>
        <item m="1" x="2715"/>
        <item m="1" x="7037"/>
        <item m="1" x="7533"/>
        <item m="1" x="3795"/>
        <item m="1" x="1301"/>
        <item m="1" x="6018"/>
        <item m="1" x="7301"/>
        <item m="1" x="6393"/>
        <item m="1" x="7643"/>
        <item m="1" x="7181"/>
        <item m="1" x="2797"/>
        <item m="1" x="7173"/>
        <item m="1" x="1998"/>
        <item m="1" x="354"/>
        <item m="1" x="5850"/>
        <item m="1" x="3473"/>
        <item m="1" x="3461"/>
        <item m="1" x="4895"/>
        <item m="1" x="3650"/>
        <item m="1" x="449"/>
        <item m="1" x="7347"/>
        <item m="1" x="332"/>
        <item m="1" x="3108"/>
        <item m="1" x="1991"/>
        <item m="1" x="3863"/>
        <item m="1" x="5022"/>
        <item m="1" x="2713"/>
        <item m="1" x="4103"/>
        <item m="1" x="5131"/>
        <item m="1" x="5081"/>
        <item m="1" x="2799"/>
        <item m="1" x="3990"/>
        <item m="1" x="7616"/>
        <item m="1" x="6373"/>
        <item m="1" x="7704"/>
        <item m="1" x="6843"/>
        <item m="1" x="4547"/>
        <item m="1" x="7854"/>
        <item m="1" x="1801"/>
        <item m="1" x="4432"/>
        <item m="1" x="1205"/>
        <item m="1" x="4558"/>
        <item m="1" x="7814"/>
        <item m="1" x="7919"/>
        <item m="1" x="5599"/>
        <item m="1" x="7531"/>
        <item m="1" x="4622"/>
        <item m="1" x="1737"/>
        <item m="1" x="5319"/>
        <item m="1" x="4795"/>
        <item m="1" x="1157"/>
        <item m="1" x="7708"/>
        <item m="1" x="5442"/>
        <item m="1" x="5217"/>
        <item m="1" x="2007"/>
        <item m="1" x="1919"/>
        <item m="1" x="742"/>
        <item m="1" x="2252"/>
        <item m="1" x="1539"/>
        <item m="1" x="3955"/>
        <item m="1" x="4844"/>
        <item m="1" x="7638"/>
        <item m="1" x="1320"/>
        <item m="1" x="5342"/>
        <item m="1" x="4535"/>
        <item m="1" x="388"/>
        <item m="1" x="7252"/>
        <item m="1" x="2781"/>
        <item m="1" x="3133"/>
        <item m="1" x="4580"/>
        <item m="1" x="4276"/>
        <item m="1" x="835"/>
        <item m="1" x="662"/>
        <item m="1" x="4345"/>
        <item m="1" x="1040"/>
        <item m="1" x="850"/>
        <item m="1" x="6907"/>
        <item m="1" x="7694"/>
        <item m="1" x="7790"/>
        <item m="1" x="4081"/>
        <item m="1" x="5313"/>
        <item m="1" x="4294"/>
        <item m="1" x="1391"/>
        <item m="1" x="4206"/>
        <item m="1" x="2577"/>
        <item m="1" x="613"/>
        <item m="1" x="1354"/>
        <item m="1" x="7346"/>
        <item m="1" x="1670"/>
        <item m="1" x="1686"/>
        <item m="1" x="6826"/>
        <item m="1" x="5175"/>
        <item m="1" x="633"/>
        <item m="1" x="6837"/>
        <item m="1" x="7953"/>
        <item m="1" x="5059"/>
        <item m="1" x="2122"/>
        <item m="1" x="1416"/>
        <item m="1" x="5834"/>
        <item m="1" x="3205"/>
        <item m="1" x="6359"/>
        <item m="1" x="957"/>
        <item m="1" x="5332"/>
        <item m="1" x="1900"/>
        <item m="1" x="1307"/>
        <item m="1" x="1203"/>
        <item m="1" x="764"/>
        <item m="1" x="3392"/>
        <item m="1" x="1021"/>
        <item m="1" x="597"/>
        <item m="1" x="707"/>
        <item m="1" x="7593"/>
        <item m="1" x="351"/>
        <item m="1" x="4152"/>
        <item m="1" x="3937"/>
        <item m="1" x="7378"/>
        <item m="1" x="4236"/>
        <item m="1" x="4539"/>
        <item m="1" x="5410"/>
        <item m="1" x="5159"/>
        <item m="1" x="6225"/>
        <item m="1" x="3371"/>
        <item m="1" x="4624"/>
        <item m="1" x="4956"/>
        <item m="1" x="5987"/>
        <item m="1" x="3754"/>
        <item m="1" x="3978"/>
        <item m="1" x="7311"/>
        <item m="1" x="4365"/>
        <item m="1" x="6178"/>
        <item m="1" x="7246"/>
        <item m="1" x="3843"/>
        <item m="1" x="3405"/>
        <item m="1" x="1387"/>
        <item m="1" x="2304"/>
        <item m="1" x="5101"/>
        <item m="1" x="3317"/>
        <item m="1" x="5430"/>
        <item m="1" x="3549"/>
        <item m="1" x="3928"/>
        <item m="1" x="4370"/>
        <item m="1" x="5666"/>
        <item m="1" x="2528"/>
        <item m="1" x="7535"/>
        <item m="1" x="7291"/>
        <item m="1" x="4282"/>
        <item m="1" x="1113"/>
        <item m="1" x="2531"/>
        <item m="1" x="5763"/>
        <item m="1" x="2963"/>
        <item m="1" x="3090"/>
        <item m="1" x="7995"/>
        <item m="1" x="6645"/>
        <item m="1" x="3761"/>
        <item m="1" x="5286"/>
        <item m="1" x="1831"/>
        <item m="1" x="3614"/>
        <item m="1" x="3835"/>
        <item m="1" x="6770"/>
        <item m="1" x="2695"/>
        <item m="1" x="1260"/>
        <item m="1" x="2369"/>
        <item m="1" x="4569"/>
        <item m="1" x="2140"/>
        <item m="1" x="1052"/>
        <item m="1" x="352"/>
        <item m="1" x="4029"/>
        <item m="1" x="7845"/>
        <item m="1" x="3770"/>
        <item m="1" x="2684"/>
        <item m="1" x="7071"/>
        <item m="1" x="6560"/>
        <item m="1" x="7524"/>
        <item m="1" x="3859"/>
        <item m="1" x="5456"/>
        <item m="1" x="2031"/>
        <item m="1" x="4040"/>
        <item m="1" x="6391"/>
        <item m="1" x="1797"/>
        <item m="1" x="4985"/>
        <item m="1" x="6929"/>
        <item m="1" x="7028"/>
        <item m="1" x="3257"/>
        <item m="1" x="6972"/>
        <item m="1" x="6306"/>
        <item m="1" x="900"/>
        <item m="1" x="2945"/>
        <item m="1" x="2274"/>
        <item m="1" x="4184"/>
        <item m="1" x="5832"/>
        <item m="1" x="2755"/>
        <item m="1" x="2702"/>
        <item m="1" x="3184"/>
        <item m="1" x="6050"/>
        <item m="1" x="704"/>
        <item m="1" x="3406"/>
        <item m="1" x="3342"/>
        <item m="1" x="2016"/>
        <item m="1" x="1561"/>
        <item m="1" x="1341"/>
        <item m="1" x="7231"/>
        <item m="1" x="2395"/>
        <item m="1" x="2525"/>
        <item m="1" x="3881"/>
        <item m="1" x="4832"/>
        <item m="1" x="7717"/>
        <item m="1" x="1961"/>
        <item m="1" x="1957"/>
        <item m="1" x="4031"/>
        <item m="1" x="2315"/>
        <item m="1" x="4024"/>
        <item m="1" x="3407"/>
        <item m="1" x="6890"/>
        <item m="1" x="5999"/>
        <item m="1" x="7050"/>
        <item m="1" x="4498"/>
        <item m="1" x="5824"/>
        <item m="1" x="722"/>
        <item m="1" x="2757"/>
        <item m="1" x="4200"/>
        <item m="1" x="678"/>
        <item m="1" x="4131"/>
        <item m="1" x="7096"/>
        <item m="1" x="2690"/>
        <item m="1" x="6925"/>
        <item m="1" x="1475"/>
        <item m="1" x="5540"/>
        <item m="1" x="1833"/>
        <item m="1" x="7044"/>
        <item m="1" x="3764"/>
        <item m="1" x="4012"/>
        <item m="1" x="7586"/>
        <item m="1" x="2040"/>
        <item m="1" x="3509"/>
        <item m="1" x="1080"/>
        <item m="1" x="3736"/>
        <item m="1" x="2338"/>
        <item m="1" x="2957"/>
        <item m="1" x="3452"/>
        <item m="1" x="2791"/>
        <item m="1" x="5417"/>
        <item m="1" x="2660"/>
        <item m="1" x="1149"/>
        <item m="1" x="3729"/>
        <item m="1" x="3982"/>
        <item m="1" x="3376"/>
        <item m="1" x="3546"/>
        <item m="1" x="3277"/>
        <item m="1" x="6853"/>
        <item m="1" x="4654"/>
        <item m="1" x="7130"/>
        <item m="1" x="4127"/>
        <item m="1" x="1865"/>
        <item m="1" x="2436"/>
        <item m="1" x="7278"/>
        <item m="1" x="3889"/>
        <item m="1" x="727"/>
        <item m="1" x="1699"/>
        <item m="1" x="6897"/>
        <item m="1" x="672"/>
        <item m="1" x="7839"/>
        <item m="1" x="3463"/>
        <item m="1" x="1046"/>
        <item m="1" x="7475"/>
        <item m="1" x="7590"/>
        <item m="1" x="4631"/>
        <item m="1" x="3368"/>
        <item m="1" x="579"/>
        <item m="1" x="4676"/>
        <item m="1" x="4061"/>
        <item m="1" x="7259"/>
        <item m="1" x="5360"/>
        <item m="1" x="2437"/>
        <item m="1" x="7083"/>
        <item m="1" x="1881"/>
        <item m="1" x="395"/>
        <item m="1" x="2560"/>
        <item m="1" x="3610"/>
        <item m="1" x="4128"/>
        <item m="1" x="1508"/>
        <item m="1" x="5440"/>
        <item m="1" x="6933"/>
        <item m="1" x="1977"/>
        <item m="1" x="5867"/>
        <item m="1" x="1656"/>
        <item m="1" x="962"/>
        <item m="1" x="5545"/>
        <item m="1" x="1701"/>
        <item m="1" x="4054"/>
        <item m="1" x="7689"/>
        <item m="1" x="4843"/>
        <item m="1" x="3784"/>
        <item m="1" x="4957"/>
        <item m="1" x="7581"/>
        <item m="1" x="832"/>
        <item m="1" x="5678"/>
        <item m="1" x="1696"/>
        <item m="1" x="1913"/>
        <item m="1" x="7380"/>
        <item m="1" x="5835"/>
        <item m="1" x="5137"/>
        <item m="1" x="516"/>
        <item m="1" x="1836"/>
        <item m="1" x="6510"/>
        <item m="1" x="3050"/>
        <item m="1" x="4809"/>
        <item m="1" x="4446"/>
        <item m="1" x="6701"/>
        <item m="1" x="4621"/>
        <item m="1" x="2505"/>
        <item m="1" x="2489"/>
        <item m="1" x="471"/>
        <item m="1" x="6246"/>
        <item m="1" x="4036"/>
        <item m="1" x="1749"/>
        <item m="1" x="6350"/>
        <item m="1" x="4779"/>
        <item m="1" x="6279"/>
        <item m="1" x="2961"/>
        <item m="1" x="2367"/>
        <item m="1" x="5450"/>
        <item m="1" x="4692"/>
        <item m="1" x="1868"/>
        <item m="1" x="5186"/>
        <item m="1" x="2640"/>
        <item m="1" x="4973"/>
        <item m="1" x="5944"/>
        <item m="1" x="760"/>
        <item m="1" x="5530"/>
        <item m="1" x="7604"/>
        <item m="1" x="5324"/>
        <item m="1" x="2518"/>
        <item m="1" x="7384"/>
        <item m="1" x="1438"/>
        <item m="1" x="4978"/>
        <item m="1" x="6189"/>
        <item m="1" x="4690"/>
        <item m="1" x="6016"/>
        <item m="1" x="2353"/>
        <item m="1" x="5306"/>
        <item m="1" x="4299"/>
        <item m="1" x="6921"/>
        <item m="1" x="5937"/>
        <item m="1" x="7076"/>
        <item m="1" x="971"/>
        <item m="1" x="6549"/>
        <item m="1" x="7976"/>
        <item m="1" x="3796"/>
        <item m="1" x="3857"/>
        <item m="1" x="534"/>
        <item m="1" x="7158"/>
        <item m="1" x="385"/>
        <item m="1" x="7724"/>
        <item m="1" x="663"/>
        <item m="1" x="2687"/>
        <item m="1" x="3373"/>
        <item m="1" x="3352"/>
        <item m="1" x="422"/>
        <item m="1" x="4237"/>
        <item m="1" x="4609"/>
        <item m="1" x="1924"/>
        <item m="1" x="3940"/>
        <item m="1" x="2752"/>
        <item m="1" x="1443"/>
        <item m="1" x="6712"/>
        <item m="1" x="5135"/>
        <item m="1" x="1545"/>
        <item m="1" x="3397"/>
        <item m="1" x="2856"/>
        <item m="1" x="4871"/>
        <item m="1" x="7107"/>
        <item m="1" x="993"/>
        <item m="1" x="7702"/>
        <item m="1" x="2524"/>
        <item m="1" x="1532"/>
        <item m="1" x="5063"/>
        <item m="1" x="3785"/>
        <item m="1" x="4939"/>
        <item m="1" x="1134"/>
        <item m="1" x="4782"/>
        <item m="1" x="7069"/>
        <item m="1" x="3926"/>
        <item m="1" x="1894"/>
        <item m="1" x="5025"/>
        <item m="1" x="4100"/>
        <item m="1" x="328"/>
        <item m="1" x="7693"/>
        <item m="1" x="6751"/>
        <item m="1" x="5162"/>
        <item m="1" x="7473"/>
        <item m="1" x="6137"/>
        <item m="1" x="3616"/>
        <item m="1" x="7657"/>
        <item m="1" x="7880"/>
        <item m="1" x="6253"/>
        <item m="1" x="2812"/>
        <item m="1" x="2938"/>
        <item m="1" x="4107"/>
        <item m="1" x="5224"/>
        <item m="1" x="6953"/>
        <item m="1" x="7617"/>
        <item m="1" x="450"/>
        <item m="1" x="4374"/>
        <item m="1" x="7314"/>
        <item m="1" x="2076"/>
        <item m="1" x="4935"/>
        <item m="1" x="5211"/>
        <item m="1" x="7936"/>
        <item m="1" x="6978"/>
        <item m="1" x="1874"/>
        <item m="1" x="7144"/>
        <item m="1" x="2064"/>
        <item m="1" x="5827"/>
        <item m="1" x="7026"/>
        <item m="1" x="5669"/>
        <item m="1" x="5402"/>
        <item m="1" x="4710"/>
        <item m="1" x="6835"/>
        <item m="1" x="6923"/>
        <item m="1" x="5646"/>
        <item m="1" x="6203"/>
        <item m="1" x="505"/>
        <item m="1" x="6483"/>
        <item m="1" x="5504"/>
        <item m="1" x="3494"/>
        <item m="1" x="5183"/>
        <item m="1" x="3700"/>
        <item m="1" x="7761"/>
        <item m="1" x="706"/>
        <item m="1" x="2955"/>
        <item m="1" x="5651"/>
        <item m="1" x="7914"/>
        <item m="1" x="7343"/>
        <item m="1" x="5700"/>
        <item m="1" x="7625"/>
        <item m="1" x="6210"/>
        <item m="1" x="1915"/>
        <item m="1" x="6493"/>
        <item m="1" x="2191"/>
        <item m="1" x="7573"/>
        <item m="1" x="608"/>
        <item m="1" x="6533"/>
        <item m="1" x="3697"/>
        <item m="1" x="1647"/>
        <item m="1" x="4884"/>
        <item m="1" x="1359"/>
        <item m="1" x="4533"/>
        <item m="1" x="3490"/>
        <item m="1" x="551"/>
        <item m="1" x="1543"/>
        <item m="1" x="6749"/>
        <item m="1" x="3060"/>
        <item m="1" x="2185"/>
        <item m="1" x="2044"/>
        <item m="1" x="4030"/>
        <item m="1" x="2232"/>
        <item m="1" x="1528"/>
        <item m="1" x="4683"/>
        <item m="1" x="4124"/>
        <item m="1" x="2330"/>
        <item m="1" x="2638"/>
        <item m="1" x="7613"/>
        <item m="1" x="934"/>
        <item m="1" x="5712"/>
        <item m="1" x="3692"/>
        <item m="1" x="5830"/>
        <item m="1" x="991"/>
        <item m="1" x="5359"/>
        <item m="1" x="3498"/>
        <item m="1" x="5182"/>
        <item m="1" x="2599"/>
        <item m="1" x="593"/>
        <item m="1" x="3188"/>
        <item m="1" x="7116"/>
        <item m="1" x="7823"/>
        <item m="1" x="1087"/>
        <item m="1" x="937"/>
        <item m="1" x="7640"/>
        <item m="1" x="3015"/>
        <item m="1" x="5667"/>
        <item m="1" x="1020"/>
        <item m="1" x="5663"/>
        <item m="1" x="2642"/>
        <item m="1" x="5203"/>
        <item m="1" x="5941"/>
        <item m="1" x="6615"/>
        <item m="1" x="4511"/>
        <item m="1" x="1212"/>
        <item m="1" x="4151"/>
        <item m="1" x="3820"/>
        <item m="1" x="4834"/>
        <item m="1" x="4335"/>
        <item m="1" x="2272"/>
        <item m="1" x="2203"/>
        <item m="1" x="4215"/>
        <item m="1" x="2368"/>
        <item m="1" x="7705"/>
        <item m="1" x="6817"/>
        <item m="1" x="2431"/>
        <item m="1" x="3591"/>
        <item m="1" x="4567"/>
        <item m="1" x="1641"/>
        <item m="1" x="3677"/>
        <item m="1" x="1385"/>
        <item m="1" x="6037"/>
        <item m="1" x="6550"/>
        <item m="1" x="6973"/>
        <item m="1" x="2311"/>
        <item m="1" x="7271"/>
        <item m="1" x="2843"/>
        <item m="1" x="1972"/>
        <item m="1" x="4505"/>
        <item m="1" x="5005"/>
        <item m="1" x="1153"/>
        <item m="1" x="7737"/>
        <item m="1" x="7448"/>
        <item m="1" x="506"/>
        <item m="1" x="1818"/>
        <item m="1" x="7692"/>
        <item m="1" x="4231"/>
        <item m="1" x="439"/>
        <item m="1" x="6156"/>
        <item m="1" x="1746"/>
        <item m="1" x="7598"/>
        <item m="1" x="7153"/>
        <item m="1" x="7369"/>
        <item m="1" x="7518"/>
        <item m="1" x="6922"/>
        <item m="1" x="7038"/>
        <item m="1" x="5281"/>
        <item m="1" x="5051"/>
        <item m="1" x="4514"/>
        <item m="1" x="3715"/>
        <item m="1" x="2480"/>
        <item m="1" x="2349"/>
        <item m="1" x="5888"/>
        <item m="1" x="1360"/>
        <item m="1" x="1560"/>
        <item m="1" x="3255"/>
        <item m="1" x="6294"/>
        <item m="1" x="4048"/>
        <item m="1" x="476"/>
        <item m="1" x="1730"/>
        <item m="1" x="7881"/>
        <item m="1" x="5717"/>
        <item m="1" x="1213"/>
        <item m="1" x="761"/>
        <item m="1" x="3101"/>
        <item m="1" x="2048"/>
        <item m="1" x="5589"/>
        <item m="1" x="999"/>
        <item m="1" x="6069"/>
        <item m="1" x="7010"/>
        <item m="1" x="6954"/>
        <item m="1" x="1214"/>
        <item m="1" x="3370"/>
        <item m="1" x="3600"/>
        <item m="1" x="2908"/>
        <item m="1" x="4900"/>
        <item m="1" x="5192"/>
        <item m="1" x="7091"/>
        <item m="1" x="5352"/>
        <item m="1" x="7701"/>
        <item m="1" x="460"/>
        <item m="1" x="5209"/>
        <item m="1" x="3989"/>
        <item m="1" x="2119"/>
        <item m="1" x="6532"/>
        <item m="1" x="2364"/>
        <item m="1" x="7194"/>
        <item m="1" x="3829"/>
        <item m="1" x="4119"/>
        <item m="1" x="3394"/>
        <item m="1" x="3124"/>
        <item m="1" x="5642"/>
        <item m="1" x="1120"/>
        <item m="1" x="3921"/>
        <item m="1" x="3053"/>
        <item m="1" x="950"/>
        <item m="1" x="6392"/>
        <item m="1" x="6764"/>
        <item m="1" x="7781"/>
        <item m="1" x="3093"/>
        <item m="1" x="3760"/>
        <item m="1" x="2183"/>
        <item m="1" x="5253"/>
        <item m="1" x="4998"/>
        <item m="1" x="6511"/>
        <item m="1" x="7270"/>
        <item m="1" x="410"/>
        <item m="1" x="2724"/>
        <item m="1" x="1122"/>
        <item m="1" x="4601"/>
        <item m="1" x="5212"/>
        <item m="1" x="7767"/>
        <item m="1" x="7097"/>
        <item m="1" x="5645"/>
        <item m="1" x="7051"/>
        <item m="1" x="3706"/>
        <item m="1" x="2863"/>
        <item m="1" x="2265"/>
        <item m="1" x="815"/>
        <item m="1" x="5702"/>
        <item m="1" x="812"/>
        <item m="1" x="618"/>
        <item m="1" x="3232"/>
        <item m="1" x="7722"/>
        <item m="1" x="293"/>
        <item m="1" x="1208"/>
        <item m="1" x="2184"/>
        <item m="1" x="7352"/>
        <item m="1" x="5771"/>
        <item m="1" x="7963"/>
        <item m="1" x="1389"/>
        <item m="1" x="2092"/>
        <item m="1" x="3791"/>
        <item m="1" x="2074"/>
        <item m="1" x="6567"/>
        <item m="1" x="1135"/>
        <item m="1" x="4529"/>
        <item m="1" x="3493"/>
        <item m="1" x="5883"/>
        <item m="1" x="7716"/>
        <item m="1" x="2371"/>
        <item m="1" x="4864"/>
        <item m="1" x="1742"/>
        <item m="1" x="5714"/>
        <item m="1" x="4763"/>
        <item m="1" x="6916"/>
        <item m="1" x="3359"/>
        <item m="1" x="7119"/>
        <item m="1" x="7606"/>
        <item m="1" x="4802"/>
        <item m="1" x="3312"/>
        <item m="1" x="5767"/>
        <item m="1" x="7274"/>
        <item m="1" x="4328"/>
        <item m="1" x="3343"/>
        <item m="1" x="5117"/>
        <item m="1" x="5967"/>
        <item m="1" x="7450"/>
        <item m="1" x="2728"/>
        <item m="1" x="4611"/>
        <item m="1" x="3239"/>
        <item m="1" x="4824"/>
        <item m="1" x="1530"/>
        <item m="1" x="1642"/>
        <item m="1" x="682"/>
        <item m="1" x="7978"/>
        <item m="1" x="870"/>
        <item m="1" x="1937"/>
        <item m="1" x="2345"/>
        <item m="1" x="5825"/>
        <item m="1" x="1607"/>
        <item m="1" x="509"/>
        <item m="1" x="750"/>
        <item m="1" x="1943"/>
        <item m="1" x="6721"/>
        <item m="1" x="7366"/>
        <item m="1" x="6552"/>
        <item m="1" x="6535"/>
        <item m="1" x="1185"/>
        <item m="1" x="6172"/>
        <item m="1" x="7115"/>
        <item m="1" x="6020"/>
        <item m="1" x="2748"/>
        <item m="1" x="7265"/>
        <item m="1" x="1078"/>
        <item m="1" x="1418"/>
        <item m="1" x="4399"/>
        <item m="1" x="2896"/>
        <item m="1" x="5919"/>
        <item m="1" x="968"/>
        <item m="1" x="4454"/>
        <item m="1" x="1086"/>
        <item m="1" x="5089"/>
        <item m="1" x="3515"/>
        <item m="1" x="5842"/>
        <item m="1" x="5526"/>
        <item m="1" x="4760"/>
        <item m="1" x="7826"/>
        <item m="1" x="3778"/>
        <item m="1" x="6036"/>
        <item m="1" x="3842"/>
        <item m="1" x="5533"/>
        <item m="1" x="6799"/>
        <item m="1" x="1960"/>
        <item m="1" x="4714"/>
        <item m="1" x="6464"/>
        <item m="1" x="2169"/>
        <item m="1" x="2138"/>
        <item m="1" x="6582"/>
        <item m="1" x="7417"/>
        <item m="1" x="6006"/>
        <item m="1" x="7841"/>
        <item m="1" x="4272"/>
        <item m="1" x="6706"/>
        <item m="1" x="979"/>
        <item m="1" x="7126"/>
        <item m="1" x="6330"/>
        <item m="1" x="622"/>
        <item m="1" x="2743"/>
        <item m="1" x="3008"/>
        <item m="1" x="4288"/>
        <item m="1" x="2746"/>
        <item m="1" x="2400"/>
        <item m="1" x="7407"/>
        <item m="1" x="4455"/>
        <item m="1" x="6575"/>
        <item m="1" x="481"/>
        <item m="1" x="7218"/>
        <item m="1" x="1441"/>
        <item m="1" x="6784"/>
        <item m="1" x="823"/>
        <item m="1" x="1912"/>
        <item m="1" x="1525"/>
        <item m="1" x="6641"/>
        <item m="1" x="2711"/>
        <item m="1" x="3459"/>
        <item m="1" x="5938"/>
        <item m="1" x="5330"/>
        <item m="1" x="4946"/>
        <item m="1" x="6344"/>
        <item m="1" x="3602"/>
        <item m="1" x="3788"/>
        <item m="1" x="5637"/>
        <item m="1" x="7763"/>
        <item m="1" x="7145"/>
        <item m="1" x="1382"/>
        <item m="1" x="7634"/>
        <item m="1" x="377"/>
        <item m="1" x="7846"/>
        <item m="1" x="5043"/>
        <item m="1" x="4078"/>
        <item m="1" x="3924"/>
        <item m="1" x="3012"/>
        <item m="1" x="7620"/>
        <item m="1" x="4154"/>
        <item m="1" x="6083"/>
        <item m="1" x="5085"/>
        <item m="1" x="7738"/>
        <item m="1" x="7913"/>
        <item m="1" x="3150"/>
        <item m="1" x="3157"/>
        <item m="1" x="983"/>
        <item m="1" x="4618"/>
        <item m="1" x="4588"/>
        <item m="1" x="2714"/>
        <item m="1" x="3297"/>
        <item m="1" x="5241"/>
        <item m="1" x="7178"/>
        <item m="1" x="3900"/>
        <item m="1" x="1311"/>
        <item m="1" x="7584"/>
        <item m="1" x="1748"/>
        <item m="1" x="6259"/>
        <item m="1" x="7461"/>
        <item m="1" x="1394"/>
        <item m="1" x="6097"/>
        <item m="1" x="7430"/>
        <item m="1" x="7520"/>
        <item m="1" x="5753"/>
        <item m="1" x="4449"/>
        <item m="1" x="397"/>
        <item m="1" x="6976"/>
        <item m="1" x="1190"/>
        <item m="1" x="1615"/>
        <item m="1" x="3062"/>
        <item m="1" x="7243"/>
        <item m="1" x="3683"/>
        <item m="1" x="1963"/>
        <item m="1" x="5233"/>
        <item m="1" x="415"/>
        <item m="1" x="6824"/>
        <item m="1" x="1513"/>
        <item m="1" x="825"/>
        <item m="1" x="5544"/>
        <item m="1" x="4086"/>
        <item m="1" x="4585"/>
        <item m="1" x="2988"/>
        <item m="1" x="2146"/>
        <item m="1" x="3218"/>
        <item m="1" x="1491"/>
        <item m="1" x="4803"/>
        <item m="1" x="3332"/>
        <item m="1" x="7156"/>
        <item m="1" x="853"/>
        <item m="1" x="3836"/>
        <item m="1" x="5206"/>
        <item m="1" x="7893"/>
        <item m="1" x="3187"/>
        <item m="1" x="767"/>
        <item m="1" x="4869"/>
        <item m="1" x="655"/>
        <item m="1" x="6678"/>
        <item m="1" x="4150"/>
        <item m="1" x="563"/>
        <item m="1" x="4899"/>
        <item m="1" x="1619"/>
        <item m="1" x="1274"/>
        <item m="1" x="2038"/>
        <item m="1" x="1014"/>
        <item m="1" x="5654"/>
        <item m="1" x="4101"/>
        <item m="1" x="3276"/>
        <item m="1" x="5981"/>
        <item m="1" x="4751"/>
        <item m="1" x="4176"/>
        <item m="1" x="3980"/>
        <item m="1" x="4038"/>
        <item m="1" x="6684"/>
        <item m="1" x="7755"/>
        <item m="1" x="7555"/>
        <item m="1" x="3767"/>
        <item m="1" x="3623"/>
        <item m="1" x="6195"/>
        <item m="1" x="2023"/>
        <item m="1" x="1150"/>
        <item m="1" x="783"/>
        <item m="1" x="7113"/>
        <item m="1" x="4165"/>
        <item m="1" x="2934"/>
        <item m="1" x="925"/>
        <item m="1" x="7562"/>
        <item m="1" x="5419"/>
        <item m="1" x="5970"/>
        <item m="1" x="6523"/>
        <item m="1" x="4635"/>
        <item m="1" x="3081"/>
        <item m="1" x="3396"/>
        <item m="1" x="4667"/>
        <item m="1" x="7282"/>
        <item m="1" x="1280"/>
        <item m="1" x="5078"/>
        <item m="1" x="5260"/>
        <item m="1" x="6520"/>
        <item m="1" x="6293"/>
        <item m="1" x="5585"/>
        <item m="1" x="3135"/>
        <item m="1" x="6307"/>
        <item m="1" x="3091"/>
        <item m="1" x="4333"/>
        <item m="1" x="5136"/>
        <item m="1" x="3436"/>
        <item m="1" x="4120"/>
        <item m="1" x="3119"/>
        <item m="1" x="2678"/>
        <item m="1" x="3086"/>
        <item m="1" x="6342"/>
        <item m="1" x="820"/>
        <item m="1" x="6295"/>
        <item m="1" x="3103"/>
        <item m="1" x="3114"/>
        <item m="1" x="826"/>
        <item m="1" x="4357"/>
        <item m="1" x="1233"/>
        <item m="1" x="3306"/>
        <item m="1" x="1651"/>
        <item m="1" x="7872"/>
        <item m="1" x="6408"/>
        <item m="1" x="4246"/>
        <item m="1" x="3411"/>
        <item m="1" x="4386"/>
        <item m="1" x="5803"/>
        <item m="1" x="692"/>
        <item m="1" x="4863"/>
        <item m="1" x="4814"/>
        <item m="1" x="6571"/>
        <item m="1" x="4077"/>
        <item m="1" x="7856"/>
        <item m="1" x="1433"/>
        <item m="1" x="5949"/>
        <item m="1" x="4992"/>
        <item m="1" x="1169"/>
        <item m="1" x="5018"/>
        <item m="1" x="6592"/>
        <item m="1" x="7359"/>
        <item m="1" x="4032"/>
        <item m="1" x="1719"/>
        <item m="1" x="2432"/>
        <item m="1" x="6355"/>
        <item m="1" x="433"/>
        <item m="1" x="1544"/>
        <item m="1" x="5873"/>
        <item m="1" x="1442"/>
        <item m="1" x="3021"/>
        <item m="1" x="3455"/>
        <item m="1" x="4384"/>
        <item m="1" x="5569"/>
        <item m="1" x="3856"/>
        <item m="1" x="3341"/>
        <item m="1" x="1366"/>
        <item m="1" x="1343"/>
        <item m="1" x="7733"/>
        <item m="1" x="1464"/>
        <item m="1" x="6504"/>
        <item m="1" x="419"/>
        <item m="1" x="2263"/>
        <item m="1" x="1313"/>
        <item m="1" x="2212"/>
        <item m="1" x="2662"/>
        <item m="1" x="5698"/>
        <item m="1" x="7925"/>
        <item m="1" x="7279"/>
        <item m="1" x="4280"/>
        <item m="1" x="6528"/>
        <item m="1" x="2497"/>
        <item m="1" x="5576"/>
        <item m="1" x="3572"/>
        <item m="1" x="7686"/>
        <item m="1" x="5652"/>
        <item m="1" x="7222"/>
        <item m="1" x="4925"/>
        <item m="1" x="3148"/>
        <item m="1" x="5132"/>
        <item m="1" x="1259"/>
        <item m="1" x="5040"/>
        <item m="1" x="517"/>
        <item m="1" x="1009"/>
        <item m="1" x="4575"/>
        <item m="1" x="7943"/>
        <item m="1" x="4008"/>
        <item m="1" x="1192"/>
        <item m="1" x="4385"/>
        <item m="1" x="3361"/>
        <item m="1" x="3298"/>
        <item m="1" x="6032"/>
        <item m="1" x="5102"/>
        <item m="1" x="7539"/>
        <item m="1" x="4613"/>
        <item m="1" x="2059"/>
        <item m="1" x="801"/>
        <item m="1" x="7179"/>
        <item m="1" x="5268"/>
        <item m="1" x="7200"/>
        <item m="1" x="2665"/>
        <item m="1" x="1247"/>
        <item m="1" x="1564"/>
        <item m="1" x="4321"/>
        <item m="1" x="2883"/>
        <item m="1" x="813"/>
        <item m="1" x="4513"/>
        <item m="1" x="4719"/>
        <item m="1" x="1811"/>
        <item m="1" x="1576"/>
        <item m="1" x="6960"/>
        <item m="1" x="5127"/>
        <item m="1" x="3307"/>
        <item m="1" x="2206"/>
        <item m="1" x="1485"/>
        <item m="1" x="1975"/>
        <item m="1" x="5338"/>
        <item m="1" x="7541"/>
        <item m="1" x="768"/>
        <item m="1" x="7449"/>
        <item m="1" x="4515"/>
        <item m="1" x="3147"/>
        <item m="1" x="4818"/>
        <item m="1" x="3735"/>
        <item m="1" x="7376"/>
        <item m="1" x="2287"/>
        <item m="1" x="1763"/>
        <item m="1" x="3903"/>
        <item m="1" x="1273"/>
        <item m="1" x="3909"/>
        <item m="1" x="7824"/>
        <item m="1" x="7482"/>
        <item m="1" x="1432"/>
        <item m="1" x="3941"/>
        <item m="1" x="6738"/>
        <item m="1" x="6926"/>
        <item m="1" x="1262"/>
        <item m="1" x="3720"/>
        <item m="1" x="1474"/>
        <item m="1" x="7089"/>
        <item m="1" x="745"/>
        <item m="1" x="7960"/>
        <item m="1" x="6936"/>
        <item m="1" x="7527"/>
        <item m="1" x="1451"/>
        <item m="1" x="577"/>
        <item m="1" x="318"/>
        <item m="1" x="5927"/>
        <item m="1" x="2125"/>
        <item m="1" x="568"/>
        <item m="1" x="4600"/>
        <item m="1" x="7410"/>
        <item m="1" x="1319"/>
        <item m="1" x="1244"/>
        <item m="1" x="4661"/>
        <item m="1" x="6718"/>
        <item m="1" x="2256"/>
        <item m="1" x="7079"/>
        <item m="1" x="6514"/>
        <item m="1" x="782"/>
        <item m="1" x="1408"/>
        <item m="1" x="2653"/>
        <item m="1" x="6444"/>
        <item m="1" x="3320"/>
        <item m="1" x="4025"/>
        <item m="1" x="3145"/>
        <item m="1" x="5521"/>
        <item m="1" x="588"/>
        <item m="1" x="4509"/>
        <item m="1" x="5776"/>
        <item m="1" x="3628"/>
        <item m="1" x="4806"/>
        <item m="1" x="1575"/>
        <item m="1" x="7484"/>
        <item m="1" x="4550"/>
        <item m="1" x="7377"/>
        <item m="1" x="3892"/>
        <item m="1" x="2530"/>
        <item m="1" x="6840"/>
        <item m="1" x="4770"/>
        <item m="1" x="469"/>
        <item m="1" x="6604"/>
        <item m="1" x="6519"/>
        <item m="1" x="4320"/>
        <item m="1" x="3480"/>
        <item m="1" x="2903"/>
        <item m="1" x="1109"/>
        <item m="1" x="7429"/>
        <item m="1" x="2809"/>
        <item m="1" x="6842"/>
        <item m="1" x="320"/>
        <item m="1" x="7996"/>
        <item m="1" x="5838"/>
        <item m="1" x="1884"/>
        <item m="1" x="6310"/>
        <item m="1" x="3269"/>
        <item m="1" x="7338"/>
        <item m="1" x="3882"/>
        <item m="1" x="4083"/>
        <item m="1" x="5280"/>
        <item m="1" x="1048"/>
        <item m="1" x="6370"/>
        <item m="1" x="2098"/>
        <item m="1" x="629"/>
        <item m="1" x="7615"/>
        <item m="1" x="487"/>
        <item m="1" x="5111"/>
        <item m="1" x="4464"/>
        <item m="1" x="7092"/>
        <item m="1" x="7111"/>
        <item m="1" x="464"/>
        <item m="1" x="1003"/>
        <item m="1" x="2837"/>
        <item m="1" x="4046"/>
        <item m="1" x="1768"/>
        <item m="1" x="5595"/>
        <item m="1" x="3793"/>
        <item m="1" x="4893"/>
        <item m="1" x="3897"/>
        <item m="1" x="4873"/>
        <item m="1" x="3331"/>
        <item m="1" x="5326"/>
        <item m="1" x="5125"/>
        <item m="1" x="7169"/>
        <item m="1" x="2956"/>
        <item m="1" x="3280"/>
        <item m="1" x="4327"/>
        <item m="1" x="1094"/>
        <item m="1" x="4162"/>
        <item m="1" x="6438"/>
        <item m="1" x="5675"/>
        <item m="1" x="3198"/>
        <item m="1" x="2301"/>
        <item m="1" x="2124"/>
        <item m="1" x="4526"/>
        <item m="1" x="5367"/>
        <item m="1" x="1927"/>
        <item m="1" x="6605"/>
        <item m="1" x="1918"/>
        <item m="1" x="4608"/>
        <item m="1" x="1962"/>
        <item m="1" x="6942"/>
        <item m="1" x="7395"/>
        <item m="1" x="1668"/>
        <item m="1" x="316"/>
        <item m="1" x="2842"/>
        <item m="1" x="1328"/>
        <item m="1" x="4324"/>
        <item m="1" x="3438"/>
        <item m="1" x="4195"/>
        <item m="1" x="947"/>
        <item m="1" x="7220"/>
        <item m="1" x="5961"/>
        <item m="1" x="491"/>
        <item m="1" x="1350"/>
        <item m="1" x="3222"/>
        <item m="1" x="7859"/>
        <item m="1" x="7187"/>
        <item m="1" x="556"/>
        <item m="1" x="1854"/>
        <item m="1" x="5681"/>
        <item m="1" x="1601"/>
        <item m="1" x="5229"/>
        <item m="1" x="3841"/>
        <item m="1" x="7121"/>
        <item m="1" x="2493"/>
        <item m="1" x="7799"/>
        <item m="1" x="443"/>
        <item m="1" x="436"/>
        <item m="1" x="2886"/>
        <item m="1" x="7425"/>
        <item m="1" x="3877"/>
        <item m="1" x="4914"/>
        <item m="1" x="4774"/>
        <item m="1" x="3130"/>
        <item m="1" x="3385"/>
        <item m="1" x="349"/>
        <item m="1" x="5284"/>
        <item m="1" x="2427"/>
        <item m="1" x="7101"/>
        <item m="1" x="2716"/>
        <item m="1" x="6904"/>
        <item m="1" x="7627"/>
        <item m="1" x="6634"/>
        <item m="1" x="4087"/>
        <item m="1" x="5054"/>
        <item m="1" x="3059"/>
        <item m="1" x="5187"/>
        <item m="1" x="2331"/>
        <item m="1" x="3191"/>
        <item m="1" x="5011"/>
        <item m="1" x="7447"/>
        <item m="1" x="4265"/>
        <item m="1" x="6395"/>
        <item m="1" x="6303"/>
        <item m="1" x="1254"/>
        <item m="1" x="1799"/>
        <item m="1" x="2527"/>
        <item m="1" x="432"/>
        <item m="1" x="6270"/>
        <item m="1" x="3596"/>
        <item m="1" x="7087"/>
        <item m="1" x="4746"/>
        <item m="1" x="810"/>
        <item m="1" x="2559"/>
        <item m="1" x="2805"/>
        <item m="1" x="7883"/>
        <item m="1" x="5913"/>
        <item m="1" x="2351"/>
        <item m="1" x="2227"/>
        <item m="1" x="2620"/>
        <item m="1" x="5453"/>
        <item m="1" x="5826"/>
        <item m="1" x="5320"/>
        <item m="1" x="2190"/>
        <item m="1" x="785"/>
        <item m="1" x="2645"/>
        <item m="1" x="2935"/>
        <item m="1" x="1198"/>
        <item m="1" x="4887"/>
        <item m="1" x="2700"/>
        <item m="1" x="4543"/>
        <item m="1" x="735"/>
        <item m="1" x="1256"/>
        <item m="1" x="3670"/>
        <item m="1" x="4854"/>
        <item m="1" x="5524"/>
        <item m="1" x="2887"/>
        <item m="1" x="5259"/>
        <item m="1" x="2999"/>
        <item m="1" x="3622"/>
        <item m="1" x="1800"/>
        <item m="1" x="2324"/>
        <item m="1" x="1858"/>
        <item m="1" x="2595"/>
        <item m="1" x="479"/>
        <item m="1" x="3702"/>
        <item m="1" x="3215"/>
        <item m="1" x="7700"/>
        <item m="1" x="1517"/>
        <item m="1" x="4538"/>
        <item m="1" x="5368"/>
        <item m="1" x="7214"/>
        <item m="1" x="3049"/>
        <item m="1" x="6652"/>
        <item m="1" x="4905"/>
        <item m="1" x="5817"/>
        <item m="1" x="5026"/>
        <item m="1" x="4716"/>
        <item m="1" x="7445"/>
        <item m="1" x="4163"/>
        <item m="1" x="7896"/>
        <item m="1" x="1828"/>
        <item m="1" x="7512"/>
        <item m="1" x="6387"/>
        <item m="1" x="3243"/>
        <item m="1" x="403"/>
        <item m="1" x="5273"/>
        <item m="1" x="5584"/>
        <item m="1" x="5511"/>
        <item m="1" x="7160"/>
        <item m="1" x="4950"/>
        <item m="1" x="1535"/>
        <item m="1" x="6254"/>
        <item m="1" x="6994"/>
        <item m="1" x="5798"/>
        <item m="1" x="1127"/>
        <item m="1" x="3526"/>
        <item m="1" x="1068"/>
        <item m="1" x="6686"/>
        <item m="1" x="6407"/>
        <item m="1" x="5311"/>
        <item m="1" x="5707"/>
        <item m="1" x="976"/>
        <item m="1" x="6650"/>
        <item m="1" x="4034"/>
        <item m="1" x="1227"/>
        <item m="1" x="6711"/>
        <item m="1" x="4368"/>
        <item m="1" x="2563"/>
        <item m="1" x="6283"/>
        <item m="1" x="2795"/>
        <item m="1" x="3664"/>
        <item m="1" x="2013"/>
        <item m="1" x="558"/>
        <item m="1" x="7771"/>
        <item m="1" x="5214"/>
        <item m="1" x="1572"/>
        <item m="1" x="3174"/>
        <item m="1" x="6388"/>
        <item m="1" x="1558"/>
        <item m="1" x="2574"/>
        <item m="1" x="5237"/>
        <item m="1" x="3281"/>
        <item m="1" x="5909"/>
        <item m="1" x="1849"/>
        <item m="1" x="3518"/>
        <item m="1" x="1257"/>
        <item m="1" x="4398"/>
        <item m="1" x="4358"/>
        <item m="1" x="2622"/>
        <item m="1" x="4267"/>
        <item m="1" x="2109"/>
        <item m="1" x="5339"/>
        <item m="1" x="4437"/>
        <item m="1" x="581"/>
        <item m="1" x="3821"/>
        <item m="1" x="5403"/>
        <item m="1" x="2609"/>
        <item m="1" x="2520"/>
        <item m="1" x="3278"/>
        <item m="1" x="1935"/>
        <item m="1" x="818"/>
        <item m="1" x="7307"/>
        <item m="1" x="3807"/>
        <item m="1" x="7817"/>
        <item m="1" x="7118"/>
        <item m="1" x="5452"/>
        <item m="1" x="5072"/>
        <item m="1" x="7288"/>
        <item m="1" x="4180"/>
        <item m="1" x="4953"/>
        <item m="1" x="6431"/>
        <item m="1" x="5639"/>
        <item m="1" x="6394"/>
        <item m="1" x="548"/>
        <item m="1" x="5580"/>
        <item m="1" x="2929"/>
        <item m="1" x="4552"/>
        <item m="1" x="1069"/>
        <item m="1" x="4044"/>
        <item m="1" x="1538"/>
        <item m="1" x="1660"/>
        <item m="1" x="4587"/>
        <item m="1" x="7749"/>
        <item m="1" x="5065"/>
        <item m="1" x="510"/>
        <item m="1" x="7908"/>
        <item m="1" x="5756"/>
        <item m="1" x="7837"/>
        <item m="1" x="670"/>
        <item m="1" x="3273"/>
        <item m="1" x="7777"/>
        <item m="1" x="3804"/>
        <item m="1" x="3701"/>
        <item m="1" x="1677"/>
        <item m="1" x="7249"/>
        <item m="1" x="3852"/>
        <item m="1" x="4196"/>
        <item m="1" x="3154"/>
        <item m="1" x="2555"/>
        <item m="1" x="6785"/>
        <item m="1" x="6443"/>
        <item m="1" x="5912"/>
        <item m="1" x="4965"/>
        <item m="1" x="981"/>
        <item m="1" x="6603"/>
        <item m="1" x="811"/>
        <item m="1" x="3233"/>
        <item m="1" x="498"/>
        <item m="1" x="3637"/>
        <item m="1" x="7523"/>
        <item m="1" x="7583"/>
        <item m="1" x="3403"/>
        <item m="1" x="6048"/>
        <item m="1" x="7609"/>
        <item m="1" x="2035"/>
        <item m="1" x="5154"/>
        <item m="1" x="1195"/>
        <item m="1" x="1489"/>
        <item m="1" x="1712"/>
        <item m="1" x="3813"/>
        <item m="1" x="1823"/>
        <item m="1" x="3712"/>
        <item m="1" x="3599"/>
        <item m="1" x="7851"/>
        <item m="1" x="5802"/>
        <item m="1" x="5001"/>
        <item m="1" x="5748"/>
        <item m="1" x="5227"/>
        <item m="1" x="2241"/>
        <item m="1" x="2969"/>
        <item m="1" x="2051"/>
        <item m="1" x="1059"/>
        <item m="1" x="4300"/>
        <item m="1" x="4123"/>
        <item m="1" x="5982"/>
        <item m="1" x="1985"/>
        <item m="1" x="3687"/>
        <item m="1" x="7940"/>
        <item m="1" x="5171"/>
        <item m="1" x="5071"/>
        <item m="1" x="6723"/>
        <item m="1" x="5509"/>
        <item m="1" x="6241"/>
        <item m="1" x="1906"/>
        <item m="1" x="4874"/>
        <item m="1" x="2106"/>
        <item m="1" x="3102"/>
        <item m="1" x="7478"/>
        <item m="1" x="7008"/>
        <item m="1" x="4695"/>
        <item m="1" x="6611"/>
        <item m="1" x="3126"/>
        <item m="1" x="6017"/>
        <item m="1" x="3876"/>
        <item m="1" x="1724"/>
        <item m="1" x="6755"/>
        <item m="1" x="7948"/>
        <item m="1" x="1439"/>
        <item m="1" x="719"/>
        <item m="1" x="3324"/>
        <item m="1" x="3213"/>
        <item m="1" x="1057"/>
        <item m="1" x="3918"/>
        <item m="1" x="7140"/>
        <item m="1" x="673"/>
        <item m="1" x="2698"/>
        <item m="1" x="7294"/>
        <item m="1" x="3426"/>
        <item m="1" x="5115"/>
        <item m="1" x="557"/>
        <item m="1" x="3919"/>
        <item m="1" x="6874"/>
        <item m="1" x="5745"/>
        <item m="1" x="6068"/>
        <item m="1" x="3891"/>
        <item m="1" x="2629"/>
        <item m="1" x="4442"/>
        <item m="1" x="2790"/>
        <item m="1" x="6542"/>
        <item m="1" x="5601"/>
        <item m="1" x="2180"/>
        <item m="1" x="5656"/>
        <item m="1" x="3415"/>
        <item m="1" x="2575"/>
        <item m="1" x="7885"/>
        <item m="1" x="7059"/>
        <item m="1" x="7413"/>
        <item m="1" x="5205"/>
        <item m="1" x="4861"/>
        <item m="1" x="6292"/>
        <item m="1" x="1717"/>
        <item m="1" x="862"/>
        <item m="1" x="5892"/>
        <item m="1" x="5086"/>
        <item m="1" x="1292"/>
        <item m="1" x="1401"/>
        <item m="1" x="1792"/>
        <item m="1" x="2340"/>
        <item m="1" x="2115"/>
        <item m="1" x="356"/>
        <item m="1" x="2412"/>
        <item m="1" x="573"/>
        <item m="1" x="7509"/>
        <item m="1" x="3923"/>
        <item m="1" x="1893"/>
        <item m="1" x="2424"/>
        <item m="1" x="7435"/>
        <item m="1" x="6158"/>
        <item m="1" x="2561"/>
        <item m="1" x="6952"/>
        <item m="1" x="3466"/>
        <item m="1" x="6002"/>
        <item m="1" x="1270"/>
        <item m="1" x="7901"/>
        <item m="1" x="2960"/>
        <item m="1" x="1316"/>
        <item m="1" x="3558"/>
        <item m="1" x="4284"/>
        <item m="1" x="533"/>
        <item m="1" x="5035"/>
        <item m="1" x="4615"/>
        <item m="1" x="6780"/>
        <item m="1" x="452"/>
        <item m="1" x="1453"/>
        <item m="1" x="1674"/>
        <item m="1" x="3694"/>
        <item m="1" x="1707"/>
        <item m="1" x="7588"/>
        <item m="1" x="7323"/>
        <item m="1" x="7816"/>
        <item m="1" x="7707"/>
        <item m="1" x="5464"/>
        <item m="1" x="1892"/>
        <item m="1" x="6331"/>
        <item m="1" x="4252"/>
        <item m="1" x="1421"/>
        <item m="1" x="3492"/>
        <item m="1" x="3714"/>
        <item m="1" x="882"/>
        <item m="1" x="6271"/>
        <item m="1" x="1771"/>
        <item m="1" x="3690"/>
        <item m="1" x="4671"/>
        <item m="1" x="6412"/>
        <item m="1" x="2946"/>
        <item m="1" x="5149"/>
        <item m="1" x="6349"/>
        <item m="1" x="4497"/>
        <item m="1" x="2127"/>
        <item m="1" x="3902"/>
        <item m="1" x="2819"/>
        <item m="1" x="7363"/>
        <item m="1" x="7501"/>
        <item m="1" x="6741"/>
        <item m="1" x="4251"/>
        <item m="1" x="4664"/>
        <item m="1" x="3435"/>
        <item m="1" x="6014"/>
        <item m="1" x="3183"/>
        <item m="1" x="353"/>
        <item m="1" x="4445"/>
        <item m="1" x="4981"/>
        <item m="1" x="4343"/>
        <item m="1" x="4679"/>
        <item m="1" x="5377"/>
        <item m="1" x="5411"/>
        <item m="1" x="7863"/>
        <item m="1" x="7402"/>
        <item m="1" x="4170"/>
        <item m="1" x="3230"/>
        <item m="1" x="990"/>
        <item m="1" x="6451"/>
        <item m="1" x="7292"/>
        <item m="1" x="1556"/>
        <item m="1" x="5349"/>
        <item m="1" x="4919"/>
        <item m="1" x="5620"/>
        <item m="1" x="792"/>
        <item m="1" x="2707"/>
        <item m="1" x="7644"/>
        <item m="1" x="4433"/>
        <item m="1" x="1193"/>
        <item m="1" x="6477"/>
        <item m="1" x="2405"/>
        <item m="1" x="7904"/>
        <item m="1" x="2646"/>
        <item m="1" x="6864"/>
        <item m="1" x="1593"/>
        <item m="1" x="2814"/>
        <item m="1" x="2097"/>
        <item m="1" x="3611"/>
        <item m="1" x="4059"/>
        <item m="1" x="7877"/>
        <item m="1" x="917"/>
        <item m="1" x="3442"/>
        <item m="1" x="5957"/>
        <item m="1" x="6683"/>
        <item m="1" x="6245"/>
        <item m="1" x="759"/>
        <item m="1" x="4139"/>
        <item m="1" x="2898"/>
        <item m="1" x="4495"/>
        <item m="1" x="4906"/>
        <item m="1" x="2193"/>
        <item m="1" x="5694"/>
        <item m="1" x="5554"/>
        <item m="1" x="6822"/>
        <item m="1" x="5052"/>
        <item m="1" x="4187"/>
        <item m="1" x="1948"/>
        <item m="1" x="4743"/>
        <item m="1" x="1275"/>
        <item m="1" x="1321"/>
        <item m="1" x="2953"/>
        <item m="1" x="6581"/>
        <item m="1" x="606"/>
        <item m="1" x="5465"/>
        <item m="1" x="1378"/>
        <item m="1" x="2188"/>
        <item m="1" x="2257"/>
        <item m="1" x="3231"/>
        <item m="1" x="7403"/>
        <item m="1" x="571"/>
        <item m="1" x="1776"/>
        <item m="1" x="4171"/>
        <item m="1" x="615"/>
        <item m="1" x="7196"/>
        <item m="1" x="2215"/>
        <item m="1" x="5559"/>
        <item m="1" x="6383"/>
        <item m="1" x="6089"/>
        <item m="1" x="6559"/>
        <item m="1" x="1638"/>
        <item m="1" x="1236"/>
        <item m="1" x="4825"/>
        <item m="1" x="6957"/>
        <item m="1" x="4378"/>
        <item m="1" x="5894"/>
        <item m="1" x="774"/>
        <item m="1" x="2402"/>
        <item m="1" x="4121"/>
        <item m="1" x="5503"/>
        <item m="1" x="7714"/>
        <item m="1" x="5355"/>
        <item m="1" x="7746"/>
        <item m="1" x="6700"/>
        <item m="1" x="1041"/>
        <item m="1" x="2920"/>
        <item m="1" x="1325"/>
        <item m="1" x="7399"/>
        <item m="1" x="6479"/>
        <item m="1" x="6883"/>
        <item m="1" x="1503"/>
        <item m="1" x="910"/>
        <item m="1" x="1043"/>
        <item m="1" x="7723"/>
        <item m="1" x="2163"/>
        <item m="1" x="5659"/>
        <item m="1" x="1241"/>
        <item m="1" x="7281"/>
        <item m="1" x="770"/>
        <item m="1" x="5099"/>
        <item m="1" x="6813"/>
        <item m="1" x="3302"/>
        <item m="1" x="3073"/>
        <item m="1" x="4227"/>
        <item m="1" x="6276"/>
        <item m="1" x="5829"/>
        <item m="1" x="4726"/>
        <item m="1" x="2611"/>
        <item m="1" x="2343"/>
        <item m="1" x="7871"/>
        <item m="1" x="1626"/>
        <item m="1" x="2333"/>
        <item m="1" x="5053"/>
        <item m="1" x="2914"/>
        <item m="1" x="4584"/>
        <item m="1" x="790"/>
        <item m="1" x="5777"/>
        <item m="1" x="718"/>
        <item m="1" x="3423"/>
        <item m="1" x="5315"/>
        <item m="1" x="7924"/>
        <item m="1" x="7834"/>
        <item m="1" x="7184"/>
        <item m="1" x="1582"/>
        <item m="1" x="1108"/>
        <item m="1" x="7390"/>
        <item m="1" x="2137"/>
        <item m="1" x="5074"/>
        <item m="1" x="1667"/>
        <item m="1" x="5571"/>
        <item m="1" x="3374"/>
        <item m="1" x="5106"/>
        <item m="1" x="1959"/>
        <item m="1" x="2200"/>
        <item m="1" x="5079"/>
        <item m="1" x="6044"/>
        <item m="1" x="2522"/>
        <item m="1" x="2492"/>
        <item m="1" x="1507"/>
        <item m="1" x="6364"/>
        <item m="1" x="4448"/>
        <item m="1" x="2512"/>
        <item m="1" x="2143"/>
        <item m="1" x="5288"/>
        <item m="1" x="3444"/>
        <item m="1" x="7394"/>
        <item m="1" x="2729"/>
        <item m="1" x="1435"/>
        <item m="1" x="7459"/>
        <item m="1" x="935"/>
        <item m="1" x="6850"/>
        <item m="1" x="3167"/>
        <item m="1" x="5582"/>
        <item m="1" x="2162"/>
        <item m="1" x="1898"/>
        <item m="1" x="4350"/>
        <item m="1" x="1171"/>
        <item m="1" x="7172"/>
        <item m="1" x="6556"/>
        <item m="1" x="7675"/>
        <item m="1" x="2024"/>
        <item m="1" x="893"/>
        <item m="1" x="4670"/>
        <item m="1" x="4686"/>
        <item m="1" x="5119"/>
        <item m="1" x="6110"/>
        <item m="1" x="2964"/>
        <item m="1" x="6607"/>
        <item m="1" x="3524"/>
        <item m="1" x="7898"/>
        <item m="1" x="7760"/>
        <item m="1" x="1199"/>
        <item m="1" x="2309"/>
        <item m="1" x="1118"/>
        <item m="1" x="6624"/>
        <item m="1" x="6230"/>
        <item m="1" x="7876"/>
        <item m="1" x="3424"/>
        <item m="1" x="5163"/>
        <item m="1" x="5810"/>
        <item m="1" x="2281"/>
        <item m="1" x="3011"/>
        <item m="1" x="1332"/>
        <item m="1" x="7879"/>
        <item m="1" x="7319"/>
        <item m="1" x="642"/>
        <item m="1" x="4878"/>
        <item m="1" x="2196"/>
        <item m="1" x="7618"/>
        <item m="1" x="5855"/>
        <item m="1" x="1644"/>
        <item m="1" x="2894"/>
        <item m="1" x="4730"/>
        <item m="1" x="3886"/>
        <item m="1" x="5800"/>
        <item m="1" x="7748"/>
        <item m="1" x="2052"/>
        <item m="1" x="5202"/>
        <item m="1" x="5501"/>
        <item m="1" x="4319"/>
        <item m="1" x="5308"/>
        <item m="1" x="3367"/>
        <item m="1" x="1554"/>
        <item m="1" x="3696"/>
        <item m="1" x="5147"/>
        <item m="1" x="4438"/>
        <item m="1" x="4194"/>
        <item m="1" x="2279"/>
        <item m="1" x="4911"/>
        <item m="1" x="3959"/>
        <item m="1" x="5951"/>
        <item m="1" x="4023"/>
        <item m="1" x="4354"/>
        <item m="1" x="7624"/>
        <item m="1" x="819"/>
        <item m="1" x="5467"/>
        <item m="1" x="5358"/>
        <item m="1" x="7141"/>
        <item m="1" x="2476"/>
        <item m="1" x="4479"/>
        <item m="1" x="6875"/>
        <item m="1" x="6512"/>
        <item m="1" x="294"/>
        <item m="1" x="4706"/>
        <item m="1" x="3733"/>
        <item m="1" x="6713"/>
        <item m="1" x="7011"/>
        <item m="1" x="2554"/>
        <item m="1" x="5978"/>
        <item m="1" x="7322"/>
        <item m="1" x="1353"/>
        <item m="1" x="2090"/>
        <item m="1" x="1429"/>
        <item m="1" x="2336"/>
        <item m="1" x="794"/>
        <item m="1" x="3247"/>
        <item m="1" x="5679"/>
        <item m="1" x="1186"/>
        <item m="1" x="4668"/>
        <item m="1" x="5037"/>
        <item m="1" x="5057"/>
        <item m="1" x="2773"/>
        <item m="1" x="6204"/>
        <item m="1" x="4846"/>
        <item m="1" x="6503"/>
        <item m="1" x="4536"/>
        <item m="1" x="2502"/>
        <item m="1" x="6155"/>
        <item m="1" x="4660"/>
        <item m="1" x="3441"/>
        <item m="1" x="365"/>
        <item m="1" x="911"/>
        <item m="1" x="3933"/>
        <item m="1" x="1326"/>
        <item m="1" x="6661"/>
        <item m="1" x="2557"/>
        <item m="1" x="5611"/>
        <item m="1" x="7521"/>
        <item m="1" x="2373"/>
        <item m="1" x="296"/>
        <item m="1" x="1013"/>
        <item m="1" x="7025"/>
        <item m="1" x="6639"/>
        <item m="1" x="3318"/>
        <item m="1" x="3402"/>
        <item m="1" x="1463"/>
        <item m="1" x="5436"/>
        <item m="1" x="5445"/>
        <item m="1" x="5483"/>
        <item m="1" x="1592"/>
        <item m="1" x="1125"/>
        <item m="1" x="4403"/>
        <item m="1" x="4225"/>
        <item m="1" x="5948"/>
        <item m="1" x="4999"/>
        <item m="1" x="6090"/>
        <item m="1" x="2861"/>
        <item m="1" x="1954"/>
        <item m="1" x="7418"/>
        <item m="1" x="7836"/>
        <item m="1" x="3578"/>
        <item m="1" x="2696"/>
        <item m="1" x="7568"/>
        <item m="1" x="6515"/>
        <item m="1" x="1518"/>
        <item m="1" x="3433"/>
        <item m="1" x="3144"/>
        <item m="1" x="4198"/>
        <item m="1" x="4986"/>
        <item m="1" x="6857"/>
        <item m="1" x="6538"/>
        <item m="1" x="7155"/>
        <item m="1" x="4135"/>
        <item m="1" x="7088"/>
        <item m="1" x="6095"/>
        <item m="1" x="1138"/>
        <item m="1" x="6361"/>
        <item m="1" x="7711"/>
        <item m="1" x="1390"/>
        <item m="1" x="4823"/>
        <item m="1" x="1032"/>
        <item m="1" x="4619"/>
        <item m="1" x="3547"/>
        <item m="1" x="6821"/>
        <item m="1" x="7017"/>
        <item m="1" x="2378"/>
        <item m="1" x="1780"/>
        <item m="1" x="5300"/>
        <item m="1" x="634"/>
        <item m="1" x="5371"/>
        <item m="1" x="1612"/>
        <item m="1" x="756"/>
        <item m="1" x="6450"/>
        <item m="1" x="4694"/>
        <item m="1" x="5755"/>
        <item m="1" x="648"/>
        <item m="1" x="2136"/>
        <item m="1" x="1664"/>
        <item m="1" x="6914"/>
        <item m="1" x="1128"/>
        <item m="1" x="6267"/>
        <item m="1" x="1142"/>
        <item m="1" x="7048"/>
        <item m="1" x="5094"/>
        <item m="1" x="1916"/>
        <item m="1" x="3458"/>
        <item m="1" x="5138"/>
        <item m="1" x="3869"/>
        <item m="1" x="4021"/>
        <item m="1" x="6980"/>
        <item m="1" x="6405"/>
        <item m="1" x="1658"/>
        <item m="1" x="7102"/>
        <item m="1" x="1183"/>
        <item m="1" x="2834"/>
        <item m="1" x="4506"/>
        <item m="1" x="3556"/>
        <item m="1" x="2959"/>
        <item m="1" x="335"/>
        <item m="1" x="5271"/>
        <item m="1" x="7513"/>
        <item m="1" x="7238"/>
        <item m="1" x="3227"/>
        <item m="1" x="431"/>
        <item m="1" x="4428"/>
        <item m="1" x="4942"/>
        <item m="1" x="3618"/>
        <item m="1" x="2635"/>
        <item m="1" x="378"/>
        <item m="1" x="5291"/>
        <item m="1" x="5092"/>
        <item m="1" x="4255"/>
        <item m="1" x="5588"/>
        <item m="1" x="3624"/>
        <item m="1" x="2972"/>
        <item m="1" x="3613"/>
        <item m="1" x="4752"/>
        <item m="1" x="6211"/>
        <item m="1" x="4371"/>
        <item m="1" x="789"/>
        <item m="1" x="6022"/>
        <item m="1" x="2451"/>
        <item m="1" x="2838"/>
        <item m="1" x="522"/>
        <item m="1" x="5345"/>
        <item m="1" x="1750"/>
        <item m="1" x="6264"/>
        <item m="1" x="7166"/>
        <item m="1" x="5123"/>
        <item m="1" x="6630"/>
        <item m="1" x="739"/>
        <item m="1" x="3489"/>
        <item m="1" x="2346"/>
        <item m="1" x="907"/>
        <item m="1" x="1567"/>
        <item m="1" x="1492"/>
        <item m="1" x="3037"/>
        <item m="1" x="3532"/>
        <item m="1" x="4741"/>
        <item m="1" x="4604"/>
        <item m="1" x="4923"/>
        <item m="1" x="7303"/>
        <item m="1" x="3963"/>
        <item m="1" x="3327"/>
        <item m="1" x="1082"/>
        <item m="1" x="915"/>
        <item m="1" x="3400"/>
        <item m="1" x="7645"/>
        <item m="1" x="2244"/>
        <item m="1" x="5191"/>
        <item m="1" x="959"/>
        <item m="1" x="7750"/>
        <item m="1" x="5422"/>
        <item m="1" x="494"/>
        <item m="1" x="5145"/>
        <item m="1" x="4013"/>
        <item m="1" x="5478"/>
        <item m="1" x="7668"/>
        <item m="1" x="6698"/>
        <item m="1" x="1953"/>
        <item m="1" x="4641"/>
        <item m="1" x="7105"/>
        <item m="1" x="7525"/>
        <item m="1" x="737"/>
        <item m="1" x="3450"/>
        <item m="1" x="3293"/>
        <item m="1" x="1077"/>
        <item m="1" x="1587"/>
        <item m="1" x="7805"/>
        <item m="1" x="2794"/>
        <item m="1" x="6300"/>
        <item m="1" x="5013"/>
        <item m="1" x="1461"/>
        <item m="1" x="2904"/>
        <item m="1" x="2831"/>
        <item m="1" x="4647"/>
        <item m="1" x="7903"/>
        <item m="1" x="1004"/>
        <item m="1" x="4261"/>
        <item m="1" x="7961"/>
        <item m="1" x="6756"/>
        <item m="1" x="5721"/>
        <item m="1" x="3451"/>
        <item m="1" x="4850"/>
        <item m="1" x="5845"/>
        <item m="1" x="3505"/>
        <item m="1" x="305"/>
        <item m="1" x="787"/>
        <item m="1" x="3196"/>
        <item m="1" x="4826"/>
        <item m="1" x="5165"/>
        <item m="1" x="7032"/>
        <item m="1" x="5797"/>
        <item m="1" x="396"/>
        <item m="1" x="7345"/>
        <item m="1" x="5091"/>
        <item m="1" x="7712"/>
        <item m="1" x="2668"/>
        <item m="1" x="7492"/>
        <item m="1" x="6193"/>
        <item m="1" x="5471"/>
        <item m="1" x="7788"/>
        <item m="1" x="1669"/>
        <item m="1" x="2644"/>
        <item m="1" x="5275"/>
        <item m="1" x="5811"/>
        <item m="1" x="6243"/>
        <item m="1" x="3888"/>
        <item m="1" x="2440"/>
        <item m="1" x="7431"/>
        <item m="1" x="1380"/>
        <item m="1" x="4815"/>
        <item m="1" x="6747"/>
        <item m="1" x="5134"/>
        <item m="1" x="4488"/>
        <item m="1" x="4262"/>
        <item m="1" x="480"/>
        <item m="1" x="1834"/>
        <item m="1" x="6988"/>
        <item m="1" x="4106"/>
        <item m="1" x="7074"/>
        <item m="1" x="1757"/>
        <item m="1" x="1684"/>
        <item m="1" x="3641"/>
        <item m="1" x="7372"/>
        <item m="1" x="7049"/>
        <item m="1" x="7433"/>
        <item m="1" x="7204"/>
        <item m="1" x="2937"/>
        <item m="1" x="5558"/>
        <item m="1" x="2108"/>
        <item m="1" x="5934"/>
        <item m="1" x="6142"/>
        <item m="1" x="2504"/>
        <item m="1" x="1588"/>
        <item m="1" x="7575"/>
        <item m="1" x="3265"/>
        <item m="1" x="4503"/>
        <item m="1" x="5386"/>
        <item m="1" x="6950"/>
        <item m="1" x="3958"/>
        <item m="1" x="1436"/>
        <item m="1" x="5466"/>
        <item m="1" x="7304"/>
        <item m="1" x="6481"/>
        <item m="1" x="4450"/>
        <item m="1" x="1084"/>
        <item m="1" x="730"/>
        <item m="1" x="5272"/>
        <item m="1" x="868"/>
        <item m="1" x="3787"/>
        <item m="1" x="1487"/>
        <item m="1" x="2057"/>
        <item m="1" x="6421"/>
        <item m="1" x="3555"/>
        <item m="1" x="1634"/>
        <item m="1" x="2774"/>
        <item m="1" x="7858"/>
        <item m="1" x="5956"/>
        <item m="1" x="3469"/>
        <item m="1" x="1758"/>
        <item m="1" x="3335"/>
        <item m="1" x="404"/>
        <item m="1" x="3389"/>
        <item m="1" x="2745"/>
        <item m="1" x="5539"/>
        <item m="1" x="6746"/>
        <item m="1" x="6851"/>
        <item m="1" x="2580"/>
        <item m="1" x="6424"/>
        <item m="1" x="5204"/>
        <item m="1" x="4470"/>
        <item m="1" x="560"/>
        <item m="1" x="2866"/>
        <item m="1" x="1184"/>
        <item m="1" x="367"/>
        <item m="1" x="2327"/>
        <item m="1" x="501"/>
        <item m="1" x="7642"/>
        <item m="1" x="7679"/>
        <item m="1" x="3225"/>
        <item m="1" x="1251"/>
        <item m="1" x="326"/>
        <item m="1" x="1413"/>
        <item m="1" x="905"/>
        <item m="1" x="7580"/>
        <item m="1" x="5406"/>
        <item m="1" x="3660"/>
        <item m="1" x="7066"/>
        <item m="1" x="7966"/>
        <item m="1" x="829"/>
        <item m="1" x="3684"/>
        <item m="1" x="5245"/>
        <item m="1" x="304"/>
        <item m="1" x="7260"/>
        <item m="1" x="6297"/>
        <item m="1" x="6804"/>
        <item m="1" x="6596"/>
        <item m="1" x="4243"/>
        <item m="1" x="2446"/>
        <item m="1" x="4047"/>
        <item m="1" x="3309"/>
        <item m="1" x="6648"/>
        <item m="1" x="7254"/>
        <item m="1" x="4451"/>
        <item m="1" x="3319"/>
        <item m="1" x="6800"/>
        <item m="1" x="6508"/>
        <item m="1" x="1908"/>
        <item m="1" x="3848"/>
        <item m="1" x="3539"/>
        <item m="1" x="2616"/>
        <item m="1" x="7988"/>
        <item m="1" x="7342"/>
        <item m="1" x="4452"/>
        <item m="1" x="1610"/>
        <item m="1" x="2494"/>
        <item m="1" x="7047"/>
        <item m="1" x="2688"/>
        <item m="1" x="6893"/>
        <item m="1" x="6173"/>
        <item m="1" x="7182"/>
        <item m="1" x="7860"/>
        <item m="1" x="7405"/>
        <item m="1" x="1445"/>
        <item m="1" x="5249"/>
        <item m="1" x="4499"/>
        <item m="1" x="6053"/>
        <item m="1" x="2985"/>
        <item m="1" x="7070"/>
        <item m="1" x="6149"/>
        <item m="1" x="5788"/>
        <item m="1" x="1454"/>
        <item m="1" x="6322"/>
        <item m="1" x="5468"/>
        <item m="1" x="6459"/>
        <item m="1" x="5874"/>
        <item m="1" x="4673"/>
        <item m="1" x="7489"/>
        <item m="1" x="7351"/>
        <item m="1" x="2581"/>
        <item m="1" x="6313"/>
        <item m="1" x="1431"/>
        <item m="1" x="7510"/>
        <item m="1" x="924"/>
        <item m="1" x="1698"/>
        <item m="1" x="5487"/>
        <item m="1" x="2602"/>
        <item m="1" x="4144"/>
        <item m="1" x="524"/>
        <item m="1" x="5058"/>
        <item m="1" x="3453"/>
        <item m="1" x="1478"/>
        <item m="1" x="5169"/>
        <item m="1" x="5210"/>
        <item m="1" x="6027"/>
        <item m="1" x="5541"/>
        <item m="1" x="2153"/>
        <item m="1" x="3253"/>
        <item m="1" x="6289"/>
        <item m="1" x="2788"/>
        <item m="1" x="6941"/>
        <item m="1" x="1504"/>
        <item m="1" x="1608"/>
        <item m="1" x="1873"/>
        <item m="1" x="3504"/>
        <item m="1" x="684"/>
        <item m="1" x="4970"/>
        <item m="1" x="2868"/>
        <item m="1" x="2133"/>
        <item m="1" x="7922"/>
        <item m="1" x="5398"/>
        <item m="1" x="7884"/>
        <item m="1" x="3662"/>
        <item m="1" x="3551"/>
        <item m="1" x="685"/>
        <item m="1" x="7890"/>
        <item m="1" x="2750"/>
        <item m="1" x="1414"/>
        <item m="1" x="903"/>
        <item m="1" x="3031"/>
        <item m="1" x="4881"/>
        <item m="1" x="6583"/>
        <item m="1" x="6216"/>
        <item m="1" x="6082"/>
        <item m="1" x="478"/>
        <item m="1" x="2951"/>
        <item m="1" x="852"/>
        <item m="1" x="7287"/>
        <item m="1" x="6783"/>
        <item m="1" x="4360"/>
        <item m="1" x="1197"/>
        <item m="1" x="6112"/>
        <item m="1" x="1917"/>
        <item m="1" x="946"/>
        <item m="1" x="3584"/>
        <item m="1" x="5000"/>
        <item m="1" x="1519"/>
        <item m="1" x="521"/>
        <item m="1" x="3719"/>
        <item m="1" x="2165"/>
        <item m="1" x="6094"/>
        <item m="1" x="5226"/>
        <item m="1" x="679"/>
        <item m="1" x="7195"/>
        <item m="1" x="4855"/>
        <item m="1" x="3192"/>
        <item m="1" x="3747"/>
        <item m="1" x="7920"/>
        <item m="1" x="6416"/>
        <item m="1" x="7229"/>
        <item m="1" x="7912"/>
        <item m="1" x="2578"/>
        <item m="1" x="7171"/>
        <item m="1" x="4382"/>
        <item m="1" x="3030"/>
        <item m="1" x="5980"/>
        <item m="1" x="4865"/>
        <item m="1" x="7631"/>
        <item m="1" x="2965"/>
        <item m="1" x="6233"/>
        <item m="1" x="7022"/>
        <item m="1" x="7918"/>
        <item m="1" x="7054"/>
        <item m="1" x="4954"/>
        <item m="1" x="4781"/>
        <item m="1" x="7519"/>
        <item m="1" x="4453"/>
        <item m="1" x="3069"/>
        <item m="1" x="1775"/>
        <item m="1" x="7954"/>
        <item m="1" x="2998"/>
        <item m="1" x="6716"/>
        <item m="1" x="4057"/>
        <item m="1" x="2663"/>
        <item m="1" x="7098"/>
        <item m="1" x="6042"/>
        <item m="1" x="978"/>
        <item m="1" x="2430"/>
        <item m="1" x="6120"/>
        <item m="1" x="2121"/>
        <item m="1" x="3210"/>
        <item m="1" x="7191"/>
        <item m="1" x="7710"/>
        <item m="1" x="5765"/>
        <item m="1" x="3517"/>
        <item m="1" x="6334"/>
        <item m="1" x="1231"/>
        <item m="1" x="7587"/>
        <item m="1" x="659"/>
        <item m="1" x="559"/>
        <item m="1" x="1079"/>
        <item m="1" x="2414"/>
        <item m="1" x="1161"/>
        <item m="1" x="921"/>
        <item m="1" x="5658"/>
        <item m="1" x="3245"/>
        <item m="1" x="4379"/>
        <item m="1" x="1196"/>
        <item m="1" x="2634"/>
        <item m="1" x="5050"/>
        <item m="1" x="612"/>
        <item m="1" x="1348"/>
        <item m="1" x="6599"/>
        <item m="1" x="5522"/>
        <item m="1" x="5116"/>
        <item m="1" x="1362"/>
        <item m="1" x="5473"/>
        <item m="1" x="7829"/>
        <item m="1" x="1025"/>
        <item m="1" x="5080"/>
        <item m="1" x="4027"/>
        <item m="1" x="4934"/>
        <item m="1" x="6184"/>
        <item m="1" x="540"/>
        <item m="1" x="7861"/>
        <item m="1" x="4168"/>
        <item m="1" x="3483"/>
        <item m="1" x="5821"/>
        <item m="1" x="7242"/>
        <item m="1" x="1971"/>
        <item m="1" x="5704"/>
        <item m="1" x="5394"/>
        <item m="1" x="6937"/>
        <item m="1" x="2733"/>
        <item m="1" x="7266"/>
        <item m="1" x="2247"/>
        <item m="1" x="4890"/>
        <item m="1" x="2661"/>
        <item m="1" x="7434"/>
        <item m="1" x="2821"/>
        <item m="1" x="3377"/>
        <item m="1" x="5983"/>
        <item m="1" x="3479"/>
        <item m="1" x="4737"/>
        <item m="1" x="5194"/>
        <item m="1" x="778"/>
        <item m="1" x="5019"/>
        <item m="1" x="1708"/>
        <item m="1" x="325"/>
        <item m="1" x="4799"/>
        <item m="1" x="1721"/>
        <item m="1" x="7474"/>
        <item m="1" x="2407"/>
        <item m="1" x="4334"/>
        <item m="1" x="1716"/>
        <item m="1" x="5006"/>
        <item m="1" x="7256"/>
        <item m="1" x="4540"/>
        <item m="1" x="3550"/>
        <item m="1" x="4213"/>
        <item m="1" x="6787"/>
        <item m="1" x="5910"/>
        <item m="1" x="1225"/>
        <item m="1" x="7043"/>
        <item m="1" x="5538"/>
        <item m="1" x="2110"/>
        <item m="1" x="4901"/>
        <item m="1" x="7042"/>
        <item m="1" x="5625"/>
        <item m="1" x="5935"/>
        <item m="1" x="3075"/>
        <item m="1" x="6171"/>
        <item m="1" x="7678"/>
        <item m="1" x="831"/>
        <item m="1" x="4363"/>
        <item m="1" x="6763"/>
        <item m="1" x="5857"/>
        <item m="1" x="513"/>
        <item m="1" x="1859"/>
        <item m="1" x="7865"/>
        <item m="1" x="1364"/>
        <item m="1" x="6802"/>
        <item m="1" x="1036"/>
        <item m="1" x="5994"/>
        <item m="1" x="5198"/>
        <item m="1" x="2807"/>
        <item m="1" x="6617"/>
        <item m="1" x="1007"/>
        <item m="1" x="6474"/>
        <item m="1" x="2980"/>
        <item m="1" x="4948"/>
        <item m="1" x="2151"/>
        <item m="1" x="2641"/>
        <item m="1" x="3563"/>
        <item m="1" x="1302"/>
        <item m="1" x="6870"/>
        <item m="1" x="2152"/>
        <item m="1" x="710"/>
        <item m="1" x="327"/>
        <item m="1" x="6525"/>
        <item m="1" x="7133"/>
        <item m="1" x="671"/>
        <item m="1" x="4063"/>
        <item m="1" x="4045"/>
        <item m="1" x="7691"/>
        <item m="1" x="6160"/>
        <item m="1" x="4076"/>
        <item m="1" x="7756"/>
        <item m="1" x="7929"/>
        <item m="1" x="2631"/>
        <item m="1" x="1216"/>
        <item m="1" x="4933"/>
        <item m="1" x="355"/>
        <item m="1" x="3161"/>
        <item m="1" x="3112"/>
        <item m="1" x="1969"/>
        <item m="1" x="3648"/>
        <item m="1" x="5650"/>
        <item m="1" x="3156"/>
        <item m="1" x="3598"/>
        <item m="1" x="3953"/>
        <item m="1" x="3092"/>
        <item m="1" x="6744"/>
        <item m="1" x="3249"/>
        <item m="1" x="7731"/>
        <item m="1" x="4322"/>
        <item m="1" x="2613"/>
        <item m="1" x="4136"/>
        <item m="1" x="3707"/>
        <item m="1" x="7579"/>
        <item m="1" x="1752"/>
        <item m="1" x="3263"/>
        <item m="1" x="914"/>
        <item m="1" x="7325"/>
        <item m="1" x="5113"/>
        <item m="1" x="6437"/>
        <item m="1" x="402"/>
        <item m="1" x="7759"/>
        <item m="1" x="7611"/>
        <item m="1" x="7577"/>
        <item m="1" x="7428"/>
        <item m="1" x="6970"/>
        <item m="1" x="1023"/>
        <item m="1" x="6774"/>
        <item m="1" x="3812"/>
        <item m="1" x="5968"/>
        <item m="1" x="4711"/>
        <item m="1" x="1534"/>
        <item m="1" x="5218"/>
        <item m="1" x="384"/>
        <item m="1" x="3950"/>
        <item m="1" x="1604"/>
        <item m="1" x="7030"/>
        <item m="1" x="6644"/>
        <item m="1" x="5075"/>
        <item m="1" x="5647"/>
        <item m="1" x="1520"/>
        <item m="1" x="6569"/>
        <item m="1" x="994"/>
        <item m="1" x="3858"/>
        <item m="1" x="1440"/>
        <item m="1" x="4199"/>
        <item m="1" x="1221"/>
        <item m="1" x="7554"/>
        <item m="1" x="4659"/>
        <item m="1" x="6001"/>
        <item m="1" x="7727"/>
        <item m="1" x="7223"/>
        <item m="1" x="7269"/>
        <item m="1" x="5722"/>
        <item m="1" x="5354"/>
        <item m="1" x="6537"/>
        <item m="1" x="2319"/>
        <item m="1" x="3965"/>
        <item m="1" x="4418"/>
        <item m="1" x="5416"/>
        <item m="1" x="3879"/>
        <item m="1" x="6205"/>
        <item m="1" x="3264"/>
        <item m="1" x="5331"/>
        <item m="1" x="6956"/>
        <item m="1" x="6417"/>
        <item m="1" x="4649"/>
        <item m="1" x="7635"/>
        <item m="1" x="3985"/>
        <item m="1" x="6096"/>
        <item m="1" x="3431"/>
        <item m="1" x="6318"/>
        <item m="1" x="1958"/>
        <item m="1" x="1352"/>
        <item m="1" x="3107"/>
        <item m="1" x="5002"/>
        <item m="1" x="6946"/>
        <item m="1" x="4951"/>
        <item m="1" x="4630"/>
        <item m="1" x="6377"/>
        <item m="1" x="4932"/>
        <item m="1" x="1822"/>
        <item m="1" x="7168"/>
        <item m="1" x="3448"/>
        <item m="1" x="4813"/>
        <item m="1" x="1498"/>
        <item m="1" x="7962"/>
        <item m="1" x="2067"/>
        <item m="1" x="4413"/>
        <item m="1" x="6106"/>
        <item m="1" x="4467"/>
        <item m="1" x="3573"/>
        <item m="1" x="784"/>
        <item m="1" x="7198"/>
        <item m="1" x="6325"/>
        <item m="1" x="1713"/>
        <item m="1" x="2847"/>
        <item m="1" x="4203"/>
        <item m="1" x="6175"/>
        <item m="1" x="2397"/>
        <item m="1" x="375"/>
        <item m="1" x="1039"/>
        <item m="1" x="1904"/>
        <item m="1" x="6878"/>
        <item m="1" x="339"/>
        <item m="1" x="6967"/>
        <item m="1" x="7058"/>
        <item m="1" x="6023"/>
        <item m="1" x="3325"/>
        <item m="1" x="5401"/>
        <item m="1" x="2342"/>
        <item m="1" x="2568"/>
        <item m="1" x="5353"/>
        <item m="1" x="2061"/>
        <item m="1" x="3503"/>
        <item m="1" x="7734"/>
        <item m="1" x="2403"/>
        <item m="1" x="3046"/>
        <item m="1" x="6366"/>
        <item m="1" x="2692"/>
        <item m="1" x="4367"/>
        <item m="1" x="7537"/>
        <item m="1" x="6830"/>
        <item m="1" x="5012"/>
        <item m="1" x="483"/>
        <item m="1" x="2648"/>
        <item m="1" x="3409"/>
        <item m="1" x="6228"/>
        <item m="1" x="4447"/>
        <item m="1" x="5881"/>
        <item m="1" x="1789"/>
        <item m="1" x="4388"/>
        <item m="1" x="1848"/>
        <item m="1" x="3478"/>
        <item m="1" x="1802"/>
        <item m="1" x="5195"/>
        <item m="1" x="6968"/>
        <item m="1" x="4516"/>
        <item m="1" x="943"/>
        <item m="1" x="3321"/>
        <item m="1" x="2816"/>
        <item m="1" x="1795"/>
        <item m="1" x="488"/>
        <item m="1" x="6078"/>
        <item m="1" x="2277"/>
        <item m="1" x="5805"/>
        <item m="1" x="2438"/>
        <item m="1" x="2267"/>
        <item m="1" x="3597"/>
        <item m="1" x="7340"/>
        <item m="1" x="3740"/>
        <item m="1" x="1124"/>
        <item m="1" x="879"/>
        <item m="1" x="3516"/>
        <item m="1" x="6554"/>
        <item m="1" x="7073"/>
        <item m="1" x="7068"/>
        <item m="1" x="6091"/>
        <item m="1" x="462"/>
        <item m="1" x="3710"/>
        <item m="1" x="1966"/>
        <item m="1" x="7305"/>
        <item m="1" x="532"/>
        <item m="1" x="4257"/>
        <item m="1" x="5614"/>
        <item m="1" x="6133"/>
        <item m="1" x="3671"/>
        <item m="1" x="5942"/>
        <item m="1" x="4035"/>
        <item m="1" x="2289"/>
        <item m="1" x="5076"/>
        <item m="1" x="7005"/>
        <item m="1" x="7122"/>
        <item m="1" x="5087"/>
        <item m="1" x="6167"/>
        <item m="1" x="2950"/>
        <item m="1" x="369"/>
        <item m="1" x="2594"/>
        <item m="1" x="331"/>
        <item m="1" x="3005"/>
        <item m="1" x="698"/>
        <item m="1" x="6983"/>
        <item m="1" x="3723"/>
        <item m="1" x="7684"/>
        <item m="1" x="5362"/>
        <item m="1" x="3621"/>
        <item m="1" x="7857"/>
        <item m="1" x="3420"/>
        <item m="1" x="4945"/>
        <item m="1" x="1159"/>
        <item m="1" x="7780"/>
        <item m="1" x="5918"/>
        <item m="1" x="2566"/>
        <item m="1" x="5109"/>
        <item m="1" x="6181"/>
        <item m="1" x="6291"/>
        <item m="1" x="4297"/>
        <item m="1" x="1705"/>
        <item m="1" x="4476"/>
        <item m="1" x="4308"/>
        <item m="1" x="797"/>
        <item m="1" x="7406"/>
        <item m="1" x="3756"/>
        <item m="1" x="6506"/>
        <item m="1" x="4010"/>
        <item m="1" x="2409"/>
        <item m="1" x="4940"/>
        <item m="1" x="5298"/>
        <item m="1" x="980"/>
        <item m="1" x="5932"/>
        <item m="1" x="5670"/>
        <item m="1" x="3401"/>
        <item m="1" x="5215"/>
        <item m="1" x="2208"/>
        <item m="1" x="7210"/>
        <item m="1" x="6776"/>
        <item m="1" x="2029"/>
        <item m="1" x="4748"/>
        <item m="1" x="4542"/>
        <item m="1" x="7295"/>
        <item m="1" x="7081"/>
        <item m="1" x="6691"/>
        <item m="1" x="3884"/>
        <item m="1" x="1649"/>
        <item m="1" x="7480"/>
        <item m="1" x="4160"/>
        <item m="1" x="3241"/>
        <item m="1" x="6631"/>
        <item m="1" x="4478"/>
        <item m="1" x="1143"/>
        <item m="1" x="6380"/>
        <item m="1" x="715"/>
        <item m="1" x="7888"/>
        <item m="1" x="955"/>
        <item m="1" x="1110"/>
        <item m="1" x="4904"/>
        <item m="1" x="816"/>
        <item m="1" x="7228"/>
        <item m="1" x="5328"/>
        <item m="1" x="765"/>
        <item m="1" x="1715"/>
        <item m="1" x="2618"/>
        <item m="1" x="3865"/>
        <item m="1" x="3261"/>
        <item m="1" x="7864"/>
        <item m="1" x="3685"/>
        <item m="1" x="5596"/>
        <item m="1" x="7470"/>
        <item m="1" x="5034"/>
        <item m="1" x="7882"/>
        <item m="1" x="2297"/>
        <item m="1" x="511"/>
        <item m="1" x="1030"/>
        <item m="1" x="1269"/>
        <item m="1" x="362"/>
        <item m="1" x="6066"/>
        <item m="1" x="4435"/>
        <item m="1" x="3939"/>
        <item m="1" x="3768"/>
        <item m="1" x="7350"/>
        <item m="1" x="5605"/>
        <item m="1" x="7134"/>
        <item m="1" x="5880"/>
        <item m="1" x="3748"/>
        <item m="1" x="6509"/>
        <item m="1" x="6486"/>
        <item m="1" x="5553"/>
        <item m="1" x="2043"/>
        <item m="1" x="6398"/>
        <item m="1" x="5953"/>
        <item m="1" x="6909"/>
        <item m="1" x="3028"/>
        <item m="1" x="705"/>
        <item m="1" x="1869"/>
        <item m="1" x="4858"/>
        <item m="1" x="2623"/>
        <item m="1" x="3604"/>
        <item m="1" x="1922"/>
        <item m="1" x="6231"/>
        <item m="1" x="6013"/>
        <item m="1" x="1635"/>
        <item m="1" x="6465"/>
        <item m="1" x="1096"/>
        <item m="1" x="2269"/>
        <item m="1" x="6150"/>
        <item m="1" x="2565"/>
        <item m="1" x="6940"/>
        <item m="1" x="2186"/>
        <item m="1" x="6041"/>
        <item m="1" x="6974"/>
        <item m="1" x="4285"/>
        <item m="1" x="3454"/>
        <item m="1" x="5947"/>
        <item m="1" x="4043"/>
        <item m="1" x="336"/>
        <item m="1" x="6910"/>
        <item m="1" x="2320"/>
        <item m="1" x="5242"/>
        <item m="1" x="3137"/>
        <item m="1" x="390"/>
        <item m="1" x="1331"/>
        <item m="1" x="7597"/>
        <item m="1" x="5010"/>
        <item m="1" x="3034"/>
        <item m="1" x="4916"/>
        <item m="1" x="720"/>
        <item m="1" x="1337"/>
        <item m="1" x="1250"/>
        <item m="1" x="6748"/>
        <item m="1" x="1146"/>
        <item m="1" x="2049"/>
        <item m="1" x="3422"/>
        <item m="1" x="6920"/>
        <item m="1" x="3217"/>
        <item m="1" x="5004"/>
        <item m="1" x="6825"/>
        <item m="1" x="3132"/>
        <item m="1" x="6742"/>
        <item m="1" x="3125"/>
        <item m="1" x="4090"/>
        <item m="1" x="3203"/>
        <item m="1" x="1452"/>
        <item m="1" x="3308"/>
        <item m="1" x="4995"/>
        <item m="1" x="1265"/>
        <item m="1" x="5029"/>
        <item m="1" x="5028"/>
        <item m="1" x="3211"/>
        <item m="1" x="1261"/>
        <item m="1" x="6818"/>
        <item m="1" x="6831"/>
        <item m="1" x="6947"/>
        <item m="1" x="6931"/>
        <item m="1" x="5124"/>
        <item m="1" x="5181"/>
        <item m="1" x="1357"/>
        <item m="1" x="4041"/>
        <item m="1" x="1371"/>
        <item m="1" x="844"/>
        <item m="1" x="6847"/>
        <item m="1" x="3777"/>
        <item m="1" x="446"/>
        <item m="1" x="5566"/>
        <item m="1" x="4605"/>
        <item m="1" x="7064"/>
        <item m="1" x="952"/>
        <item m="1" x="4235"/>
        <item m="1" x="3484"/>
        <item m="1" x="2483"/>
        <item m="1" x="5225"/>
        <item m="1" x="5246"/>
        <item m="1" x="2552"/>
        <item m="1" x="2647"/>
        <item m="1" x="6298"/>
        <item m="1" x="6202"/>
        <item m="1" x="650"/>
        <item m="1" x="7802"/>
        <item m="1" x="2325"/>
        <item m="1" x="2158"/>
        <item m="1" x="7167"/>
        <item m="1" x="6880"/>
        <item m="1" x="3033"/>
        <item m="1" x="3025"/>
        <item m="1" x="6123"/>
        <item m="1" x="5327"/>
        <item m="1" x="5916"/>
        <item m="1" x="5631"/>
        <item m="1" x="1798"/>
        <item m="1" x="4426"/>
        <item m="1" x="4971"/>
        <item m="1" x="4296"/>
        <item m="1" x="2997"/>
        <item m="1" x="2123"/>
        <item m="1" x="1459"/>
        <item m="1" x="4549"/>
        <item m="1" x="409"/>
        <item m="1" x="2615"/>
        <item m="1" x="5248"/>
        <item m="1" x="3443"/>
        <item m="1" x="7673"/>
        <item m="1" x="4566"/>
        <item m="1" x="4636"/>
        <item m="1" x="2767"/>
        <item m="1" x="5664"/>
        <item m="1" x="3839"/>
        <item m="1" x="688"/>
        <item m="1" x="5261"/>
        <item m="1" x="3340"/>
        <item m="1" x="6329"/>
        <item m="1" x="5727"/>
        <item m="1" x="757"/>
        <item m="1" x="2765"/>
        <item m="1" x="2197"/>
        <item m="1" x="1736"/>
        <item m="1" x="4926"/>
        <item m="1" x="840"/>
        <item m="1" x="3468"/>
        <item m="1" x="6540"/>
        <item m="1" x="1886"/>
        <item m="1" x="5045"/>
        <item m="1" x="4229"/>
        <item m="1" x="2358"/>
        <item m="1" x="969"/>
        <item m="1" x="6814"/>
        <item m="1" x="7451"/>
        <item m="1" x="371"/>
        <item m="1" x="7348"/>
        <item m="1" x="2604"/>
        <item m="1" x="4240"/>
        <item m="1" x="1095"/>
        <item m="1" x="6544"/>
        <item m="1" x="2027"/>
        <item m="1" x="7578"/>
        <item m="1" x="5514"/>
        <item m="1" x="6671"/>
        <item m="1" x="4217"/>
        <item m="1" x="7894"/>
        <item m="1" x="1993"/>
        <item m="1" x="6463"/>
        <item m="1" x="1218"/>
        <item m="1" x="5840"/>
        <item m="1" x="716"/>
        <item m="1" x="486"/>
        <item m="1" x="3136"/>
        <item m="1" x="6873"/>
        <item m="1" x="6337"/>
        <item m="1" x="3274"/>
        <item m="1" x="3164"/>
        <item m="1" x="7053"/>
        <item m="1" x="1400"/>
        <item m="1" x="5808"/>
        <item m="1" x="3862"/>
        <item m="1" x="2472"/>
        <item m="1" x="2425"/>
        <item m="1" x="569"/>
        <item m="1" x="2720"/>
        <item m="1" x="2697"/>
        <item m="1" x="4421"/>
        <item m="1" x="7699"/>
        <item m="1" x="3038"/>
        <item m="1" x="5236"/>
        <item m="1" x="7522"/>
        <item m="1" x="7060"/>
        <item m="1" x="3818"/>
        <item m="1" x="485"/>
        <item m="1" x="4471"/>
        <item m="1" x="7318"/>
        <item m="1" x="7284"/>
        <item m="1" x="3123"/>
        <item m="1" x="4502"/>
        <item m="1" x="2103"/>
        <item m="1" x="1566"/>
        <item m="1" x="6188"/>
        <item m="1" x="1562"/>
        <item m="1" x="6726"/>
        <item m="1" x="317"/>
        <item m="1" x="1170"/>
        <item m="1" x="2053"/>
        <item m="1" x="3757"/>
        <item m="1" x="6121"/>
        <item m="1" x="601"/>
        <item m="1" x="2385"/>
        <item m="1" x="2075"/>
        <item m="1" x="1026"/>
        <item m="1" x="5617"/>
        <item m="1" x="7944"/>
        <item m="1" x="7468"/>
        <item m="1" x="1388"/>
        <item m="1" x="3066"/>
        <item m="1" x="2261"/>
        <item m="1" x="3006"/>
        <item m="1" x="5265"/>
        <item m="1" x="2470"/>
        <item m="1" x="5437"/>
        <item m="1" x="6074"/>
        <item m="1" x="5839"/>
        <item m="1" x="6866"/>
        <item m="1" x="3983"/>
        <item m="1" x="7649"/>
        <item m="1" x="1613"/>
        <item m="1" x="3991"/>
        <item m="1" x="7488"/>
        <item m="1" x="6758"/>
        <item m="1" x="2426"/>
        <item m="1" x="4344"/>
        <item m="1" x="1281"/>
        <item m="1" x="7608"/>
        <item m="1" x="6371"/>
        <item m="1" x="5809"/>
        <item m="1" x="5901"/>
        <item m="1" x="4356"/>
        <item m="1" x="2572"/>
        <item m="1" x="7930"/>
        <item m="1" x="412"/>
        <item m="1" x="4898"/>
        <item m="1" x="6896"/>
        <item m="1" x="6454"/>
        <item m="1" x="3901"/>
        <item m="1" x="3155"/>
        <item m="1" x="2712"/>
        <item m="1" x="7720"/>
        <item m="1" x="3271"/>
        <item m="1" x="929"/>
        <item m="1" x="5630"/>
        <item m="1" x="1287"/>
        <item m="1" x="2706"/>
        <item m="1" x="4484"/>
        <item m="1" x="5794"/>
        <item m="1" x="7023"/>
        <item m="1" x="7570"/>
        <item m="1" x="7651"/>
        <item m="1" x="5310"/>
        <item m="1" x="775"/>
        <item m="1" x="2548"/>
        <item m="1" x="7633"/>
        <item m="1" x="1772"/>
        <item m="1" x="5616"/>
        <item m="1" x="6541"/>
        <item m="1" x="7255"/>
        <item m="1" x="5590"/>
        <item m="1" x="6247"/>
        <item m="1" x="2691"/>
        <item m="1" x="3195"/>
        <item m="1" x="6226"/>
        <item m="1" x="6185"/>
        <item m="1" x="5818"/>
        <item m="1" x="6312"/>
        <item m="1" x="1702"/>
        <item m="1" x="6485"/>
        <item m="1" x="2650"/>
        <item m="1" x="1620"/>
        <item m="1" x="2823"/>
        <item m="1" x="7813"/>
        <item m="1" x="6710"/>
        <item m="1" x="3774"/>
        <item m="1" x="1741"/>
        <item m="1" x="5837"/>
        <item m="1" x="4836"/>
        <item m="1" x="2028"/>
        <item m="1" x="5238"/>
        <item m="1" x="451"/>
        <item m="1" x="5340"/>
        <item m="1" x="7452"/>
        <item m="1" x="7602"/>
        <item m="1" x="3398"/>
        <item m="1" x="5441"/>
        <item m="1" x="3987"/>
        <item m="1" x="4886"/>
        <item m="1" x="653"/>
        <item m="1" x="7614"/>
        <item m="1" x="7605"/>
        <item m="1" x="2893"/>
        <item m="1" x="769"/>
        <item m="1" x="493"/>
        <item m="1" x="5543"/>
        <item m="1" x="6627"/>
        <item m="1" x="3728"/>
        <item m="1" x="4758"/>
        <item m="1" x="2359"/>
        <item m="1" x="1381"/>
        <item m="1" x="2941"/>
        <item m="1" x="1490"/>
        <item m="1" x="822"/>
        <item m="1" x="6488"/>
        <item m="1" x="2731"/>
        <item m="1" x="4652"/>
        <item m="1" x="2341"/>
        <item m="1" x="5150"/>
        <item m="1" x="3291"/>
        <item m="1" x="2222"/>
        <item m="1" x="1571"/>
        <item m="1" x="799"/>
        <item m="1" x="2285"/>
        <item m="1" x="6730"/>
        <item m="1" x="5266"/>
        <item m="1" x="3564"/>
        <item m="1" x="4415"/>
        <item m="1" x="5325"/>
        <item m="1" x="6129"/>
        <item m="1" x="2225"/>
        <item m="1" x="2596"/>
        <item m="1" x="6562"/>
        <item m="1" x="2573"/>
        <item m="1" x="2159"/>
        <item m="1" x="3773"/>
        <item m="1" x="6426"/>
        <item m="1" x="3457"/>
        <item m="1" x="845"/>
        <item m="1" x="7020"/>
        <item m="1" x="7549"/>
        <item m="1" x="7245"/>
        <item m="1" x="2829"/>
        <item m="1" x="5772"/>
        <item m="1" x="2844"/>
        <item m="1" x="4755"/>
        <item m="1" x="1049"/>
        <item m="1" x="4007"/>
        <item m="1" x="5865"/>
        <item m="1" x="7935"/>
        <item m="1" x="345"/>
        <item m="1" x="1129"/>
        <item m="1" x="1333"/>
        <item m="1" x="6213"/>
        <item m="1" x="4173"/>
        <item m="1" x="3678"/>
        <item m="1" x="4221"/>
        <item m="1" x="1968"/>
        <item m="1" x="3938"/>
        <item m="1" x="2258"/>
        <item m="1" x="3665"/>
        <item m="1" x="6656"/>
        <item m="1" x="4104"/>
        <item m="1" x="3593"/>
        <item m="1" x="4260"/>
        <item m="1" x="4897"/>
        <item m="1" x="292"/>
        <item m="1" x="1450"/>
        <item m="1" x="3362"/>
        <item m="1" x="3883"/>
        <item m="1" x="3916"/>
        <item m="1" x="4277"/>
        <item m="1" x="2603"/>
        <item m="1" x="5931"/>
        <item m="1" x="2479"/>
        <item m="1" x="400"/>
        <item m="1" x="7665"/>
        <item m="1" x="7142"/>
        <item m="1" x="953"/>
        <item m="1" x="4817"/>
        <item m="1" x="1569"/>
        <item m="1" x="6222"/>
        <item m="1" x="4785"/>
        <item m="1" x="5321"/>
        <item m="1" x="2751"/>
        <item m="1" x="3395"/>
        <item m="1" x="6769"/>
        <item m="1" x="2335"/>
        <item m="1" x="3561"/>
        <item m="1" x="2317"/>
        <item m="1" x="7931"/>
        <item m="1" x="4626"/>
        <item m="1" x="2073"/>
        <item m="1" x="2793"/>
        <item m="1" x="7283"/>
        <item m="1" x="330"/>
        <item m="1" x="3002"/>
        <item m="1" x="6705"/>
        <item m="1" x="7622"/>
        <item m="1" x="1188"/>
        <item m="1" x="1308"/>
        <item m="1" x="738"/>
        <item m="1" x="1722"/>
        <item m="1" x="5724"/>
        <item m="1" x="1821"/>
        <item m="1" x="2231"/>
        <item m="1" x="4069"/>
        <item m="1" x="6881"/>
        <item m="1" x="1018"/>
        <item m="1" x="695"/>
        <item m="1" x="7412"/>
        <item m="1" x="635"/>
        <item m="1" x="2585"/>
        <item m="1" x="6124"/>
        <item m="1" x="1449"/>
        <item m="1" x="5512"/>
        <item m="1" x="7355"/>
        <item m="1" x="2339"/>
        <item m="1" x="6609"/>
        <item m="1" x="2363"/>
        <item m="1" x="5734"/>
        <item m="1" x="667"/>
        <item m="1" x="5056"/>
        <item m="1" x="7515"/>
        <item m="1" x="6697"/>
        <item m="1" x="3221"/>
        <item m="1" x="4977"/>
        <item m="1" x="7536"/>
        <item m="1" x="4239"/>
        <item m="1" x="5276"/>
        <item m="1" x="2689"/>
        <item m="1" x="3262"/>
        <item m="1" x="2442"/>
        <item m="1" x="5551"/>
        <item m="1" x="4281"/>
        <item m="1" x="846"/>
        <item m="1" x="3927"/>
        <item m="1" x="2921"/>
        <item m="1" x="5711"/>
        <item m="1" x="5142"/>
        <item m="1" x="1555"/>
        <item m="1" x="6781"/>
        <item m="1" x="7458"/>
        <item m="1" x="7289"/>
        <item m="1" x="693"/>
        <item m="1" x="5387"/>
        <item m="1" x="7690"/>
        <item m="1" x="3743"/>
        <item m="1" x="1121"/>
        <item m="1" x="3961"/>
        <item m="1" x="5974"/>
        <item m="1" x="2422"/>
        <item m="1" x="3425"/>
        <item m="1" x="6047"/>
        <item m="1" x="2907"/>
        <item m="1" x="5069"/>
        <item m="1" x="5434"/>
        <item m="1" x="859"/>
        <item m="1" x="2649"/>
        <item m="1" x="5613"/>
        <item m="1" x="7185"/>
        <item m="1" x="448"/>
        <item m="1" x="7676"/>
        <item m="1" x="2737"/>
        <item m="1" x="4472"/>
        <item m="1" x="5546"/>
        <item m="1" x="6055"/>
        <item m="1" x="4068"/>
        <item m="1" x="6521"/>
        <item m="1" x="2744"/>
        <item m="1" x="1622"/>
        <item m="1" x="2717"/>
        <item m="1" x="1646"/>
        <item m="1" x="5676"/>
        <item m="1" x="5296"/>
        <item m="1" x="7261"/>
        <item m="1" x="3943"/>
        <item m="1" x="2948"/>
        <item m="1" x="2496"/>
        <item m="1" x="537"/>
        <item m="1" x="1926"/>
        <item m="1" x="2413"/>
        <item m="1" x="4902"/>
        <item m="1" x="6057"/>
        <item m="1" x="7543"/>
        <item m="1" x="4130"/>
        <item m="1" x="3410"/>
        <item m="1" x="2912"/>
        <item m="1" x="6198"/>
        <item m="1" x="2149"/>
        <item m="1" x="4156"/>
        <item m="1" x="884"/>
        <item m="1" x="4000"/>
        <item m="1" x="523"/>
        <item m="1" x="5859"/>
        <item m="1" x="6906"/>
        <item m="1" x="3127"/>
        <item m="1" x="4657"/>
        <item m="1" x="387"/>
        <item m="1" x="530"/>
        <item m="1" x="4075"/>
        <item m="1" x="5746"/>
        <item m="1" x="4739"/>
        <item m="1" x="2460"/>
        <item m="1" x="3252"/>
        <item m="1" x="5129"/>
        <item m="1" x="2909"/>
        <item m="1" x="1682"/>
        <item m="1" x="4876"/>
        <item m="1" x="3647"/>
        <item m="1" x="6761"/>
        <item m="1" x="3605"/>
        <item m="1" x="2129"/>
        <item m="1" x="2801"/>
        <item m="1" x="1075"/>
        <item m="1" x="6823"/>
        <item m="1" x="3024"/>
        <item m="1" x="5323"/>
        <item m="1" x="2915"/>
        <item m="1" x="930"/>
        <item m="1" x="6660"/>
        <item m="1" x="7511"/>
        <item m="1" x="1976"/>
        <item m="1" x="5905"/>
        <item m="1" x="904"/>
        <item m="1" x="1457"/>
        <item m="1" x="5255"/>
        <item m="1" x="5709"/>
        <item m="1" x="3635"/>
        <item m="1" x="7621"/>
        <item m="1" x="3481"/>
        <item m="1" x="1182"/>
        <item m="1" x="1228"/>
        <item m="1" x="2677"/>
        <item m="1" x="5479"/>
        <item m="1" x="3817"/>
        <item m="1" x="1255"/>
        <item m="1" x="6797"/>
        <item m="1" x="7810"/>
        <item m="1" x="6792"/>
        <item m="1" x="1583"/>
        <item m="1" x="1650"/>
        <item m="1" x="989"/>
        <item m="1" x="1887"/>
        <item m="1" x="4572"/>
        <item m="1" x="1627"/>
        <item m="1" x="7385"/>
        <item m="1" x="3823"/>
        <item m="1" x="3779"/>
        <item m="1" x="4155"/>
        <item m="1" x="4456"/>
        <item m="1" x="7216"/>
        <item m="1" x="1483"/>
        <item m="1" x="7680"/>
        <item m="1" x="4422"/>
        <item m="1" x="7843"/>
        <item m="1" x="2954"/>
        <item m="1" x="3814"/>
        <item m="1" x="6877"/>
        <item m="1" x="1936"/>
        <item m="1" x="5036"/>
        <item m="1" x="5200"/>
        <item m="1" x="380"/>
        <item m="1" x="5946"/>
        <item m="1" x="7093"/>
        <item m="1" x="372"/>
        <item m="1" x="3445"/>
        <item m="1" x="3579"/>
        <item m="1" x="2499"/>
        <item m="1" x="2685"/>
        <item m="1" x="891"/>
        <item m="1" x="2516"/>
        <item m="1" x="4674"/>
        <item m="1" x="2664"/>
        <item m="1" x="1805"/>
        <item m="1" x="3885"/>
        <item m="1" x="3759"/>
        <item m="1" x="4644"/>
        <item m="1" x="5657"/>
        <item m="1" x="7594"/>
        <item m="1" x="5292"/>
        <item m="1" x="7528"/>
        <item m="1" x="3051"/>
        <item m="1" x="3004"/>
        <item m="1" x="6529"/>
        <item m="1" x="1019"/>
        <item m="1" x="3208"/>
        <item m="1" x="7424"/>
        <item m="1" x="1179"/>
        <item m="1" x="6858"/>
        <item m="1" x="2308"/>
        <item m="1" x="2870"/>
        <item m="1" x="1521"/>
        <item m="1" x="6995"/>
        <item m="1" x="2157"/>
        <item m="1" x="5341"/>
        <item m="1" x="7233"/>
        <item m="1" x="4822"/>
        <item m="1" x="6753"/>
        <item m="1" x="808"/>
        <item m="1" x="5178"/>
        <item m="1" x="5369"/>
        <item m="1" x="7207"/>
        <item m="1" x="4753"/>
        <item m="1" x="1033"/>
        <item m="1" x="4458"/>
        <item m="1" x="7257"/>
        <item m="1" x="4157"/>
        <item m="1" x="5796"/>
        <item m="1" x="3270"/>
        <item m="1" x="748"/>
        <item m="1" x="6192"/>
        <item m="1" x="6651"/>
        <item m="1" x="2704"/>
        <item m="1" x="3847"/>
        <item m="1" x="1930"/>
        <item m="1" x="5954"/>
        <item m="1" x="7055"/>
        <item m="1" x="405"/>
        <item m="1" x="4591"/>
        <item m="1" x="347"/>
        <item m="1" x="4786"/>
        <item m="1" x="3780"/>
        <item m="1" x="5628"/>
        <item m="1" x="3545"/>
        <item m="1" x="3465"/>
        <item m="1" x="5432"/>
        <item m="1" x="3827"/>
        <item m="1" x="5768"/>
        <item m="1" x="7163"/>
        <item m="1" x="6855"/>
        <item m="1" x="5633"/>
        <item m="1" x="2291"/>
        <item m="1" x="5232"/>
        <item m="1" x="1158"/>
        <item m="1" x="6754"/>
        <item m="1" x="5144"/>
        <item m="1" x="645"/>
        <item m="1" x="7567"/>
        <item m="1" x="5898"/>
        <item m="1" x="675"/>
        <item m="1" x="3041"/>
        <item m="1" x="3106"/>
        <item m="1" x="6146"/>
        <item m="1" x="7310"/>
        <item m="1" x="4443"/>
        <item m="1" x="3643"/>
        <item m="1" x="2514"/>
        <item m="1" x="2911"/>
        <item m="1" x="5027"/>
        <item m="1" x="7776"/>
        <item m="1" x="1340"/>
        <item m="1" x="5780"/>
        <item m="1" x="5155"/>
        <item m="1" x="7855"/>
        <item m="1" x="6430"/>
        <item m="1" x="6284"/>
        <item m="1" x="5426"/>
        <item m="1" x="5230"/>
        <item m="1" x="696"/>
        <item m="1" x="6009"/>
        <item m="1" x="1349"/>
        <item m="1" x="453"/>
        <item m="1" x="1397"/>
        <item m="1" x="7479"/>
        <item m="1" x="1907"/>
        <item m="1" x="2175"/>
        <item m="1" x="4245"/>
        <item m="1" x="1624"/>
        <item m="1" x="5964"/>
        <item m="1" x="1406"/>
        <item m="1" x="454"/>
        <item m="1" x="5444"/>
        <item m="1" x="6240"/>
        <item m="1" x="2444"/>
        <item m="1" x="641"/>
        <item m="1" x="499"/>
        <item m="1" x="1393"/>
        <item m="1" x="324"/>
        <item m="1" x="7331"/>
        <item m="1" x="5378"/>
        <item m="1" x="2800"/>
        <item m="1" x="5701"/>
        <item m="1" x="1709"/>
        <item m="1" x="7009"/>
        <item m="1" x="599"/>
        <item m="1" x="417"/>
        <item m="1" x="964"/>
        <item m="1" x="4757"/>
        <item m="1" x="647"/>
        <item m="1" x="4519"/>
        <item m="1" x="7758"/>
        <item m="1" x="686"/>
        <item m="1" x="6854"/>
        <item m="1" x="5986"/>
        <item m="1" x="7007"/>
        <item m="1" x="3566"/>
        <item m="1" x="4983"/>
        <item m="1" x="578"/>
        <item m="1" x="7250"/>
        <item m="1" x="7529"/>
        <item m="1" x="7623"/>
        <item m="1" x="399"/>
        <item m="1" x="6333"/>
        <item m="1" x="6708"/>
        <item m="1" x="3065"/>
        <item m="1" x="7909"/>
        <item m="1" x="6326"/>
        <item m="1" x="7862"/>
        <item m="1" x="7558"/>
        <item m="1" x="6699"/>
        <item m="1" x="1606"/>
        <item m="1" x="1303"/>
        <item m="1" x="7285"/>
        <item m="1" x="798"/>
        <item m="1" x="7754"/>
        <item m="1" x="407"/>
        <item m="1" x="7997"/>
        <item m="1" x="817"/>
        <item m="1" x="5985"/>
        <item m="1" x="4501"/>
        <item m="1" x="5779"/>
        <item m="1" x="6901"/>
        <item m="1" x="5635"/>
        <item m="1" x="7653"/>
        <item m="1" x="1409"/>
        <item m="1" x="6498"/>
        <item m="1" x="6113"/>
        <item m="1" x="5399"/>
        <item m="1" x="4359"/>
        <item m="1" x="640"/>
        <item m="1" x="2167"/>
        <item m="1" x="5507"/>
        <item m="1" x="4491"/>
        <item m="1" x="4174"/>
        <item m="1" x="2564"/>
        <item m="1" x="2104"/>
        <item m="1" x="3042"/>
        <item m="1" x="6687"/>
        <item m="1" x="2449"/>
        <item m="1" x="7610"/>
        <item m="1" x="7626"/>
        <item m="1" x="7601"/>
        <item m="1" x="3554"/>
        <item m="1" x="6655"/>
        <item m="1" x="5565"/>
        <item m="1" x="2066"/>
        <item m="1" x="3055"/>
        <item m="1" x="7873"/>
        <item m="1" x="7358"/>
        <item m="1" x="5699"/>
        <item m="1" x="2576"/>
        <item m="1" x="3935"/>
        <item m="1" x="6828"/>
        <item m="1" x="5317"/>
        <item m="1" x="5574"/>
        <item m="1" x="5929"/>
        <item m="1" x="5789"/>
        <item m="1" x="4645"/>
        <item m="1" x="5904"/>
        <item m="1" x="2670"/>
        <item m="1" x="1526"/>
        <item m="1" x="4332"/>
        <item m="1" x="2815"/>
        <item m="1" x="7747"/>
        <item m="1" x="3763"/>
        <item m="1" x="7324"/>
        <item m="1" x="322"/>
        <item m="1" x="3620"/>
        <item m="1" x="6025"/>
        <item m="1" x="3256"/>
        <item m="1" x="7838"/>
        <item m="1" x="441"/>
        <item m="1" x="1847"/>
        <item m="1" x="2879"/>
        <item m="1" x="6206"/>
        <item m="1" x="2940"/>
        <item m="1" x="3512"/>
        <item m="1" x="5989"/>
        <item m="1" x="2464"/>
        <item m="1" x="6098"/>
        <item m="1" x="7398"/>
        <item m="1" x="4762"/>
        <item m="1" x="7411"/>
        <item m="1" x="5877"/>
        <item m="1" x="731"/>
        <item m="1" x="5578"/>
        <item m="1" x="7785"/>
        <item m="1" x="554"/>
        <item m="1" x="923"/>
        <item m="1" x="6811"/>
        <item m="1" x="2352"/>
        <item m="1" x="7014"/>
        <item m="1" x="5742"/>
        <item m="1" x="6260"/>
        <item m="1" x="5189"/>
        <item m="1" x="1358"/>
        <item m="1" x="6456"/>
        <item m="1" x="3244"/>
        <item m="1" x="5161"/>
        <item m="1" x="3118"/>
        <item m="1" x="7400"/>
        <item m="1" x="7585"/>
        <item m="1" x="6805"/>
        <item m="1" x="7248"/>
        <item m="1" x="897"/>
        <item m="1" x="2993"/>
        <item m="1" x="7506"/>
        <item m="1" x="6765"/>
        <item m="1" x="4387"/>
        <item m="1" x="814"/>
        <item m="1" x="1097"/>
        <item m="1" x="2025"/>
        <item m="1" x="7127"/>
        <item m="1" x="3326"/>
        <item m="1" x="6086"/>
        <item m="1" x="2562"/>
        <item m="1" x="2166"/>
        <item m="1" x="4808"/>
        <item m="1" x="2705"/>
        <item m="1" x="1965"/>
        <item m="1" x="4837"/>
        <item m="1" x="4185"/>
        <item m="1" x="5472"/>
        <item m="1" x="5706"/>
        <item m="1" x="7077"/>
        <item m="1" x="4172"/>
        <item m="1" x="2178"/>
        <item m="1" x="546"/>
        <item m="1" x="4928"/>
        <item m="1" x="3029"/>
        <item m="1" x="7432"/>
        <item m="1" x="6778"/>
        <item m="1" x="6122"/>
        <item m="1" x="3833"/>
        <item m="1" x="2900"/>
        <item m="1" x="5318"/>
        <item m="1" x="5644"/>
        <item m="1" x="3726"/>
        <item m="1" x="1710"/>
        <item m="1" x="6551"/>
        <item m="1" x="6404"/>
        <item m="1" x="6435"/>
        <item m="1" x="6169"/>
        <item m="1" x="1402"/>
        <item m="1" x="4744"/>
        <item m="1" x="7175"/>
        <item m="1" x="7045"/>
        <item m="1" x="2614"/>
        <item m="1" x="4181"/>
        <item m="1" x="7875"/>
        <item m="1" x="2018"/>
        <item m="1" x="5376"/>
        <item m="1" x="2491"/>
        <item m="1" x="5958"/>
        <item m="1" x="7498"/>
        <item m="1" x="6487"/>
        <item m="1" x="7853"/>
        <item m="1" x="7389"/>
        <item m="1" x="4599"/>
        <item m="1" x="1194"/>
        <item m="1" x="5820"/>
        <item m="1" x="5785"/>
        <item m="1" x="4829"/>
        <item m="1" x="5095"/>
        <item m="1" x="310"/>
        <item m="1" x="885"/>
        <item m="1" x="5114"/>
        <item m="1" x="3682"/>
        <item m="1" x="2037"/>
        <item m="1" x="7544"/>
        <item m="1" x="2895"/>
        <item m="1" x="7034"/>
        <item m="1" x="2170"/>
        <item m="1" x="4216"/>
        <item m="1" x="908"/>
        <item m="1" x="7832"/>
        <item m="1" x="1955"/>
        <item m="1" x="7730"/>
        <item m="1" x="2120"/>
        <item m="1" x="2286"/>
        <item m="1" x="3390"/>
        <item m="1" x="5661"/>
        <item m="1" x="6386"/>
        <item m="1" x="3491"/>
        <item m="1" x="2299"/>
        <item m="1" x="7344"/>
        <item m="1" x="1867"/>
        <item m="1" x="4234"/>
        <item m="1" x="4017"/>
        <item m="1" x="2022"/>
        <item m="1" x="7275"/>
        <item m="1" x="1794"/>
        <item m="1" x="1470"/>
        <item m="1" x="7768"/>
        <item m="1" x="4424"/>
        <item m="1" x="6908"/>
        <item m="1" x="1779"/>
        <item m="1" x="2192"/>
        <item m="1" x="743"/>
        <item m="1" x="5907"/>
        <item m="1" x="3799"/>
        <item m="1" x="3880"/>
        <item m="1" x="3054"/>
        <item m="1" x="7715"/>
        <item m="1" x="4006"/>
        <item m="1" x="7335"/>
        <item m="1" x="6734"/>
        <item m="1" x="4875"/>
        <item m="1" x="2545"/>
        <item m="1" x="732"/>
        <item m="1" x="5305"/>
        <item m="1" x="2734"/>
        <item m="1" x="3981"/>
        <item m="1" x="7971"/>
        <item m="1" x="7312"/>
        <item m="1" x="4347"/>
        <item m="1" x="2519"/>
        <item m="1" x="4477"/>
        <item m="1" x="1163"/>
        <item m="1" x="4849"/>
        <item m="1" x="7636"/>
        <item m="1" x="5448"/>
        <item m="1" x="5082"/>
        <item m="1" x="5380"/>
        <item m="1" x="1289"/>
        <item m="1" x="552"/>
        <item m="1" x="916"/>
        <item m="1" x="2818"/>
        <item m="1" x="2827"/>
        <item m="1" x="4400"/>
        <item m="1" x="7065"/>
        <item m="1" x="1756"/>
        <item m="1" x="4167"/>
        <item m="1" x="7209"/>
        <item m="1" x="3899"/>
        <item m="1" x="1042"/>
        <item m="1" x="1726"/>
        <item m="1" x="4891"/>
        <item m="1" x="6623"/>
        <item m="1" x="2534"/>
        <item m="1" x="5407"/>
        <item m="1" x="4642"/>
        <item m="1" x="1465"/>
        <item m="1" x="7600"/>
        <item m="1" x="4742"/>
        <item m="1" x="6385"/>
        <item m="1" x="1688"/>
        <item m="1" x="7831"/>
        <item m="1" x="6985"/>
        <item m="1" x="6505"/>
        <item m="1" x="4544"/>
        <item m="1" x="3860"/>
        <item m="1" x="7564"/>
        <item m="1" x="4681"/>
        <item m="1" x="6565"/>
        <item m="1" x="3428"/>
        <item m="1" x="4614"/>
        <item m="1" x="5680"/>
        <item m="1" x="652"/>
        <item m="1" x="7783"/>
        <item m="1" x="4138"/>
        <item m="1" x="7040"/>
        <item m="1" x="7203"/>
        <item m="1" x="302"/>
        <item m="1" x="7980"/>
        <item m="1" x="3169"/>
        <item m="1" x="2096"/>
        <item m="1" x="1000"/>
        <item m="1" x="7742"/>
        <item m="1" x="6093"/>
        <item m="1" x="7472"/>
        <item m="1" x="3661"/>
        <item m="1" x="5781"/>
        <item m="1" x="942"/>
        <item m="1" x="5819"/>
        <item m="1" x="361"/>
        <item m="1" x="3219"/>
        <item m="1" x="497"/>
        <item m="1" x="3708"/>
        <item m="1" x="6807"/>
        <item m="1" x="2141"/>
        <item m="1" x="4468"/>
        <item m="1" x="6218"/>
        <item m="1" x="6180"/>
        <item m="1" x="4943"/>
        <item m="1" x="7085"/>
        <item m="1" x="3356"/>
        <item m="1" x="926"/>
        <item m="1" x="5420"/>
        <item m="1" x="1002"/>
        <item m="1" x="3853"/>
        <item m="1" x="7784"/>
        <item m="1" x="6163"/>
        <item m="1" x="3193"/>
        <item m="1" x="1810"/>
        <item m="1" x="5749"/>
        <item m="1" x="6328"/>
        <item m="1" x="4733"/>
        <item m="1" x="2205"/>
        <item m="1" x="3962"/>
        <item m="1" x="5433"/>
        <item m="1" x="298"/>
        <item m="1" x="2198"/>
        <item m="1" x="3495"/>
        <item m="1" x="5750"/>
        <item m="1" x="5752"/>
        <item m="1" x="644"/>
        <item m="1" x="2195"/>
        <item m="1" x="776"/>
        <item m="1" x="2877"/>
        <item m="1" x="1574"/>
        <item m="1" x="2328"/>
        <item m="1" x="376"/>
        <item m="1" x="4254"/>
        <item m="1" x="598"/>
        <item m="1" x="3052"/>
        <item m="1" x="7844"/>
        <item m="1" x="6170"/>
        <item m="1" x="6007"/>
        <item m="1" x="2179"/>
        <item m="1" x="5239"/>
        <item m="1" x="2547"/>
        <item m="1" x="7778"/>
        <item m="1" x="6311"/>
        <item m="1" x="5841"/>
        <item m="1" x="2046"/>
        <item m="1" x="358"/>
        <item m="1" x="4975"/>
        <item m="1" x="4419"/>
        <item m="1" x="4210"/>
        <item m="1" x="3908"/>
        <item m="1" x="7516"/>
        <item m="1" x="807"/>
        <item m="1" x="7713"/>
        <item m="1" x="5418"/>
        <item m="1" x="7123"/>
        <item m="1" x="3776"/>
        <item m="1" x="967"/>
        <item m="1" x="1279"/>
        <item m="1" x="6252"/>
        <item m="1" x="5879"/>
        <item m="1" x="7979"/>
        <item m="1" x="7942"/>
        <item m="1" x="6000"/>
        <item m="1" x="2154"/>
        <item m="1" x="5455"/>
        <item m="1" x="2730"/>
        <item m="1" x="7986"/>
        <item m="1" x="545"/>
        <item m="1" x="6010"/>
        <item m="1" x="1809"/>
        <item m="1" x="3076"/>
        <item m="1" x="658"/>
        <item m="1" x="4364"/>
        <item m="1" x="7293"/>
        <item m="1" x="1336"/>
        <item m="1" x="2448"/>
        <item m="1" x="1636"/>
        <item m="1" x="3878"/>
        <item m="1" x="3467"/>
        <item m="1" x="472"/>
        <item m="1" x="6162"/>
        <item m="1" x="5581"/>
        <item m="1" x="5016"/>
        <item m="1" x="2766"/>
        <item m="1" x="3507"/>
        <item m="1" x="6860"/>
        <item m="1" x="1277"/>
        <item m="1" x="2784"/>
        <item m="1" x="7695"/>
        <item m="1" x="1317"/>
        <item m="1" x="3209"/>
        <item m="1" x="4009"/>
        <item m="1" x="3098"/>
        <item m="1" x="482"/>
        <item m="1" x="3272"/>
        <item m="1" x="6829"/>
        <item m="1" x="7137"/>
        <item m="1" x="4207"/>
        <item m="1" x="3190"/>
        <item m="1" x="1181"/>
        <item m="1" x="6462"/>
        <item m="1" x="5510"/>
        <item m="1" x="4525"/>
        <item m="1" x="6410"/>
        <item m="1" x="3698"/>
        <item m="1" x="4993"/>
        <item m="1" x="1471"/>
        <item m="1" x="7698"/>
        <item m="1" x="3668"/>
        <item m="1" x="1437"/>
        <item m="1" x="6054"/>
        <item m="1" x="6577"/>
        <item m="1" x="6145"/>
        <item m="1" x="2484"/>
        <item m="1" x="988"/>
        <item m="1" x="7427"/>
        <item m="1" x="1599"/>
        <item m="1" x="7392"/>
        <item m="1" x="3802"/>
        <item m="1" x="3223"/>
        <item m="1" x="4841"/>
        <item m="1" x="6212"/>
        <item m="1" x="1633"/>
        <item m="1" x="6049"/>
        <item m="1" x="1914"/>
        <item m="1" x="2667"/>
        <item m="1" x="5513"/>
        <item m="1" x="1300"/>
        <item m="1" x="6176"/>
        <item m="1" x="465"/>
        <item m="1" x="2375"/>
        <item m="1" x="6379"/>
        <item m="1" x="878"/>
        <item m="1" x="5527"/>
        <item m="1" x="590"/>
        <item m="1" x="4960"/>
        <item m="1" x="842"/>
        <item m="1" x="4675"/>
        <item m="1" x="5950"/>
        <item m="1" x="6320"/>
        <item m="1" x="7982"/>
        <item m="1" x="2865"/>
        <item m="1" x="319"/>
        <item m="1" x="3528"/>
        <item m="1" x="5774"/>
        <item m="1" x="6305"/>
        <item m="1" x="2966"/>
        <item m="1" x="605"/>
        <item m="1" x="6343"/>
        <item m="1" x="2582"/>
        <item m="1" x="6861"/>
        <item m="1" x="2723"/>
        <item m="1" x="2243"/>
        <item m="1" x="4541"/>
        <item m="1" x="6187"/>
        <item m="1" x="3250"/>
        <item m="1" x="1527"/>
        <item m="1" x="1314"/>
        <item m="1" x="6568"/>
        <item m="1" x="7124"/>
        <item m="1" x="2091"/>
        <item m="1" x="6665"/>
        <item m="1" x="4847"/>
        <item m="1" x="4894"/>
        <item m="1" x="6073"/>
        <item m="1" x="2852"/>
        <item m="1" x="1689"/>
        <item m="1" x="3375"/>
        <item m="1" x="828"/>
        <item m="1" x="6422"/>
        <item m="1" x="4508"/>
        <item m="1" x="4341"/>
        <item m="1" x="3751"/>
        <item m="1" x="3583"/>
        <item m="1" x="4401"/>
        <item m="1" x="7035"/>
        <item m="1" x="3043"/>
        <item m="1" x="4309"/>
        <item m="1" x="5219"/>
        <item m="1" x="3567"/>
        <item m="1" x="1511"/>
        <item m="1" x="1155"/>
        <item m="1" x="6268"/>
        <item m="1" x="669"/>
        <item m="1" x="7917"/>
        <item m="1" x="1111"/>
        <item m="1" x="6885"/>
        <item m="1" x="3575"/>
        <item m="1" x="5729"/>
        <item m="1" x="6578"/>
        <item m="1" x="5917"/>
        <item m="1" x="6659"/>
        <item m="1" x="3282"/>
        <item m="1" x="1885"/>
        <item m="1" x="7193"/>
        <item m="1" x="6092"/>
        <item m="1" x="4278"/>
        <item m="1" x="5033"/>
        <item m="1" x="2455"/>
        <item m="1" x="2742"/>
        <item m="1" x="4662"/>
        <item m="1" x="6547"/>
        <item m="1" x="1238"/>
        <item m="1" x="800"/>
        <item m="1" x="2085"/>
        <item m="1" x="6269"/>
        <item m="1" x="2947"/>
        <item m="1" x="1367"/>
        <item m="1" x="6234"/>
        <item m="1" x="6448"/>
        <item m="1" x="7125"/>
        <item m="1" x="788"/>
        <item m="1" x="4489"/>
        <item m="1" x="2087"/>
        <item m="1" x="6336"/>
        <item m="1" x="1945"/>
        <item m="1" x="2874"/>
        <item m="1" x="2976"/>
        <item m="1" x="5041"/>
        <item m="1" x="4109"/>
        <item m="1" x="5312"/>
        <item m="1" x="1073"/>
        <item m="1" x="5738"/>
        <item m="1" x="3088"/>
        <item m="1" x="4560"/>
        <item m="1" x="2515"/>
        <item m="1" x="3658"/>
        <item m="1" x="4122"/>
        <item m="1" x="7974"/>
        <item m="1" x="2739"/>
        <item m="1" x="4903"/>
        <item m="1" x="3022"/>
        <item m="1" x="7401"/>
        <item m="1" x="7967"/>
        <item m="1" x="4725"/>
        <item m="1" x="1751"/>
        <item m="1" x="7789"/>
        <item m="1" x="7981"/>
        <item m="1" x="7499"/>
        <item m="1" x="2889"/>
        <item m="1" x="4512"/>
        <item m="1" x="3416"/>
        <item m="1" x="4377"/>
        <item m="1" x="4941"/>
        <item m="1" x="6453"/>
        <item m="1" x="7422"/>
        <item m="1" x="7947"/>
        <item m="1" x="3477"/>
        <item m="1" x="6943"/>
        <item m="1" x="4095"/>
        <item m="1" x="555"/>
        <item m="1" x="6128"/>
        <item m="1" x="3606"/>
        <item m="1" x="2461"/>
        <item m="1" x="4807"/>
        <item m="1" x="5295"/>
        <item m="1" x="877"/>
        <item m="1" x="1469"/>
        <item m="1" x="6244"/>
        <item m="1" x="7414"/>
        <item m="1" x="2832"/>
        <item m="1" x="3945"/>
        <item m="1" x="5677"/>
        <item m="1" x="1932"/>
        <item m="1" x="3279"/>
        <item m="1" x="5083"/>
        <item m="1" x="1899"/>
        <item m="1" x="1123"/>
        <item m="1" x="2741"/>
        <item m="1" x="4656"/>
        <item m="1" x="1230"/>
        <item m="1" x="3122"/>
        <item m="1" x="307"/>
        <item m="1" x="359"/>
        <item m="1" x="309"/>
        <item m="1" x="2783"/>
        <item m="1" x="1027"/>
        <item m="1" x="4592"/>
        <item m="1" x="6302"/>
        <item m="1" x="463"/>
        <item m="1" x="1549"/>
        <item m="1" x="4789"/>
        <item m="1" x="3529"/>
        <item m="1" x="512"/>
        <item m="1" x="6959"/>
        <item m="1" x="2386"/>
        <item m="1" x="6640"/>
        <item m="1" x="1502"/>
        <item m="1" x="7456"/>
        <item m="1" x="1994"/>
        <item m="1" x="6760"/>
        <item m="1" x="295"/>
        <item m="1" x="4125"/>
        <item m="1" x="5156"/>
        <item m="1" x="4323"/>
        <item m="1" x="7177"/>
        <item m="1" x="7540"/>
        <item m="1" x="3868"/>
        <item m="1" x="7154"/>
        <item m="1" x="2259"/>
        <item m="1" x="1180"/>
        <item m="1" x="6735"/>
        <item m="1" x="7891"/>
        <item m="1" x="4208"/>
        <item m="1" x="5520"/>
        <item m="1" x="4745"/>
        <item m="1" x="1211"/>
        <item m="1" x="7021"/>
        <item m="1" x="3925"/>
        <item m="1" x="6118"/>
        <item m="1" x="3350"/>
        <item m="1" x="1237"/>
        <item m="1" x="932"/>
        <item m="1" x="4554"/>
        <item m="1" x="2306"/>
        <item m="1" x="6220"/>
        <item m="1" x="6649"/>
        <item m="1" x="6672"/>
        <item m="1" x="6670"/>
        <item m="1" x="4564"/>
        <item m="1" x="6217"/>
        <item m="1" x="2654"/>
        <item m="1" x="6249"/>
        <item m="1" x="4233"/>
        <item m="1" x="2722"/>
        <item m="1" x="2627"/>
        <item m="1" x="3560"/>
        <item m="1" x="1537"/>
        <item m="1" x="3399"/>
        <item m="1" x="6594"/>
        <item m="1" x="3417"/>
        <item m="1" x="5364"/>
        <item m="1" x="6597"/>
        <item m="1" x="7983"/>
        <item m="1" x="2316"/>
        <item m="1" x="3078"/>
        <item m="1" x="746"/>
        <item m="1" x="2130"/>
        <item m="1" x="299"/>
        <item m="1" x="2671"/>
        <item m="1" x="2160"/>
        <item m="1" x="5744"/>
        <item m="1" x="3571"/>
        <item m="1" x="2740"/>
        <item m="1" x="7421"/>
        <item m="1" x="6982"/>
        <item m="1" x="7663"/>
        <item m="1" x="5926"/>
        <item m="1" x="6457"/>
        <item m="1" x="5077"/>
        <item m="1" x="4952"/>
        <item m="1" x="6061"/>
        <item m="1" x="6536"/>
        <item m="1" x="4266"/>
        <item m="1" x="7464"/>
        <item m="1" x="6613"/>
        <item m="1" x="6362"/>
        <item m="1" x="4628"/>
        <item m="1" x="1565"/>
        <item m="1" x="3805"/>
        <item m="1" x="5602"/>
        <item m="1" x="5044"/>
        <item m="1" x="7439"/>
        <item m="1" x="1298"/>
        <item m="1" x="3044"/>
        <item m="1" x="6299"/>
        <item m="1" x="7664"/>
        <item m="1" x="2771"/>
        <item m="1" x="1177"/>
        <item m="1" x="3525"/>
        <item m="1" x="5606"/>
        <item m="1" x="5638"/>
        <item m="1" x="6208"/>
        <item m="1" x="4709"/>
        <item m="1" x="4242"/>
        <item m="1" x="7897"/>
        <item m="1" x="701"/>
        <item m="1" x="3116"/>
        <item m="1" x="651"/>
        <item m="1" x="5208"/>
        <item m="1" x="4969"/>
        <item m="1" x="1984"/>
        <item m="1" x="6272"/>
        <item m="1" x="3432"/>
        <item m="1" x="2322"/>
        <item m="1" x="3071"/>
        <item m="1" x="1637"/>
        <item m="1" x="5391"/>
        <item m="1" x="1055"/>
        <item m="1" x="7809"/>
        <item m="1" x="6261"/>
        <item m="1" x="4058"/>
        <item m="1" x="4708"/>
        <item m="1" x="4071"/>
        <item m="1" x="3121"/>
        <item m="1" x="5495"/>
        <item m="1" x="2621"/>
        <item m="1" x="7072"/>
        <item m="1" x="2181"/>
        <item m="1" x="3142"/>
        <item m="1" x="5383"/>
        <item m="1" x="1676"/>
        <item m="1" x="2360"/>
        <item m="1" x="7916"/>
        <item m="1" x="2546"/>
        <item m="1" x="3349"/>
        <item m="1" x="1987"/>
        <item m="1" x="4402"/>
        <item m="1" x="2928"/>
        <item m="1" x="6693"/>
        <item m="1" x="4527"/>
        <item m="1" x="3582"/>
        <item m="1" x="5287"/>
        <item m="1" x="4111"/>
        <item m="1" x="2282"/>
        <item m="1" x="2011"/>
        <item m="1" x="4108"/>
        <item m="1" x="6522"/>
        <item m="1" x="5067"/>
        <item m="1" x="7003"/>
        <item m="1" x="2246"/>
        <item m="1" x="6147"/>
        <item m="1" x="2307"/>
        <item m="1" x="6125"/>
        <item m="1" x="4872"/>
        <item m="1" x="7129"/>
        <item m="1" x="5231"/>
        <item m="1" x="6924"/>
        <item m="1" x="7057"/>
        <item m="1" x="5015"/>
        <item m="1" x="5754"/>
        <item m="1" x="418"/>
        <item m="1" x="3999"/>
        <item m="1" x="3846"/>
        <item m="1" x="7796"/>
        <item m="1" x="7337"/>
        <item m="1" x="5329"/>
        <item m="1" x="2979"/>
        <item m="1" x="6466"/>
        <item m="1" x="833"/>
        <item m="1" x="2254"/>
        <item m="1" x="7787"/>
        <item m="1" x="1034"/>
        <item m="1" x="3357"/>
        <item m="1" x="589"/>
        <item m="1" x="2095"/>
        <item m="1" x="5648"/>
        <item m="1" x="2344"/>
        <item m="1" x="3354"/>
        <item m="1" x="6766"/>
        <item m="1" x="5446"/>
        <item m="1" x="6174"/>
        <item m="1" x="624"/>
        <item m="1" x="2503"/>
        <item m="1" x="7164"/>
        <item m="1" x="1419"/>
        <item m="1" x="5723"/>
        <item m="1" x="2775"/>
        <item m="1" x="2058"/>
        <item m="1" x="6056"/>
        <item m="1" x="1376"/>
        <item m="1" x="5878"/>
        <item m="1" x="5100"/>
        <item m="1" x="7565"/>
        <item m="1" x="1573"/>
        <item m="1" x="3810"/>
        <item m="1" x="2321"/>
        <item m="1" x="5922"/>
        <item m="1" x="5577"/>
        <item m="1" x="661"/>
        <item m="1" x="3168"/>
        <item m="1" x="1083"/>
        <item m="1" x="1496"/>
        <item m="1" x="6381"/>
        <item m="1" x="1625"/>
        <item m="1" x="4627"/>
        <item m="1" x="595"/>
        <item m="1" x="1347"/>
        <item m="1" x="5480"/>
        <item m="1" x="2675"/>
        <item m="1" x="5251"/>
        <item m="1" x="4074"/>
        <item m="1" x="5793"/>
        <item m="1" x="4982"/>
        <item m="1" x="1845"/>
        <item m="1" x="1808"/>
        <item m="1" x="7887"/>
        <item m="1" x="5930"/>
        <item m="1" x="2833"/>
        <item m="1" x="6839"/>
        <item m="1" x="4581"/>
        <item m="1" x="7907"/>
        <item m="1" x="3998"/>
        <item m="1" x="4342"/>
        <item m="1" x="1093"/>
        <item m="1" x="6815"/>
        <item m="1" x="1074"/>
        <item m="1" x="7393"/>
        <item m="1" x="2967"/>
        <item m="1" x="1101"/>
        <item m="1" x="603"/>
        <item m="1" x="2429"/>
        <item m="1" x="5555"/>
        <item m="1" x="2032"/>
        <item m="1" x="4253"/>
        <item m="1" x="5843"/>
        <item m="1" x="4717"/>
        <item m="1" x="3382"/>
        <item m="1" x="1407"/>
        <item m="1" x="2292"/>
        <item m="1" x="3766"/>
        <item m="1" x="1264"/>
        <item m="1" x="1005"/>
        <item m="1" x="455"/>
        <item m="1" x="6338"/>
        <item m="1" x="1891"/>
        <item m="1" x="2841"/>
        <item m="1" x="3861"/>
        <item m="1" x="7797"/>
        <item m="1" x="3248"/>
        <item m="1" x="3581"/>
        <item m="1" x="3559"/>
        <item m="1" x="3808"/>
        <item m="1" x="3305"/>
        <item m="1" x="7462"/>
        <item m="1" x="6990"/>
        <item m="1" x="1130"/>
        <item m="1" x="4736"/>
        <item m="1" x="2532"/>
        <item m="1" x="4226"/>
        <item m="1" x="5863"/>
        <item m="1" x="7547"/>
        <item m="1" x="7224"/>
        <item m="1" x="5372"/>
        <item m="1" x="6432"/>
        <item m="1" x="5392"/>
        <item m="1" x="7825"/>
        <item m="1" x="2172"/>
        <item m="1" x="406"/>
        <item m="1" x="6903"/>
        <item m="1" x="2970"/>
        <item m="1" x="5846"/>
        <item m="1" x="604"/>
        <item m="1" x="4740"/>
        <item m="1" x="4963"/>
        <item m="1" x="7360"/>
        <item m="1" x="1473"/>
        <item m="1" x="6869"/>
        <item m="1" x="2721"/>
        <item m="1" x="6461"/>
        <item m="1" x="5346"/>
        <item m="1" x="2361"/>
        <item m="1" x="3301"/>
        <item m="1" x="3681"/>
        <item m="1" x="4650"/>
        <item m="1" x="2381"/>
        <item m="1" x="4414"/>
        <item m="1" x="2382"/>
        <item m="1" x="6810"/>
        <item m="1" x="2636"/>
        <item m="1" x="6719"/>
        <item m="1" x="4355"/>
        <item m="1" x="4496"/>
        <item m="1" x="4623"/>
        <item m="1" x="5014"/>
        <item m="1" x="5373"/>
        <item m="1" x="1051"/>
        <item m="1" x="2006"/>
        <item m="1" x="3872"/>
        <item m="1" x="1334"/>
        <item m="1" x="6473"/>
        <item m="1" x="2849"/>
        <item m="1" x="3020"/>
        <item m="1" x="4474"/>
        <item m="1" x="1842"/>
        <item m="1" x="3890"/>
        <item m="1" x="1879"/>
        <item m="1" x="4707"/>
        <item m="1" x="2384"/>
        <item m="1" x="6625"/>
        <item m="1" x="477"/>
        <item m="1" x="3786"/>
        <item m="1" x="1590"/>
        <item m="1" x="1950"/>
        <item m="1" x="6971"/>
        <item m="1" x="3177"/>
        <item m="1" x="6601"/>
        <item m="1" x="2513"/>
        <item m="1" x="4715"/>
        <item m="1" x="7128"/>
        <item m="1" x="2825"/>
        <item m="1" x="6043"/>
        <item m="1" x="6130"/>
        <item m="1" x="3893"/>
        <item m="1" x="342"/>
        <item m="1" x="5429"/>
        <item m="1" x="7915"/>
        <item m="1" x="2872"/>
        <item m="1" x="7136"/>
        <item m="1" x="6351"/>
        <item m="1" x="6526"/>
        <item m="1" x="5903"/>
        <item m="1" x="2593"/>
        <item m="1" x="1139"/>
        <item m="1" x="6135"/>
        <item m="1" x="4947"/>
        <item m="1" x="2949"/>
        <item m="1" x="2380"/>
        <item m="1" x="5316"/>
        <item m="1" x="5222"/>
        <item m="1" x="7457"/>
        <item m="1" x="4270"/>
        <item m="1" x="6316"/>
        <item m="1" x="3666"/>
        <item m="1" x="3007"/>
        <item m="1" x="6357"/>
        <item m="1" x="4188"/>
        <item m="1" x="7397"/>
        <item m="1" x="1814"/>
        <item m="1" x="1883"/>
        <item m="1" x="6003"/>
        <item m="1" x="3541"/>
        <item m="1" x="3734"/>
        <item m="1" x="7811"/>
        <item m="1" x="2521"/>
        <item m="1" x="3724"/>
        <item m="1" x="632"/>
        <item m="1" x="470"/>
        <item m="1" x="3056"/>
        <item m="1" x="6015"/>
        <item m="1" x="6378"/>
        <item m="1" x="6579"/>
        <item m="1" x="3642"/>
        <item m="1" x="4729"/>
        <item m="1" x="6141"/>
        <item m="1" x="2220"/>
        <item m="1" x="3834"/>
        <item m="1" x="4490"/>
        <item m="1" x="6879"/>
        <item m="1" x="6071"/>
        <item m="1" x="7436"/>
        <item m="1" x="2628"/>
        <item m="1" x="1178"/>
        <item m="1" x="4369"/>
        <item m="1" x="4189"/>
        <item m="1" x="1734"/>
        <item m="1" x="5814"/>
        <item m="1" x="5782"/>
        <item m="1" x="6151"/>
        <item m="1" x="5262"/>
        <item m="1" x="1172"/>
        <item m="1" x="6586"/>
        <item m="1" x="4612"/>
        <item m="1" x="4088"/>
        <item m="1" x="4771"/>
        <item m="1" x="2474"/>
        <item m="1" x="7659"/>
        <item m="1" x="5710"/>
        <item m="1" x="5424"/>
        <item m="1" x="2288"/>
        <item m="1" x="3152"/>
        <item m="1" x="7517"/>
        <item m="1" x="2808"/>
        <item m="1" x="1425"/>
        <item m="1" x="869"/>
        <item m="1" x="4429"/>
        <item m="1" x="1714"/>
        <item m="1" x="4938"/>
        <item m="1" x="7561"/>
        <item m="1" x="2116"/>
        <item m="1" x="7219"/>
        <item m="1" x="4430"/>
        <item m="1" x="802"/>
        <item m="1" x="7286"/>
        <item m="1" x="3758"/>
        <item m="1" x="6912"/>
        <item m="1" x="6955"/>
        <item m="1" x="3601"/>
        <item m="1" x="6471"/>
        <item m="1" x="7833"/>
        <item m="1" x="1365"/>
        <item m="1" x="7253"/>
        <item m="1" x="5984"/>
        <item m="1" x="4788"/>
        <item m="1" x="2226"/>
        <item m="1" x="5624"/>
        <item m="1" x="637"/>
        <item m="1" x="5128"/>
        <item m="1" x="4634"/>
        <item m="1" x="2469"/>
        <item m="1" x="4797"/>
        <item m="1" x="1304"/>
        <item m="1" x="2434"/>
        <item m="1" x="3645"/>
        <item m="1" x="1105"/>
        <item m="1" x="3295"/>
        <item m="1" x="2817"/>
        <item m="1" x="3548"/>
        <item m="1" x="6927"/>
        <item m="1" x="553"/>
        <item m="1" x="6199"/>
        <item m="1" x="1591"/>
        <item m="1" x="3224"/>
        <item m="1" x="520"/>
        <item m="1" x="1156"/>
        <item m="1" x="6900"/>
        <item m="1" x="6075"/>
        <item m="1" x="1285"/>
        <item m="1" x="4701"/>
        <item m="1" x="1063"/>
        <item m="1" x="3984"/>
        <item m="1" x="4565"/>
        <item m="1" x="766"/>
        <item m="1" x="6531"/>
        <item m="1" x="386"/>
        <item m="1" x="836"/>
        <item m="1" x="4534"/>
        <item m="1" x="1697"/>
        <item m="1" x="4793"/>
        <item m="1" x="5687"/>
        <item m="1" x="6060"/>
        <item m="1" x="6439"/>
        <item m="1" x="2077"/>
        <item m="1" x="5995"/>
        <item m="1" x="4256"/>
        <item m="1" x="303"/>
        <item m="1" x="5671"/>
        <item m="1" x="2763"/>
        <item m="1" x="5868"/>
        <item m="1" x="6402"/>
        <item m="1" x="5791"/>
        <item m="1" x="5715"/>
        <item m="1" x="582"/>
        <item m="1" x="7234"/>
        <item m="1" x="3311"/>
        <item m="1" x="6513"/>
        <item m="1" x="5336"/>
        <item m="1" x="6717"/>
        <item m="1" x="5267"/>
        <item m="1" x="5409"/>
        <item m="1" x="7217"/>
        <item m="1" x="5655"/>
        <item m="1" x="7553"/>
        <item m="1" x="4016"/>
        <item m="1" x="3634"/>
        <item m="1" x="1581"/>
        <item m="1" x="4190"/>
        <item m="1" x="7150"/>
        <item m="1" x="6886"/>
        <item m="1" x="1065"/>
        <item m="1" x="6795"/>
        <item m="1" x="6248"/>
        <item m="1" x="7381"/>
        <item m="1" x="2608"/>
        <item m="1" x="3514"/>
        <item m="1" x="4116"/>
        <item m="1" x="5498"/>
        <item m="1" x="7728"/>
        <item m="1" x="888"/>
        <item m="1" x="3568"/>
        <item m="1" x="539"/>
        <item m="1" x="5518"/>
        <item m="1" x="5517"/>
        <item m="1" x="4504"/>
        <item m="1" x="5719"/>
        <item m="1" x="1804"/>
        <item m="1" x="2901"/>
        <item m="1" x="6409"/>
        <item m="1" x="1249"/>
        <item m="1" x="4778"/>
        <item m="1" x="803"/>
        <item m="1" x="7159"/>
        <item m="1" x="6836"/>
        <item m="1" x="1996"/>
        <item m="1" x="1777"/>
        <item m="1" x="6816"/>
        <item m="1" x="6984"/>
        <item m="1" x="5152"/>
        <item m="1" x="6590"/>
        <item m="1" x="4918"/>
        <item m="1" x="2473"/>
        <item m="1" x="609"/>
        <item m="1" x="1191"/>
        <item m="1" x="7326"/>
        <item m="1" x="6363"/>
        <item m="1" x="7454"/>
        <item m="1" x="6401"/>
        <item m="1" x="5234"/>
        <item m="1" x="728"/>
        <item m="1" x="4102"/>
        <item m="1" x="2747"/>
        <item m="1" x="889"/>
        <item m="1" x="3501"/>
        <item m="1" x="7582"/>
        <item m="1" x="2753"/>
        <item m="1" x="6109"/>
        <item m="1" x="6469"/>
        <item m="1" x="7165"/>
        <item m="1" x="3789"/>
        <item m="1" x="6606"/>
        <item m="1" x="4800"/>
        <item m="1" x="7592"/>
        <item m="1" x="1286"/>
        <item m="1" x="6455"/>
        <item m="1" x="3170"/>
        <item m="1" x="5088"/>
        <item m="1" x="3057"/>
        <item m="1" x="3207"/>
        <item m="1" x="5221"/>
        <item m="1" x="5370"/>
        <item m="1" x="6992"/>
        <item m="1" x="7847"/>
        <item m="1" x="709"/>
        <item m="1" x="3651"/>
        <item m="1" x="4067"/>
        <item m="1" x="7361"/>
        <item m="1" x="2931"/>
        <item m="1" x="1246"/>
        <item m="1" x="6889"/>
        <item m="1" x="7639"/>
        <item m="1" x="1978"/>
        <item m="1" x="1373"/>
        <item m="1" x="3355"/>
        <item m="1" x="4756"/>
        <item m="1" x="2255"/>
        <item m="1" x="5350"/>
        <item m="1" x="2194"/>
        <item m="1" x="1512"/>
        <item m="1" x="5786"/>
        <item m="1" x="6796"/>
        <item m="1" x="1706"/>
        <item m="1" x="2994"/>
        <item m="1" x="7886"/>
        <item m="1" x="5668"/>
        <item m="1" x="1889"/>
        <item m="1" x="4702"/>
        <item m="1" x="5861"/>
        <item m="1" x="2916"/>
        <item m="1" x="3336"/>
        <item m="1" x="1579"/>
        <item m="1" x="5463"/>
        <item m="1" x="6177"/>
        <item m="1" x="5597"/>
        <item m="1" x="7792"/>
        <item m="1" x="5379"/>
        <item m="1" x="3742"/>
        <item m="1" x="4989"/>
        <item m="1" x="5062"/>
        <item m="1" x="3644"/>
        <item m="1" x="5343"/>
        <item m="1" x="7589"/>
        <item m="1" x="3977"/>
        <item m="1" x="5146"/>
        <item m="1" x="6727"/>
        <item m="1" x="3822"/>
        <item m="1" x="1949"/>
        <item m="1" x="3914"/>
        <item m="1" x="5049"/>
        <item m="1" x="424"/>
        <item m="1" x="4463"/>
        <item m="1" x="6771"/>
        <item m="1" x="7959"/>
        <item m="1" x="4015"/>
        <item m="1" x="7206"/>
        <item m="1" x="1297"/>
        <item m="1" x="2148"/>
        <item m="1" x="3721"/>
        <item m="1" x="1166"/>
        <item m="1" x="1119"/>
        <item m="1" x="3485"/>
        <item m="1" x="2906"/>
        <item m="1" x="4848"/>
        <item m="1" x="2571"/>
        <item m="1" x="4885"/>
        <item m="1" x="5199"/>
        <item m="1" x="1617"/>
        <item m="1" x="5494"/>
        <item m="1" x="3254"/>
        <item m="1" x="3772"/>
        <item m="1" x="5485"/>
        <item m="1" x="7143"/>
        <item m="1" x="7641"/>
        <item m="1" x="457"/>
        <item m="1" x="3615"/>
        <item m="1" x="6115"/>
        <item m="1" x="714"/>
        <item m="1" x="291"/>
        <item m="1" x="7827"/>
        <item m="1" x="6081"/>
        <item m="1" x="5816"/>
        <item m="1" x="5447"/>
        <item m="1" x="5393"/>
        <item m="1" x="6643"/>
        <item m="1" x="3310"/>
        <item m="1" x="2486"/>
        <item m="1" x="7646"/>
        <item m="1" x="3475"/>
        <item m="1" x="7939"/>
        <item m="1" x="3058"/>
        <item m="1" x="4879"/>
        <item m="1" x="4092"/>
        <item m="1" x="4005"/>
        <item m="1" x="2587"/>
        <item m="1" x="6126"/>
        <item m="1" x="2421"/>
        <item m="1" x="944"/>
        <item m="1" x="2672"/>
        <item m="1" x="6501"/>
        <item m="1" x="1643"/>
        <item m="1" x="6290"/>
        <item m="1" x="2003"/>
        <item m="1" x="855"/>
        <item m="1" x="4205"/>
        <item m="1" x="3967"/>
        <item m="1" x="7951"/>
        <item m="1" x="4856"/>
        <item m="1" x="3413"/>
        <item m="1" x="758"/>
        <item m="1" x="2100"/>
        <item m="1" x="1690"/>
        <item m="1" x="5009"/>
        <item m="1" x="1324"/>
        <item m="1" x="2039"/>
        <item m="1" x="1988"/>
        <item m="1" x="7370"/>
        <item m="1" x="5488"/>
        <item m="1" x="4286"/>
        <item m="1" x="3212"/>
        <item m="1" x="4366"/>
        <item m="1" x="5108"/>
        <item m="1" x="6524"/>
        <item m="1" x="3986"/>
        <item m="1" x="2768"/>
        <item m="1" x="4556"/>
        <item m="1" x="1174"/>
        <item m="1" x="7453"/>
        <item m="1" x="3949"/>
        <item m="1" x="1790"/>
        <item m="1" x="1383"/>
        <item m="1" x="4685"/>
        <item m="1" x="7985"/>
        <item m="1" x="7696"/>
        <item m="1" x="627"/>
        <item m="1" x="6833"/>
        <item m="1" x="5775"/>
        <item m="1" x="4404"/>
        <item m="1" x="2597"/>
        <item m="1" x="5733"/>
        <item m="1" x="7075"/>
        <item m="1" x="519"/>
        <item m="1" x="3284"/>
        <item m="1" x="4175"/>
        <item m="1" x="2759"/>
        <item m="1" x="1164"/>
        <item m="1" x="4576"/>
        <item m="1" x="425"/>
        <item m="1" x="3689"/>
        <item m="1" x="6930"/>
        <item m="1" x="2428"/>
        <item m="1" x="1499"/>
        <item m="1" x="890"/>
        <item m="1" x="3372"/>
        <item m="1" x="7467"/>
        <item m="1" x="7612"/>
        <item m="1" x="4776"/>
        <item m="1" x="1880"/>
        <item m="1" x="6153"/>
        <item m="1" x="3588"/>
        <item m="1" x="3226"/>
        <item m="1" x="5470"/>
        <item m="1" x="4915"/>
        <item m="1" x="5876"/>
        <item m="1" x="3460"/>
        <item m="1" x="1747"/>
        <item m="1" x="657"/>
        <item m="1" x="1037"/>
        <item m="1" x="2452"/>
        <item m="1" x="2789"/>
        <item m="1" x="6165"/>
        <item m="1" x="4314"/>
        <item m="1" x="824"/>
        <item m="1" x="2278"/>
        <item m="1" x="4705"/>
        <item m="1" x="977"/>
        <item m="1" x="7205"/>
        <item m="1" x="7202"/>
        <item m="1" x="6116"/>
        <item m="1" x="7770"/>
        <item m="1" x="6608"/>
        <item x="5"/>
        <item x="6"/>
        <item x="30"/>
        <item x="37"/>
        <item x="59"/>
        <item x="60"/>
        <item x="61"/>
        <item x="73"/>
        <item x="78"/>
        <item x="79"/>
        <item x="92"/>
        <item x="94"/>
        <item x="103"/>
        <item x="106"/>
        <item x="129"/>
        <item x="144"/>
        <item x="168"/>
        <item x="210"/>
        <item x="286"/>
        <item m="1" x="4056"/>
        <item m="1" x="2047"/>
        <item m="1" x="5979"/>
        <item m="1" x="7822"/>
        <item m="1" x="3792"/>
        <item m="1" x="7362"/>
        <item m="1" x="5180"/>
        <item m="1" x="3267"/>
        <item m="1" x="1596"/>
        <item m="1" x="7364"/>
        <item m="1" x="6558"/>
        <item m="1" x="7446"/>
        <item m="1" x="6460"/>
        <item m="1" x="6882"/>
        <item m="1" x="4197"/>
        <item m="1" x="3077"/>
        <item m="1" x="7024"/>
        <item m="1" x="4214"/>
        <item m="1" x="6987"/>
        <item m="1" x="5064"/>
        <item m="1" x="873"/>
        <item m="1" x="4749"/>
        <item m="1" x="7460"/>
        <item m="1" x="2094"/>
        <item m="1" x="4142"/>
        <item m="1" x="3595"/>
        <item m="1" x="1796"/>
        <item m="1" x="6975"/>
        <item m="1" x="3652"/>
        <item m="1" x="4340"/>
        <item m="1" x="755"/>
        <item m="1" x="1064"/>
        <item m="1" x="7670"/>
        <item m="1" x="1732"/>
        <item m="1" x="527"/>
        <item m="1" x="7607"/>
        <item m="1" x="6186"/>
        <item m="1" x="7725"/>
        <item m="1" x="7199"/>
        <item m="1" x="982"/>
        <item m="1" x="3673"/>
        <item m="1" x="1941"/>
        <item m="1" x="3870"/>
        <item m="1" x="1404"/>
        <item m="1" x="5474"/>
        <item m="1" x="4283"/>
        <item m="1" x="7067"/>
        <item m="1" x="7703"/>
        <item m="1" x="1434"/>
        <item m="1" x="1061"/>
        <item m="1" x="6918"/>
        <item m="1" x="6949"/>
        <item m="1" x="6420"/>
        <item m="1" x="5915"/>
        <item m="1" x="3365"/>
        <item m="1" x="3446"/>
        <item m="1" x="4880"/>
        <item m="1" x="2302"/>
        <item m="1" x="2727"/>
        <item m="1" x="2084"/>
        <item m="1" x="7013"/>
        <item m="1" x="2652"/>
        <item m="1" x="6664"/>
        <item m="1" x="6236"/>
        <item m="1" x="4731"/>
        <item m="1" x="7719"/>
        <item m="1" x="6859"/>
        <item m="1" x="4648"/>
        <item m="1" x="1830"/>
        <item m="1" x="3824"/>
        <item m="1" x="4268"/>
        <item m="1" x="5728"/>
        <item m="1" x="7674"/>
        <item m="1" x="5940"/>
        <item m="1" x="3175"/>
        <item m="1" x="1282"/>
        <item m="1" x="4409"/>
        <item m="1" x="2761"/>
        <item m="1" x="2952"/>
        <item m="1" x="2463"/>
        <item m="1" x="1557"/>
        <item m="1" x="6266"/>
        <item m="1" x="2676"/>
        <item m="1" x="4967"/>
        <item m="1" x="3268"/>
        <item m="1" x="1888"/>
        <item m="1" x="420"/>
        <item m="1" x="6072"/>
        <item m="1" x="3904"/>
        <item m="1" x="2943"/>
        <item m="1" x="5547"/>
        <item m="1" x="6360"/>
        <item m="1" x="6696"/>
        <item m="1" x="4072"/>
        <item m="1" x="3087"/>
        <item m="1" x="3669"/>
        <item m="1" x="6286"/>
        <item m="1" x="1047"/>
        <item m="1" x="466"/>
        <item m="1" x="6403"/>
        <item m="1" x="7241"/>
        <item m="1" x="6476"/>
        <item m="1" x="5570"/>
        <item m="1" x="4768"/>
        <item m="1" x="1132"/>
        <item m="1" x="2962"/>
        <item m="1" x="7848"/>
        <item m="1" x="703"/>
        <item m="1" x="1263"/>
        <item m="1" x="2490"/>
        <item m="1" x="572"/>
        <item m="1" x="2500"/>
        <item m="1" x="7619"/>
        <item m="1" x="2242"/>
        <item m="1" x="4862"/>
        <item m="1" x="6845"/>
        <item m="1" x="2005"/>
        <item m="1" x="4423"/>
        <item m="1" x="4551"/>
        <item m="1" x="643"/>
        <item m="1" x="544"/>
        <item m="1" x="2927"/>
        <item m="1" x="3540"/>
        <item m="1" x="5955"/>
        <item m="1" x="6872"/>
        <item m="1" x="4738"/>
        <item m="1" x="6209"/>
        <item m="1" x="3840"/>
        <item m="1" x="2209"/>
        <item m="1" x="6576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7"/>
        <item x="88"/>
        <item x="89"/>
        <item x="90"/>
        <item x="91"/>
        <item x="93"/>
        <item x="95"/>
        <item x="96"/>
        <item x="97"/>
        <item x="98"/>
        <item x="99"/>
        <item x="100"/>
        <item x="101"/>
        <item x="102"/>
        <item x="104"/>
        <item x="105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8"/>
        <item x="189"/>
        <item x="190"/>
        <item x="191"/>
        <item x="192"/>
        <item x="193"/>
        <item x="194"/>
        <item x="195"/>
        <item x="196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3"/>
        <item x="284"/>
        <item x="285"/>
        <item x="287"/>
        <item x="187"/>
        <item x="1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4"/>
        <item x="54"/>
        <item x="62"/>
        <item m="1" x="4515"/>
        <item m="1" x="705"/>
        <item m="1" x="685"/>
        <item m="1" x="4528"/>
        <item m="1" x="7933"/>
        <item m="1" x="4440"/>
        <item m="1" x="3510"/>
        <item m="1" x="2771"/>
        <item m="1" x="3519"/>
        <item m="1" x="7467"/>
        <item m="1" x="2298"/>
        <item m="1" x="6327"/>
        <item m="1" x="3102"/>
        <item m="1" x="4185"/>
        <item m="1" x="7101"/>
        <item m="1" x="943"/>
        <item m="1" x="7722"/>
        <item m="1" x="3454"/>
        <item m="1" x="3709"/>
        <item m="1" x="4958"/>
        <item m="1" x="5027"/>
        <item m="1" x="7696"/>
        <item m="1" x="1662"/>
        <item x="9"/>
        <item m="1" x="1726"/>
        <item m="1" x="1860"/>
        <item m="1" x="5543"/>
        <item m="1" x="5776"/>
        <item m="1" x="3368"/>
        <item m="1" x="2911"/>
        <item m="1" x="5973"/>
        <item m="1" x="3544"/>
        <item m="1" x="4653"/>
        <item m="1" x="1540"/>
        <item x="40"/>
        <item m="1" x="6489"/>
        <item m="1" x="1640"/>
        <item m="1" x="7048"/>
        <item m="1" x="951"/>
        <item m="1" x="6572"/>
        <item m="1" x="3367"/>
        <item m="1" x="5383"/>
        <item m="1" x="5921"/>
        <item m="1" x="7058"/>
        <item m="1" x="2041"/>
        <item m="1" x="1725"/>
        <item m="1" x="4333"/>
        <item m="1" x="4767"/>
        <item m="1" x="7090"/>
        <item m="1" x="3326"/>
        <item m="1" x="3877"/>
        <item m="1" x="2957"/>
        <item m="1" x="561"/>
        <item m="1" x="1917"/>
        <item m="1" x="3038"/>
        <item m="1" x="570"/>
        <item m="1" x="3335"/>
        <item m="1" x="5727"/>
        <item m="1" x="7171"/>
        <item m="1" x="888"/>
        <item m="1" x="1984"/>
        <item m="1" x="6798"/>
        <item m="1" x="4596"/>
        <item m="1" x="1099"/>
        <item m="1" x="7144"/>
        <item m="1" x="2071"/>
        <item m="1" x="1974"/>
        <item m="1" x="4001"/>
        <item m="1" x="4607"/>
        <item m="1" x="7316"/>
        <item m="1" x="4095"/>
        <item m="1" x="5577"/>
        <item m="1" x="7755"/>
        <item m="1" x="7488"/>
        <item m="1" x="7993"/>
        <item m="1" x="7100"/>
        <item m="1" x="2060"/>
        <item m="1" x="2904"/>
        <item m="1" x="5213"/>
        <item m="1" x="3600"/>
        <item m="1" x="6059"/>
        <item m="1" x="4136"/>
        <item m="1" x="5831"/>
        <item m="1" x="4343"/>
        <item m="1" x="2638"/>
        <item m="1" x="1715"/>
        <item m="1" x="859"/>
        <item m="1" x="458"/>
        <item m="1" x="4140"/>
        <item m="1" x="3233"/>
        <item m="1" x="4537"/>
        <item m="1" x="3676"/>
        <item m="1" x="5497"/>
        <item m="1" x="547"/>
        <item m="1" x="6055"/>
        <item m="1" x="1997"/>
        <item m="1" x="6979"/>
        <item m="1" x="5604"/>
        <item m="1" x="2473"/>
        <item m="1" x="4506"/>
        <item m="1" x="632"/>
        <item m="1" x="1499"/>
        <item m="1" x="4248"/>
        <item m="1" x="3823"/>
        <item m="1" x="4139"/>
        <item m="1" x="2723"/>
        <item m="1" x="5866"/>
        <item m="1" x="4280"/>
        <item m="1" x="2423"/>
        <item m="1" x="1744"/>
        <item m="1" x="457"/>
        <item m="1" x="2279"/>
        <item m="1" x="5800"/>
        <item m="1" x="7010"/>
        <item m="1" x="1905"/>
        <item m="1" x="6946"/>
        <item m="1" x="5181"/>
        <item m="1" x="2575"/>
        <item m="1" x="1121"/>
        <item m="1" x="2922"/>
        <item m="1" x="3800"/>
        <item m="1" x="6902"/>
        <item m="1" x="6621"/>
        <item m="1" x="6926"/>
        <item m="1" x="6688"/>
        <item m="1" x="1236"/>
        <item m="1" x="529"/>
        <item m="1" x="1348"/>
        <item m="1" x="334"/>
        <item m="1" x="5769"/>
        <item m="1" x="6723"/>
        <item m="1" x="6351"/>
        <item m="1" x="1155"/>
        <item m="1" x="6459"/>
        <item m="1" x="2045"/>
        <item m="1" x="1235"/>
        <item m="1" x="7904"/>
        <item m="1" x="4843"/>
        <item m="1" x="5299"/>
        <item m="1" x="2586"/>
        <item m="1" x="6998"/>
        <item m="1" x="6656"/>
        <item m="1" x="7695"/>
        <item m="1" x="4012"/>
        <item m="1" x="1056"/>
        <item m="1" x="1754"/>
        <item x="5"/>
        <item m="1" x="7099"/>
        <item m="1" x="6023"/>
        <item m="1" x="1347"/>
        <item m="1" x="2841"/>
        <item m="1" x="4382"/>
        <item m="1" x="618"/>
        <item m="1" x="3640"/>
        <item m="1" x="7291"/>
        <item m="1" x="1916"/>
        <item x="48"/>
        <item m="1" x="1904"/>
        <item m="1" x="2688"/>
        <item m="1" x="2258"/>
        <item m="1" x="2557"/>
        <item m="1" x="6240"/>
        <item m="1" x="717"/>
        <item m="1" x="6305"/>
        <item m="1" x="6815"/>
        <item m="1" x="7282"/>
        <item m="1" x="5648"/>
        <item m="1" x="7980"/>
        <item m="1" x="5152"/>
        <item m="1" x="3763"/>
        <item m="1" x="4713"/>
        <item m="1" x="3487"/>
        <item m="1" x="2510"/>
        <item m="1" x="6672"/>
        <item m="1" x="7912"/>
        <item m="1" x="6304"/>
        <item m="1" x="5611"/>
        <item m="1" x="2271"/>
        <item m="1" x="3211"/>
        <item m="1" x="6529"/>
        <item m="1" x="3244"/>
        <item m="1" x="2697"/>
        <item m="1" x="7881"/>
        <item m="1" x="4391"/>
        <item m="1" x="6765"/>
        <item m="1" x="788"/>
        <item m="1" x="4630"/>
        <item m="1" x="4299"/>
        <item m="1" x="318"/>
        <item m="1" x="3325"/>
        <item m="1" x="7655"/>
        <item m="1" x="1951"/>
        <item m="1" x="643"/>
        <item m="1" x="5817"/>
        <item m="1" x="2497"/>
        <item m="1" x="4899"/>
        <item m="1" x="1600"/>
        <item m="1" x="3502"/>
        <item m="1" x="7562"/>
        <item m="1" x="908"/>
        <item m="1" x="4298"/>
        <item m="1" x="3822"/>
        <item m="1" x="6312"/>
        <item m="1" x="6181"/>
        <item m="1" x="3298"/>
        <item m="1" x="6114"/>
        <item m="1" x="7349"/>
        <item m="1" x="4779"/>
        <item m="1" x="925"/>
        <item m="1" x="1120"/>
        <item m="1" x="6407"/>
        <item m="1" x="6515"/>
        <item m="1" x="2135"/>
        <item m="1" x="7244"/>
        <item m="1" x="427"/>
        <item m="1" x="2544"/>
        <item m="1" x="1135"/>
        <item m="1" x="2708"/>
        <item m="1" x="3356"/>
        <item m="1" x="1929"/>
        <item m="1" x="387"/>
        <item m="1" x="2278"/>
        <item m="1" x="2556"/>
        <item m="1" x="4381"/>
        <item m="1" x="3453"/>
        <item m="1" x="5269"/>
        <item m="1" x="7787"/>
        <item m="1" x="3708"/>
        <item m="1" x="2181"/>
        <item m="1" x="838"/>
        <item m="1" x="2112"/>
        <item m="1" x="604"/>
        <item x="28"/>
        <item m="1" x="3445"/>
        <item m="1" x="617"/>
        <item x="33"/>
        <item m="1" x="907"/>
        <item m="1" x="3707"/>
        <item m="1" x="364"/>
        <item m="1" x="3578"/>
        <item m="1" x="2180"/>
        <item m="1" x="4324"/>
        <item m="1" x="3593"/>
        <item m="1" x="3876"/>
        <item m="1" x="6131"/>
        <item m="1" x="3912"/>
        <item m="1" x="2970"/>
        <item m="1" x="7361"/>
        <item m="1" x="3639"/>
        <item m="1" x="1225"/>
        <item m="1" x="2134"/>
        <item m="1" x="6318"/>
        <item m="1" x="858"/>
        <item m="1" x="445"/>
        <item m="1" x="1632"/>
        <item x="20"/>
        <item m="1" x="7600"/>
        <item m="1" x="2969"/>
        <item m="1" x="5668"/>
        <item m="1" x="857"/>
        <item m="1" x="7654"/>
        <item m="1" x="669"/>
        <item x="45"/>
        <item m="1" x="1973"/>
        <item m="1" x="5207"/>
        <item m="1" x="6888"/>
        <item m="1" x="1475"/>
        <item m="1" x="4011"/>
        <item m="1" x="7903"/>
        <item m="1" x="6814"/>
        <item m="1" x="5240"/>
        <item m="1" x="7151"/>
        <item m="1" x="1829"/>
        <item m="1" x="5090"/>
        <item m="1" x="6851"/>
        <item m="1" x="2118"/>
        <item m="1" x="3720"/>
        <item m="1" x="5768"/>
        <item m="1" x="3256"/>
        <item m="1" x="5552"/>
        <item m="1" x="2198"/>
        <item m="1" x="540"/>
        <item m="1" x="1928"/>
        <item m="1" x="6366"/>
        <item m="1" x="2848"/>
        <item m="1" x="2257"/>
        <item m="1" x="6671"/>
        <item m="1" x="1799"/>
        <item m="1" x="5244"/>
        <item m="1" x="2479"/>
        <item m="1" x="4413"/>
        <item m="1" x="6539"/>
        <item m="1" x="4025"/>
        <item m="1" x="306"/>
        <item m="1" x="2529"/>
        <item m="1" x="875"/>
        <item m="1" x="4447"/>
        <item m="1" x="5496"/>
        <item m="1" x="5057"/>
        <item m="1" x="7568"/>
        <item m="1" x="4163"/>
        <item m="1" x="4227"/>
        <item m="1" x="7739"/>
        <item m="1" x="5440"/>
        <item m="1" x="3554"/>
        <item m="1" x="675"/>
        <item m="1" x="5678"/>
        <item m="1" x="5040"/>
        <item m="1" x="7260"/>
        <item m="1" x="7515"/>
        <item m="1" x="1119"/>
        <item m="1" x="5755"/>
        <item m="1" x="2604"/>
        <item m="1" x="7864"/>
        <item m="1" x="5920"/>
        <item m="1" x="7348"/>
        <item m="1" x="5744"/>
        <item m="1" x="2111"/>
        <item m="1" x="6067"/>
        <item m="1" x="1154"/>
        <item m="1" x="2011"/>
        <item m="1" x="2860"/>
        <item m="1" x="3890"/>
        <item m="1" x="5260"/>
        <item m="1" x="6350"/>
        <item m="1" x="5405"/>
        <item m="1" x="3592"/>
        <item m="1" x="4693"/>
        <item m="1" x="412"/>
        <item m="1" x="1786"/>
        <item m="1" x="1550"/>
        <item m="1" x="4682"/>
        <item m="1" x="2357"/>
        <item m="1" x="6431"/>
        <item m="1" x="5726"/>
        <item m="1" x="2390"/>
        <item m="1" x="3911"/>
        <item m="1" x="4916"/>
        <item m="1" x="3277"/>
        <item m="1" x="411"/>
        <item m="1" x="5404"/>
        <item m="1" x="1391"/>
        <item m="1" x="1927"/>
        <item m="1" x="787"/>
        <item m="1" x="4297"/>
        <item m="1" x="5846"/>
        <item m="1" x="7274"/>
        <item m="1" x="5206"/>
        <item m="1" x="7561"/>
        <item m="1" x="5403"/>
        <item m="1" x="5449"/>
        <item m="1" x="1950"/>
        <item m="1" x="6843"/>
        <item m="1" x="1153"/>
        <item m="1" x="2868"/>
        <item m="1" x="1224"/>
        <item m="1" x="2935"/>
        <item m="1" x="5660"/>
        <item m="1" x="7143"/>
        <item m="1" x="4363"/>
        <item m="1" x="3227"/>
        <item m="1" x="2407"/>
        <item m="1" x="1098"/>
        <item m="1" x="2722"/>
        <item m="1" x="5637"/>
        <item m="1" x="7083"/>
        <item m="1" x="5205"/>
        <item m="1" x="5151"/>
        <item m="1" x="5073"/>
        <item m="1" x="528"/>
        <item m="1" x="2117"/>
        <item m="1" x="4426"/>
        <item m="1" x="7979"/>
        <item m="1" x="7649"/>
        <item m="1" x="3675"/>
        <item m="1" x="6894"/>
        <item m="1" x="2308"/>
        <item m="1" x="6722"/>
        <item m="1" x="2761"/>
        <item m="1" x="5239"/>
        <item m="1" x="3658"/>
        <item m="1" x="1097"/>
        <item m="1" x="344"/>
        <item m="1" x="6514"/>
        <item m="1" x="4269"/>
        <item m="1" x="2934"/>
        <item m="1" x="2780"/>
        <item m="1" x="7301"/>
        <item m="1" x="2535"/>
        <item m="1" x="3509"/>
        <item m="1" x="1401"/>
        <item m="1" x="3706"/>
        <item m="1" x="6746"/>
        <item m="1" x="592"/>
        <item m="1" x="4464"/>
        <item m="1" x="5791"/>
        <item m="1" x="4024"/>
        <item m="1" x="6311"/>
        <item m="1" x="3285"/>
        <item m="1" x="2228"/>
        <item m="1" x="410"/>
        <item m="1" x="569"/>
        <item m="1" x="7401"/>
        <item m="1" x="2760"/>
        <item m="1" x="3116"/>
        <item m="1" x="1850"/>
        <item m="1" x="7694"/>
        <item m="1" x="2110"/>
        <item m="1" x="7448"/>
        <item m="1" x="2509"/>
        <item m="1" x="1539"/>
        <item m="1" x="4390"/>
        <item m="1" x="1926"/>
        <item m="1" x="6058"/>
        <item m="1" x="7212"/>
        <item m="1" x="7675"/>
        <item m="1" x="7567"/>
        <item m="1" x="6776"/>
        <item m="1" x="735"/>
        <item x="10"/>
        <item m="1" x="7281"/>
        <item m="1" x="917"/>
        <item m="1" x="5456"/>
        <item m="1" x="405"/>
        <item m="1" x="3634"/>
        <item m="1" x="356"/>
        <item m="1" x="2873"/>
        <item m="1" x="1996"/>
        <item m="1" x="6099"/>
        <item m="1" x="7638"/>
        <item m="1" x="3147"/>
        <item m="1" x="2489"/>
        <item m="1" x="7911"/>
        <item m="1" x="1390"/>
        <item m="1" x="6349"/>
        <item m="1" x="674"/>
        <item m="1" x="2933"/>
        <item m="1" x="3983"/>
        <item m="1" x="7082"/>
        <item m="1" x="3599"/>
        <item m="1" x="2603"/>
        <item m="1" x="5830"/>
        <item m="1" x="7765"/>
        <item m="1" x="4362"/>
        <item m="1" x="514"/>
        <item m="1" x="6383"/>
        <item m="1" x="2216"/>
        <item m="1" x="4361"/>
        <item m="1" x="5322"/>
        <item m="1" x="7869"/>
        <item m="1" x="1884"/>
        <item m="1" x="2146"/>
        <item m="1" x="6480"/>
        <item m="1" x="5991"/>
        <item x="44"/>
        <item m="1" x="7547"/>
        <item m="1" x="4994"/>
        <item m="1" x="7715"/>
        <item m="1" x="1627"/>
        <item m="1" x="7817"/>
        <item m="1" x="3156"/>
        <item m="1" x="5585"/>
        <item m="1" x="2379"/>
        <item m="1" x="5518"/>
        <item m="1" x="1185"/>
        <item m="1" x="3133"/>
        <item m="1" x="1333"/>
        <item m="1" x="6757"/>
        <item m="1" x="5990"/>
        <item m="1" x="4719"/>
        <item m="1" x="4289"/>
        <item m="1" x="535"/>
        <item m="1" x="2297"/>
        <item m="1" x="1512"/>
        <item m="1" x="456"/>
        <item m="1" x="5584"/>
        <item m="1" x="3799"/>
        <item m="1" x="5312"/>
        <item m="1" x="2179"/>
        <item m="1" x="4744"/>
        <item m="1" x="5268"/>
        <item m="1" x="1199"/>
        <item m="1" x="4832"/>
        <item m="1" x="6784"/>
        <item m="1" x="5693"/>
        <item m="1" x="5989"/>
        <item m="1" x="1743"/>
        <item m="1" x="1044"/>
        <item m="1" x="1489"/>
        <item m="1" x="6887"/>
        <item m="1" x="7591"/>
        <item m="1" x="5212"/>
        <item m="1" x="2307"/>
        <item m="1" x="4115"/>
        <item m="1" x="2010"/>
        <item m="1" x="4279"/>
        <item m="1" x="2109"/>
        <item m="1" x="6911"/>
        <item m="1" x="837"/>
        <item m="1" x="4923"/>
        <item m="1" x="734"/>
        <item m="1" x="2027"/>
        <item m="1" x="4915"/>
        <item m="1" x="4061"/>
        <item m="1" x="3543"/>
        <item m="1" x="6954"/>
        <item m="1" x="7034"/>
        <item m="1" x="2520"/>
        <item m="1" x="3168"/>
        <item m="1" x="5196"/>
        <item m="1" x="7217"/>
        <item m="1" x="3146"/>
        <item m="1" x="6479"/>
        <item m="1" x="3625"/>
        <item m="1" x="4505"/>
        <item m="1" x="6513"/>
        <item m="1" x="7206"/>
        <item m="1" x="2519"/>
        <item m="1" x="7514"/>
        <item m="1" x="7513"/>
        <item m="1" x="3990"/>
        <item m="1" x="6797"/>
        <item m="1" x="6080"/>
        <item m="1" x="3167"/>
        <item m="1" x="4372"/>
        <item m="1" x="7098"/>
        <item m="1" x="3199"/>
        <item m="1" x="2211"/>
        <item m="1" x="2620"/>
        <item m="1" x="4226"/>
        <item m="1" x="7512"/>
        <item m="1" x="5845"/>
        <item m="1" x="3798"/>
        <item m="1" x="2932"/>
        <item m="1" x="7273"/>
        <item m="1" x="4342"/>
        <item m="1" x="4371"/>
        <item m="1" x="7290"/>
        <item m="1" x="7289"/>
        <item m="1" x="3052"/>
        <item m="1" x="6548"/>
        <item m="1" x="7796"/>
        <item m="1" x="2696"/>
        <item m="1" x="7626"/>
        <item m="1" x="7400"/>
        <item m="1" x="2657"/>
        <item m="1" x="3255"/>
        <item m="1" x="5089"/>
        <item m="1" x="7950"/>
        <item m="1" x="1753"/>
        <item m="1" x="4114"/>
        <item m="1" x="5437"/>
        <item m="1" x="6590"/>
        <item m="1" x="4553"/>
        <item m="1" x="3073"/>
        <item m="1" x="3705"/>
        <item m="1" x="6602"/>
        <item m="1" x="2543"/>
        <item m="1" x="7978"/>
        <item m="1" x="916"/>
        <item m="1" x="4175"/>
        <item m="1" x="1903"/>
        <item m="1" x="4560"/>
        <item m="1" x="1631"/>
        <item m="1" x="6561"/>
        <item m="1" x="6522"/>
        <item m="1" x="527"/>
        <item m="1" x="5542"/>
        <item m="1" x="7047"/>
        <item m="1" x="2125"/>
        <item m="1" x="4032"/>
        <item m="1" x="3934"/>
        <item m="1" x="5353"/>
        <item m="1" x="3145"/>
        <item x="291"/>
        <item m="1" x="4730"/>
        <item m="1" x="836"/>
        <item m="1" x="1087"/>
        <item m="1" x="2172"/>
        <item m="1" x="1690"/>
        <item m="1" x="5484"/>
        <item m="1" x="2422"/>
        <item m="1" x="5051"/>
        <item m="1" x="5706"/>
        <item m="1" x="2315"/>
        <item m="1" x="7540"/>
        <item m="1" x="3855"/>
        <item m="1" x="2789"/>
        <item m="1" x="5436"/>
        <item m="1" x="4360"/>
        <item m="1" x="1370"/>
        <item m="1" x="4692"/>
        <item m="1" x="7682"/>
        <item m="1" x="2528"/>
        <item m="1" x="7910"/>
        <item m="1" x="5435"/>
        <item m="1" x="4852"/>
        <item m="1" x="4309"/>
        <item m="1" x="6945"/>
        <item m="1" x="2215"/>
        <item m="1" x="7863"/>
        <item m="1" x="7211"/>
        <item m="1" x="5705"/>
        <item m="1" x="1437"/>
        <item m="1" x="6893"/>
        <item m="1" x="4184"/>
        <item m="1" x="7625"/>
        <item m="1" x="6745"/>
        <item m="1" x="6901"/>
        <item m="1" x="7778"/>
        <item m="1" x="6670"/>
        <item m="1" x="1248"/>
        <item m="1" x="6098"/>
        <item m="1" x="4942"/>
        <item m="1" x="6589"/>
        <item m="1" x="3069"/>
        <item m="1" x="4068"/>
        <item m="1" x="2508"/>
        <item m="1" x="6303"/>
        <item m="1" x="7801"/>
        <item m="1" x="6225"/>
        <item m="1" x="3811"/>
        <item m="1" x="4796"/>
        <item m="1" x="474"/>
        <item m="1" x="5720"/>
        <item m="1" x="3155"/>
        <item m="1" x="7227"/>
        <item m="1" x="3797"/>
        <item x="15"/>
        <item m="1" x="7385"/>
        <item m="1" x="6783"/>
        <item m="1" x="3083"/>
        <item m="1" x="404"/>
        <item m="1" x="5311"/>
        <item m="1" x="813"/>
        <item m="1" x="7599"/>
        <item m="1" x="3674"/>
        <item m="1" x="4977"/>
        <item m="1" x="4759"/>
        <item m="1" x="1983"/>
        <item m="1" x="4048"/>
        <item m="1" x="6382"/>
        <item m="1" x="6620"/>
        <item m="1" x="2364"/>
        <item m="1" x="1474"/>
        <item m="1" x="1332"/>
        <item m="1" x="5852"/>
        <item m="1" x="3875"/>
        <item m="1" x="2867"/>
        <item m="1" x="3598"/>
        <item m="1" x="7704"/>
        <item m="1" x="5714"/>
        <item m="1" x="1774"/>
        <item m="1" x="7826"/>
        <item m="1" x="1995"/>
        <item m="1" x="2555"/>
        <item m="1" x="6629"/>
        <item m="1" x="3464"/>
        <item m="1" x="6811"/>
        <item m="1" x="1532"/>
        <item m="1" x="6611"/>
        <item m="1" x="4993"/>
        <item m="1" x="1566"/>
        <item m="1" x="5592"/>
        <item m="1" x="1230"/>
        <item m="1" x="6560"/>
        <item m="1" x="3553"/>
        <item m="1" x="5754"/>
        <item m="1" x="1982"/>
        <item m="1" x="3082"/>
        <item m="1" x="2859"/>
        <item m="1" x="4788"/>
        <item m="1" x="1247"/>
        <item m="1" x="5816"/>
        <item m="1" x="6189"/>
        <item m="1" x="2759"/>
        <item m="1" x="4615"/>
        <item m="1" x="5576"/>
        <item m="1" x="5150"/>
        <item m="1" x="7009"/>
        <item m="1" x="4753"/>
        <item m="1" x="4135"/>
        <item m="1" x="3673"/>
        <item m="1" x="5132"/>
        <item m="1" x="5195"/>
        <item m="1" x="3570"/>
        <item m="1" x="7932"/>
        <item x="292"/>
        <item m="1" x="1266"/>
        <item m="1" x="5279"/>
        <item m="1" x="5211"/>
        <item m="1" x="3081"/>
        <item m="1" x="3910"/>
        <item m="1" x="526"/>
        <item m="1" x="7252"/>
        <item m="1" x="473"/>
        <item m="1" x="2059"/>
        <item m="1" x="1331"/>
        <item m="1" x="3051"/>
        <item m="1" x="4992"/>
        <item m="1" x="2648"/>
        <item m="1" x="6442"/>
        <item m="1" x="6619"/>
        <item m="1" x="803"/>
        <item m="1" x="1599"/>
        <item m="1" x="3003"/>
        <item m="1" x="2602"/>
        <item m="1" x="4743"/>
        <item m="1" x="6756"/>
        <item m="1" x="6764"/>
        <item m="1" x="780"/>
        <item m="1" x="2472"/>
        <item m="1" x="3976"/>
        <item m="1" x="2872"/>
        <item m="1" x="5575"/>
        <item m="1" x="5364"/>
        <item m="1" x="1369"/>
        <item m="1" x="7777"/>
        <item m="1" x="5495"/>
        <item m="1" x="3971"/>
        <item m="1" x="2631"/>
        <item m="1" x="5629"/>
        <item m="1" x="6571"/>
        <item m="1" x="2758"/>
        <item m="1" x="7590"/>
        <item m="1" x="2349"/>
        <item m="1" x="7581"/>
        <item m="1" x="5310"/>
        <item m="1" x="856"/>
        <item m="1" x="2585"/>
        <item x="46"/>
        <item m="1" x="2040"/>
        <item m="1" x="1368"/>
        <item m="1" x="6588"/>
        <item m="1" x="1837"/>
        <item m="1" x="1319"/>
        <item m="1" x="2070"/>
        <item m="1" x="3176"/>
        <item m="1" x="4203"/>
        <item m="1" x="7338"/>
        <item m="1" x="5734"/>
        <item m="1" x="560"/>
        <item m="1" x="3444"/>
        <item m="1" x="1005"/>
        <item m="1" x="7089"/>
        <item m="1" x="7180"/>
        <item m="1" x="7734"/>
        <item m="1" x="933"/>
        <item m="1" x="3919"/>
        <item m="1" x="2956"/>
        <item m="1" x="3132"/>
        <item m="1" x="5056"/>
        <item m="1" x="724"/>
        <item m="1" x="1443"/>
        <item m="1" x="3744"/>
        <item m="1" x="1939"/>
        <item m="1" x="7795"/>
        <item m="1" x="1961"/>
        <item m="1" x="6310"/>
        <item m="1" x="5137"/>
        <item m="1" x="2145"/>
        <item m="1" x="4671"/>
        <item m="1" x="7081"/>
        <item m="1" x="3037"/>
        <item m="1" x="1994"/>
        <item m="1" x="7133"/>
        <item m="1" x="4359"/>
        <item m="1" x="7161"/>
        <item m="1" x="7776"/>
        <item m="1" x="1661"/>
        <item m="1" x="3080"/>
        <item m="1" x="5623"/>
        <item m="1" x="6002"/>
        <item x="21"/>
        <item m="1" x="5180"/>
        <item m="1" x="7243"/>
        <item m="1" x="3672"/>
        <item m="1" x="386"/>
        <item m="1" x="4254"/>
        <item m="1" x="2721"/>
        <item m="1" x="1473"/>
        <item m="1" x="4691"/>
        <item m="1" x="2009"/>
        <item m="1" x="7589"/>
        <item m="1" x="4060"/>
        <item m="1" x="466"/>
        <item m="1" x="1938"/>
        <item m="1" x="1598"/>
        <item m="1" x="4075"/>
        <item m="1" x="6521"/>
        <item m="1" x="1400"/>
        <item m="1" x="4951"/>
        <item m="1" x="7852"/>
        <item m="1" x="546"/>
        <item m="1" x="786"/>
        <item m="1" x="6878"/>
        <item m="1" x="6944"/>
        <item m="1" x="1451"/>
        <item m="1" x="4527"/>
        <item m="1" x="723"/>
        <item m="1" x="2672"/>
        <item m="1" x="3424"/>
        <item m="1" x="3131"/>
        <item m="1" x="1276"/>
        <item m="1" x="1689"/>
        <item m="1" x="3933"/>
        <item m="1" x="305"/>
        <item m="1" x="6406"/>
        <item m="1" x="6559"/>
        <item m="1" x="5574"/>
        <item m="1" x="3463"/>
        <item m="1" x="1937"/>
        <item m="1" x="4795"/>
        <item m="1" x="3496"/>
        <item m="1" x="6835"/>
        <item m="1" x="5072"/>
        <item m="1" x="4059"/>
        <item m="1" x="1358"/>
        <item m="1" x="4134"/>
        <item m="1" x="1639"/>
        <item m="1" x="1619"/>
        <item m="1" x="1538"/>
        <item m="1" x="5098"/>
        <item m="1" x="1306"/>
        <item m="1" x="4237"/>
        <item m="1" x="2518"/>
        <item m="1" x="5111"/>
        <item m="1" x="785"/>
        <item m="1" x="6596"/>
        <item m="1" x="2647"/>
        <item m="1" x="4133"/>
        <item m="1" x="2527"/>
        <item m="1" x="7598"/>
        <item m="1" x="5417"/>
        <item m="1" x="7033"/>
        <item m="1" x="1043"/>
        <item m="1" x="5972"/>
        <item m="1" x="4412"/>
        <item m="1" x="6326"/>
        <item m="1" x="6744"/>
        <item m="1" x="5851"/>
        <item m="1" x="7923"/>
        <item m="1" x="6011"/>
        <item m="1" x="1702"/>
        <item m="1" x="1425"/>
        <item m="1" x="6971"/>
        <item m="1" x="7999"/>
        <item m="1" x="3010"/>
        <item m="1" x="350"/>
        <item m="1" x="3221"/>
        <item m="1" x="7226"/>
        <item m="1" x="887"/>
        <item m="1" x="7447"/>
        <item m="1" x="1055"/>
        <item m="1" x="5226"/>
        <item m="1" x="3101"/>
        <item m="1" x="5775"/>
        <item m="1" x="7160"/>
        <item m="1" x="7259"/>
        <item m="1" x="3495"/>
        <item m="1" x="6687"/>
        <item m="1" x="2342"/>
        <item m="1" x="1346"/>
        <item m="1" x="3063"/>
        <item m="1" x="1011"/>
        <item m="1" x="3009"/>
        <item m="1" x="5204"/>
        <item m="1" x="4504"/>
        <item m="1" x="642"/>
        <item m="1" x="3948"/>
        <item m="1" x="6558"/>
        <item m="1" x="1134"/>
        <item m="1" x="7949"/>
        <item m="1" x="6374"/>
        <item m="1" x="7835"/>
        <item m="1" x="7775"/>
        <item m="1" x="5131"/>
        <item m="1" x="6686"/>
        <item m="1" x="6287"/>
        <item m="1" x="559"/>
        <item m="1" x="3226"/>
        <item m="1" x="4729"/>
        <item m="1" x="2227"/>
        <item m="1" x="4332"/>
        <item m="1" x="5321"/>
        <item m="1" x="3667"/>
        <item m="1" x="2058"/>
        <item m="1" x="871"/>
        <item m="1" x="1701"/>
        <item m="1" x="1972"/>
        <item m="1" x="7774"/>
        <item m="1" x="7957"/>
        <item m="1" x="5870"/>
        <item m="1" x="2091"/>
        <item m="1" x="1949"/>
        <item m="1" x="3324"/>
        <item m="1" x="1345"/>
        <item m="1" x="7205"/>
        <item m="1" x="7300"/>
        <item m="1" x="1265"/>
        <item m="1" x="4202"/>
        <item m="1" x="6309"/>
        <item m="1" x="4787"/>
        <item x="30"/>
        <item m="1" x="855"/>
        <item m="1" x="3947"/>
        <item m="1" x="7347"/>
        <item m="1" x="591"/>
        <item m="1" x="6634"/>
        <item m="1" x="4162"/>
        <item m="1" x="3334"/>
        <item m="1" x="7346"/>
        <item m="1" x="2462"/>
        <item m="1" x="2026"/>
        <item m="1" x="932"/>
        <item m="1" x="7142"/>
        <item m="1" x="4350"/>
        <item m="1" x="2946"/>
        <item m="1" x="2306"/>
        <item m="1" x="2090"/>
        <item m="1" x="849"/>
        <item m="1" x="5528"/>
        <item m="1" x="733"/>
        <item m="1" x="5636"/>
        <item m="1" x="5179"/>
        <item m="1" x="7345"/>
        <item m="1" x="5753"/>
        <item m="1" x="2903"/>
        <item m="1" x="3198"/>
        <item m="1" x="2902"/>
        <item m="1" x="6842"/>
        <item m="1" x="5483"/>
        <item m="1" x="7922"/>
        <item m="1" x="4113"/>
        <item m="1" x="5882"/>
        <item m="1" x="3443"/>
        <item m="1" x="5259"/>
        <item m="1" x="486"/>
        <item m="1" x="2389"/>
        <item m="1" x="1170"/>
        <item m="1" x="5136"/>
        <item m="1" x="373"/>
        <item m="1" x="5799"/>
        <item m="1" x="7754"/>
        <item m="1" x="2955"/>
        <item m="1" x="1461"/>
        <item m="1" x="4341"/>
        <item m="1" x="2963"/>
        <item m="1" x="3154"/>
        <item m="1" x="3175"/>
        <item m="1" x="317"/>
        <item m="1" x="1936"/>
        <item m="1" x="4728"/>
        <item m="1" x="7280"/>
        <item m="1" x="4786"/>
        <item m="1" x="4308"/>
        <item m="1" x="6264"/>
        <item m="1" x="5573"/>
        <item m="1" x="6660"/>
        <item m="1" x="3704"/>
        <item m="1" x="3821"/>
        <item x="34"/>
        <item m="1" x="3050"/>
        <item m="1" x="1742"/>
        <item m="1" x="1565"/>
        <item m="1" x="7179"/>
        <item m="1" x="7344"/>
        <item m="1" x="1836"/>
        <item m="1" x="494"/>
        <item m="1" x="455"/>
        <item m="1" x="5373"/>
        <item m="1" x="6137"/>
        <item m="1" x="1971"/>
        <item m="1" x="2378"/>
        <item m="1" x="6239"/>
        <item m="1" x="3210"/>
        <item m="1" x="7500"/>
        <item m="1" x="2496"/>
        <item m="1" x="3691"/>
        <item m="1" x="5825"/>
        <item m="1" x="1118"/>
        <item m="1" x="4380"/>
        <item m="1" x="6834"/>
        <item m="1" x="616"/>
        <item m="1" x="2331"/>
        <item x="251"/>
        <item m="1" x="6570"/>
        <item m="1" x="7597"/>
        <item m="1" x="1389"/>
        <item m="1" x="2434"/>
        <item m="1" x="472"/>
        <item m="1" x="2025"/>
        <item m="1" x="1618"/>
        <item m="1" x="7210"/>
        <item m="1" x="1246"/>
        <item m="1" x="5298"/>
        <item m="1" x="3926"/>
        <item m="1" x="7194"/>
        <item m="1" x="2566"/>
        <item m="1" x="7455"/>
        <item m="1" x="7921"/>
        <item m="1" x="7046"/>
        <item m="1" x="7097"/>
        <item m="1" x="7272"/>
        <item m="1" x="6538"/>
        <item m="1" x="4629"/>
        <item m="1" x="5225"/>
        <item m="1" x="1970"/>
        <item m="1" x="6054"/>
        <item m="1" x="7721"/>
        <item m="1" x="4488"/>
        <item m="1" x="333"/>
        <item m="1" x="7032"/>
        <item m="1" x="2039"/>
        <item m="1" x="2285"/>
        <item m="1" x="7539"/>
        <item m="1" x="5016"/>
        <item m="1" x="5919"/>
        <item m="1" x="779"/>
        <item m="1" x="6188"/>
        <item m="1" x="6394"/>
        <item m="1" x="870"/>
        <item m="1" x="4439"/>
        <item m="1" x="3889"/>
        <item m="1" x="6628"/>
        <item m="1" x="4155"/>
        <item m="1" x="4174"/>
        <item m="1" x="3737"/>
        <item m="1" x="7733"/>
        <item m="1" x="7942"/>
        <item m="1" x="3209"/>
        <item m="1" x="3008"/>
        <item m="1" x="778"/>
        <item m="1" x="3007"/>
        <item m="1" x="7446"/>
        <item m="1" x="4766"/>
        <item m="1" x="1488"/>
        <item m="1" x="1472"/>
        <item m="1" x="3796"/>
        <item m="1" x="558"/>
        <item m="1" x="4148"/>
        <item m="1" x="2656"/>
        <item m="1" x="3531"/>
        <item m="1" x="3771"/>
        <item m="1" x="2057"/>
        <item m="1" x="5224"/>
        <item m="1" x="7977"/>
        <item m="1" x="6441"/>
        <item m="1" x="4718"/>
        <item m="1" x="6022"/>
        <item m="1" x="7057"/>
        <item m="1" x="1969"/>
        <item m="1" x="4487"/>
        <item m="1" x="1741"/>
        <item m="1" x="4595"/>
        <item m="1" x="3323"/>
        <item m="1" x="1460"/>
        <item m="1" x="2637"/>
        <item m="1" x="4890"/>
        <item m="1" x="7056"/>
        <item m="1" x="4663"/>
        <item m="1" x="6825"/>
        <item m="1" x="1378"/>
        <item m="1" x="6850"/>
        <item m="1" x="4875"/>
        <item m="1" x="3633"/>
        <item m="1" x="869"/>
        <item m="1" x="2815"/>
        <item m="1" x="2931"/>
        <item m="1" x="3770"/>
        <item m="1" x="3486"/>
        <item m="1" x="7902"/>
        <item m="1" x="1257"/>
        <item m="1" x="7773"/>
        <item m="1" x="5079"/>
        <item m="1" x="2847"/>
        <item m="1" x="4983"/>
        <item m="1" x="7931"/>
        <item m="1" x="2377"/>
        <item m="1" x="1212"/>
        <item m="1" x="3795"/>
        <item m="1" x="1740"/>
        <item m="1" x="3782"/>
        <item m="1" x="2363"/>
        <item m="1" x="5071"/>
        <item m="1" x="4579"/>
        <item m="1" x="7466"/>
        <item m="1" x="1915"/>
        <item m="1" x="7617"/>
        <item m="1" x="1582"/>
        <item m="1" x="4016"/>
        <item m="1" x="1739"/>
        <item m="1" x="435"/>
        <item m="1" x="3624"/>
        <item m="1" x="7279"/>
        <item m="1" x="3743"/>
        <item m="1" x="2124"/>
        <item m="1" x="4503"/>
        <item m="1" x="2887"/>
        <item m="1" x="5175"/>
        <item m="1" x="3501"/>
        <item m="1" x="1111"/>
        <item m="1" x="5659"/>
        <item m="1" x="6707"/>
        <item m="1" x="5088"/>
        <item m="1" x="802"/>
        <item m="1" x="1367"/>
        <item m="1" x="5320"/>
        <item m="1" x="2284"/>
        <item m="1" x="4358"/>
        <item x="24"/>
        <item m="1" x="2270"/>
        <item m="1" x="6478"/>
        <item m="1" x="1714"/>
        <item m="1" x="4860"/>
        <item m="1" x="7045"/>
        <item m="1" x="7842"/>
        <item m="1" x="6173"/>
        <item m="1" x="6669"/>
        <item m="1" x="590"/>
        <item m="1" x="7648"/>
        <item m="1" x="4278"/>
        <item m="1" x="4803"/>
        <item m="1" x="3265"/>
        <item m="1" x="1678"/>
        <item x="157"/>
        <item m="1" x="7242"/>
        <item m="1" x="868"/>
        <item m="1" x="2226"/>
        <item m="1" x="3284"/>
        <item m="1" x="2151"/>
        <item m="1" x="426"/>
        <item m="1" x="5110"/>
        <item m="1" x="3442"/>
        <item m="1" x="5119"/>
        <item m="1" x="7753"/>
        <item m="1" x="4438"/>
        <item m="1" x="2834"/>
        <item m="1" x="4349"/>
        <item m="1" x="4811"/>
        <item m="1" x="854"/>
        <item m="1" x="6943"/>
        <item m="1" x="5733"/>
        <item m="1" x="867"/>
        <item m="1" x="5743"/>
        <item x="148"/>
        <item m="1" x="385"/>
        <item m="1" x="6224"/>
        <item m="1" x="6610"/>
        <item m="1" x="1388"/>
        <item m="1" x="4023"/>
        <item m="1" x="5309"/>
        <item m="1" x="2814"/>
        <item m="1" x="4389"/>
        <item m="1" x="2008"/>
        <item m="1" x="2406"/>
        <item m="1" x="2687"/>
        <item m="1" x="7693"/>
        <item m="1" x="1677"/>
        <item m="1" x="6755"/>
        <item m="1" x="6906"/>
        <item m="1" x="2415"/>
        <item m="1" x="3866"/>
        <item x="37"/>
        <item m="1" x="1531"/>
        <item x="26"/>
        <item m="1" x="6172"/>
        <item m="1" x="6824"/>
        <item m="1" x="2846"/>
        <item m="1" x="3508"/>
        <item m="1" x="2930"/>
        <item m="1" x="2507"/>
        <item m="1" x="4183"/>
        <item m="1" x="6281"/>
        <item m="1" x="6627"/>
        <item m="1" x="7963"/>
        <item m="1" x="4236"/>
        <item m="1" x="2743"/>
        <item m="1" x="557"/>
        <item m="1" x="6833"/>
        <item m="1" x="4785"/>
        <item m="1" x="5583"/>
        <item m="1" x="7080"/>
        <item m="1" x="5767"/>
        <item m="1" x="994"/>
        <item m="1" x="3820"/>
        <item m="1" x="3874"/>
        <item m="1" x="4802"/>
        <item m="1" x="355"/>
        <item m="1" x="5622"/>
        <item m="1" x="1169"/>
        <item m="1" x="7119"/>
        <item m="1" x="4154"/>
        <item m="1" x="4463"/>
        <item m="1" x="485"/>
        <item m="1" x="3596"/>
        <item m="1" x="6296"/>
        <item m="1" x="2158"/>
        <item m="1" x="5392"/>
        <item m="1" x="525"/>
        <item m="1" x="2269"/>
        <item m="1" x="6145"/>
        <item m="1" x="1436"/>
        <item m="1" x="2455"/>
        <item m="1" x="5918"/>
        <item m="1" x="3062"/>
        <item m="1" x="6027"/>
        <item m="1" x="965"/>
        <item m="1" x="950"/>
        <item m="1" x="5517"/>
        <item m="1" x="942"/>
        <item m="1" x="1399"/>
        <item m="1" x="7901"/>
        <item m="1" x="1798"/>
        <item m="1" x="4941"/>
        <item m="1" x="7616"/>
        <item m="1" x="4170"/>
        <item m="1" x="5839"/>
        <item m="1" x="6581"/>
        <item m="1" x="4253"/>
        <item m="1" x="7186"/>
        <item m="1" x="3518"/>
        <item m="1" x="5352"/>
        <item m="1" x="812"/>
        <item m="1" x="6569"/>
        <item m="1" x="4552"/>
        <item m="1" x="524"/>
        <item m="1" x="7868"/>
        <item m="1" x="1442"/>
        <item m="1" x="7880"/>
        <item x="17"/>
        <item m="1" x="7178"/>
        <item m="1" x="403"/>
        <item m="1" x="7299"/>
        <item m="1" x="5844"/>
        <item m="1" x="465"/>
        <item m="1" x="732"/>
        <item m="1" x="4331"/>
        <item m="1" x="7674"/>
        <item m="1" x="1133"/>
        <item m="1" x="3888"/>
        <item m="1" x="825"/>
        <item m="1" x="3123"/>
        <item m="1" x="3918"/>
        <item m="1" x="6900"/>
        <item m="1" x="2414"/>
        <item m="1" x="2225"/>
        <item x="101"/>
        <item m="1" x="6001"/>
        <item m="1" x="1127"/>
        <item m="1" x="4801"/>
        <item m="1" x="4712"/>
        <item m="1" x="4247"/>
        <item m="1" x="7973"/>
        <item m="1" x="4411"/>
        <item m="1" x="444"/>
        <item m="1" x="6021"/>
        <item m="1" x="3638"/>
        <item m="1" x="3569"/>
        <item m="1" x="6348"/>
        <item m="1" x="7118"/>
        <item m="1" x="4765"/>
        <item m="1" x="384"/>
        <item m="1" x="3088"/>
        <item m="1" x="7580"/>
        <item m="1" x="1330"/>
        <item m="1" x="1549"/>
        <item m="1" x="7487"/>
        <item m="1" x="343"/>
        <item m="1" x="7889"/>
        <item m="1" x="7588"/>
        <item m="1" x="5766"/>
        <item m="1" x="471"/>
        <item m="1" x="7615"/>
        <item m="1" x="5178"/>
        <item m="1" x="5194"/>
        <item m="1" x="3366"/>
        <item m="1" x="7666"/>
        <item m="1" x="4173"/>
        <item m="1" x="3781"/>
        <item m="1" x="3530"/>
        <item m="1" x="2056"/>
        <item m="1" x="3100"/>
        <item m="1" x="4437"/>
        <item m="1" x="5551"/>
        <item m="1" x="6644"/>
        <item x="43"/>
        <item m="1" x="4104"/>
        <item m="1" x="3355"/>
        <item m="1" x="6166"/>
        <item m="1" x="3415"/>
        <item m="1" x="2268"/>
        <item m="1" x="7614"/>
        <item m="1" x="2858"/>
        <item m="1" x="5865"/>
        <item m="1" x="5308"/>
        <item m="1" x="7992"/>
        <item m="1" x="2800"/>
        <item m="1" x="6413"/>
        <item m="1" x="5026"/>
        <item m="1" x="5742"/>
        <item m="1" x="3609"/>
        <item m="1" x="7692"/>
        <item m="1" x="5363"/>
        <item m="1" x="304"/>
        <item m="1" x="4094"/>
        <item m="1" x="4851"/>
        <item m="1" x="3333"/>
        <item m="1" x="6079"/>
        <item m="1" x="3322"/>
        <item m="1" x="2732"/>
        <item m="1" x="4889"/>
        <item m="1" x="402"/>
        <item m="1" x="2779"/>
        <item m="1" x="4819"/>
        <item m="1" x="1435"/>
        <item m="1" x="5963"/>
        <item m="1" x="6678"/>
        <item m="1" x="5784"/>
        <item m="1" x="4742"/>
        <item m="1" x="3441"/>
        <item m="1" x="1808"/>
        <item m="1" x="973"/>
        <item m="1" x="3144"/>
        <item m="1" x="7948"/>
        <item m="1" x="1066"/>
        <item m="1" x="5416"/>
        <item m="1" x="1773"/>
        <item m="1" x="4474"/>
        <item m="1" x="5362"/>
        <item m="1" x="3840"/>
        <item m="1" x="4307"/>
        <item m="1" x="5906"/>
        <item m="1" x="2574"/>
        <item x="57"/>
        <item m="1" x="3225"/>
        <item m="1" x="7436"/>
        <item m="1" x="603"/>
        <item m="1" x="3308"/>
        <item m="1" x="4400"/>
        <item m="1" x="3887"/>
        <item m="1" x="5647"/>
        <item m="1" x="2921"/>
        <item m="1" x="7587"/>
        <item m="1" x="3099"/>
        <item m="1" x="4568"/>
        <item m="1" x="7732"/>
        <item m="1" x="2718"/>
        <item m="1" x="3344"/>
        <item m="1" x="4831"/>
        <item m="1" x="321"/>
        <item m="1" x="5752"/>
        <item m="1" x="2833"/>
        <item m="1" x="4246"/>
        <item m="1" x="3925"/>
        <item m="1" x="824"/>
        <item m="1" x="6520"/>
        <item m="1" x="1581"/>
        <item m="1" x="5815"/>
        <item m="1" x="3703"/>
        <item m="1" x="1902"/>
        <item m="1" x="4652"/>
        <item m="1" x="3975"/>
        <item m="1" x="2433"/>
        <item m="1" x="7315"/>
        <item m="1" x="2920"/>
        <item m="1" x="701"/>
        <item m="1" x="5319"/>
        <item m="1" x="4551"/>
        <item m="1" x="1004"/>
        <item m="1" x="793"/>
        <item m="1" x="7731"/>
        <item m="1" x="5482"/>
        <item m="1" x="1357"/>
        <item m="1" x="7794"/>
        <item m="1" x="1344"/>
        <item m="1" x="7647"/>
        <item m="1" x="5160"/>
        <item m="1" x="4235"/>
        <item m="1" x="5774"/>
        <item m="1" x="6097"/>
        <item m="1" x="1168"/>
        <item m="1" x="2376"/>
        <item m="1" x="1925"/>
        <item m="1" x="7579"/>
        <item m="1" x="5318"/>
        <item m="1" x="1413"/>
        <item m="1" x="2646"/>
        <item m="1" x="5050"/>
        <item m="1" x="6872"/>
        <item m="1" x="3354"/>
        <item m="1" x="1571"/>
        <item m="1" x="4000"/>
        <item m="1" x="4898"/>
        <item m="1" x="1849"/>
        <item m="1" x="6587"/>
        <item m="1" x="4348"/>
        <item m="1" x="7681"/>
        <item m="1" x="7930"/>
        <item m="1" x="801"/>
        <item m="1" x="5838"/>
        <item m="1" x="7251"/>
        <item m="1" x="7326"/>
        <item m="1" x="987"/>
        <item m="1" x="2584"/>
        <item m="1" x="3406"/>
        <item m="1" x="5087"/>
        <item m="1" x="2330"/>
        <item m="1" x="668"/>
        <item m="1" x="1764"/>
        <item m="1" x="4015"/>
        <item m="1" x="1828"/>
        <item m="1" x="6655"/>
        <item m="1" x="6580"/>
        <item m="1" x="4234"/>
        <item m="1" x="3224"/>
        <item m="1" x="731"/>
        <item m="1" x="4044"/>
        <item m="1" x="3819"/>
        <item m="1" x="1564"/>
        <item m="1" x="1198"/>
        <item m="1" x="5159"/>
        <item m="1" x="1563"/>
        <item m="1" x="777"/>
        <item m="1" x="539"/>
        <item x="42"/>
        <item m="1" x="7399"/>
        <item m="1" x="4010"/>
        <item m="1" x="1256"/>
        <item m="1" x="4031"/>
        <item m="1" x="7816"/>
        <item m="1" x="753"/>
        <item m="1" x="7204"/>
        <item m="1" x="4009"/>
        <item m="1" x="5005"/>
        <item m="1" x="4022"/>
        <item m="1" x="5527"/>
        <item m="1" x="7079"/>
        <item m="1" x="3243"/>
        <item m="1" x="6557"/>
        <item m="1" x="1724"/>
        <item m="1" x="5610"/>
        <item m="1" x="7068"/>
        <item m="1" x="2454"/>
        <item m="1" x="5102"/>
        <item m="1" x="3242"/>
        <item m="1" x="2554"/>
        <item m="1" x="2630"/>
        <item m="1" x="3476"/>
        <item m="1" x="6849"/>
        <item m="1" x="5719"/>
        <item m="1" x="1167"/>
        <item m="1" x="6053"/>
        <item m="1" x="7900"/>
        <item m="1" x="6477"/>
        <item m="1" x="2413"/>
        <item m="1" x="5582"/>
        <item m="1" x="2388"/>
        <item m="1" x="6805"/>
        <item m="1" x="7815"/>
        <item m="1" x="2024"/>
        <item m="1" x="7841"/>
        <item m="1" x="2979"/>
        <item m="1" x="2645"/>
        <item m="1" x="1835"/>
        <item m="1" x="784"/>
        <item m="1" x="7325"/>
        <item x="210"/>
        <item m="1" x="7909"/>
        <item m="1" x="6066"/>
        <item m="1" x="5278"/>
        <item m="1" x="6198"/>
        <item m="1" x="4195"/>
        <item m="1" x="2267"/>
        <item m="1" x="7421"/>
        <item m="1" x="6205"/>
        <item m="1" x="6917"/>
        <item m="1" x="6988"/>
        <item m="1" x="3657"/>
        <item m="1" x="1993"/>
        <item m="1" x="1519"/>
        <item m="1" x="7665"/>
        <item m="1" x="2277"/>
        <item m="1" x="7078"/>
        <item m="1" x="691"/>
        <item m="1" x="4830"/>
        <item m="1" x="2542"/>
        <item m="1" x="5988"/>
        <item m="1" x="5158"/>
        <item m="1" x="2329"/>
        <item m="1" x="7170"/>
        <item m="1" x="7067"/>
        <item x="151"/>
        <item m="1" x="5507"/>
        <item m="1" x="2857"/>
        <item m="1" x="4741"/>
        <item m="1" x="7624"/>
        <item m="1" x="7384"/>
        <item m="1" x="7337"/>
        <item m="1" x="2421"/>
        <item m="1" x="1211"/>
        <item m="1" x="4340"/>
        <item m="1" x="2478"/>
        <item m="1" x="4550"/>
        <item m="1" x="7193"/>
        <item x="182"/>
        <item m="1" x="3794"/>
        <item m="1" x="5267"/>
        <item m="1" x="2044"/>
        <item m="1" x="6355"/>
        <item m="1" x="1194"/>
        <item m="1" x="5603"/>
        <item m="1" x="3946"/>
        <item m="1" x="4578"/>
        <item m="1" x="4459"/>
        <item m="1" x="5572"/>
        <item m="1" x="2565"/>
        <item m="1" x="4727"/>
        <item m="1" x="3810"/>
        <item m="1" x="7673"/>
        <item m="1" x="1162"/>
        <item m="1" x="2305"/>
        <item m="1" x="6347"/>
        <item m="1" x="6732"/>
        <item m="1" x="5481"/>
        <item m="1" x="6916"/>
        <item m="1" x="3143"/>
        <item m="1" x="6165"/>
        <item m="1" x="7360"/>
        <item m="1" x="6078"/>
        <item m="1" x="1424"/>
        <item m="1" x="5713"/>
        <item m="1" x="2752"/>
        <item x="77"/>
        <item m="1" x="7962"/>
        <item m="1" x="5814"/>
        <item m="1" x="2573"/>
        <item m="1" x="3365"/>
        <item m="1" x="1646"/>
        <item m="1" x="1859"/>
        <item m="1" x="7028"/>
        <item m="1" x="7899"/>
        <item m="1" x="5609"/>
        <item m="1" x="3563"/>
        <item m="1" x="5332"/>
        <item m="1" x="303"/>
        <item m="1" x="4964"/>
        <item m="1" x="2443"/>
        <item m="1" x="4514"/>
        <item x="102"/>
        <item m="1" x="1217"/>
        <item m="1" x="3193"/>
        <item m="1" x="6020"/>
        <item x="241"/>
        <item m="1" x="6961"/>
        <item m="1" x="7888"/>
        <item m="1" x="3061"/>
        <item m="1" x="1434"/>
        <item m="1" x="3854"/>
        <item m="1" x="1562"/>
        <item m="1" x="1511"/>
        <item m="1" x="4161"/>
        <item m="1" x="1042"/>
        <item m="1" x="7159"/>
        <item m="1" x="4410"/>
        <item m="1" x="7203"/>
        <item x="252"/>
        <item m="1" x="615"/>
        <item m="1" x="1041"/>
        <item m="1" x="7511"/>
        <item m="1" x="6668"/>
        <item m="1" x="425"/>
        <item x="104"/>
        <item m="1" x="2742"/>
        <item m="1" x="4829"/>
        <item x="3"/>
        <item m="1" x="4641"/>
        <item m="1" x="7672"/>
        <item m="1" x="5895"/>
        <item m="1" x="1423"/>
        <item m="1" x="4933"/>
        <item m="1" x="342"/>
        <item m="1" x="986"/>
        <item m="1" x="3542"/>
        <item m="1" x="434"/>
        <item m="1" x="5571"/>
        <item m="1" x="1366"/>
        <item m="1" x="1255"/>
        <item m="1" x="3423"/>
        <item m="1" x="4950"/>
        <item m="1" x="1561"/>
        <item m="1" x="556"/>
        <item m="1" x="1713"/>
        <item m="1" x="1377"/>
        <item m="1" x="2171"/>
        <item m="1" x="7150"/>
        <item m="1" x="4502"/>
        <item m="1" x="5550"/>
        <item m="1" x="800"/>
        <item m="1" x="6579"/>
        <item m="1" x="5602"/>
        <item m="1" x="1763"/>
        <item m="1" x="3283"/>
        <item m="1" x="700"/>
        <item m="1" x="3727"/>
        <item m="1" x="6405"/>
        <item m="1" x="5601"/>
        <item m="1" x="716"/>
        <item m="1" x="5015"/>
        <item m="1" x="5210"/>
        <item m="1" x="1459"/>
        <item m="1" x="1797"/>
        <item m="1" x="1785"/>
        <item m="1" x="7714"/>
        <item m="1" x="7972"/>
        <item m="1" x="1184"/>
        <item m="1" x="4800"/>
        <item m="1" x="5118"/>
        <item m="1" x="6743"/>
        <item m="1" x="3529"/>
        <item m="1" x="3591"/>
        <item m="1" x="7044"/>
        <item m="1" x="3264"/>
        <item m="1" x="1003"/>
        <item m="1" x="5798"/>
        <item m="1" x="964"/>
        <item m="1" x="484"/>
        <item m="1" x="4866"/>
        <item m="1" x="5712"/>
        <item m="1" x="2375"/>
        <item m="1" x="7343"/>
        <item m="1" x="1110"/>
        <item m="1" x="2089"/>
        <item m="1" x="3762"/>
        <item m="1" x="3321"/>
        <item m="1" x="443"/>
        <item m="1" x="3909"/>
        <item m="1" x="7342"/>
        <item x="233"/>
        <item m="1" x="2043"/>
        <item m="1" x="2813"/>
        <item m="1" x="6601"/>
        <item m="1" x="7976"/>
        <item m="1" x="3829"/>
        <item m="1" x="5843"/>
        <item m="1" x="5361"/>
        <item m="1" x="2314"/>
        <item x="16"/>
        <item m="1" x="3839"/>
        <item m="1" x="6440"/>
        <item m="1" x="1117"/>
        <item m="1" x="2099"/>
        <item m="1" x="1762"/>
        <item m="1" x="7288"/>
        <item m="1" x="2526"/>
        <item m="1" x="6439"/>
        <item m="1" x="3736"/>
        <item m="1" x="5434"/>
        <item m="1" x="5266"/>
        <item m="1" x="3902"/>
        <item m="1" x="1706"/>
        <item m="1" x="4982"/>
        <item m="1" x="3398"/>
        <item m="1" x="6238"/>
        <item m="1" x="7613"/>
        <item m="1" x="5391"/>
        <item x="277"/>
        <item m="1" x="4399"/>
        <item m="1" x="2954"/>
        <item m="1" x="4182"/>
        <item m="1" x="6280"/>
        <item m="1" x="6997"/>
        <item m="1" x="1858"/>
        <item m="1" x="424"/>
        <item m="1" x="2123"/>
        <item m="1" x="2387"/>
        <item m="1" x="2266"/>
        <item m="1" x="580"/>
        <item m="1" x="5390"/>
        <item m="1" x="2069"/>
        <item x="49"/>
        <item m="1" x="4225"/>
        <item m="1" x="7596"/>
        <item m="1" x="4268"/>
        <item m="1" x="3623"/>
        <item m="1" x="7185"/>
        <item m="1" x="3719"/>
        <item m="1" x="5480"/>
        <item m="1" x="4043"/>
        <item m="1" x="2962"/>
        <item m="1" x="6502"/>
        <item m="1" x="7499"/>
        <item m="1" x="2116"/>
        <item m="1" x="6987"/>
        <item m="1" x="7546"/>
        <item m="1" x="6519"/>
        <item m="1" x="5570"/>
        <item m="1" x="4513"/>
        <item m="1" x="4909"/>
        <item m="1" x="7971"/>
        <item m="1" x="3945"/>
        <item m="1" x="5174"/>
        <item m="1" x="746"/>
        <item m="1" x="483"/>
        <item m="1" x="1166"/>
        <item m="1" x="4606"/>
        <item m="1" x="1387"/>
        <item m="1" x="5297"/>
        <item m="1" x="5317"/>
        <item m="1" x="6871"/>
        <item m="1" x="523"/>
        <item m="1" x="1412"/>
        <item m="1" x="5758"/>
        <item m="1" x="811"/>
        <item m="1" x="4700"/>
        <item m="1" x="5824"/>
        <item m="1" x="3970"/>
        <item m="1" x="1548"/>
        <item m="1" x="3622"/>
        <item m="1" x="4323"/>
        <item m="1" x="2082"/>
        <item m="1" x="5526"/>
        <item m="1" x="2081"/>
        <item m="1" x="3901"/>
        <item m="1" x="4670"/>
        <item x="139"/>
        <item m="1" x="6430"/>
        <item m="1" x="589"/>
        <item m="1" x="5078"/>
        <item m="1" x="3608"/>
        <item m="1" x="4526"/>
        <item m="1" x="5173"/>
        <item m="1" x="6925"/>
        <item m="1" x="7258"/>
        <item m="1" x="409"/>
        <item m="1" x="5987"/>
        <item m="1" x="2572"/>
        <item m="1" x="771"/>
        <item m="1" x="4605"/>
        <item m="1" x="3405"/>
        <item m="1" x="6578"/>
        <item m="1" x="4398"/>
        <item m="1" x="2405"/>
        <item m="1" x="1960"/>
        <item m="1" x="993"/>
        <item m="1" x="2788"/>
        <item m="1" x="4897"/>
        <item m="1" x="2007"/>
        <item m="1" x="6978"/>
        <item m="1" x="4172"/>
        <item m="1" x="4908"/>
        <item m="1" x="906"/>
        <item m="1" x="5097"/>
        <item m="1" x="7586"/>
        <item m="1" x="4594"/>
        <item m="1" x="1033"/>
        <item m="1" x="2751"/>
        <item m="1" x="3853"/>
        <item m="1" x="7132"/>
        <item m="1" x="7800"/>
        <item m="1" x="5952"/>
        <item m="1" x="5193"/>
        <item m="1" x="5086"/>
        <item m="1" x="752"/>
        <item m="1" x="7879"/>
        <item m="1" x="1893"/>
        <item m="1" x="1086"/>
        <item m="1" x="3384"/>
        <item m="1" x="7131"/>
        <item m="1" x="2248"/>
        <item m="1" x="5389"/>
        <item m="1" x="1892"/>
        <item m="1" x="6325"/>
        <item m="1" x="4201"/>
        <item m="1" x="6113"/>
        <item m="1" x="3036"/>
        <item m="1" x="6905"/>
        <item m="1" x="5658"/>
        <item m="1" x="6000"/>
        <item m="1" x="3388"/>
        <item m="1" x="6924"/>
        <item m="1" x="5455"/>
        <item m="1" x="4865"/>
        <item m="1" x="7814"/>
        <item m="1" x="4888"/>
        <item m="1" x="7225"/>
        <item m="1" x="3035"/>
        <item m="1" x="4669"/>
        <item m="1" x="4577"/>
        <item m="1" x="5331"/>
        <item x="39"/>
        <item m="1" x="3068"/>
        <item m="1" x="730"/>
        <item m="1" x="5813"/>
        <item m="1" x="2328"/>
        <item m="1" x="2619"/>
        <item m="1" x="6107"/>
        <item m="1" x="3006"/>
        <item m="1" x="5479"/>
        <item m="1" x="2644"/>
        <item m="1" x="7383"/>
        <item m="1" x="6216"/>
        <item m="1" x="1152"/>
        <item m="1" x="6093"/>
        <item m="1" x="2953"/>
        <item m="1" x="1705"/>
        <item m="1" x="2296"/>
        <item m="1" x="4330"/>
        <item m="1" x="4501"/>
        <item m="1" x="1405"/>
        <item m="1" x="6996"/>
        <item m="1" x="6130"/>
        <item m="1" x="7359"/>
        <item m="1" x="7878"/>
        <item m="1" x="4525"/>
        <item m="1" x="614"/>
        <item m="1" x="7435"/>
        <item m="1" x="1398"/>
        <item m="1" x="4067"/>
        <item m="1" x="6923"/>
        <item m="1" x="1165"/>
        <item m="1" x="4379"/>
        <item m="1" x="1433"/>
        <item m="1" x="4576"/>
        <item m="1" x="3500"/>
        <item m="1" x="383"/>
        <item m="1" x="7991"/>
        <item m="1" x="401"/>
        <item m="1" x="1924"/>
        <item m="1" x="7445"/>
        <item x="163"/>
        <item m="1" x="1487"/>
        <item m="1" x="5842"/>
        <item m="1" x="3115"/>
        <item m="1" x="715"/>
        <item m="1" x="2055"/>
        <item m="1" x="2778"/>
        <item m="1" x="7224"/>
        <item m="1" x="7223"/>
        <item m="1" x="7813"/>
        <item m="1" x="1450"/>
        <item m="1" x="4567"/>
        <item m="1" x="1589"/>
        <item m="1" x="905"/>
        <item m="1" x="7486"/>
        <item m="1" x="5667"/>
        <item m="1" x="1784"/>
        <item m="1" x="2054"/>
        <item m="1" x="4378"/>
        <item m="1" x="4030"/>
        <item m="1" x="949"/>
        <item m="1" x="7834"/>
        <item m="1" x="6823"/>
        <item m="1" x="799"/>
        <item m="1" x="2178"/>
        <item m="1" x="4462"/>
        <item m="1" x="7560"/>
        <item m="1" x="382"/>
        <item m="1" x="6706"/>
        <item m="1" x="5657"/>
        <item m="1" x="6279"/>
        <item m="1" x="1676"/>
        <item m="1" x="1197"/>
        <item m="1" x="853"/>
        <item m="1" x="4699"/>
        <item m="1" x="7480"/>
        <item m="1" x="2663"/>
        <item m="1" x="6810"/>
        <item m="1" x="7454"/>
        <item m="1" x="5962"/>
        <item x="76"/>
        <item m="1" x="1285"/>
        <item m="1" x="5004"/>
        <item m="1" x="4690"/>
        <item m="1" x="433"/>
        <item m="1" x="7920"/>
        <item m="1" x="2068"/>
        <item m="1" x="3276"/>
        <item m="1" x="3718"/>
        <item m="1" x="579"/>
        <item m="1" x="6129"/>
        <item m="1" x="3019"/>
        <item m="1" x="6197"/>
        <item m="1" x="2978"/>
        <item m="1" x="7420"/>
        <item m="1" x="2412"/>
        <item m="1" x="1449"/>
        <item m="1" x="5014"/>
        <item m="1" x="7392"/>
        <item m="1" x="423"/>
        <item m="1" x="1245"/>
        <item m="1" x="1923"/>
        <item m="1" x="1935"/>
        <item m="1" x="555"/>
        <item m="1" x="5881"/>
        <item m="1" x="2757"/>
        <item m="1" x="1948"/>
        <item m="1" x="5823"/>
        <item m="1" x="2618"/>
        <item m="1" x="2601"/>
        <item m="1" x="6528"/>
        <item m="1" x="6118"/>
        <item m="1" x="5252"/>
        <item m="1" x="5415"/>
        <item m="1" x="6915"/>
        <item m="1" x="1151"/>
        <item m="1" x="2313"/>
        <item x="285"/>
        <item m="1" x="5296"/>
        <item m="1" x="2707"/>
        <item m="1" x="684"/>
        <item m="1" x="5981"/>
        <item m="1" x="5277"/>
        <item m="1" x="4740"/>
        <item m="1" x="7117"/>
        <item m="1" x="400"/>
        <item m="1" x="745"/>
        <item m="1" x="4932"/>
        <item m="1" x="2420"/>
        <item m="1" x="852"/>
        <item m="1" x="7680"/>
        <item x="29"/>
        <item m="1" x="1318"/>
        <item m="1" x="6986"/>
        <item m="1" x="1422"/>
        <item m="1" x="1547"/>
        <item m="1" x="1244"/>
        <item m="1" x="1040"/>
        <item m="1" x="3208"/>
        <item m="1" x="4277"/>
        <item m="1" x="5841"/>
        <item m="1" x="1580"/>
        <item m="1" x="3067"/>
        <item m="1" x="7752"/>
        <item m="1" x="6922"/>
        <item m="1" x="4549"/>
        <item m="1" x="4640"/>
        <item m="1" x="4233"/>
        <item m="1" x="4103"/>
        <item m="1" x="3383"/>
        <item m="1" x="3494"/>
        <item m="1" x="2517"/>
        <item m="1" x="3254"/>
        <item m="1" x="1193"/>
        <item m="1" x="578"/>
        <item m="1" x="1857"/>
        <item m="1" x="2799"/>
        <item m="1" x="4896"/>
        <item m="1" x="6488"/>
        <item m="1" x="2295"/>
        <item m="1" x="5149"/>
        <item m="1" x="2341"/>
        <item m="1" x="7898"/>
        <item m="1" x="5837"/>
        <item m="1" x="3999"/>
        <item m="1" x="6429"/>
        <item m="1" x="5656"/>
        <item m="1" x="5797"/>
        <item m="1" x="320"/>
        <item m="1" x="1210"/>
        <item m="1" x="7472"/>
        <item m="1" x="3343"/>
        <item m="1" x="2945"/>
        <item m="1" x="985"/>
        <item x="51"/>
        <item m="1" x="2304"/>
        <item m="1" x="7158"/>
        <item m="1" x="3809"/>
        <item m="1" x="3241"/>
        <item m="1" x="5382"/>
        <item m="1" x="5265"/>
        <item m="1" x="3886"/>
        <item m="1" x="6019"/>
        <item m="1" x="1869"/>
        <item m="1" x="6295"/>
        <item m="1" x="3944"/>
        <item m="1" x="1638"/>
        <item m="1" x="2991"/>
        <item m="1" x="613"/>
        <item m="1" x="2356"/>
        <item m="1" x="3462"/>
        <item m="1" x="5951"/>
        <item m="1" x="2471"/>
        <item m="1" x="6196"/>
        <item m="1" x="2717"/>
        <item m="1" x="3130"/>
        <item m="1" x="5751"/>
        <item m="1" x="5039"/>
        <item m="1" x="1192"/>
        <item m="1" x="6144"/>
        <item m="1" x="1471"/>
        <item m="1" x="1613"/>
        <item m="1" x="3364"/>
        <item x="293"/>
        <item m="1" x="7250"/>
        <item m="1" x="4160"/>
        <item m="1" x="5621"/>
        <item m="1" x="6171"/>
        <item m="1" x="7812"/>
        <item m="1" x="751"/>
        <item m="1" x="3307"/>
        <item m="1" x="6626"/>
        <item m="1" x="5192"/>
        <item m="1" x="3332"/>
        <item x="164"/>
        <item m="1" x="1432"/>
        <item m="1" x="4086"/>
        <item m="1" x="6934"/>
        <item m="1" x="5203"/>
        <item m="1" x="3475"/>
        <item m="1" x="4218"/>
        <item m="1" x="6556"/>
        <item m="1" x="6381"/>
        <item m="1" x="4436"/>
        <item x="1"/>
        <item m="1" x="1807"/>
        <item m="1" x="5890"/>
        <item m="1" x="6365"/>
        <item m="1" x="7461"/>
        <item m="1" x="5402"/>
        <item m="1" x="5433"/>
        <item m="1" x="612"/>
        <item m="1" x="3644"/>
        <item m="1" x="941"/>
        <item m="1" x="2564"/>
        <item m="1" x="3018"/>
        <item m="1" x="5704"/>
        <item m="1" x="5025"/>
        <item m="1" x="1579"/>
        <item m="1" x="6065"/>
        <item m="1" x="940"/>
        <item m="1" x="5765"/>
        <item m="1" x="3917"/>
        <item m="1" x="5812"/>
        <item m="1" x="4593"/>
        <item m="1" x="4981"/>
        <item m="1" x="6633"/>
        <item m="1" x="7298"/>
        <item m="1" x="823"/>
        <item m="1" x="354"/>
        <item x="159"/>
        <item m="1" x="1883"/>
        <item m="1" x="4042"/>
        <item m="1" x="2098"/>
        <item m="1" x="6568"/>
        <item m="1" x="5677"/>
        <item m="1" x="5917"/>
        <item m="1" x="6128"/>
        <item m="1" x="5286"/>
        <item m="1" x="4639"/>
        <item m="1" x="1518"/>
        <item m="1" x="2442"/>
        <item m="1" x="332"/>
        <item m="1" x="4066"/>
        <item m="1" x="7851"/>
        <item m="1" x="7664"/>
        <item m="1" x="6018"/>
        <item x="58"/>
        <item m="1" x="7027"/>
        <item m="1" x="4357"/>
        <item x="13"/>
        <item m="1" x="2327"/>
        <item m="1" x="6775"/>
        <item m="1" x="2624"/>
        <item m="1" x="7623"/>
        <item m="1" x="1275"/>
        <item m="1" x="1085"/>
        <item m="1" x="1196"/>
        <item m="1" x="5351"/>
        <item m="1" x="7559"/>
        <item m="1" x="6373"/>
        <item m="1" x="2067"/>
        <item m="1" x="2340"/>
        <item m="1" x="6010"/>
        <item m="1" x="5796"/>
        <item m="1" x="513"/>
        <item m="1" x="1612"/>
        <item m="1" x="7840"/>
        <item m="1" x="3240"/>
        <item m="1" x="5635"/>
        <item m="1" x="3666"/>
        <item m="1" x="4662"/>
        <item m="1" x="7066"/>
        <item m="1" x="1588"/>
        <item m="1" x="2812"/>
        <item m="1" x="5388"/>
        <item m="1" x="3153"/>
        <item m="1" x="5038"/>
        <item m="1" x="6215"/>
        <item m="1" x="3282"/>
        <item m="1" x="4764"/>
        <item m="1" x="4169"/>
        <item m="1" x="522"/>
        <item m="1" x="1365"/>
        <item m="1" x="5591"/>
        <item m="1" x="1560"/>
        <item m="1" x="3643"/>
        <item m="1" x="3024"/>
        <item m="1" x="6774"/>
        <item m="1" x="7520"/>
        <item m="1" x="363"/>
        <item m="1" x="5126"/>
        <item m="1" x="6372"/>
        <item m="1" x="6274"/>
        <item m="1" x="2470"/>
        <item m="1" x="2731"/>
        <item m="1" x="2593"/>
        <item m="1" x="3681"/>
        <item m="1" x="7371"/>
        <item m="1" x="1079"/>
        <item m="1" x="6705"/>
        <item m="1" x="1914"/>
        <item m="1" x="5191"/>
        <item m="1" x="1229"/>
        <item m="1" x="577"/>
        <item m="1" x="6577"/>
        <item m="1" x="4217"/>
        <item m="1" x="1752"/>
        <item m="1" x="1882"/>
        <item m="1" x="7941"/>
        <item m="1" x="2671"/>
        <item m="1" x="2247"/>
        <item m="1" x="1783"/>
        <item m="1" x="5432"/>
        <item m="1" x="5764"/>
        <item m="1" x="2750"/>
        <item m="1" x="3098"/>
        <item m="1" x="4698"/>
        <item m="1" x="6421"/>
        <item m="1" x="5238"/>
        <item m="1" x="1738"/>
        <item m="1" x="6345"/>
        <item m="1" x="3852"/>
        <item m="1" x="1183"/>
        <item m="1" x="7077"/>
        <item m="1" x="3192"/>
        <item m="1" x="6910"/>
        <item m="1" x="4828"/>
        <item m="1" x="1737"/>
        <item m="1" x="1817"/>
        <item m="1" x="1597"/>
        <item m="1" x="963"/>
        <item m="1" x="319"/>
        <item m="1" x="1510"/>
        <item m="1" x="915"/>
        <item m="1" x="4500"/>
        <item m="1" x="1343"/>
        <item m="1" x="1116"/>
        <item m="1" x="5628"/>
        <item m="1" x="5541"/>
        <item m="1" x="7786"/>
        <item m="1" x="5258"/>
        <item m="1" x="4252"/>
        <item m="1" x="493"/>
        <item m="1" x="6667"/>
        <item m="1" x="7554"/>
        <item m="1" x="2038"/>
        <item x="171"/>
        <item m="1" x="4499"/>
        <item m="1" x="7510"/>
        <item m="1" x="3397"/>
        <item m="1" x="4181"/>
        <item m="1" x="904"/>
        <item m="1" x="5703"/>
        <item m="1" x="6886"/>
        <item m="1" x="4093"/>
        <item m="1" x="1486"/>
        <item m="1" x="810"/>
        <item m="1" x="5494"/>
        <item m="1" x="874"/>
        <item x="85"/>
        <item m="1" x="4409"/>
        <item m="1" x="6077"/>
        <item m="1" x="1150"/>
        <item m="1" x="1901"/>
        <item m="1" x="6796"/>
        <item m="1" x="5943"/>
        <item m="1" x="3885"/>
        <item m="1" x="3943"/>
        <item m="1" x="4180"/>
        <item m="1" x="3087"/>
        <item m="1" x="4887"/>
        <item m="1" x="7236"/>
        <item m="1" x="2214"/>
        <item m="1" x="5634"/>
        <item m="1" x="4859"/>
        <item m="1" x="5620"/>
        <item m="1" x="3916"/>
        <item m="1" x="7553"/>
        <item m="1" x="2256"/>
        <item m="1" x="4971"/>
        <item m="1" x="3621"/>
        <item m="1" x="4153"/>
        <item m="1" x="7398"/>
        <item m="1" x="1065"/>
        <item m="1" x="2720"/>
        <item m="1" x="2404"/>
        <item m="1" x="6731"/>
        <item m="1" x="454"/>
        <item m="1" x="4092"/>
        <item m="1" x="4058"/>
        <item m="1" x="4425"/>
        <item m="1" x="7793"/>
        <item x="8"/>
        <item m="1" x="6870"/>
        <item m="1" x="2856"/>
        <item m="1" x="4628"/>
        <item m="1" x="3590"/>
        <item m="1" x="3620"/>
        <item m="1" x="4245"/>
        <item m="1" x="3656"/>
        <item m="1" x="4627"/>
        <item m="1" x="4626"/>
        <item m="1" x="4065"/>
        <item m="1" x="3097"/>
        <item m="1" x="4559"/>
        <item m="1" x="4370"/>
        <item m="1" x="3780"/>
        <item m="1" x="6336"/>
        <item m="1" x="6096"/>
        <item m="1" x="5454"/>
        <item m="1" x="7336"/>
        <item m="1" x="3507"/>
        <item m="1" x="5414"/>
        <item m="1" x="2730"/>
        <item m="1" x="2023"/>
        <item m="1" x="2469"/>
        <item m="1" x="6371"/>
        <item m="1" x="1900"/>
        <item m="1" x="5646"/>
        <item m="1" x="2449"/>
        <item m="1" x="4810"/>
        <item m="1" x="3253"/>
        <item m="1" x="5003"/>
        <item m="1" x="6862"/>
        <item m="1" x="984"/>
        <item m="1" x="3793"/>
        <item m="1" x="349"/>
        <item m="1" x="4886"/>
        <item m="1" x="4885"/>
        <item m="1" x="2294"/>
        <item m="1" x="2488"/>
        <item m="1" x="897"/>
        <item m="1" x="5049"/>
        <item m="1" x="3908"/>
        <item m="1" x="6625"/>
        <item m="1" x="1922"/>
        <item m="1" x="2798"/>
        <item m="1" x="7169"/>
        <item m="1" x="1881"/>
        <item x="202"/>
        <item m="1" x="2944"/>
        <item m="1" x="4548"/>
        <item m="1" x="4159"/>
        <item m="1" x="7426"/>
        <item m="1" x="5285"/>
        <item m="1" x="1010"/>
        <item m="1" x="5330"/>
        <item m="1" x="1329"/>
        <item m="1" x="4717"/>
        <item x="287"/>
        <item m="1" x="4168"/>
        <item m="1" x="2777"/>
        <item m="1" x="302"/>
        <item m="1" x="7919"/>
        <item m="1" x="835"/>
        <item m="1" x="6600"/>
        <item m="1" x="3838"/>
        <item m="1" x="744"/>
        <item m="1" x="948"/>
        <item m="1" x="4216"/>
        <item m="1" x="3440"/>
        <item m="1" x="3017"/>
        <item m="1" x="6609"/>
        <item m="1" x="7897"/>
        <item m="1" x="5506"/>
        <item m="1" x="2037"/>
        <item m="1" x="3452"/>
        <item m="1" x="7772"/>
        <item m="1" x="534"/>
        <item m="1" x="6076"/>
        <item m="1" x="2811"/>
        <item m="1" x="6942"/>
        <item m="1" x="1947"/>
        <item m="1" x="6273"/>
        <item m="1" x="521"/>
        <item m="1" x="3142"/>
        <item m="1" x="6092"/>
        <item m="1" x="5257"/>
        <item x="158"/>
        <item x="52"/>
        <item m="1" x="4041"/>
        <item m="1" x="6721"/>
        <item m="1" x="2832"/>
        <item m="1" x="1002"/>
        <item m="1" x="2108"/>
        <item m="1" x="3589"/>
        <item m="1" x="2886"/>
        <item m="1" x="5822"/>
        <item m="1" x="1736"/>
        <item m="1" x="1498"/>
        <item m="1" x="1431"/>
        <item m="1" x="6960"/>
        <item m="1" x="1723"/>
        <item m="1" x="2943"/>
        <item m="1" x="5135"/>
        <item m="1" x="2210"/>
        <item m="1" x="5439"/>
        <item m="1" x="6782"/>
        <item m="1" x="6324"/>
        <item m="1" x="3239"/>
        <item m="1" x="6075"/>
        <item m="1" x="5811"/>
        <item m="1" x="4711"/>
        <item m="1" x="4758"/>
        <item m="1" x="1305"/>
        <item m="1" x="399"/>
        <item m="1" x="6720"/>
        <item m="1" x="5223"/>
        <item m="1" x="4697"/>
        <item m="1" x="662"/>
        <item m="1" x="6576"/>
        <item m="1" x="3297"/>
        <item m="1" x="1022"/>
        <item m="1" x="1243"/>
        <item m="1" x="3828"/>
        <item m="1" x="5971"/>
        <item m="1" x="6127"/>
        <item m="1" x="1386"/>
        <item m="1" x="5619"/>
        <item m="1" x="1820"/>
        <item m="1" x="3275"/>
        <item m="1" x="2919"/>
        <item m="1" x="4179"/>
        <item m="1" x="464"/>
        <item m="1" x="5109"/>
        <item m="1" x="4874"/>
        <item m="1" x="3619"/>
        <item x="250"/>
        <item m="1" x="1397"/>
        <item m="1" x="4267"/>
        <item m="1" x="7391"/>
        <item x="245"/>
        <item m="1" x="3671"/>
        <item m="1" x="3541"/>
        <item m="1" x="2022"/>
        <item m="1" x="6017"/>
        <item m="1" x="5157"/>
        <item m="1" x="5525"/>
        <item m="1" x="1761"/>
        <item m="1" x="3752"/>
        <item x="14"/>
        <item m="1" x="1054"/>
        <item m="1" x="6052"/>
        <item m="1" x="4858"/>
        <item m="1" x="3207"/>
        <item m="1" x="6719"/>
        <item m="1" x="6704"/>
        <item m="1" x="3191"/>
        <item m="1" x="3320"/>
        <item m="1" x="3989"/>
        <item m="1" x="3618"/>
        <item m="1" x="6763"/>
        <item m="1" x="1317"/>
        <item m="1" x="7825"/>
        <item m="1" x="6164"/>
        <item x="107"/>
        <item m="1" x="5864"/>
        <item m="1" x="822"/>
        <item m="1" x="1485"/>
        <item m="1" x="6195"/>
        <item m="1" x="6608"/>
        <item m="1" x="7545"/>
        <item m="1" x="5148"/>
        <item m="1" x="6754"/>
        <item m="1" x="2133"/>
        <item m="1" x="7235"/>
        <item m="1" x="1396"/>
        <item m="1" x="5750"/>
        <item m="1" x="4726"/>
        <item m="1" x="2246"/>
        <item m="1" x="5350"/>
        <item m="1" x="1149"/>
        <item m="1" x="5942"/>
        <item m="1" x="7862"/>
        <item m="1" x="7324"/>
        <item m="1" x="3988"/>
        <item m="1" x="1637"/>
        <item m="1" x="6009"/>
        <item m="1" x="1064"/>
        <item m="1" x="5349"/>
        <item m="1" x="533"/>
        <item m="1" x="1209"/>
        <item m="1" x="3595"/>
        <item m="1" x="1772"/>
        <item m="1" x="348"/>
        <item m="1" x="1096"/>
        <item m="1" x="3632"/>
        <item m="1" x="4369"/>
        <item m="1" x="3114"/>
        <item m="1" x="4014"/>
        <item m="1" x="3302"/>
        <item m="1" x="1959"/>
        <item m="1" x="6677"/>
        <item m="1" x="2374"/>
        <item m="1" x="3252"/>
        <item m="1" x="1827"/>
        <item m="1" x="7177"/>
        <item m="1" x="6512"/>
        <item m="1" x="4681"/>
        <item m="1" x="1537"/>
        <item m="1" x="7671"/>
        <item m="1" x="6970"/>
        <item m="1" x="7479"/>
        <item m="1" x="1216"/>
        <item m="1" x="3166"/>
        <item m="1" x="3485"/>
        <item m="1" x="4716"/>
        <item m="1" x="7234"/>
        <item m="1" x="5749"/>
        <item m="1" x="3506"/>
        <item m="1" x="1848"/>
        <item x="180"/>
        <item m="1" x="6263"/>
        <item m="1" x="6214"/>
        <item m="1" x="5002"/>
        <item x="6"/>
        <item m="1" x="5569"/>
        <item m="1" x="5941"/>
        <item m="1" x="7713"/>
        <item m="1" x="5037"/>
        <item m="1" x="4614"/>
        <item m="1" x="3493"/>
        <item m="1" x="1284"/>
        <item m="1" x="1342"/>
        <item m="1" x="3060"/>
        <item m="1" x="1656"/>
        <item m="1" x="3107"/>
        <item m="1" x="4388"/>
        <item m="1" x="3969"/>
        <item m="1" x="5401"/>
        <item x="41"/>
        <item m="1" x="1796"/>
        <item m="1" x="2592"/>
        <item m="1" x="1078"/>
        <item m="1" x="4152"/>
        <item m="1" x="4127"/>
        <item m="1" x="4446"/>
        <item m="1" x="5863"/>
        <item m="1" x="673"/>
        <item m="1" x="2987"/>
        <item m="1" x="5463"/>
        <item m="1" x="3617"/>
        <item m="1" x="3049"/>
        <item m="1" x="2866"/>
        <item m="1" x="6051"/>
        <item m="1" x="2821"/>
        <item m="1" x="3873"/>
        <item m="1" x="7249"/>
        <item m="1" x="5748"/>
        <item m="1" x="931"/>
        <item m="1" x="3702"/>
        <item m="1" x="5276"/>
        <item m="1" x="4473"/>
        <item m="1" x="1578"/>
        <item m="1" x="7703"/>
        <item m="1" x="667"/>
        <item m="1" x="2506"/>
        <item m="1" x="5618"/>
        <item m="1" x="1208"/>
        <item m="1" x="2787"/>
        <item m="1" x="6703"/>
        <item m="1" x="6869"/>
        <item m="1" x="3761"/>
        <item m="1" x="7970"/>
        <item m="1" x="6941"/>
        <item m="1" x="3900"/>
        <item m="1" x="2767"/>
        <item m="1" x="2355"/>
        <item m="1" x="5702"/>
        <item m="1" x="5666"/>
        <item m="1" x="7130"/>
        <item m="1" x="2840"/>
        <item m="1" x="2150"/>
        <item m="1" x="5940"/>
        <item m="1" x="4319"/>
        <item m="1" x="3552"/>
        <item m="1" x="2487"/>
        <item m="1" x="5916"/>
        <item m="1" x="5540"/>
        <item m="1" x="5372"/>
        <item m="1" x="6909"/>
        <item m="1" x="1283"/>
        <item m="1" x="7202"/>
        <item m="1" x="4387"/>
        <item m="1" x="3588"/>
        <item m="1" x="1385"/>
        <item m="1" x="3342"/>
        <item m="1" x="1880"/>
        <item m="1" x="1509"/>
        <item m="1" x="1847"/>
        <item x="38"/>
        <item m="1" x="7184"/>
        <item m="1" x="6249"/>
        <item m="1" x="7830"/>
        <item m="1" x="6468"/>
        <item m="1" x="4151"/>
        <item m="1" x="6057"/>
        <item m="1" x="6136"/>
        <item m="1" x="1735"/>
        <item m="1" x="683"/>
        <item m="1" x="1254"/>
        <item m="1" x="7323"/>
        <item m="1" x="4512"/>
        <item m="1" x="4445"/>
        <item m="1" x="2348"/>
        <item m="1" x="4091"/>
        <item x="216"/>
        <item m="1" x="6064"/>
        <item m="1" x="2209"/>
        <item m="1" x="4661"/>
        <item m="1" x="3607"/>
        <item m="1" x="2432"/>
        <item m="1" x="1868"/>
        <item m="1" x="5869"/>
        <item m="1" x="398"/>
        <item x="25"/>
        <item m="1" x="5645"/>
        <item m="1" x="2617"/>
        <item m="1" x="506"/>
        <item m="1" x="3792"/>
        <item m="1" x="5790"/>
        <item m="1" x="1021"/>
        <item m="1" x="1223"/>
        <item m="1" x="5795"/>
        <item m="1" x="6163"/>
        <item m="1" x="4778"/>
        <item m="1" x="6547"/>
        <item m="1" x="3461"/>
        <item m="1" x="5177"/>
        <item m="1" x="1032"/>
        <item m="1" x="3296"/>
        <item m="1" x="7382"/>
        <item m="1" x="5850"/>
        <item m="1" x="3884"/>
        <item m="1" x="7764"/>
        <item m="1" x="2655"/>
        <item m="1" x="3616"/>
        <item m="1" x="4931"/>
        <item x="194"/>
        <item x="248"/>
        <item m="1" x="4306"/>
        <item m="1" x="886"/>
        <item m="1" x="776"/>
        <item m="1" x="6607"/>
        <item m="1" x="316"/>
        <item m="1" x="397"/>
        <item m="1" x="4444"/>
        <item m="1" x="1484"/>
        <item m="1" x="1448"/>
        <item m="1" x="1274"/>
        <item m="1" x="3281"/>
        <item m="1" x="3474"/>
        <item m="1" x="2968"/>
        <item m="1" x="1077"/>
        <item m="1" x="7509"/>
        <item m="1" x="7209"/>
        <item m="1" x="1242"/>
        <item m="1" x="7730"/>
        <item m="1" x="1899"/>
        <item m="1" x="1517"/>
        <item m="1" x="1596"/>
        <item m="1" x="5617"/>
        <item m="1" x="5539"/>
        <item m="1" x="4458"/>
        <item m="1" x="3382"/>
        <item m="1" x="6921"/>
        <item m="1" x="6294"/>
        <item m="1" x="5692"/>
        <item m="1" x="6892"/>
        <item m="1" x="7370"/>
        <item x="152"/>
        <item m="1" x="5453"/>
        <item m="1" x="4377"/>
        <item m="1" x="2066"/>
        <item x="83"/>
        <item m="1" x="7538"/>
        <item m="1" x="821"/>
        <item m="1" x="5237"/>
        <item m="1" x="3096"/>
        <item m="1" x="1795"/>
        <item m="1" x="1164"/>
        <item m="1" x="7670"/>
        <item m="1" x="5732"/>
        <item m="1" x="1421"/>
        <item m="1" x="7065"/>
        <item m="1" x="2706"/>
        <item m="1" x="4710"/>
        <item m="1" x="7763"/>
        <item m="1" x="1630"/>
        <item m="1" x="3968"/>
        <item m="1" x="3690"/>
        <item m="1" x="7116"/>
        <item m="1" x="1704"/>
        <item m="1" x="5256"/>
        <item m="1" x="3956"/>
        <item m="1" x="7310"/>
        <item m="1" x="4029"/>
        <item m="1" x="5202"/>
        <item m="1" x="6248"/>
        <item m="1" x="5337"/>
        <item m="1" x="3955"/>
        <item m="1" x="1570"/>
        <item m="1" x="602"/>
        <item m="1" x="2990"/>
        <item m="1" x="6822"/>
        <item m="1" x="2403"/>
        <item m="1" x="4200"/>
        <item m="1" x="5431"/>
        <item m="1" x="7248"/>
        <item m="1" x="2402"/>
        <item m="1" x="6404"/>
        <item m="1" x="6204"/>
        <item m="1" x="4827"/>
        <item m="1" x="5789"/>
        <item m="1" x="3907"/>
        <item m="1" x="2977"/>
        <item m="1" x="3353"/>
        <item x="32"/>
        <item m="1" x="4922"/>
        <item m="1" x="4244"/>
        <item m="1" x="4074"/>
        <item m="1" x="4826"/>
        <item m="1" x="4625"/>
        <item m="1" x="6151"/>
        <item m="1" x="983"/>
        <item m="1" x="4689"/>
        <item m="1" x="4757"/>
        <item m="1" x="6364"/>
        <item m="1" x="7896"/>
        <item m="1" x="1063"/>
        <item m="1" x="1222"/>
        <item m="1" x="3779"/>
        <item m="1" x="7168"/>
        <item m="1" x="7646"/>
        <item m="1" x="7637"/>
        <item m="1" x="6527"/>
        <item m="1" x="5147"/>
        <item m="1" x="5616"/>
        <item m="1" x="3122"/>
        <item m="1" x="396"/>
        <item m="1" x="3987"/>
        <item m="1" x="2373"/>
        <item m="1" x="5862"/>
        <item x="262"/>
        <item m="1" x="1020"/>
        <item m="1" x="463"/>
        <item m="1" x="6420"/>
        <item m="1" x="1483"/>
        <item x="165"/>
        <item m="1" x="2283"/>
        <item m="1" x="1688"/>
        <item m="1" x="4842"/>
        <item m="1" x="3906"/>
        <item m="1" x="6718"/>
        <item m="1" x="6143"/>
        <item m="1" x="4907"/>
        <item m="1" x="5905"/>
        <item x="237"/>
        <item m="1" x="2149"/>
        <item m="1" x="3528"/>
        <item x="111"/>
        <item m="1" x="3837"/>
        <item m="1" x="682"/>
        <item m="1" x="3527"/>
        <item m="1" x="7008"/>
        <item m="1" x="6977"/>
        <item m="1" x="422"/>
        <item m="1" x="5013"/>
        <item m="1" x="5295"/>
        <item m="1" x="5676"/>
        <item m="1" x="7453"/>
        <item m="1" x="5493"/>
        <item m="1" x="2729"/>
        <item m="1" x="5492"/>
        <item m="1" x="6717"/>
        <item m="1" x="2695"/>
        <item m="1" x="2177"/>
        <item m="1" x="5478"/>
        <item m="1" x="1316"/>
        <item m="1" x="962"/>
        <item m="1" x="2441"/>
        <item m="1" x="6262"/>
        <item m="1" x="2245"/>
        <item m="1" x="6261"/>
        <item m="1" x="982"/>
        <item m="1" x="7452"/>
        <item m="1" x="2097"/>
        <item m="1" x="6696"/>
        <item m="1" x="4472"/>
        <item m="1" x="2372"/>
        <item m="1" x="661"/>
        <item m="1" x="4347"/>
        <item m="1" x="2716"/>
        <item m="1" x="6187"/>
        <item m="1" x="5036"/>
        <item m="1" x="3587"/>
        <item m="1" x="1981"/>
        <item m="1" x="4777"/>
        <item x="119"/>
        <item m="1" x="7397"/>
        <item m="1" x="2021"/>
        <item m="1" x="3174"/>
        <item m="1" x="4756"/>
        <item m="1" x="6063"/>
        <item m="1" x="1282"/>
        <item m="1" x="1053"/>
        <item m="1" x="3586"/>
        <item m="1" x="1626"/>
        <item m="1" x="4524"/>
        <item m="1" x="7612"/>
        <item m="1" x="1559"/>
        <item m="1" x="568"/>
        <item m="1" x="6403"/>
        <item m="1" x="5243"/>
        <item m="1" x="4651"/>
        <item m="1" x="5633"/>
        <item x="225"/>
        <item m="1" x="1558"/>
        <item m="1" x="6354"/>
        <item m="1" x="3827"/>
        <item x="208"/>
        <item m="1" x="3197"/>
        <item m="1" x="851"/>
        <item m="1" x="3791"/>
        <item m="1" x="4523"/>
        <item m="1" x="3562"/>
        <item m="1" x="1148"/>
        <item m="1" x="4243"/>
        <item m="1" x="7157"/>
        <item m="1" x="6730"/>
        <item m="1" x="2401"/>
        <item m="1" x="1712"/>
        <item m="1" x="4991"/>
        <item m="1" x="2583"/>
        <item m="1" x="453"/>
        <item m="1" x="3186"/>
        <item m="1" x="6402"/>
        <item m="1" x="7192"/>
        <item m="1" x="5889"/>
        <item m="1" x="1052"/>
        <item m="1" x="4592"/>
        <item m="1" x="3079"/>
        <item m="1" x="6595"/>
        <item m="1" x="5001"/>
        <item m="1" x="4980"/>
        <item m="1" x="6412"/>
        <item m="1" x="1253"/>
        <item m="1" x="7156"/>
        <item m="1" x="2122"/>
        <item m="1" x="3689"/>
        <item m="1" x="5608"/>
        <item m="1" x="4613"/>
        <item m="1" x="4132"/>
        <item m="1" x="6135"/>
        <item m="1" x="6150"/>
        <item m="1" x="4408"/>
        <item m="1" x="4296"/>
        <item m="1" x="372"/>
        <item m="1" x="6050"/>
        <item m="1" x="2396"/>
        <item m="1" x="2901"/>
        <item x="263"/>
        <item m="1" x="6606"/>
        <item m="1" x="972"/>
        <item m="1" x="7811"/>
        <item m="1" x="1341"/>
        <item m="1" x="1161"/>
        <item m="1" x="2486"/>
        <item m="1" x="3717"/>
        <item m="1" x="5691"/>
        <item m="1" x="4368"/>
        <item m="1" x="3899"/>
        <item m="1" x="2686"/>
        <item m="1" x="6666"/>
        <item x="78"/>
        <item m="1" x="1470"/>
        <item m="1" x="6031"/>
        <item m="1" x="7444"/>
        <item m="1" x="2591"/>
        <item m="1" x="7478"/>
        <item m="1" x="2036"/>
        <item x="73"/>
        <item m="1" x="7961"/>
        <item m="1" x="5125"/>
        <item m="1" x="432"/>
        <item m="1" x="5035"/>
        <item m="1" x="5711"/>
        <item m="1" x="7636"/>
        <item x="235"/>
        <item m="1" x="7712"/>
        <item m="1" x="6293"/>
        <item m="1" x="6162"/>
        <item m="1" x="3220"/>
        <item m="1" x="7940"/>
        <item m="1" x="6891"/>
        <item m="1" x="6804"/>
        <item m="1" x="4825"/>
        <item m="1" x="1816"/>
        <item m="1" x="4295"/>
        <item m="1" x="381"/>
        <item m="1" x="1252"/>
        <item m="1" x="7918"/>
        <item m="1" x="7233"/>
        <item m="1" x="1856"/>
        <item m="1" x="1846"/>
        <item m="1" x="2368"/>
        <item m="1" x="3274"/>
        <item m="1" x="1815"/>
        <item m="1" x="6773"/>
        <item m="1" x="6419"/>
        <item m="1" x="5524"/>
        <item m="1" x="1395"/>
        <item x="31"/>
        <item m="1" x="6346"/>
        <item m="1" x="492"/>
        <item m="1" x="3387"/>
        <item m="1" x="2236"/>
        <item m="1" x="7026"/>
        <item m="1" x="5999"/>
        <item x="138"/>
        <item m="1" x="4102"/>
        <item m="1" x="1132"/>
        <item m="1" x="7419"/>
        <item m="1" x="4709"/>
        <item m="1" x="2900"/>
        <item m="1" x="6292"/>
        <item m="1" x="3095"/>
        <item m="1" x="3190"/>
        <item m="1" x="1228"/>
        <item m="1" x="1039"/>
        <item m="1" x="924"/>
        <item m="1" x="3251"/>
        <item m="1" x="2662"/>
        <item m="1" x="6363"/>
        <item m="1" x="6194"/>
        <item x="218"/>
        <item m="1" x="7369"/>
        <item m="1" x="7691"/>
        <item m="1" x="2020"/>
        <item m="1" x="4085"/>
        <item m="1" x="4322"/>
        <item m="1" x="770"/>
        <item m="1" x="1458"/>
        <item m="1" x="5939"/>
        <item m="1" x="6142"/>
        <item m="1" x="4101"/>
        <item m="1" x="6665"/>
        <item m="1" x="2534"/>
        <item m="1" x="2654"/>
        <item m="1" x="5560"/>
        <item m="1" x="6632"/>
        <item m="1" x="7998"/>
        <item x="36"/>
        <item m="1" x="5236"/>
        <item m="1" x="4650"/>
        <item m="1" x="5880"/>
        <item m="1" x="1497"/>
        <item m="1" x="1636"/>
        <item m="1" x="4739"/>
        <item m="1" x="4126"/>
        <item m="1" x="7176"/>
        <item m="1" x="4591"/>
        <item m="1" x="6885"/>
        <item m="1" x="4949"/>
        <item m="1" x="4857"/>
        <item m="1" x="611"/>
        <item m="1" x="7997"/>
        <item m="1" x="3165"/>
        <item m="1" x="6567"/>
        <item m="1" x="2865"/>
        <item m="1" x="4725"/>
        <item m="1" x="947"/>
        <item m="1" x="769"/>
        <item m="1" x="3238"/>
        <item m="1" x="5938"/>
        <item m="1" x="5012"/>
        <item m="1" x="2347"/>
        <item m="1" x="1384"/>
        <item m="1" x="6487"/>
        <item m="1" x="6438"/>
        <item m="1" x="7895"/>
        <item m="1" x="4895"/>
        <item m="1" x="5146"/>
        <item m="1" x="3363"/>
        <item m="1" x="4112"/>
        <item m="1" x="1569"/>
        <item m="1" x="331"/>
        <item m="1" x="1546"/>
        <item m="1" x="1545"/>
        <item m="1" x="7939"/>
        <item m="1" x="992"/>
        <item m="1" x="2006"/>
        <item x="264"/>
        <item m="1" x="4498"/>
        <item m="1" x="4084"/>
        <item m="1" x="6953"/>
        <item m="1" x="6695"/>
        <item m="1" x="6959"/>
        <item m="1" x="1834"/>
        <item m="1" x="6654"/>
        <item m="1" x="5070"/>
        <item m="1" x="2176"/>
        <item m="1" x="3306"/>
        <item m="1" x="4536"/>
        <item m="1" x="2035"/>
        <item m="1" x="1946"/>
        <item m="1" x="681"/>
        <item m="1" x="1794"/>
        <item m="1" x="4957"/>
        <item m="1" x="1751"/>
        <item x="283"/>
        <item m="1" x="5117"/>
        <item m="1" x="5849"/>
        <item m="1" x="3422"/>
        <item m="1" x="7309"/>
        <item x="84"/>
        <item m="1" x="6526"/>
        <item m="1" x="5505"/>
        <item m="1" x="5235"/>
        <item m="1" x="6803"/>
        <item m="1" x="1968"/>
        <item m="1" x="768"/>
        <item m="1" x="4111"/>
        <item m="1" x="7485"/>
        <item m="1" x="3585"/>
        <item m="1" x="7850"/>
        <item m="1" x="6193"/>
        <item m="1" x="5516"/>
        <item m="1" x="2961"/>
        <item m="1" x="1826"/>
        <item m="1" x="4486"/>
        <item m="1" x="2899"/>
        <item m="1" x="2224"/>
        <item m="1" x="660"/>
        <item m="1" x="2705"/>
        <item m="1" x="7418"/>
        <item m="1" x="7578"/>
        <item m="1" x="3094"/>
        <item m="1" x="5998"/>
        <item m="1" x="6370"/>
        <item m="1" x="7508"/>
        <item m="1" x="2855"/>
        <item m="1" x="7232"/>
        <item m="1" x="4558"/>
        <item x="2"/>
        <item m="1" x="3086"/>
        <item m="1" x="7498"/>
        <item m="1" x="3331"/>
        <item m="1" x="4356"/>
        <item m="1" x="2516"/>
        <item m="1" x="4799"/>
        <item m="1" x="767"/>
        <item m="1" x="6795"/>
        <item m="1" x="1420"/>
        <item m="1" x="5675"/>
        <item m="1" x="5523"/>
        <item m="1" x="2276"/>
        <item m="1" x="7544"/>
        <item m="1" x="3263"/>
        <item m="1" x="1913"/>
        <item m="1" x="1273"/>
        <item m="1" x="3561"/>
        <item m="1" x="3751"/>
        <item x="257"/>
        <item m="1" x="3865"/>
        <item m="1" x="1482"/>
        <item m="1" x="7064"/>
        <item m="1" x="3414"/>
        <item m="1" x="3942"/>
        <item m="1" x="1595"/>
        <item m="1" x="1635"/>
        <item m="1" x="2088"/>
        <item m="1" x="1147"/>
        <item m="1" x="3066"/>
        <item m="1" x="631"/>
        <item m="1" x="2952"/>
        <item m="1" x="2386"/>
        <item m="1" x="7076"/>
        <item m="1" x="6458"/>
        <item m="1" x="1793"/>
        <item m="1" x="315"/>
        <item m="1" x="6832"/>
        <item m="1" x="3250"/>
        <item m="1" x="5929"/>
        <item m="1" x="2770"/>
        <item m="1" x="6380"/>
        <item m="1" x="3637"/>
        <item m="1" x="7810"/>
        <item m="1" x="1782"/>
        <item m="1" x="4624"/>
        <item x="117"/>
        <item m="1" x="452"/>
        <item m="1" x="4008"/>
        <item m="1" x="5387"/>
        <item m="1" x="5861"/>
        <item m="1" x="3396"/>
        <item m="1" x="5477"/>
        <item m="1" x="3941"/>
        <item m="1" x="6126"/>
        <item m="1" x="7271"/>
        <item m="1" x="4242"/>
        <item m="1" x="1496"/>
        <item m="1" x="3726"/>
        <item m="1" x="7460"/>
        <item m="1" x="2080"/>
        <item m="1" x="7432"/>
        <item m="1" x="6260"/>
        <item m="1" x="4318"/>
        <item m="1" x="4407"/>
        <item m="1" x="5448"/>
        <item m="1" x="588"/>
        <item m="1" x="3898"/>
        <item m="1" x="6575"/>
        <item m="1" x="7702"/>
        <item m="1" x="2354"/>
        <item m="1" x="6476"/>
        <item m="1" x="1700"/>
        <item m="1" x="7358"/>
        <item m="1" x="4660"/>
        <item m="1" x="3735"/>
        <item m="1" x="3851"/>
        <item m="1" x="5430"/>
        <item m="1" x="6106"/>
        <item m="1" x="4724"/>
        <item m="1" x="1191"/>
        <item m="1" x="7149"/>
        <item x="53"/>
        <item m="1" x="6170"/>
        <item m="1" x="3395"/>
        <item m="1" x="6291"/>
        <item m="1" x="7241"/>
        <item m="1" x="505"/>
        <item m="1" x="2960"/>
        <item m="1" x="7314"/>
        <item m="1" x="5725"/>
        <item m="1" x="2629"/>
        <item m="1" x="6586"/>
        <item m="1" x="5980"/>
        <item m="1" x="6134"/>
        <item m="1" x="3295"/>
        <item m="1" x="2756"/>
        <item m="1" x="6418"/>
        <item m="1" x="757"/>
        <item m="1" x="4007"/>
        <item m="1" x="6223"/>
        <item m="1" x="314"/>
        <item m="1" x="4406"/>
        <item m="1" x="5590"/>
        <item m="1" x="672"/>
        <item m="1" x="1215"/>
        <item m="1" x="5690"/>
        <item m="1" x="7960"/>
        <item m="1" x="4738"/>
        <item m="1" x="7861"/>
        <item m="1" x="5701"/>
        <item m="1" x="3262"/>
        <item m="1" x="5655"/>
        <item m="1" x="1655"/>
        <item x="204"/>
        <item m="1" x="1264"/>
        <item m="1" x="2223"/>
        <item m="1" x="7357"/>
        <item x="128"/>
        <item m="1" x="7096"/>
        <item m="1" x="6841"/>
        <item m="1" x="7322"/>
        <item m="1" x="7645"/>
        <item m="1" x="7321"/>
        <item m="1" x="4948"/>
        <item m="1" x="3059"/>
        <item m="1" x="4199"/>
        <item m="1" x="6317"/>
        <item m="1" x="6428"/>
        <item m="1" x="2265"/>
        <item m="1" x="2898"/>
        <item m="1" x="2005"/>
        <item m="1" x="2244"/>
        <item m="1" x="5011"/>
        <item m="1" x="6501"/>
        <item m="1" x="2079"/>
        <item m="1" x="4884"/>
        <item m="1" x="641"/>
        <item m="1" x="3164"/>
        <item m="1" x="5836"/>
        <item m="1" x="6511"/>
        <item m="1" x="5316"/>
        <item m="1" x="3818"/>
        <item m="1" x="2087"/>
        <item m="1" x="5275"/>
        <item m="1" x="3655"/>
        <item m="1" x="3940"/>
        <item m="1" x="5515"/>
        <item m="1" x="2453"/>
        <item x="154"/>
        <item m="1" x="7129"/>
        <item m="1" x="4590"/>
        <item m="1" x="809"/>
        <item m="1" x="7585"/>
        <item m="1" x="5747"/>
        <item m="1" x="5360"/>
        <item m="1" x="4794"/>
        <item m="1" x="2553"/>
        <item m="1" x="820"/>
        <item m="1" x="2810"/>
        <item m="1" x="7007"/>
        <item m="1" x="4215"/>
        <item m="1" x="6958"/>
        <item m="1" x="3141"/>
        <item m="1" x="4737"/>
        <item m="1" x="2065"/>
        <item m="1" x="3048"/>
        <item m="1" x="5724"/>
        <item m="1" x="5476"/>
        <item m="1" x="630"/>
        <item m="1" x="2552"/>
        <item m="1" x="2371"/>
        <item m="1" x="567"/>
        <item m="1" x="6985"/>
        <item m="1" x="6772"/>
        <item x="281"/>
        <item m="1" x="1241"/>
        <item m="1" x="3316"/>
        <item m="1" x="3305"/>
        <item m="1" x="690"/>
        <item m="1" x="2243"/>
        <item m="1" x="7201"/>
        <item m="1" x="6653"/>
        <item m="1" x="6369"/>
        <item m="1" x="6344"/>
        <item m="1" x="470"/>
        <item m="1" x="6664"/>
        <item x="23"/>
        <item m="1" x="6141"/>
        <item m="1" x="2515"/>
        <item m="1" x="5145"/>
        <item m="1" x="798"/>
        <item m="1" x="2694"/>
        <item m="1" x="1356"/>
        <item x="7"/>
        <item m="1" x="1115"/>
        <item m="1" x="5997"/>
        <item m="1" x="1001"/>
        <item m="1" x="7956"/>
        <item m="1" x="6904"/>
        <item m="1" x="4251"/>
        <item m="1" x="4970"/>
        <item m="1" x="6685"/>
        <item m="1" x="2034"/>
        <item m="1" x="3859"/>
        <item m="1" x="5000"/>
        <item m="1" x="2786"/>
        <item m="1" x="2704"/>
        <item m="1" x="3058"/>
        <item m="1" x="5937"/>
        <item m="1" x="2670"/>
        <item m="1" x="4522"/>
        <item m="1" x="7595"/>
        <item m="1" x="380"/>
        <item x="272"/>
        <item m="1" x="3237"/>
        <item m="1" x="7762"/>
        <item m="1" x="1328"/>
        <item m="1" x="4818"/>
        <item m="1" x="4589"/>
        <item m="1" x="4894"/>
        <item m="1" x="469"/>
        <item m="1" x="7257"/>
        <item m="1" x="1327"/>
        <item m="1" x="6192"/>
        <item m="1" x="6729"/>
        <item m="1" x="7622"/>
        <item m="1" x="2942"/>
        <item m="1" x="4241"/>
        <item m="1" x="6566"/>
        <item m="1" x="6272"/>
        <item m="1" x="4457"/>
        <item m="1" x="4317"/>
        <item m="1" x="7543"/>
        <item m="1" x="7996"/>
        <item m="1" x="4305"/>
        <item m="1" x="7459"/>
        <item m="1" x="5400"/>
        <item m="1" x="659"/>
        <item m="1" x="6049"/>
        <item m="1" x="1845"/>
        <item m="1" x="1294"/>
        <item x="79"/>
        <item m="1" x="3185"/>
        <item m="1" x="4194"/>
        <item m="1" x="6323"/>
        <item m="1" x="6500"/>
        <item m="1" x="5413"/>
        <item m="1" x="7824"/>
        <item m="1" x="2616"/>
        <item m="1" x="4638"/>
        <item m="1" x="3716"/>
        <item m="1" x="6247"/>
        <item m="1" x="6848"/>
        <item m="1" x="3439"/>
        <item m="1" x="699"/>
        <item m="1" x="4535"/>
        <item m="1" x="7809"/>
        <item m="1" x="3152"/>
        <item m="1" x="1967"/>
        <item m="1" x="554"/>
        <item m="1" x="4930"/>
        <item m="1" x="4956"/>
        <item m="1" x="6771"/>
        <item m="1" x="1611"/>
        <item m="1" x="3219"/>
        <item m="1" x="7297"/>
        <item m="1" x="2193"/>
        <item m="1" x="347"/>
        <item m="1" x="6510"/>
        <item m="1" x="3421"/>
        <item m="1" x="7390"/>
        <item m="1" x="5700"/>
        <item m="1" x="5763"/>
        <item m="1" x="6652"/>
        <item m="1" x="1182"/>
        <item m="1" x="4940"/>
        <item m="1" x="4856"/>
        <item m="1" x="2885"/>
        <item m="1" x="4969"/>
        <item m="1" x="2362"/>
        <item m="1" x="1530"/>
        <item m="1" x="4456"/>
        <item x="284"/>
        <item m="1" x="5359"/>
        <item m="1" x="5048"/>
        <item m="1" x="6008"/>
        <item m="1" x="3750"/>
        <item m="1" x="3301"/>
        <item m="1" x="7396"/>
        <item m="1" x="601"/>
        <item m="1" x="4999"/>
        <item m="1" x="3734"/>
        <item m="1" x="421"/>
        <item m="1" x="610"/>
        <item m="1" x="4316"/>
        <item m="1" x="2854"/>
        <item m="1" x="1587"/>
        <item m="1" x="5371"/>
        <item m="1" x="766"/>
        <item m="1" x="5144"/>
        <item m="1" x="647"/>
        <item m="1" x="7621"/>
        <item m="1" x="1675"/>
        <item m="1" x="6753"/>
        <item m="1" x="3883"/>
        <item m="1" x="2884"/>
        <item m="1" x="6914"/>
        <item m="1" x="2255"/>
        <item x="64"/>
        <item m="1" x="5251"/>
        <item m="1" x="7443"/>
        <item m="1" x="462"/>
        <item m="1" x="2192"/>
        <item m="1" x="6742"/>
        <item m="1" x="3631"/>
        <item m="1" x="330"/>
        <item m="1" x="2033"/>
        <item x="80"/>
        <item m="1" x="4386"/>
        <item m="1" x="7477"/>
        <item m="1" x="6933"/>
        <item m="1" x="6117"/>
        <item m="1" x="3850"/>
        <item m="1" x="7917"/>
        <item m="1" x="5429"/>
        <item m="1" x="2533"/>
        <item m="1" x="6659"/>
        <item m="1" x="6246"/>
        <item m="1" x="629"/>
        <item m="1" x="5581"/>
        <item m="1" x="6393"/>
        <item m="1" x="5069"/>
        <item m="1" x="1019"/>
        <item m="1" x="1806"/>
        <item m="1" x="1315"/>
        <item m="1" x="1234"/>
        <item m="1" x="1221"/>
        <item m="1" x="2514"/>
        <item m="1" x="4575"/>
        <item m="1" x="6840"/>
        <item m="1" x="5108"/>
        <item m="1" x="2282"/>
        <item m="1" x="7115"/>
        <item m="1" x="395"/>
        <item m="1" x="7167"/>
        <item m="1" x="7751"/>
        <item m="1" x="5124"/>
        <item m="1" x="7877"/>
        <item m="1" x="6952"/>
        <item m="1" x="4659"/>
        <item m="1" x="4485"/>
        <item m="1" x="4604"/>
        <item m="1" x="2831"/>
        <item m="1" x="3967"/>
        <item m="1" x="1844"/>
        <item m="1" x="2019"/>
        <item m="1" x="1898"/>
        <item m="1" x="7537"/>
        <item m="1" x="5665"/>
        <item m="1" x="4955"/>
        <item m="1" x="2468"/>
        <item m="1" x="5307"/>
        <item m="1" x="1805"/>
        <item m="1" x="2918"/>
        <item m="1" x="7476"/>
        <item m="1" x="4637"/>
        <item m="1" x="1376"/>
        <item m="1" x="7287"/>
        <item m="1" x="704"/>
        <item m="1" x="5370"/>
        <item m="1" x="1958"/>
        <item m="1" x="5130"/>
        <item m="1" x="1114"/>
        <item m="1" x="1734"/>
        <item m="1" x="3375"/>
        <item m="1" x="6794"/>
        <item m="1" x="4809"/>
        <item m="1" x="3836"/>
        <item m="1" x="6105"/>
        <item m="1" x="6631"/>
        <item m="1" x="6401"/>
        <item m="1" x="4841"/>
        <item m="1" x="714"/>
        <item m="1" x="6684"/>
        <item m="1" x="7017"/>
        <item m="1" x="329"/>
        <item m="1" x="4612"/>
        <item m="1" x="3218"/>
        <item m="1" x="7611"/>
        <item m="1" x="1326"/>
        <item m="1" x="1660"/>
        <item m="1" x="5123"/>
        <item m="1" x="5699"/>
        <item m="1" x="2685"/>
        <item m="1" x="1699"/>
        <item m="1" x="7231"/>
        <item m="1" x="2776"/>
        <item m="1" x="3769"/>
        <item m="1" x="7286"/>
        <item m="1" x="4658"/>
        <item m="1" x="6278"/>
        <item m="1" x="5698"/>
        <item m="1" x="7285"/>
        <item m="1" x="3665"/>
        <item m="1" x="819"/>
        <item m="1" x="5129"/>
        <item m="1" x="6039"/>
        <item m="1" x="3196"/>
        <item m="1" x="5469"/>
        <item m="1" x="1891"/>
        <item m="1" x="6728"/>
        <item m="1" x="5329"/>
        <item m="1" x="6140"/>
        <item m="1" x="2967"/>
        <item m="1" x="666"/>
        <item m="1" x="1867"/>
        <item m="1" x="2669"/>
        <item m="1" x="2741"/>
        <item x="127"/>
        <item m="1" x="4028"/>
        <item m="1" x="3849"/>
        <item x="260"/>
        <item m="1" x="6467"/>
        <item m="1" x="4914"/>
        <item m="1" x="783"/>
        <item m="1" x="7792"/>
        <item m="1" x="3835"/>
        <item m="1" x="6940"/>
        <item m="1" x="2571"/>
        <item m="1" x="5381"/>
        <item m="1" x="2467"/>
        <item m="1" x="4315"/>
        <item m="1" x="4057"/>
        <item m="1" x="4424"/>
        <item m="1" x="1281"/>
        <item m="1" x="7475"/>
        <item m="1" x="5915"/>
        <item m="1" x="6104"/>
        <item m="1" x="4636"/>
        <item m="1" x="7536"/>
        <item m="1" x="2728"/>
        <item m="1" x="3072"/>
        <item m="1" x="2326"/>
        <item m="1" x="1733"/>
        <item m="1" x="7849"/>
        <item m="1" x="3733"/>
        <item m="1" x="4873"/>
        <item m="1" x="5438"/>
        <item m="1" x="3790"/>
        <item m="1" x="7860"/>
        <item m="1" x="2563"/>
        <item x="19"/>
        <item m="1" x="4990"/>
        <item m="1" x="3121"/>
        <item m="1" x="3688"/>
        <item m="1" x="5664"/>
        <item m="1" x="2303"/>
        <item m="1" x="7434"/>
        <item m="1" x="6392"/>
        <item m="1" x="3897"/>
        <item m="1" x="7308"/>
        <item m="1" x="3451"/>
        <item m="1" x="7916"/>
        <item m="1" x="2148"/>
        <item m="1" x="4680"/>
        <item m="1" x="4696"/>
        <item m="1" x="504"/>
        <item x="96"/>
        <item m="1" x="1009"/>
        <item m="1" x="2213"/>
        <item m="1" x="866"/>
        <item m="1" x="7908"/>
        <item m="1" x="2749"/>
        <item m="1" x="3848"/>
        <item m="1" x="6353"/>
        <item m="1" x="5888"/>
        <item x="240"/>
        <item m="1" x="765"/>
        <item m="1" x="2144"/>
        <item m="1" x="930"/>
        <item m="1" x="5757"/>
        <item m="1" x="6391"/>
        <item m="1" x="4193"/>
        <item m="1" x="4929"/>
        <item m="1" x="3249"/>
        <item m="1" x="362"/>
        <item m="1" x="553"/>
        <item m="1" x="2485"/>
        <item m="1" x="5600"/>
        <item m="1" x="5143"/>
        <item m="1" x="7729"/>
        <item m="1" x="5386"/>
        <item m="1" x="7859"/>
        <item m="1" x="2615"/>
        <item m="1" x="2353"/>
        <item m="1" x="6762"/>
        <item m="1" x="3760"/>
        <item m="1" x="7833"/>
        <item m="1" x="7728"/>
        <item m="1" x="2839"/>
        <item x="255"/>
        <item m="1" x="5522"/>
        <item m="1" x="394"/>
        <item m="1" x="7442"/>
        <item m="1" x="2032"/>
        <item x="89"/>
        <item m="1" x="4056"/>
        <item m="1" x="1131"/>
        <item m="1" x="808"/>
        <item m="1" x="1792"/>
        <item m="1" x="7990"/>
        <item m="1" x="3047"/>
        <item m="1" x="2264"/>
        <item m="1" x="2897"/>
        <item m="1" x="2018"/>
        <item m="1" x="6112"/>
        <item m="1" x="981"/>
        <item m="1" x="4566"/>
        <item m="1" x="6969"/>
        <item m="1" x="4214"/>
        <item m="1" x="7200"/>
        <item m="1" x="4547"/>
        <item m="1" x="7484"/>
        <item m="1" x="4266"/>
        <item x="226"/>
        <item m="1" x="3460"/>
        <item m="1" x="1760"/>
        <item m="1" x="2385"/>
        <item m="1" x="1791"/>
        <item m="1" x="2505"/>
        <item m="1" x="6932"/>
        <item m="1" x="3954"/>
        <item m="1" x="1146"/>
        <item m="1" x="4435"/>
        <item m="1" x="5936"/>
        <item m="1" x="1293"/>
        <item m="1" x="2896"/>
        <item m="1" x="6599"/>
        <item m="1" x="7431"/>
        <item m="1" x="2570"/>
        <item m="1" x="2636"/>
        <item m="1" x="5284"/>
        <item m="1" x="885"/>
        <item m="1" x="5589"/>
        <item m="1" x="2017"/>
        <item m="1" x="3404"/>
        <item x="97"/>
        <item m="1" x="7566"/>
        <item m="1" x="5986"/>
        <item m="1" x="4405"/>
        <item m="1" x="6437"/>
        <item m="1" x="923"/>
        <item x="93"/>
        <item m="1" x="1038"/>
        <item m="1" x="7270"/>
        <item m="1" x="4679"/>
        <item m="1" x="5950"/>
        <item m="1" x="3362"/>
        <item m="1" x="4397"/>
        <item m="1" x="6245"/>
        <item m="1" x="538"/>
        <item m="1" x="1617"/>
        <item m="1" x="5689"/>
        <item m="1" x="4928"/>
        <item m="1" x="3028"/>
        <item m="1" x="6651"/>
        <item m="1" x="2703"/>
        <item m="1" x="2078"/>
        <item m="1" x="2719"/>
        <item m="1" x="4329"/>
        <item m="1" x="6400"/>
        <item m="1" x="3492"/>
        <item m="1" x="713"/>
        <item m="1" x="2222"/>
        <item m="1" x="6316"/>
        <item m="1" x="4976"/>
        <item m="1" x="2838"/>
        <item m="1" x="6186"/>
        <item m="1" x="1227"/>
        <item m="1" x="5306"/>
        <item m="1" x="3896"/>
        <item m="1" x="2727"/>
        <item m="1" x="2766"/>
        <item m="1" x="1957"/>
        <item m="1" x="4224"/>
        <item m="1" x="7808"/>
        <item m="1" x="6770"/>
        <item m="1" x="7995"/>
        <item m="1" x="5904"/>
        <item m="1" x="5810"/>
        <item m="1" x="971"/>
        <item m="1" x="7929"/>
        <item m="1" x="5399"/>
        <item m="1" x="2966"/>
        <item m="1" x="3915"/>
        <item m="1" x="5514"/>
        <item m="1" x="5107"/>
        <item m="1" x="4850"/>
        <item m="1" x="6802"/>
        <item m="1" x="6752"/>
        <item m="1" x="7441"/>
        <item m="1" x="6546"/>
        <item m="1" x="4657"/>
        <item m="1" x="3540"/>
        <item m="1" x="1051"/>
        <item m="1" x="4213"/>
        <item x="74"/>
        <item m="1" x="6475"/>
        <item m="1" x="1062"/>
        <item m="1" x="1504"/>
        <item m="1" x="5077"/>
        <item m="1" x="1272"/>
        <item m="1" x="3413"/>
        <item m="1" x="1503"/>
        <item m="1" x="3412"/>
        <item m="1" x="4434"/>
        <item m="1" x="7635"/>
        <item m="1" x="7771"/>
        <item m="1" x="6793"/>
        <item m="1" x="5718"/>
        <item m="1" x="7175"/>
        <item m="1" x="3872"/>
        <item x="196"/>
        <item m="1" x="4276"/>
        <item m="1" x="7535"/>
        <item m="1" x="1921"/>
        <item m="1" x="5935"/>
        <item m="1" x="5294"/>
        <item m="1" x="4872"/>
        <item m="1" x="4963"/>
        <item m="1" x="1411"/>
        <item m="1" x="2895"/>
        <item m="1" x="576"/>
        <item m="1" x="7269"/>
        <item x="228"/>
        <item m="1" x="1325"/>
        <item m="1" x="3778"/>
        <item m="1" x="7761"/>
        <item m="1" x="4294"/>
        <item m="1" x="5979"/>
        <item m="1" x="1825"/>
        <item m="1" x="3420"/>
        <item m="1" x="5887"/>
        <item m="1" x="7711"/>
        <item m="1" x="6598"/>
        <item m="1" x="7634"/>
        <item m="1" x="2929"/>
        <item m="1" x="371"/>
        <item m="1" x="7565"/>
        <item m="1" x="5504"/>
        <item m="1" x="3189"/>
        <item m="1" x="4546"/>
        <item m="1" x="2894"/>
        <item m="1" x="7381"/>
        <item m="1" x="6111"/>
        <item m="1" x="420"/>
        <item m="1" x="6302"/>
        <item m="1" x="2582"/>
        <item m="1" x="6537"/>
        <item m="1" x="5024"/>
        <item m="1" x="5398"/>
        <item m="1" x="1076"/>
        <item m="1" x="6030"/>
        <item m="1" x="1698"/>
        <item m="1" x="5663"/>
        <item x="289"/>
        <item m="1" x="7679"/>
        <item m="1" x="5085"/>
        <item m="1" x="4328"/>
        <item m="1" x="2107"/>
        <item m="1" x="5783"/>
        <item m="1" x="6457"/>
        <item m="1" x="6821"/>
        <item m="1" x="5023"/>
        <item m="1" x="6016"/>
        <item m="1" x="5348"/>
        <item m="1" x="4939"/>
        <item x="55"/>
        <item m="1" x="5283"/>
        <item m="1" x="5914"/>
        <item m="1" x="7268"/>
        <item x="214"/>
        <item m="1" x="2400"/>
        <item m="1" x="3057"/>
        <item m="1" x="7791"/>
        <item m="1" x="3163"/>
        <item m="1" x="2263"/>
        <item m="1" x="1771"/>
        <item m="1" x="537"/>
        <item m="1" x="4913"/>
        <item m="1" x="5829"/>
        <item m="1" x="818"/>
        <item m="1" x="5949"/>
        <item m="1" x="6694"/>
        <item x="191"/>
        <item m="1" x="2336"/>
        <item m="1" x="2569"/>
        <item m="1" x="2235"/>
        <item m="1" x="961"/>
        <item m="1" x="566"/>
        <item m="1" x="6213"/>
        <item m="1" x="545"/>
        <item m="1" x="1557"/>
        <item m="1" x="5293"/>
        <item m="1" x="3817"/>
        <item m="1" x="2684"/>
        <item x="22"/>
        <item m="1" x="7128"/>
        <item m="1" x="7313"/>
        <item m="1" x="7307"/>
        <item m="1" x="3701"/>
        <item m="1" x="2830"/>
        <item m="1" x="2785"/>
        <item m="1" x="4167"/>
        <item m="1" x="2440"/>
        <item m="1" x="6663"/>
        <item m="1" x="1722"/>
        <item m="1" x="3654"/>
        <item m="1" x="850"/>
        <item x="286"/>
        <item m="1" x="503"/>
        <item m="1" x="4027"/>
        <item m="1" x="5358"/>
        <item m="1" x="1674"/>
        <item m="1" x="3615"/>
        <item m="1" x="7633"/>
        <item m="1" x="7127"/>
        <item m="1" x="7534"/>
        <item m="1" x="451"/>
        <item m="1" x="6074"/>
        <item m="1" x="2910"/>
        <item m="1" x="4471"/>
        <item m="1" x="5468"/>
        <item m="1" x="1673"/>
        <item m="1" x="3280"/>
        <item m="1" x="797"/>
        <item m="1" x="3653"/>
        <item m="1" x="6399"/>
        <item m="1" x="1263"/>
        <item m="1" x="1355"/>
        <item m="1" x="2755"/>
        <item m="1" x="6769"/>
        <item m="1" x="5615"/>
        <item m="1" x="4138"/>
        <item m="1" x="796"/>
        <item m="1" x="7750"/>
        <item m="1" x="817"/>
        <item x="120"/>
        <item m="1" x="7663"/>
        <item m="1" x="2448"/>
        <item m="1" x="7256"/>
        <item m="1" x="4064"/>
        <item x="238"/>
        <item m="1" x="1145"/>
        <item m="1" x="3687"/>
        <item m="1" x="6237"/>
        <item m="1" x="6290"/>
        <item m="1" x="3614"/>
        <item m="1" x="6555"/>
        <item m="1" x="7894"/>
        <item m="1" x="491"/>
        <item m="1" x="2976"/>
        <item m="1" x="2504"/>
        <item m="1" x="1711"/>
        <item x="162"/>
        <item m="1" x="3700"/>
        <item m="1" x="4649"/>
        <item m="1" x="1144"/>
        <item m="1" x="2837"/>
        <item m="1" x="1300"/>
        <item m="1" x="3438"/>
        <item m="1" x="6203"/>
        <item m="1" x="2986"/>
        <item m="1" x="7533"/>
        <item m="1" x="1804"/>
        <item m="1" x="419"/>
        <item m="1" x="1980"/>
        <item m="1" x="2077"/>
        <item m="1" x="6236"/>
        <item m="1" x="1280"/>
        <item m="1" x="3002"/>
        <item m="1" x="6390"/>
        <item m="1" x="3882"/>
        <item m="1" x="461"/>
        <item m="1" x="1556"/>
        <item m="1" x="4871"/>
        <item m="1" x="6474"/>
        <item m="1" x="1721"/>
        <item m="1" x="6809"/>
        <item m="1" x="7727"/>
        <item m="1" x="3768"/>
        <item m="1" x="2683"/>
        <item m="1" x="5222"/>
        <item m="1" x="3732"/>
        <item m="1" x="7690"/>
        <item m="1" x="6398"/>
        <item m="1" x="6676"/>
        <item m="1" x="552"/>
        <item m="1" x="7255"/>
        <item m="1" x="4265"/>
        <item m="1" x="2661"/>
        <item m="1" x="2143"/>
        <item m="1" x="2208"/>
        <item m="1" x="1324"/>
        <item m="1" x="816"/>
        <item m="1" x="807"/>
        <item m="1" x="5034"/>
        <item m="1" x="1214"/>
        <item m="1" x="3394"/>
        <item m="1" x="7938"/>
        <item m="1" x="1625"/>
        <item x="35"/>
        <item m="1" x="5741"/>
        <item m="1" x="5860"/>
        <item m="1" x="1616"/>
        <item m="1" x="7208"/>
        <item m="1" x="1879"/>
        <item m="1" x="4455"/>
        <item m="1" x="4752"/>
        <item m="1" x="7584"/>
        <item m="1" x="4110"/>
        <item x="129"/>
        <item m="1" x="722"/>
        <item m="1" x="896"/>
        <item m="1" x="939"/>
        <item m="1" x="7247"/>
        <item m="1" x="2829"/>
        <item m="1" x="5948"/>
        <item m="1" x="1109"/>
        <item m="1" x="2064"/>
        <item m="1" x="6509"/>
        <item m="1" x="6820"/>
        <item m="1" x="698"/>
        <item m="1" x="5250"/>
        <item m="1" x="7887"/>
        <item m="1" x="7955"/>
        <item m="1" x="7267"/>
        <item m="1" x="341"/>
        <item m="1" x="4574"/>
        <item m="1" x="2951"/>
        <item m="1" x="7839"/>
        <item m="1" x="3998"/>
        <item m="1" x="6995"/>
        <item m="1" x="5947"/>
        <item m="1" x="5559"/>
        <item m="1" x="1447"/>
        <item m="1" x="5462"/>
        <item m="1" x="3001"/>
        <item m="1" x="7246"/>
        <item m="1" x="340"/>
        <item m="1" x="3430"/>
        <item m="1" x="4040"/>
        <item m="1" x="4855"/>
        <item m="1" x="640"/>
        <item m="1" x="4573"/>
        <item m="1" x="2431"/>
        <item m="1" x="2419"/>
        <item m="1" x="6920"/>
        <item m="1" x="2740"/>
        <item x="215"/>
        <item m="1" x="5996"/>
        <item m="1" x="5249"/>
        <item m="1" x="5644"/>
        <item m="1" x="3473"/>
        <item m="1" x="6161"/>
        <item m="1" x="5255"/>
        <item m="1" x="6792"/>
        <item m="1" x="743"/>
        <item m="1" x="3505"/>
        <item m="1" x="2346"/>
        <item m="1" x="1446"/>
        <item m="1" x="5315"/>
        <item m="1" x="1181"/>
        <item m="1" x="6456"/>
        <item m="1" x="6499"/>
        <item m="1" x="5894"/>
        <item m="1" x="6411"/>
        <item m="1" x="5274"/>
        <item m="1" x="5961"/>
        <item m="1" x="7785"/>
        <item m="1" x="536"/>
        <item m="1" x="1732"/>
        <item m="1" x="5380"/>
        <item m="1" x="2106"/>
        <item m="1" x="3966"/>
        <item x="236"/>
        <item m="1" x="4497"/>
        <item m="1" x="2086"/>
        <item m="1" x="2076"/>
        <item m="1" x="4443"/>
        <item m="1" x="4083"/>
        <item m="1" x="1292"/>
        <item m="1" x="7558"/>
        <item m="1" x="502"/>
        <item x="170"/>
        <item m="1" x="7552"/>
        <item m="1" x="7141"/>
        <item m="1" x="6899"/>
        <item m="1" x="2797"/>
        <item m="1" x="3184"/>
        <item m="1" x="1516"/>
        <item m="1" x="7199"/>
        <item m="1" x="4511"/>
        <item m="1" x="6913"/>
        <item m="1" x="7770"/>
        <item m="1" x="3000"/>
        <item m="1" x="3484"/>
        <item m="1" x="6702"/>
        <item m="1" x="2748"/>
        <item m="1" x="6026"/>
        <item m="1" x="5190"/>
        <item m="1" x="6939"/>
        <item m="1" x="6618"/>
        <item m="1" x="4962"/>
        <item m="1" x="7451"/>
        <item m="1" x="7749"/>
        <item x="4"/>
        <item m="1" x="1113"/>
        <item m="1" x="3539"/>
        <item m="1" x="2950"/>
        <item m="1" x="4623"/>
        <item m="1" x="6410"/>
        <item m="1" x="6951"/>
        <item m="1" x="1750"/>
        <item m="1" x="7975"/>
        <item m="1" x="2484"/>
        <item x="221"/>
        <item m="1" x="313"/>
        <item m="1" x="7043"/>
        <item m="1" x="3630"/>
        <item m="1" x="4723"/>
        <item m="1" x="4776"/>
        <item m="1" x="3577"/>
        <item m="1" x="5970"/>
        <item m="1" x="2949"/>
        <item m="1" x="6761"/>
        <item m="1" x="6212"/>
        <item m="1" x="2207"/>
        <item m="1" x="4648"/>
        <item m="1" x="4288"/>
        <item m="1" x="482"/>
        <item m="1" x="7662"/>
        <item m="1" x="884"/>
        <item m="1" x="4722"/>
        <item m="1" x="3140"/>
        <item m="1" x="1992"/>
        <item m="1" x="3129"/>
        <item m="1" x="6160"/>
        <item m="1" x="1291"/>
        <item m="1" x="4824"/>
        <item m="1" x="4100"/>
        <item m="1" x="4099"/>
        <item x="118"/>
        <item m="1" x="2739"/>
        <item m="1" x="4158"/>
        <item m="1" x="7947"/>
        <item m="1" x="7031"/>
        <item m="1" x="5282"/>
        <item m="1" x="6847"/>
        <item m="1" x="3642"/>
        <item m="1" x="1075"/>
        <item m="1" x="4021"/>
        <item m="1" x="2682"/>
        <item m="1" x="1529"/>
        <item m="1" x="3393"/>
        <item m="1" x="3974"/>
        <item m="1" x="6716"/>
        <item m="1" x="4808"/>
        <item m="1" x="7320"/>
        <item m="1" x="1160"/>
        <item m="1" x="5809"/>
        <item m="1" x="3472"/>
        <item m="1" x="3403"/>
        <item m="1" x="1457"/>
        <item m="1" x="1213"/>
        <item m="1" x="7989"/>
        <item m="1" x="6861"/>
        <item m="1" x="4751"/>
        <item m="1" x="4192"/>
        <item m="1" x="658"/>
        <item m="1" x="3261"/>
        <item x="212"/>
        <item m="1" x="2132"/>
        <item m="1" x="512"/>
        <item m="1" x="6693"/>
        <item m="1" x="3260"/>
        <item m="1" x="4784"/>
        <item m="1" x="3273"/>
        <item m="1" x="7848"/>
        <item m="1" x="6536"/>
        <item m="1" x="575"/>
        <item m="1" x="7174"/>
        <item m="1" x="3016"/>
        <item m="1" x="3808"/>
        <item x="195"/>
        <item m="1" x="3381"/>
        <item m="1" x="895"/>
        <item m="1" x="7807"/>
        <item m="1" x="2339"/>
        <item m="1" x="5172"/>
        <item x="246"/>
        <item m="1" x="6760"/>
        <item m="1" x="7075"/>
        <item m="1" x="551"/>
        <item m="1" x="4793"/>
        <item m="1" x="2796"/>
        <item m="1" x="4647"/>
        <item m="1" x="5221"/>
        <item m="1" x="1299"/>
        <item m="1" x="6379"/>
        <item x="115"/>
        <item m="1" x="6715"/>
        <item m="1" x="6808"/>
        <item m="1" x="2142"/>
        <item m="1" x="2883"/>
        <item m="1" x="7471"/>
        <item m="1" x="7126"/>
        <item m="1" x="7470"/>
        <item m="1" x="657"/>
        <item m="1" x="1383"/>
        <item m="1" x="3871"/>
        <item m="1" x="6073"/>
        <item m="1" x="1240"/>
        <item m="1" x="5047"/>
        <item x="219"/>
        <item m="1" x="490"/>
        <item m="1" x="4678"/>
        <item m="1" x="5568"/>
        <item m="1" x="7240"/>
        <item m="1" x="3294"/>
        <item m="1" x="689"/>
        <item m="1" x="1031"/>
        <item m="1" x="7173"/>
        <item m="1" x="3699"/>
        <item m="1" x="7042"/>
        <item m="1" x="5503"/>
        <item m="1" x="2590"/>
        <item m="1" x="4404"/>
        <item x="103"/>
        <item m="1" x="7095"/>
        <item m="1" x="6125"/>
        <item m="1" x="865"/>
        <item m="1" x="7823"/>
        <item m="1" x="6343"/>
        <item m="1" x="6259"/>
        <item m="1" x="697"/>
        <item m="1" x="782"/>
        <item m="1" x="6498"/>
        <item m="1" x="6675"/>
        <item m="1" x="5731"/>
        <item m="1" x="339"/>
        <item m="1" x="1672"/>
        <item m="1" x="1304"/>
        <item m="1" x="6427"/>
        <item m="1" x="7254"/>
        <item m="1" x="2693"/>
        <item m="1" x="4119"/>
        <item x="70"/>
        <item m="1" x="4534"/>
        <item m="1" x="4287"/>
        <item m="1" x="600"/>
        <item m="1" x="1979"/>
        <item m="1" x="7469"/>
        <item m="1" x="4304"/>
        <item m="1" x="5599"/>
        <item m="1" x="5859"/>
        <item m="1" x="7140"/>
        <item m="1" x="5614"/>
        <item m="1" x="4082"/>
        <item m="1" x="7016"/>
        <item m="1" x="4708"/>
        <item m="1" x="7425"/>
        <item m="1" x="5730"/>
        <item m="1" x="7139"/>
        <item m="1" x="2738"/>
        <item m="1" x="6860"/>
        <item m="1" x="2726"/>
        <item m="1" x="2275"/>
        <item m="1" x="5521"/>
        <item m="1" x="7041"/>
        <item m="1" x="6124"/>
        <item m="1" x="3551"/>
        <item m="1" x="7928"/>
        <item m="1" x="1897"/>
        <item x="150"/>
        <item m="1" x="2430"/>
        <item m="1" x="4081"/>
        <item m="1" x="7689"/>
        <item m="1" x="5336"/>
        <item m="1" x="1271"/>
        <item m="1" x="1108"/>
        <item m="1" x="5985"/>
        <item m="1" x="7356"/>
        <item m="1" x="7166"/>
        <item m="1" x="565"/>
        <item m="1" x="3777"/>
        <item m="1" x="4533"/>
        <item m="1" x="481"/>
        <item m="1" x="6497"/>
        <item m="1" x="7678"/>
        <item m="1" x="370"/>
        <item m="1" x="3065"/>
        <item m="1" x="7306"/>
        <item m="1" x="1912"/>
        <item m="1" x="1340"/>
        <item m="1" x="5710"/>
        <item m="1" x="7969"/>
        <item m="1" x="3459"/>
        <item m="1" x="7632"/>
        <item m="1" x="6781"/>
        <item m="1" x="2242"/>
        <item m="1" x="7551"/>
        <item m="1" x="3652"/>
        <item m="1" x="7335"/>
        <item m="1" x="3858"/>
        <item m="1" x="3034"/>
        <item x="82"/>
        <item m="1" x="1410"/>
        <item m="1" x="2653"/>
        <item m="1" x="5913"/>
        <item m="1" x="3162"/>
        <item m="1" x="4750"/>
        <item m="1" x="2941"/>
        <item m="1" x="7483"/>
        <item m="1" x="4314"/>
        <item m="1" x="328"/>
        <item m="1" x="5903"/>
        <item m="1" x="1030"/>
        <item m="1" x="6062"/>
        <item m="1" x="6180"/>
        <item m="1" x="1233"/>
        <item m="1" x="2568"/>
        <item m="1" x="4433"/>
        <item m="1" x="6389"/>
        <item m="1" x="3015"/>
        <item m="1" x="3106"/>
        <item m="1" x="5369"/>
        <item m="1" x="3725"/>
        <item m="1" x="5116"/>
        <item m="1" x="3014"/>
        <item m="1" x="6362"/>
        <item m="1" x="4572"/>
        <item m="1" x="6378"/>
        <item m="1" x="7876"/>
        <item m="1" x="1375"/>
        <item m="1" x="4403"/>
        <item m="1" x="712"/>
        <item m="1" x="970"/>
        <item m="1" x="1107"/>
        <item m="1" x="7507"/>
        <item m="1" x="1126"/>
        <item m="1" x="1037"/>
        <item x="156"/>
        <item m="1" x="4470"/>
        <item m="1" x="2940"/>
        <item m="1" x="5580"/>
        <item m="1" x="3304"/>
        <item m="1" x="7748"/>
        <item m="1" x="599"/>
        <item m="1" x="3483"/>
        <item m="1" x="450"/>
        <item m="1" x="3680"/>
        <item m="1" x="5171"/>
        <item m="1" x="3636"/>
        <item m="1" x="3724"/>
        <item m="1" x="2115"/>
        <item m="1" x="4622"/>
        <item m="1" x="4303"/>
        <item m="1" x="1790"/>
        <item m="1" x="7355"/>
        <item m="1" x="2928"/>
        <item m="1" x="4484"/>
        <item m="1" x="4783"/>
        <item m="1" x="5969"/>
        <item m="1" x="4840"/>
        <item m="1" x="7577"/>
        <item m="1" x="639"/>
        <item m="1" x="2999"/>
        <item m="1" x="1615"/>
        <item m="1" x="3550"/>
        <item m="1" x="1803"/>
        <item x="274"/>
        <item m="1" x="2927"/>
        <item m="1" x="3105"/>
        <item m="1" x="6741"/>
        <item m="1" x="7907"/>
        <item m="1" x="696"/>
        <item m="1" x="6029"/>
        <item m="1" x="7858"/>
        <item m="1" x="1095"/>
        <item m="1" x="6308"/>
        <item m="1" x="3352"/>
        <item m="1" x="2447"/>
        <item m="1" x="6496"/>
        <item x="146"/>
        <item m="1" x="5328"/>
        <item m="1" x="5886"/>
        <item m="1" x="4695"/>
        <item m="1" x="914"/>
        <item x="11"/>
        <item m="1" x="4125"/>
        <item m="1" x="5928"/>
        <item m="1" x="1409"/>
        <item m="1" x="3272"/>
        <item m="1" x="6727"/>
        <item m="1" x="6473"/>
        <item m="1" x="1314"/>
        <item m="1" x="4921"/>
        <item m="1" x="5379"/>
        <item m="1" x="5412"/>
        <item m="1" x="7354"/>
        <item m="1" x="1934"/>
        <item m="1" x="4938"/>
        <item m="1" x="7532"/>
        <item m="1" x="3914"/>
        <item m="1" x="4020"/>
        <item m="1" x="7822"/>
        <item m="1" x="6831"/>
        <item m="1" x="7395"/>
        <item m="1" x="834"/>
        <item m="1" x="3679"/>
        <item m="1" x="1991"/>
        <item m="1" x="5662"/>
        <item m="1" x="2206"/>
        <item m="1" x="1671"/>
        <item x="86"/>
        <item m="1" x="3139"/>
        <item m="1" x="3698"/>
        <item m="1" x="5756"/>
        <item m="1" x="5305"/>
        <item m="1" x="5428"/>
        <item m="1" x="5010"/>
        <item m="1" x="894"/>
        <item x="192"/>
        <item m="1" x="4920"/>
        <item m="1" x="4688"/>
        <item m="1" x="2893"/>
        <item m="1" x="4321"/>
        <item m="1" x="3471"/>
        <item m="1" x="7266"/>
        <item x="253"/>
        <item m="1" x="4039"/>
        <item m="1" x="6038"/>
        <item m="1" x="5968"/>
        <item m="1" x="3982"/>
        <item m="1" x="3437"/>
        <item m="1" x="1404"/>
        <item m="1" x="2765"/>
        <item m="1" x="3351"/>
        <item m="1" x="7063"/>
        <item m="1" x="418"/>
        <item m="1" x="6455"/>
        <item m="1" x="3374"/>
        <item m="1" x="1094"/>
        <item m="1" x="598"/>
        <item m="1" x="5782"/>
        <item m="1" x="6957"/>
        <item m="1" x="4198"/>
        <item m="1" x="2418"/>
        <item m="1" x="938"/>
        <item m="1" x="7006"/>
        <item m="1" x="6994"/>
        <item m="1" x="6235"/>
        <item m="1" x="1469"/>
        <item m="1" x="2525"/>
        <item m="1" x="1781"/>
        <item m="1" x="2668"/>
        <item m="1" x="3549"/>
        <item m="1" x="7155"/>
        <item m="1" x="628"/>
        <item m="1" x="960"/>
        <item m="1" x="3826"/>
        <item m="1" x="338"/>
        <item m="1" x="3568"/>
        <item x="99"/>
        <item m="1" x="3330"/>
        <item m="1" x="5538"/>
        <item m="1" x="7005"/>
        <item m="1" x="7040"/>
        <item m="1" x="7094"/>
        <item m="1" x="7838"/>
        <item m="1" x="3576"/>
        <item m="1" x="2828"/>
        <item m="1" x="6650"/>
        <item m="1" x="408"/>
        <item m="1" x="2234"/>
        <item m="1" x="2254"/>
        <item m="1" x="2096"/>
        <item m="1" x="903"/>
        <item m="1" x="4707"/>
        <item m="1" x="2754"/>
        <item m="1" x="301"/>
        <item m="1" x="2384"/>
        <item m="1" x="6202"/>
        <item m="1" x="2871"/>
        <item m="1" x="4339"/>
        <item m="1" x="7525"/>
        <item m="1" x="7004"/>
        <item m="1" x="7867"/>
        <item m="1" x="1577"/>
        <item m="1" x="7062"/>
        <item m="1" x="5461"/>
        <item m="1" x="5808"/>
        <item m="1" x="4483"/>
        <item m="1" x="4961"/>
        <item m="1" x="4423"/>
        <item m="1" x="7468"/>
        <item m="1" x="1555"/>
        <item m="1" x="7837"/>
        <item m="1" x="5452"/>
        <item m="1" x="3517"/>
        <item m="1" x="2827"/>
        <item m="1" x="489"/>
        <item m="1" x="1000"/>
        <item m="1" x="4019"/>
        <item m="1" x="5084"/>
        <item m="1" x="4286"/>
        <item m="1" x="4763"/>
        <item x="155"/>
        <item m="1" x="7875"/>
        <item m="1" x="7937"/>
        <item m="1" x="361"/>
        <item m="1" x="5537"/>
        <item m="1" x="1354"/>
        <item m="1" x="5912"/>
        <item m="1" x="6048"/>
        <item m="1" x="6993"/>
        <item m="1" x="2233"/>
        <item m="1" x="2635"/>
        <item m="1" x="5475"/>
        <item m="1" x="3078"/>
        <item m="1" x="1298"/>
        <item m="1" x="1239"/>
        <item m="1" x="7353"/>
        <item m="1" x="6658"/>
        <item m="1" x="7319"/>
        <item m="1" x="1323"/>
        <item m="1" x="6388"/>
        <item m="1" x="1687"/>
        <item m="1" x="775"/>
        <item m="1" x="1780"/>
        <item m="1" x="7936"/>
        <item m="1" x="7661"/>
        <item m="1" x="6859"/>
        <item m="1" x="6091"/>
        <item m="1" x="1659"/>
        <item m="1" x="6714"/>
        <item m="1" x="4687"/>
        <item m="1" x="3870"/>
        <item m="1" x="1262"/>
        <item m="1" x="3315"/>
        <item x="276"/>
        <item m="1" x="312"/>
        <item m="1" x="2170"/>
        <item m="1" x="5868"/>
        <item m="1" x="6244"/>
        <item m="1" x="5740"/>
        <item m="1" x="2667"/>
        <item m="1" x="4749"/>
        <item m="1" x="2892"/>
        <item m="1" x="3767"/>
        <item m="1" x="703"/>
        <item m="1" x="6286"/>
        <item m="1" x="1279"/>
        <item m="1" x="6839"/>
        <item m="1" x="5613"/>
        <item m="1" x="1920"/>
        <item m="1" x="4979"/>
        <item m="1" x="7946"/>
        <item m="1" x="3151"/>
        <item m="1" x="7093"/>
        <item m="1" x="6361"/>
        <item m="1" x="3776"/>
        <item m="1" x="4285"/>
        <item m="1" x="7747"/>
        <item m="1" x="327"/>
        <item m="1" x="3458"/>
        <item m="1" x="7660"/>
        <item m="1" x="6377"/>
        <item m="1" x="2483"/>
        <item m="1" x="864"/>
        <item m="1" x="1190"/>
        <item m="1" x="7074"/>
        <item m="1" x="2926"/>
        <item m="1" x="3766"/>
        <item m="1" x="449"/>
        <item m="1" x="2702"/>
        <item m="1" x="6649"/>
        <item m="1" x="5588"/>
        <item m="1" x="4656"/>
        <item m="1" x="6535"/>
        <item m="1" x="5946"/>
        <item m="1" x="4565"/>
        <item m="1" x="638"/>
        <item m="1" x="4038"/>
        <item m="1" x="3120"/>
        <item m="1" x="1911"/>
        <item m="1" x="2737"/>
        <item m="1" x="4047"/>
        <item m="1" x="6713"/>
        <item m="1" x="7847"/>
        <item m="1" x="2325"/>
        <item m="1" x="5122"/>
        <item m="1" x="2031"/>
        <item m="1" x="6103"/>
        <item m="1" x="6426"/>
        <item m="1" x="1576"/>
        <item m="1" x="5427"/>
        <item m="1" x="792"/>
        <item m="1" x="6454"/>
        <item m="1" x="4073"/>
        <item m="1" x="3847"/>
        <item m="1" x="764"/>
        <item m="1" x="5101"/>
        <item m="1" x="4937"/>
        <item m="1" x="7746"/>
        <item m="1" x="833"/>
        <item m="1" x="4975"/>
        <item m="1" x="5762"/>
        <item m="1" x="2805"/>
        <item m="1" x="1910"/>
        <item m="1" x="7906"/>
        <item m="1" x="4782"/>
        <item m="1" x="1945"/>
        <item m="1" x="2753"/>
        <item m="1" x="5076"/>
        <item m="1" x="326"/>
        <item m="1" x="2335"/>
        <item x="181"/>
        <item m="1" x="3217"/>
        <item m="1" x="6322"/>
        <item m="1" x="1658"/>
        <item m="1" x="6617"/>
        <item m="1" x="3651"/>
        <item m="1" x="7138"/>
        <item m="1" x="6277"/>
        <item m="1" x="1575"/>
        <item m="1" x="587"/>
        <item m="1" x="2541"/>
        <item m="1" x="2551"/>
        <item x="280"/>
        <item m="1" x="7368"/>
        <item m="1" x="4864"/>
        <item m="1" x="7583"/>
        <item m="1" x="6211"/>
        <item m="1" x="4989"/>
        <item m="1" x="5879"/>
        <item x="59"/>
        <item m="1" x="4532"/>
        <item m="1" x="5598"/>
        <item m="1" x="1749"/>
        <item m="1" x="3470"/>
        <item m="1" x="5835"/>
        <item m="1" x="680"/>
        <item m="1" x="4668"/>
        <item m="1" x="3516"/>
        <item m="1" x="6791"/>
        <item x="122"/>
        <item m="1" x="2550"/>
        <item m="1" x="5717"/>
        <item m="1" x="3997"/>
        <item m="1" x="1297"/>
        <item m="1" x="3128"/>
        <item m="1" x="4338"/>
        <item m="1" x="6095"/>
        <item m="1" x="671"/>
        <item m="1" x="3279"/>
        <item m="1" x="3450"/>
        <item m="1" x="2324"/>
        <item m="1" x="6159"/>
        <item m="1" x="5967"/>
        <item m="1" x="1456"/>
        <item m="1" x="4178"/>
        <item m="1" x="959"/>
        <item m="1" x="5878"/>
        <item m="1" x="3846"/>
        <item m="1" x="4166"/>
        <item x="137"/>
        <item m="1" x="2302"/>
        <item m="1" x="1220"/>
        <item m="1" x="656"/>
        <item m="1" x="1050"/>
        <item m="1" x="711"/>
        <item m="1" x="5128"/>
        <item m="1" x="3119"/>
        <item m="1" x="7137"/>
        <item m="1" x="1106"/>
        <item m="1" x="7557"/>
        <item x="147"/>
        <item m="1" x="2681"/>
        <item m="1" x="7659"/>
        <item m="1" x="7644"/>
        <item m="1" x="2600"/>
        <item m="1" x="2581"/>
        <item x="269"/>
        <item m="1" x="913"/>
        <item m="1" x="6158"/>
        <item m="1" x="2634"/>
        <item m="1" x="4442"/>
        <item m="1" x="3670"/>
        <item m="1" x="5781"/>
        <item m="1" x="2121"/>
        <item m="1" x="2503"/>
        <item m="1" x="4355"/>
        <item m="1" x="6984"/>
        <item m="1" x="1697"/>
        <item m="1" x="1408"/>
        <item m="1" x="7417"/>
        <item m="1" x="1990"/>
        <item m="1" x="2701"/>
        <item m="1" x="4171"/>
        <item m="1" x="6525"/>
        <item m="1" x="7305"/>
        <item m="1" x="1770"/>
        <item m="1" x="5513"/>
        <item m="1" x="1303"/>
        <item m="1" x="3350"/>
        <item m="1" x="3816"/>
        <item m="1" x="544"/>
        <item m="1" x="7092"/>
        <item m="1" x="3932"/>
        <item m="1" x="6315"/>
        <item m="1" x="4454"/>
        <item x="198"/>
        <item m="1" x="7198"/>
        <item m="1" x="946"/>
        <item m="1" x="2131"/>
        <item m="1" x="5426"/>
        <item m="1" x="5115"/>
        <item m="1" x="6090"/>
        <item m="1" x="6179"/>
        <item m="1" x="1290"/>
        <item m="1" x="5716"/>
        <item m="1" x="4396"/>
        <item m="1" x="5033"/>
        <item m="1" x="1093"/>
        <item m="1" x="5597"/>
        <item m="1" x="1302"/>
        <item m="1" x="1159"/>
        <item m="1" x="7312"/>
        <item m="1" x="2293"/>
        <item m="1" x="1049"/>
        <item m="1" x="5688"/>
        <item m="1" x="5834"/>
        <item m="1" x="4453"/>
        <item m="1" x="4006"/>
        <item m="1" x="5821"/>
        <item m="1" x="4124"/>
        <item m="1" x="3380"/>
        <item m="1" x="4736"/>
        <item m="1" x="3567"/>
        <item m="1" x="6157"/>
        <item m="1" x="7710"/>
        <item m="1" x="6178"/>
        <item x="178"/>
        <item m="1" x="7564"/>
        <item m="1" x="7846"/>
        <item m="1" x="4839"/>
        <item m="1" x="5425"/>
        <item m="1" x="2985"/>
        <item m="1" x="832"/>
        <item m="1" x="532"/>
        <item m="1" x="3834"/>
        <item m="1" x="300"/>
        <item m="1" x="2197"/>
        <item m="1" x="5761"/>
        <item m="1" x="1313"/>
        <item m="1" x="6643"/>
        <item m="1" x="6868"/>
        <item m="1" x="7784"/>
        <item m="1" x="3996"/>
        <item m="1" x="2452"/>
        <item m="1" x="2063"/>
        <item m="1" x="2141"/>
        <item m="1" x="2095"/>
        <item m="1" x="5697"/>
        <item m="1" x="2891"/>
        <item x="67"/>
        <item m="1" x="3731"/>
        <item m="1" x="3033"/>
        <item m="1" x="2623"/>
        <item m="1" x="4906"/>
        <item m="1" x="1508"/>
        <item m="1" x="4046"/>
        <item m="1" x="7334"/>
        <item m="1" x="7857"/>
        <item x="72"/>
        <item m="1" x="1251"/>
        <item m="1" x="7769"/>
        <item m="1" x="5807"/>
        <item m="1" x="5447"/>
        <item m="1" x="2482"/>
        <item m="1" x="6234"/>
        <item m="1" x="980"/>
        <item m="1" x="5806"/>
        <item m="1" x="7610"/>
        <item m="1" x="1670"/>
        <item m="1" x="7768"/>
        <item m="1" x="1748"/>
        <item m="1" x="7790"/>
        <item m="1" x="1890"/>
        <item m="1" x="6642"/>
        <item m="1" x="6662"/>
        <item m="1" x="7886"/>
        <item m="1" x="1586"/>
        <item m="1" x="2532"/>
        <item m="1" x="4849"/>
        <item m="1" x="5467"/>
        <item m="1" x="893"/>
        <item m="1" x="710"/>
        <item m="1" x="5248"/>
        <item m="1" x="791"/>
        <item m="1" x="1645"/>
        <item m="1" x="1686"/>
        <item m="1" x="7829"/>
        <item m="1" x="2917"/>
        <item m="1" x="4603"/>
        <item m="1" x="3361"/>
        <item m="1" x="7968"/>
        <item m="1" x="7380"/>
        <item m="1" x="3759"/>
        <item m="1" x="4157"/>
        <item m="1" x="7025"/>
        <item m="1" x="1731"/>
        <item m="1" x="7148"/>
        <item m="1" x="763"/>
        <item m="1" x="6594"/>
        <item m="1" x="6992"/>
        <item m="1" x="6692"/>
        <item m="1" x="2502"/>
        <item m="1" x="4755"/>
        <item m="1" x="4807"/>
        <item m="1" x="2147"/>
        <item x="267"/>
        <item m="1" x="574"/>
        <item m="1" x="2205"/>
        <item m="1" x="7893"/>
        <item m="1" x="550"/>
        <item m="1" x="1018"/>
        <item m="1" x="3664"/>
        <item m="1" x="3392"/>
        <item m="1" x="1507"/>
        <item m="1" x="7154"/>
        <item m="1" x="2870"/>
        <item m="1" x="4686"/>
        <item m="1" x="7088"/>
        <item m="1" x="742"/>
        <item m="1" x="4452"/>
        <item m="1" x="1468"/>
        <item m="1" x="2004"/>
        <item m="1" x="3765"/>
        <item m="1" x="5858"/>
        <item m="1" x="1989"/>
        <item m="1" x="1502"/>
        <item m="1" x="6518"/>
        <item m="1" x="5142"/>
        <item m="1" x="3232"/>
        <item m="1" x="999"/>
        <item x="136"/>
        <item m="1" x="4677"/>
        <item m="1" x="6243"/>
        <item m="1" x="2417"/>
        <item m="1" x="6271"/>
        <item m="1" x="6387"/>
        <item m="1" x="883"/>
        <item m="1" x="3127"/>
        <item m="1" x="7147"/>
        <item m="1" x="3402"/>
        <item m="1" x="4960"/>
        <item m="1" x="937"/>
        <item m="1" x="1180"/>
        <item m="1" x="3223"/>
        <item m="1" x="2053"/>
        <item m="1" x="4005"/>
        <item m="1" x="5596"/>
        <item m="1" x="1944"/>
        <item m="1" x="6495"/>
        <item m="1" x="5491"/>
        <item m="1" x="2882"/>
        <item m="1" x="3150"/>
        <item m="1" x="2157"/>
        <item m="1" x="2864"/>
        <item m="1" x="5201"/>
        <item m="1" x="7073"/>
        <item x="27"/>
        <item m="1" x="6605"/>
        <item m="1" x="1654"/>
        <item m="1" x="3379"/>
        <item m="1" x="2323"/>
        <item m="1" x="4402"/>
        <item m="1" x="762"/>
        <item m="1" x="6641"/>
        <item m="1" x="4098"/>
        <item m="1" x="1710"/>
        <item m="1" x="3429"/>
        <item m="1" x="4147"/>
        <item m="1" x="2274"/>
        <item m="1" x="5984"/>
        <item x="290"/>
        <item m="1" x="3515"/>
        <item m="1" x="1322"/>
        <item m="1" x="4870"/>
        <item m="1" x="6968"/>
        <item m="1" x="5327"/>
        <item m="1" x="3457"/>
        <item m="1" x="6877"/>
        <item m="1" x="3548"/>
        <item x="279"/>
        <item m="1" x="2836"/>
        <item m="1" x="2156"/>
        <item m="1" x="7783"/>
        <item m="1" x="6759"/>
        <item m="1" x="6276"/>
        <item m="1" x="702"/>
        <item m="1" x="7091"/>
        <item x="114"/>
        <item m="1" x="7191"/>
        <item x="18"/>
        <item m="1" x="873"/>
        <item m="1" x="4264"/>
        <item m="1" x="5654"/>
        <item m="1" x="5032"/>
        <item m="1" x="3663"/>
        <item m="1" x="3775"/>
        <item m="1" x="1568"/>
        <item m="1" x="6472"/>
        <item m="1" x="6565"/>
        <item m="1" x="2622"/>
        <item m="1" x="3231"/>
        <item m="1" x="2052"/>
        <item x="98"/>
        <item m="1" x="1585"/>
        <item m="1" x="360"/>
        <item m="1" x="1843"/>
        <item m="1" x="3715"/>
        <item m="1" x="6015"/>
        <item m="1" x="1610"/>
        <item m="1" x="6222"/>
        <item m="1" x="3833"/>
        <item m="1" x="6360"/>
        <item m="1" x="4293"/>
        <item m="1" x="2614"/>
        <item m="1" x="2795"/>
        <item m="1" x="7905"/>
        <item m="1" x="2016"/>
        <item m="1" x="4854"/>
        <item m="1" x="5612"/>
        <item m="1" x="7653"/>
        <item m="1" x="1824"/>
        <item m="1" x="6545"/>
        <item m="1" x="6801"/>
        <item m="1" x="3560"/>
        <item m="1" x="6210"/>
        <item m="1" x="6819"/>
        <item m="1" x="4354"/>
        <item m="1" x="1536"/>
        <item m="1" x="1143"/>
        <item m="1" x="2461"/>
        <item m="1" x="448"/>
        <item m="1" x="3714"/>
        <item m="1" x="7821"/>
        <item m="1" x="4037"/>
        <item x="282"/>
        <item m="1" x="2549"/>
        <item m="1" x="6701"/>
        <item m="1" x="7874"/>
        <item m="1" x="6858"/>
        <item m="1" x="5579"/>
        <item m="1" x="4123"/>
        <item m="1" x="3678"/>
        <item m="1" x="6938"/>
        <item m="1" x="7873"/>
        <item x="247"/>
        <item m="1" x="2075"/>
        <item m="1" x="3749"/>
        <item m="1" x="2909"/>
        <item m="1" x="6830"/>
        <item m="1" x="442"/>
        <item m="1" x="3482"/>
        <item m="1" x="2191"/>
        <item m="1" x="4838"/>
        <item m="1" x="5773"/>
        <item m="1" x="4557"/>
        <item m="1" x="6700"/>
        <item x="259"/>
        <item m="1" x="7872"/>
        <item m="1" x="3723"/>
        <item m="1" x="5934"/>
        <item m="1" x="4602"/>
        <item m="1" x="2273"/>
        <item m="1" x="6898"/>
        <item m="1" x="501"/>
        <item m="1" x="3641"/>
        <item m="1" x="3815"/>
        <item m="1" x="7609"/>
        <item m="1" x="2030"/>
        <item m="1" x="4376"/>
        <item m="1" x="6829"/>
        <item m="1" x="3807"/>
        <item m="1" x="4936"/>
        <item m="1" x="3864"/>
        <item m="1" x="520"/>
        <item m="1" x="4905"/>
        <item m="1" x="5927"/>
        <item m="1" x="5046"/>
        <item m="1" x="7760"/>
        <item m="1" x="831"/>
        <item m="1" x="7408"/>
        <item m="1" x="1896"/>
        <item m="1" x="1609"/>
        <item m="1" x="979"/>
        <item m="1" x="3046"/>
        <item m="1" x="4988"/>
        <item m="1" x="3713"/>
        <item m="1" x="7608"/>
        <item m="1" x="1441"/>
        <item m="1" x="2628"/>
        <item m="1" x="1554"/>
        <item m="1" x="7197"/>
        <item m="1" x="1629"/>
        <item m="1" x="1709"/>
        <item m="1" x="3188"/>
        <item m="1" x="3881"/>
        <item m="1" x="7055"/>
        <item m="1" x="7183"/>
        <item m="1" x="1769"/>
        <item m="1" x="543"/>
        <item m="1" x="2221"/>
        <item m="1" x="2736"/>
        <item m="1" x="7915"/>
        <item m="1" x="2826"/>
        <item m="1" x="1481"/>
        <item m="1" x="7607"/>
        <item m="1" x="6712"/>
        <item m="1" x="2804"/>
        <item m="1" x="519"/>
        <item m="1" x="2241"/>
        <item m="1" x="3863"/>
        <item m="1" x="6813"/>
        <item m="1" x="6089"/>
        <item m="1" x="1685"/>
        <item m="1" x="1759"/>
        <item m="1" x="7416"/>
        <item m="1" x="1608"/>
        <item m="1" x="7430"/>
        <item m="1" x="4806"/>
        <item m="1" x="4263"/>
        <item m="1" x="2220"/>
        <item m="1" x="500"/>
        <item m="1" x="4131"/>
        <item m="1" x="4262"/>
        <item m="1" x="4461"/>
        <item m="1" x="7165"/>
        <item m="1" x="4284"/>
        <item m="1" x="627"/>
        <item m="1" x="6897"/>
        <item m="1" x="4869"/>
        <item m="1" x="774"/>
        <item m="1" x="4927"/>
        <item m="1" x="3093"/>
        <item m="1" x="5378"/>
        <item m="1" x="761"/>
        <item x="65"/>
        <item m="1" x="2700"/>
        <item m="1" x="4302"/>
        <item m="1" x="5627"/>
        <item m="1" x="3027"/>
        <item m="1" x="7407"/>
        <item m="1" x="1653"/>
        <item m="1" x="5877"/>
        <item m="1" x="7631"/>
        <item x="88"/>
        <item m="1" x="7726"/>
        <item m="1" x="6524"/>
        <item m="1" x="5794"/>
        <item m="1" x="2439"/>
        <item m="1" x="4261"/>
        <item m="1" x="6838"/>
        <item m="1" x="5567"/>
        <item m="1" x="2105"/>
        <item m="1" x="6453"/>
        <item m="1" x="7182"/>
        <item m="1" x="637"/>
        <item m="1" x="709"/>
        <item m="1" x="7524"/>
        <item m="1" x="3995"/>
        <item m="1" x="4564"/>
        <item m="1" x="2338"/>
        <item m="1" x="5106"/>
        <item m="1" x="1878"/>
        <item m="1" x="4422"/>
        <item m="1" x="2281"/>
        <item m="1" x="5966"/>
        <item m="1" x="3931"/>
        <item m="1" x="7196"/>
        <item m="1" x="830"/>
        <item m="1" x="6534"/>
        <item m="1" x="3386"/>
        <item m="1" x="3314"/>
        <item m="1" x="2845"/>
        <item x="92"/>
        <item m="1" x="3895"/>
        <item m="1" x="325"/>
        <item m="1" x="5068"/>
        <item m="1" x="3662"/>
        <item m="1" x="7782"/>
        <item m="1" x="5566"/>
        <item x="184"/>
        <item x="230"/>
        <item m="1" x="5189"/>
        <item m="1" x="7190"/>
        <item m="1" x="431"/>
        <item m="1" x="4072"/>
        <item m="1" x="4482"/>
        <item m="1" x="6624"/>
        <item m="1" x="5031"/>
        <item m="1" x="5788"/>
        <item m="1" x="2429"/>
        <item m="1" x="2613"/>
        <item m="1" x="7296"/>
        <item m="1" x="2196"/>
        <item m="1" x="1142"/>
        <item m="1" x="3939"/>
        <item m="1" x="2015"/>
        <item m="1" x="5549"/>
        <item m="1" x="4571"/>
        <item m="1" x="6740"/>
        <item m="1" x="6233"/>
        <item m="1" x="7967"/>
        <item m="1" x="1544"/>
        <item m="1" x="7295"/>
        <item m="1" x="5347"/>
        <item m="1" x="2747"/>
        <item m="1" x="3774"/>
        <item m="1" x="3857"/>
        <item m="1" x="1339"/>
        <item m="1" x="5502"/>
        <item m="1" x="1823"/>
        <item m="1" x="2292"/>
        <item x="268"/>
        <item m="1" x="369"/>
        <item m="1" x="6967"/>
        <item m="1" x="6209"/>
        <item m="1" x="2794"/>
        <item m="1" x="2680"/>
        <item m="1" x="4496"/>
        <item m="1" x="6533"/>
        <item m="1" x="5466"/>
        <item m="1" x="4912"/>
        <item m="1" x="3149"/>
        <item m="1" x="3045"/>
        <item m="1" x="6242"/>
        <item m="1" x="3758"/>
        <item m="1" x="4004"/>
        <item m="1" x="3411"/>
        <item m="1" x="2204"/>
        <item m="1" x="2120"/>
        <item m="1" x="1008"/>
        <item m="1" x="1125"/>
        <item m="1" x="6931"/>
        <item m="1" x="7745"/>
        <item m="1" x="7988"/>
        <item m="1" x="5292"/>
        <item m="1" x="2679"/>
        <item m="1" x="6149"/>
        <item m="1" x="922"/>
        <item m="1" x="4883"/>
        <item m="1" x="2495"/>
        <item m="1" x="2998"/>
        <item m="1" x="3216"/>
        <item m="1" x="1594"/>
        <item m="1" x="1124"/>
        <item m="1" x="1338"/>
        <item m="1" x="5474"/>
        <item m="1" x="368"/>
        <item m="1" x="7643"/>
        <item m="1" x="5490"/>
        <item m="1" x="2352"/>
        <item m="1" x="6368"/>
        <item m="1" x="3313"/>
        <item m="1" x="1179"/>
        <item m="1" x="5473"/>
        <item m="1" x="665"/>
        <item m="1" x="1495"/>
        <item m="1" x="4611"/>
        <item m="1" x="2825"/>
        <item m="1" x="7759"/>
        <item m="1" x="7781"/>
        <item m="1" x="5772"/>
        <item m="1" x="2715"/>
        <item m="1" x="7744"/>
        <item m="1" x="1814"/>
        <item m="1" x="3504"/>
        <item m="1" x="5805"/>
        <item m="1" x="2114"/>
        <item m="1" x="6517"/>
        <item m="1" x="5446"/>
        <item m="1" x="4337"/>
        <item m="1" x="7389"/>
        <item x="166"/>
        <item m="1" x="2666"/>
        <item m="1" x="3924"/>
        <item m="1" x="7024"/>
        <item m="1" x="1480"/>
        <item m="1" x="4510"/>
        <item m="1" x="4947"/>
        <item m="1" x="3449"/>
        <item m="1" x="1092"/>
        <item m="1" x="2262"/>
        <item m="1" x="6930"/>
        <item x="124"/>
        <item m="1" x="3953"/>
        <item m="1" x="1091"/>
        <item m="1" x="3742"/>
        <item m="1" x="6867"/>
        <item m="1" x="1956"/>
        <item m="1" x="3526"/>
        <item m="1" x="6221"/>
        <item m="1" x="2540"/>
        <item m="1" x="2411"/>
        <item m="1" x="480"/>
        <item m="1" x="3183"/>
        <item m="1" x="7885"/>
        <item m="1" x="6890"/>
        <item m="1" x="892"/>
        <item m="1" x="1017"/>
        <item m="1" x="2291"/>
        <item m="1" x="6466"/>
        <item m="1" x="3686"/>
        <item m="1" x="4882"/>
        <item m="1" x="4197"/>
        <item m="1" x="5170"/>
        <item m="1" x="5965"/>
        <item m="1" x="3126"/>
        <item m="1" x="7701"/>
        <item x="135"/>
        <item m="1" x="4146"/>
        <item m="1" x="499"/>
        <item m="1" x="4715"/>
        <item x="63"/>
        <item m="1" x="3514"/>
        <item m="1" x="3312"/>
        <item m="1" x="6425"/>
        <item m="1" x="4260"/>
        <item m="1" x="4588"/>
        <item m="1" x="7620"/>
        <item m="1" x="6424"/>
        <item m="1" x="4987"/>
        <item m="1" x="1207"/>
        <item m="1" x="4610"/>
        <item m="1" x="2410"/>
        <item m="1" x="3832"/>
        <item m="1" x="4090"/>
        <item m="1" x="4775"/>
        <item m="1" x="969"/>
        <item m="1" x="2029"/>
        <item m="1" x="4432"/>
        <item m="1" x="6072"/>
        <item m="1" x="829"/>
        <item m="1" x="2169"/>
        <item m="1" x="4353"/>
        <item m="1" x="7333"/>
        <item m="1" x="1933"/>
        <item m="1" x="1696"/>
        <item m="1" x="6532"/>
        <item m="1" x="7497"/>
        <item m="1" x="3341"/>
        <item m="1" x="3905"/>
        <item x="116"/>
        <item m="1" x="7688"/>
        <item m="1" x="4191"/>
        <item m="1" x="3092"/>
        <item m="1" x="7352"/>
        <item m="1" x="3712"/>
        <item m="1" x="2562"/>
        <item m="1" x="5472"/>
        <item m="1" x="3650"/>
        <item m="1" x="6956"/>
        <item m="1" x="5424"/>
        <item m="1" x="1029"/>
        <item m="1" x="4601"/>
        <item m="1" x="2383"/>
        <item m="1" x="3293"/>
        <item m="1" x="3373"/>
        <item m="1" x="4421"/>
        <item m="1" x="4481"/>
        <item m="1" x="2984"/>
        <item m="1" x="1966"/>
        <item m="1" x="7015"/>
        <item m="1" x="6574"/>
        <item m="1" x="379"/>
        <item m="1" x="7738"/>
        <item m="1" x="1467"/>
        <item m="1" x="7954"/>
        <item m="1" x="6342"/>
        <item m="1" x="4259"/>
        <item x="288"/>
        <item m="1" x="2322"/>
        <item m="1" x="2477"/>
        <item m="1" x="3182"/>
        <item m="1" x="2824"/>
        <item m="1" x="7866"/>
        <item m="1" x="4667"/>
        <item m="1" x="5995"/>
        <item m="1" x="7737"/>
        <item m="1" x="4045"/>
        <item m="1" x="3649"/>
        <item m="1" x="7914"/>
        <item m="1" x="4420"/>
        <item m="1" x="2580"/>
        <item m="1" x="5100"/>
        <item x="271"/>
        <item m="1" x="6544"/>
        <item m="1" x="3340"/>
        <item m="1" x="6258"/>
        <item m="1" x="4848"/>
        <item m="1" x="6554"/>
        <item m="1" x="5121"/>
        <item m="1" x="7927"/>
        <item m="1" x="6025"/>
        <item m="1" x="828"/>
        <item m="1" x="6037"/>
        <item m="1" x="5739"/>
        <item m="1" x="511"/>
        <item m="1" x="902"/>
        <item m="1" x="5964"/>
        <item m="1" x="5220"/>
        <item m="1" x="2820"/>
        <item m="1" x="7720"/>
        <item m="1" x="6088"/>
        <item m="1" x="2863"/>
        <item m="1" x="4122"/>
        <item m="1" x="1855"/>
        <item m="1" x="393"/>
        <item m="1" x="4676"/>
        <item m="1" x="4212"/>
        <item m="1" x="479"/>
        <item m="1" x="2784"/>
        <item m="1" x="7415"/>
        <item m="1" x="6648"/>
        <item m="1" x="2764"/>
        <item m="1" x="7994"/>
        <item m="1" x="5067"/>
        <item m="1" x="4431"/>
        <item x="81"/>
        <item m="1" x="7440"/>
        <item m="1" x="5512"/>
        <item m="1" x="586"/>
        <item m="1" x="6110"/>
        <item m="1" x="3938"/>
        <item m="1" x="5357"/>
        <item m="1" x="3635"/>
        <item m="1" x="5209"/>
        <item m="1" x="7959"/>
        <item m="1" x="4469"/>
        <item x="189"/>
        <item m="1" x="5536"/>
        <item m="1" x="7414"/>
        <item m="1" x="6674"/>
        <item m="1" x="5709"/>
        <item m="1" x="5994"/>
        <item m="1" x="5460"/>
        <item m="1" x="3311"/>
        <item m="1" x="7700"/>
        <item m="1" x="3259"/>
        <item m="1" x="2438"/>
        <item m="1" x="4451"/>
        <item m="1" x="4211"/>
        <item m="1" x="1789"/>
        <item x="95"/>
        <item m="1" x="1543"/>
        <item m="1" x="3173"/>
        <item m="1" x="863"/>
        <item m="1" x="2130"/>
        <item m="1" x="1123"/>
        <item m="1" x="760"/>
        <item m="1" x="1141"/>
        <item m="1" x="7450"/>
        <item m="1" x="6436"/>
        <item m="1" x="1353"/>
        <item m="1" x="6790"/>
        <item m="1" x="5902"/>
        <item m="1" x="2190"/>
        <item m="1" x="2074"/>
        <item m="1" x="3923"/>
        <item m="1" x="5926"/>
        <item m="1" x="2959"/>
        <item m="1" x="5083"/>
        <item m="1" x="1866"/>
        <item m="1" x="1955"/>
        <item m="1" x="6751"/>
        <item m="1" x="3773"/>
        <item m="1" x="958"/>
        <item m="1" x="7806"/>
        <item x="177"/>
        <item m="1" x="2793"/>
        <item m="1" x="3005"/>
        <item m="1" x="2803"/>
        <item m="1" x="5055"/>
        <item m="1" x="2003"/>
        <item m="1" x="2792"/>
        <item m="1" x="695"/>
        <item m="1" x="1644"/>
        <item m="1" x="1061"/>
        <item m="1" x="3410"/>
        <item m="1" x="5066"/>
        <item m="1" x="7379"/>
        <item m="1" x="7003"/>
        <item m="1" x="2002"/>
        <item x="125"/>
        <item m="1" x="3236"/>
        <item m="1" x="7125"/>
        <item m="1" x="5848"/>
        <item m="1" x="2809"/>
        <item m="1" x="6465"/>
        <item m="1" x="7630"/>
        <item m="1" x="7496"/>
        <item m="1" x="2240"/>
        <item m="1" x="2321"/>
        <item m="1" x="4509"/>
        <item m="1" x="2437"/>
        <item m="1" x="3329"/>
        <item m="1" x="729"/>
        <item m="1" x="5653"/>
        <item m="1" x="1877"/>
        <item m="1" x="3181"/>
        <item m="1" x="7039"/>
        <item m="1" x="4774"/>
        <item m="1" x="2001"/>
        <item m="1" x="6116"/>
        <item m="1" x="3685"/>
        <item m="1" x="3825"/>
        <item m="1" x="6828"/>
        <item x="249"/>
        <item m="1" x="5960"/>
        <item m="1" x="7038"/>
        <item m="1" x="7110"/>
        <item m="1" x="5445"/>
        <item m="1" x="1943"/>
        <item m="1" x="7805"/>
        <item m="1" x="6543"/>
        <item m="1" x="2416"/>
        <item m="1" x="750"/>
        <item m="1" x="5200"/>
        <item m="1" x="1954"/>
        <item m="1" x="5444"/>
        <item m="1" x="3230"/>
        <item m="1" x="1652"/>
        <item x="169"/>
        <item m="1" x="6177"/>
        <item m="1" x="1419"/>
        <item m="1" x="5346"/>
        <item m="1" x="609"/>
        <item m="1" x="2085"/>
        <item m="1" x="655"/>
        <item m="1" x="3138"/>
        <item m="1" x="5780"/>
        <item x="50"/>
        <item m="1" x="1842"/>
        <item m="1" x="5082"/>
        <item m="1" x="4177"/>
        <item x="270"/>
        <item m="1" x="848"/>
        <item m="1" x="2351"/>
        <item m="1" x="3125"/>
        <item m="1" x="1016"/>
        <item m="1" x="1112"/>
        <item m="1" x="6409"/>
        <item m="1" x="4480"/>
        <item m="1" x="5291"/>
        <item m="1" x="2975"/>
        <item m="1" x="1382"/>
        <item m="1" x="549"/>
        <item m="1" x="6220"/>
        <item m="1" x="7222"/>
        <item m="1" x="3661"/>
        <item m="1" x="3525"/>
        <item m="1" x="1105"/>
        <item m="1" x="7413"/>
        <item m="1" x="7332"/>
        <item m="1" x="7412"/>
        <item m="1" x="3113"/>
        <item m="1" x="2513"/>
        <item m="1" x="3513"/>
        <item m="1" x="7378"/>
        <item m="1" x="3594"/>
        <item m="1" x="573"/>
        <item m="1" x="6691"/>
        <item m="1" x="7658"/>
        <item m="1" x="2290"/>
        <item m="1" x="1528"/>
        <item m="1" x="2808"/>
        <item m="1" x="4823"/>
        <item m="1" x="7495"/>
        <item m="1" x="4978"/>
        <item m="1" x="1364"/>
        <item m="1" x="1440"/>
        <item m="1" x="4817"/>
        <item m="1" x="2643"/>
        <item m="1" x="5595"/>
        <item m="1" x="6071"/>
        <item m="1" x="1978"/>
        <item m="1" x="5901"/>
        <item m="1" x="6435"/>
        <item m="1" x="6176"/>
        <item m="1" x="7061"/>
        <item m="1" x="6564"/>
        <item m="1" x="3385"/>
        <item m="1" x="5959"/>
        <item m="1" x="2881"/>
        <item m="1" x="5723"/>
        <item m="1" x="2399"/>
        <item m="1" x="1430"/>
        <item m="1" x="5114"/>
        <item m="1" x="7245"/>
        <item m="1" x="2466"/>
        <item m="1" x="1720"/>
        <item m="1" x="441"/>
        <item m="1" x="5065"/>
        <item m="1" x="1407"/>
        <item m="1" x="4754"/>
        <item m="1" x="3044"/>
        <item m="1" x="5876"/>
        <item m="1" x="7804"/>
        <item m="1" x="862"/>
        <item m="1" x="6640"/>
        <item m="1" x="2835"/>
        <item m="1" x="2862"/>
        <item m="1" x="5746"/>
        <item m="1" x="5535"/>
        <item m="1" x="1466"/>
        <item m="1" x="1289"/>
        <item x="112"/>
        <item m="1" x="7758"/>
        <item m="1" x="1988"/>
        <item m="1" x="7230"/>
        <item m="1" x="1574"/>
        <item m="1" x="6036"/>
        <item m="1" x="5828"/>
        <item m="1" x="3310"/>
        <item m="1" x="7506"/>
        <item m="1" x="4609"/>
        <item m="1" x="1206"/>
        <item m="1" x="1669"/>
        <item m="1" x="1007"/>
        <item m="1" x="4367"/>
        <item m="1" x="654"/>
        <item m="1" x="4545"/>
        <item m="1" x="3428"/>
        <item m="1" x="7642"/>
        <item x="220"/>
        <item m="1" x="5423"/>
        <item m="1" x="5945"/>
        <item m="1" x="5134"/>
        <item m="1" x="1337"/>
        <item x="106"/>
        <item m="1" x="6139"/>
        <item m="1" x="2334"/>
        <item m="1" x="3043"/>
        <item m="1" x="2665"/>
        <item m="1" x="901"/>
        <item m="1" x="1232"/>
        <item m="1" x="7677"/>
        <item x="12"/>
        <item m="1" x="5847"/>
        <item m="1" x="741"/>
        <item m="1" x="728"/>
        <item m="1" x="4587"/>
        <item m="1" x="4926"/>
        <item m="1" x="1074"/>
        <item m="1" x="6616"/>
        <item m="1" x="1593"/>
        <item m="1" x="5687"/>
        <item m="1" x="1465"/>
        <item m="1" x="5900"/>
        <item m="1" x="1813"/>
        <item m="1" x="773"/>
        <item m="1" x="6464"/>
        <item m="1" x="2232"/>
        <item m="1" x="7780"/>
        <item m="1" x="5314"/>
        <item m="1" x="5141"/>
        <item m="1" x="936"/>
        <item m="1" x="353"/>
        <item m="1" x="7629"/>
        <item m="1" x="1006"/>
        <item m="1" x="4121"/>
        <item m="1" x="7482"/>
        <item m="1" x="2746"/>
        <item m="1" x="7060"/>
        <item m="1" x="7505"/>
        <item m="1" x="5326"/>
        <item x="266"/>
        <item m="1" x="3026"/>
        <item m="1" x="1889"/>
        <item m="1" x="3930"/>
        <item m="1" x="4026"/>
        <item m="1" x="2853"/>
        <item m="1" x="721"/>
        <item m="1" x="3456"/>
        <item m="1" x="1730"/>
        <item m="1" x="1592"/>
        <item m="1" x="3481"/>
        <item m="1" x="5096"/>
        <item m="1" x="2203"/>
        <item m="1" x="708"/>
        <item m="1" x="4685"/>
        <item m="1" x="7767"/>
        <item m="1" x="2398"/>
        <item m="1" x="4018"/>
        <item m="1" x="3981"/>
        <item m="1" x="3524"/>
        <item m="1" x="3584"/>
        <item m="1" x="7576"/>
        <item m="1" x="6397"/>
        <item m="1" x="3112"/>
        <item m="1" x="4130"/>
        <item m="1" x="1527"/>
        <item m="1" x="7002"/>
        <item m="1" x="5451"/>
        <item m="1" x="2983"/>
        <item m="1" x="5674"/>
        <item m="1" x="6138"/>
        <item m="1" x="4635"/>
        <item m="1" x="7072"/>
        <item m="1" x="4684"/>
        <item m="1" x="7030"/>
        <item m="1" x="2982"/>
        <item m="1" x="7304"/>
        <item m="1" x="3629"/>
        <item m="1" x="3512"/>
        <item m="1" x="2925"/>
        <item m="1" x="679"/>
        <item m="1" x="3757"/>
        <item m="1" x="1977"/>
        <item m="1" x="5219"/>
        <item m="1" x="5377"/>
        <item m="1" x="2073"/>
        <item m="1" x="5140"/>
        <item m="1" x="790"/>
        <item m="1" x="2140"/>
        <item m="1" x="1219"/>
        <item m="1" x="7087"/>
        <item m="1" x="4773"/>
        <item x="256"/>
        <item m="1" x="7429"/>
        <item m="1" x="5218"/>
        <item m="1" x="5422"/>
        <item m="1" x="324"/>
        <item m="1" x="2735"/>
        <item m="1" x="1250"/>
        <item m="1" x="2599"/>
        <item m="1" x="7367"/>
        <item m="1" x="6285"/>
        <item m="1" x="5443"/>
        <item m="1" x="4748"/>
        <item m="1" x="4621"/>
        <item m="1" x="3606"/>
        <item m="1" x="1374"/>
        <item m="1" x="7229"/>
        <item m="1" x="5217"/>
        <item m="1" x="2880"/>
        <item m="1" x="3409"/>
        <item m="1" x="1321"/>
        <item m="1" x="7550"/>
        <item m="1" x="2428"/>
        <item m="1" x="3161"/>
        <item m="1" x="4837"/>
        <item m="1" x="7406"/>
        <item m="1" x="7086"/>
        <item x="110"/>
        <item m="1" x="7725"/>
        <item m="1" x="2908"/>
        <item m="1" x="4385"/>
        <item m="1" x="2139"/>
        <item m="1" x="6494"/>
        <item m="1" x="815"/>
        <item m="1" x="2253"/>
        <item m="1" x="2168"/>
        <item m="1" x="447"/>
        <item m="1" x="1270"/>
        <item m="1" x="3436"/>
        <item m="1" x="3292"/>
        <item m="1" x="4847"/>
        <item m="1" x="1352"/>
        <item m="1" x="1464"/>
        <item m="1" x="3711"/>
        <item m="1" x="5787"/>
        <item m="1" x="5397"/>
        <item m="1" x="4863"/>
        <item m="1" x="4430"/>
        <item m="1" x="2561"/>
        <item m="1" x="4954"/>
        <item m="1" x="5944"/>
        <item m="1" x="1494"/>
        <item m="1" x="991"/>
        <item m="1" x="1312"/>
        <item m="1" x="6102"/>
        <item m="1" x="2167"/>
        <item m="1" x="4292"/>
        <item m="1" x="3628"/>
        <item m="1" x="7709"/>
        <item m="1" x="4346"/>
        <item m="1" x="6884"/>
        <item x="160"/>
        <item m="1" x="5857"/>
        <item m="1" x="2939"/>
        <item m="1" x="4313"/>
        <item m="1" x="3994"/>
        <item m="1" x="4570"/>
        <item m="1" x="2382"/>
        <item m="1" x="6837"/>
        <item m="1" x="6359"/>
        <item m="1" x="3339"/>
        <item m="1" x="5779"/>
        <item m="1" x="1158"/>
        <item m="1" x="6912"/>
        <item m="1" x="4468"/>
        <item m="1" x="7164"/>
        <item m="1" x="2104"/>
        <item x="87"/>
        <item m="1" x="5471"/>
        <item m="1" x="3937"/>
        <item m="1" x="6711"/>
        <item m="1" x="7789"/>
        <item x="188"/>
        <item m="1" x="4118"/>
        <item m="1" x="323"/>
        <item m="1" x="7221"/>
        <item m="1" x="4792"/>
        <item m="1" x="2062"/>
        <item m="1" x="6866"/>
        <item m="1" x="1269"/>
        <item m="1" x="5673"/>
        <item m="1" x="4196"/>
        <item m="1" x="572"/>
        <item m="1" x="2129"/>
        <item m="1" x="3215"/>
        <item m="1" x="4946"/>
        <item m="1" x="346"/>
        <item m="1" x="5411"/>
        <item m="1" x="4714"/>
        <item m="1" x="626"/>
        <item m="1" x="4089"/>
        <item m="1" x="7146"/>
        <item m="1" x="6014"/>
        <item x="176"/>
        <item m="1" x="653"/>
        <item m="1" x="2548"/>
        <item m="1" x="4145"/>
        <item m="1" x="3172"/>
        <item m="1" x="5442"/>
        <item m="1" x="2879"/>
        <item m="1" x="2652"/>
        <item m="1" x="7239"/>
        <item m="1" x="4521"/>
        <item m="1" x="1526"/>
        <item m="1" x="4479"/>
        <item m="1" x="3756"/>
        <item m="1" x="2128"/>
        <item m="1" x="6542"/>
        <item m="1" x="4836"/>
        <item m="1" x="2819"/>
        <item m="1" x="7743"/>
        <item m="1" x="378"/>
        <item m="1" x="1311"/>
        <item m="1" x="4706"/>
        <item m="1" x="759"/>
        <item m="1" x="2775"/>
        <item m="1" x="6148"/>
        <item m="1" x="5548"/>
        <item m="1" x="2261"/>
        <item m="1" x="5558"/>
        <item m="1" x="2219"/>
        <item m="1" x="3480"/>
        <item m="1" x="5022"/>
        <item m="1" x="3684"/>
        <item m="1" x="5075"/>
        <item m="1" x="5933"/>
        <item m="1" x="5820"/>
        <item m="1" x="6818"/>
        <item m="1" x="1719"/>
        <item m="1" x="7652"/>
        <item m="1" x="3160"/>
        <item m="1" x="1942"/>
        <item m="1" x="2446"/>
        <item m="1" x="968"/>
        <item m="1" x="5760"/>
        <item m="1" x="4144"/>
        <item m="1" x="4881"/>
        <item m="1" x="7606"/>
        <item m="1" x="7605"/>
        <item m="1" x="806"/>
        <item m="1" x="5470"/>
        <item m="1" x="5064"/>
        <item m="1" x="1768"/>
        <item m="1" x="2138"/>
        <item m="1" x="1073"/>
        <item m="1" x="5534"/>
        <item m="1" x="4904"/>
        <item m="1" x="4747"/>
        <item m="1" x="5686"/>
        <item m="1" x="2692"/>
        <item m="1" x="2791"/>
        <item m="1" x="7474"/>
        <item m="1" x="2072"/>
        <item m="1" x="6937"/>
        <item m="1" x="3952"/>
        <item m="1" x="6301"/>
        <item m="1" x="5368"/>
        <item m="1" x="2678"/>
        <item m="1" x="7856"/>
        <item m="1" x="5169"/>
        <item m="1" x="5325"/>
        <item m="1" x="1651"/>
        <item m="1" x="2589"/>
        <item m="1" x="3880"/>
        <item m="1" x="1607"/>
        <item m="1" x="5632"/>
        <item m="1" x="3448"/>
        <item m="1" x="2000"/>
        <item m="1" x="5978"/>
        <item m="1" x="2651"/>
        <item m="1" x="4675"/>
        <item m="1" x="3258"/>
        <item m="1" x="5290"/>
        <item m="1" x="3755"/>
        <item m="1" x="5264"/>
        <item m="1" x="7523"/>
        <item m="1" x="608"/>
        <item m="1" x="5345"/>
        <item m="1" x="3427"/>
        <item m="1" x="7318"/>
        <item m="1" x="3523"/>
        <item m="1" x="1381"/>
        <item m="1" x="1888"/>
        <item m="1" x="3085"/>
        <item m="1" x="1140"/>
        <item m="1" x="847"/>
        <item m="1" x="1261"/>
        <item m="1" x="1439"/>
        <item m="1" x="6185"/>
        <item m="1" x="597"/>
        <item x="94"/>
        <item m="1" x="5324"/>
        <item m="1" x="6929"/>
        <item m="1" x="2189"/>
        <item m="1" x="1758"/>
        <item m="1" x="1015"/>
        <item m="1" x="6109"/>
        <item m="1" x="2312"/>
        <item m="1" x="6789"/>
        <item m="1" x="998"/>
        <item m="1" x="1941"/>
        <item m="1" x="4419"/>
        <item m="1" x="4460"/>
        <item m="1" x="1238"/>
        <item m="1" x="2320"/>
        <item m="1" x="6396"/>
        <item m="1" x="3229"/>
        <item m="1" x="5893"/>
        <item m="1" x="7987"/>
        <item m="1" x="2714"/>
        <item x="131"/>
        <item m="1" x="1310"/>
        <item m="1" x="4791"/>
        <item m="1" x="4620"/>
        <item m="1" x="756"/>
        <item m="1" x="1189"/>
        <item m="1" x="4619"/>
        <item m="1" x="5242"/>
        <item m="1" x="7531"/>
        <item m="1" x="7619"/>
        <item m="1" x="4790"/>
        <item m="1" x="4345"/>
        <item m="1" x="688"/>
        <item m="1" x="7109"/>
        <item m="1" x="3814"/>
        <item m="1" x="3118"/>
        <item m="1" x="3419"/>
        <item m="1" x="5344"/>
        <item m="1" x="7724"/>
        <item m="1" x="3426"/>
        <item m="1" x="4531"/>
        <item m="1" x="4903"/>
        <item m="1" x="3023"/>
        <item m="1" x="1650"/>
        <item m="1" x="4395"/>
        <item m="1" x="4868"/>
        <item m="1" x="7820"/>
        <item m="1" x="3741"/>
        <item x="132"/>
        <item m="1" x="749"/>
        <item m="1" x="4530"/>
        <item m="1" x="2802"/>
        <item m="1" x="1139"/>
        <item m="1" x="2913"/>
        <item x="60"/>
        <item m="1" x="6726"/>
        <item m="1" x="3469"/>
        <item m="1" x="2818"/>
        <item m="1" x="6976"/>
        <item m="1" x="5932"/>
        <item m="1" x="2476"/>
        <item m="1" x="3538"/>
        <item m="1" x="6184"/>
        <item m="1" x="861"/>
        <item m="1" x="2252"/>
        <item m="1" x="1747"/>
        <item m="1" x="1320"/>
        <item m="1" x="6314"/>
        <item m="1" x="4520"/>
        <item m="1" x="7530"/>
        <item m="1" x="4998"/>
        <item m="1" x="6270"/>
        <item m="1" x="4816"/>
        <item m="1" x="1757"/>
        <item m="1" x="7294"/>
        <item m="1" x="585"/>
        <item m="1" x="4563"/>
        <item m="1" x="2598"/>
        <item m="1" x="2588"/>
        <item m="1" x="7855"/>
        <item m="1" x="5421"/>
        <item m="1" x="7405"/>
        <item m="1" x="2494"/>
        <item m="1" x="7926"/>
        <item m="1" x="1684"/>
        <item m="1" x="5156"/>
        <item m="1" x="3922"/>
        <item m="1" x="7265"/>
        <item m="1" x="6463"/>
        <item m="1" x="2579"/>
        <item m="1" x="1014"/>
        <item m="1" x="2014"/>
        <item m="1" x="5643"/>
        <item m="1" x="4822"/>
        <item m="1" x="5304"/>
        <item m="1" x="4945"/>
        <item m="1" x="2621"/>
        <item m="1" x="1288"/>
        <item m="1" x="6597"/>
        <item m="1" x="3806"/>
        <item m="1" x="1841"/>
        <item m="1" x="6889"/>
        <item m="1" x="1048"/>
        <item m="1" x="3111"/>
        <item m="1" x="4097"/>
        <item m="1" x="5234"/>
        <item m="1" x="3159"/>
        <item m="1" x="6647"/>
        <item m="1" x="5925"/>
        <item m="1" x="4291"/>
        <item m="1" x="3894"/>
        <item m="1" x="1909"/>
        <item m="1" x="5139"/>
        <item m="1" x="7341"/>
        <item m="1" x="4634"/>
        <item m="1" x="5367"/>
        <item m="1" x="3248"/>
        <item m="1" x="5489"/>
        <item m="1" x="7522"/>
        <item m="1" x="5303"/>
        <item m="1" x="4997"/>
        <item x="167"/>
        <item m="1" x="6857"/>
        <item m="1" x="4789"/>
        <item m="1" x="6219"/>
        <item m="1" x="417"/>
        <item m="1" x="6201"/>
        <item m="1" x="3754"/>
        <item m="1" x="4143"/>
        <item m="1" x="1028"/>
        <item m="1" x="6508"/>
        <item m="1" x="5095"/>
        <item m="1" x="2166"/>
        <item m="1" x="2783"/>
        <item m="1" x="7604"/>
        <item m="1" x="2597"/>
        <item m="1" x="3077"/>
        <item m="1" x="3278"/>
        <item m="1" x="5247"/>
        <item m="1" x="4544"/>
        <item m="1" x="5511"/>
        <item m="1" x="2195"/>
        <item m="1" x="392"/>
        <item m="1" x="5911"/>
        <item m="1" x="5722"/>
        <item m="1" x="6639"/>
        <item m="1" x="7575"/>
        <item m="1" x="3195"/>
        <item m="1" x="6856"/>
        <item m="1" x="1965"/>
        <item x="47"/>
        <item x="227"/>
        <item m="1" x="1501"/>
        <item m="1" x="6123"/>
        <item m="1" x="3986"/>
        <item m="1" x="1130"/>
        <item m="1" x="3697"/>
        <item m="1" x="707"/>
        <item m="1" x="4694"/>
        <item m="1" x="6876"/>
        <item m="1" x="3091"/>
        <item m="1" x="5924"/>
        <item m="1" x="1027"/>
        <item m="1" x="2989"/>
        <item m="1" x="4705"/>
        <item m="1" x="6087"/>
        <item m="1" x="3071"/>
        <item m="1" x="2512"/>
        <item m="1" x="4109"/>
        <item m="1" x="7884"/>
        <item m="1" x="7124"/>
        <item m="1" x="2475"/>
        <item m="1" x="7439"/>
        <item m="1" x="872"/>
        <item m="1" x="3137"/>
        <item m="1" x="1138"/>
        <item m="1" x="596"/>
        <item m="1" x="3869"/>
        <item m="1" x="5021"/>
        <item m="1" x="2531"/>
        <item m="1" x="7424"/>
        <item m="1" x="6047"/>
        <item m="1" x="1394"/>
        <item m="1" x="6133"/>
        <item m="1" x="4017"/>
        <item m="1" x="3575"/>
        <item m="1" x="3372"/>
        <item x="145"/>
        <item m="1" x="6147"/>
        <item m="1" x="1309"/>
        <item m="1" x="4633"/>
        <item m="1" x="1573"/>
        <item m="1" x="2769"/>
        <item m="1" x="4646"/>
        <item m="1" x="2301"/>
        <item m="1" x="2627"/>
        <item m="1" x="5216"/>
        <item m="1" x="7220"/>
        <item m="1" x="510"/>
        <item m="1" x="1090"/>
        <item m="1" x="4798"/>
        <item m="1" x="5030"/>
        <item m="1" x="2907"/>
        <item m="1" x="3904"/>
        <item m="1" x="5642"/>
        <item m="1" x="5281"/>
        <item m="1" x="3064"/>
        <item m="1" x="3013"/>
        <item m="1" x="2734"/>
        <item m="1" x="2861"/>
        <item m="1" x="4645"/>
        <item m="1" x="311"/>
        <item m="1" x="4935"/>
        <item m="1" x="1363"/>
        <item m="1" x="1336"/>
        <item m="1" x="3319"/>
        <item m="1" x="2948"/>
        <item m="1" x="882"/>
        <item m="1" x="5054"/>
        <item x="153"/>
        <item m="1" x="6376"/>
        <item m="1" x="6710"/>
        <item m="1" x="4893"/>
        <item m="1" x="4312"/>
        <item x="261"/>
        <item m="1" x="1515"/>
        <item m="1" x="7945"/>
        <item m="1" x="2188"/>
        <item m="1" x="2175"/>
        <item m="1" x="7845"/>
        <item m="1" x="2427"/>
        <item m="1" x="4704"/>
        <item m="1" x="997"/>
        <item m="1" x="3929"/>
        <item m="1" x="5793"/>
        <item m="1" x="6896"/>
        <item m="1" x="4232"/>
        <item m="1" x="4223"/>
        <item m="1" x="1506"/>
        <item m="1" x="7883"/>
        <item m="1" x="4781"/>
        <item m="1" x="6434"/>
        <item x="254"/>
        <item m="1" x="3973"/>
        <item m="1" x="1237"/>
        <item x="224"/>
        <item m="1" x="2337"/>
        <item m="1" x="636"/>
        <item m="1" x="7108"/>
        <item m="1" x="7779"/>
        <item m="1" x="7854"/>
        <item m="1" x="7388"/>
        <item m="1" x="1455"/>
        <item m="1" x="3805"/>
        <item m="1" x="2300"/>
        <item m="1" x="4495"/>
        <item m="1" x="488"/>
        <item x="213"/>
        <item m="1" x="957"/>
        <item m="1" x="3104"/>
        <item m="1" x="3879"/>
        <item m="1" x="6232"/>
        <item m="1" x="1964"/>
        <item m="1" x="846"/>
        <item m="1" x="5565"/>
        <item m="1" x="1840"/>
        <item m="1" x="367"/>
        <item m="1" x="3022"/>
        <item m="1" x="4240"/>
        <item m="1" x="5045"/>
        <item m="1" x="6208"/>
        <item m="1" x="1643"/>
        <item m="1" x="5289"/>
        <item m="1" x="2852"/>
        <item m="1" x="7433"/>
        <item m="1" x="2155"/>
        <item m="1" x="7708"/>
        <item m="1" x="5127"/>
        <item m="1" x="3804"/>
        <item m="1" x="4674"/>
        <item m="1" x="2451"/>
        <item m="1" x="487"/>
        <item m="1" x="6352"/>
        <item m="1" x="7219"/>
        <item m="1" x="2763"/>
        <item m="1" x="7699"/>
        <item m="1" x="2790"/>
        <item x="68"/>
        <item m="1" x="7799"/>
        <item m="1" x="6739"/>
        <item x="207"/>
        <item m="1" x="6169"/>
        <item m="1" x="6493"/>
        <item m="1" x="3360"/>
        <item m="1" x="5246"/>
        <item m="1" x="2154"/>
        <item m="1" x="6417"/>
        <item m="1" x="3468"/>
        <item m="1" x="2094"/>
        <item m="1" x="6541"/>
        <item m="1" x="6231"/>
        <item m="1" x="2596"/>
        <item m="1" x="5233"/>
        <item m="1" x="6883"/>
        <item m="1" x="377"/>
        <item m="1" x="1819"/>
        <item m="1" x="4586"/>
        <item m="1" x="6046"/>
        <item x="223"/>
        <item x="190"/>
        <item m="1" x="5641"/>
        <item m="1" x="2093"/>
        <item m="1" x="299"/>
        <item m="1" x="4494"/>
        <item m="1" x="5804"/>
        <item m="1" x="2547"/>
        <item m="1" x="7494"/>
        <item m="1" x="1418"/>
        <item m="1" x="4493"/>
        <item x="133"/>
        <item m="1" x="2187"/>
        <item m="1" x="2409"/>
        <item m="1" x="7832"/>
        <item m="1" x="584"/>
        <item m="1" x="7001"/>
        <item m="1" x="3214"/>
        <item m="1" x="1634"/>
        <item m="1" x="5607"/>
        <item m="1" x="542"/>
        <item m="1" x="5899"/>
        <item m="1" x="7145"/>
        <item m="1" x="6855"/>
        <item m="1" x="1047"/>
        <item m="1" x="5885"/>
        <item m="1" x="740"/>
        <item m="1" x="1624"/>
        <item m="1" x="6950"/>
        <item m="1" x="6269"/>
        <item m="1" x="1718"/>
        <item x="242"/>
        <item m="1" x="5410"/>
        <item m="1" x="7493"/>
        <item m="1" x="3349"/>
        <item m="1" x="3348"/>
        <item m="1" x="2890"/>
        <item m="1" x="6846"/>
        <item m="1" x="1584"/>
        <item m="1" x="6928"/>
        <item m="1" x="6585"/>
        <item m="1" x="407"/>
        <item m="1" x="3213"/>
        <item m="1" x="1865"/>
        <item m="1" x="6615"/>
        <item m="1" x="7411"/>
        <item m="1" x="6416"/>
        <item m="1" x="5420"/>
        <item m="1" x="6683"/>
        <item m="1" x="7986"/>
        <item m="1" x="7985"/>
        <item m="1" x="4846"/>
        <item m="1" x="5983"/>
        <item m="1" x="7428"/>
        <item m="1" x="6983"/>
        <item m="1" x="7836"/>
        <item m="1" x="6462"/>
        <item m="1" x="5029"/>
        <item m="1" x="3291"/>
        <item x="90"/>
        <item m="1" x="1454"/>
        <item m="1" x="6257"/>
        <item m="1" x="6507"/>
        <item m="1" x="4673"/>
        <item m="1" x="3868"/>
        <item m="1" x="5696"/>
        <item m="1" x="3479"/>
        <item m="1" x="5771"/>
        <item m="1" x="6768"/>
        <item m="1" x="6335"/>
        <item m="1" x="5044"/>
        <item m="1" x="1708"/>
        <item m="1" x="2361"/>
        <item m="1" x="2084"/>
        <item m="1" x="2974"/>
        <item m="1" x="4815"/>
        <item m="1" x="1606"/>
        <item m="1" x="3936"/>
        <item m="1" x="7085"/>
        <item m="1" x="5792"/>
        <item m="1" x="4919"/>
        <item m="1" x="6045"/>
        <item m="1" x="337"/>
        <item m="1" x="7707"/>
        <item x="113"/>
        <item m="1" x="3290"/>
        <item m="1" x="7892"/>
        <item m="1" x="4375"/>
        <item m="1" x="6341"/>
        <item m="1" x="4562"/>
        <item m="1" x="6903"/>
        <item m="1" x="3401"/>
        <item m="1" x="6230"/>
        <item m="1" x="2360"/>
        <item m="1" x="3583"/>
        <item m="1" x="6321"/>
        <item m="1" x="5343"/>
        <item m="1" x="6044"/>
        <item m="1" x="1908"/>
        <item m="1" x="5626"/>
        <item x="231"/>
        <item m="1" x="607"/>
        <item m="1" x="2481"/>
        <item m="1" x="3789"/>
        <item m="1" x="4120"/>
        <item m="1" x="6007"/>
        <item m="1" x="1987"/>
        <item m="1" x="3289"/>
        <item m="1" x="921"/>
        <item m="1" x="1362"/>
        <item m="1" x="1887"/>
        <item m="1" x="4735"/>
        <item m="1" x="391"/>
        <item m="1" x="6229"/>
        <item m="1" x="3371"/>
        <item m="1" x="4394"/>
        <item m="1" x="6013"/>
        <item m="1" x="5708"/>
        <item m="1" x="6908"/>
        <item m="1" x="5043"/>
        <item m="1" x="5199"/>
        <item m="1" x="7844"/>
        <item m="1" x="1683"/>
        <item m="1" x="5910"/>
        <item m="1" x="7925"/>
        <item m="1" x="978"/>
        <item m="1" x="3171"/>
        <item m="1" x="3547"/>
        <item m="1" x="5652"/>
        <item m="1" x="3499"/>
        <item x="140"/>
        <item x="186"/>
        <item m="1" x="6386"/>
        <item m="1" x="1122"/>
        <item m="1" x="2350"/>
        <item m="1" x="4441"/>
        <item m="1" x="5263"/>
        <item m="1" x="5376"/>
        <item m="1" x="5721"/>
        <item m="1" x="4150"/>
        <item m="1" x="5280"/>
        <item m="1" x="4835"/>
        <item m="1" x="531"/>
        <item m="1" x="990"/>
        <item m="1" x="1986"/>
        <item m="1" x="3648"/>
        <item m="1" x="4108"/>
        <item m="1" x="530"/>
        <item m="1" x="2713"/>
        <item m="1" x="1463"/>
        <item m="1" x="3831"/>
        <item m="1" x="5651"/>
        <item m="1" x="7278"/>
        <item m="1" x="7331"/>
        <item m="1" x="606"/>
        <item m="1" x="3076"/>
        <item m="1" x="5631"/>
        <item m="1" x="1895"/>
        <item m="1" x="7037"/>
        <item m="1" x="2501"/>
        <item m="1" x="6604"/>
        <item x="71"/>
        <item m="1" x="4156"/>
        <item m="1" x="5856"/>
        <item m="1" x="3845"/>
        <item m="1" x="7574"/>
        <item x="100"/>
        <item m="1" x="4478"/>
        <item m="1" x="7084"/>
        <item m="1" x="6553"/>
        <item m="1" x="5587"/>
        <item m="1" x="4063"/>
        <item m="1" x="929"/>
        <item m="1" x="583"/>
        <item m="1" x="6101"/>
        <item m="1" x="4934"/>
        <item m="1" x="5302"/>
        <item m="1" x="1746"/>
        <item m="1" x="1036"/>
        <item m="1" x="2660"/>
        <item m="1" x="1373"/>
        <item m="1" x="3730"/>
        <item m="1" x="336"/>
        <item m="1" x="6156"/>
        <item m="1" x="6982"/>
        <item m="1" x="440"/>
        <item m="1" x="2973"/>
        <item m="1" x="1767"/>
        <item m="1" x="7458"/>
        <item m="1" x="6415"/>
        <item m="1" x="3338"/>
        <item m="1" x="6623"/>
        <item m="1" x="7153"/>
        <item m="1" x="4666"/>
        <item m="1" x="3928"/>
        <item m="1" x="2370"/>
        <item m="1" x="3613"/>
        <item m="1" x="1351"/>
        <item m="1" x="881"/>
        <item m="1" x="6709"/>
        <item m="1" x="1999"/>
        <item m="1" x="7984"/>
        <item m="1" x="7123"/>
        <item m="1" x="7594"/>
        <item m="1" x="6865"/>
        <item x="185"/>
        <item m="1" x="891"/>
        <item m="1" x="2578"/>
        <item m="1" x="6738"/>
        <item m="1" x="5931"/>
        <item m="1" x="5168"/>
        <item x="91"/>
        <item m="1" x="6682"/>
        <item m="1" x="4569"/>
        <item m="1" x="4374"/>
        <item m="1" x="4821"/>
        <item m="1" x="7798"/>
        <item m="1" x="4327"/>
        <item m="1" x="5323"/>
        <item m="1" x="1060"/>
        <item m="1" x="1822"/>
        <item m="1" x="2174"/>
        <item m="1" x="7935"/>
        <item m="1" x="4655"/>
        <item m="1" x="1372"/>
        <item m="1" x="6699"/>
        <item m="1" x="5738"/>
        <item m="1" x="6070"/>
        <item m="1" x="571"/>
        <item m="1" x="359"/>
        <item m="1" x="1178"/>
        <item m="1" x="1188"/>
        <item m="1" x="3951"/>
        <item m="1" x="5803"/>
        <item m="1" x="4429"/>
        <item m="1" x="3180"/>
        <item m="1" x="6334"/>
        <item m="1" x="335"/>
        <item m="1" x="4210"/>
        <item m="1" x="4600"/>
        <item m="1" x="3559"/>
        <item m="1" x="5465"/>
        <item m="1" x="7377"/>
        <item m="1" x="5898"/>
        <item m="1" x="6122"/>
        <item m="1" x="4176"/>
        <item m="1" x="6506"/>
        <item m="1" x="900"/>
        <item m="1" x="2051"/>
        <item m="1" x="6452"/>
        <item x="193"/>
        <item m="1" x="4467"/>
        <item m="1" x="7107"/>
        <item m="1" x="6275"/>
        <item m="1" x="6486"/>
        <item m="1" x="1854"/>
        <item m="1" x="4190"/>
        <item m="1" x="5737"/>
        <item m="1" x="7122"/>
        <item m="1" x="3574"/>
        <item m="1" x="358"/>
        <item m="1" x="1802"/>
        <item m="1" x="4080"/>
        <item m="1" x="4336"/>
        <item m="1" x="1380"/>
        <item m="1" x="7843"/>
        <item m="1" x="3788"/>
        <item m="1" x="1779"/>
        <item m="1" x="912"/>
        <item m="1" x="5685"/>
        <item m="1" x="3491"/>
        <item m="1" x="6069"/>
        <item m="1" x="3136"/>
        <item m="1" x="6408"/>
        <item m="1" x="7366"/>
        <item m="1" x="5564"/>
        <item m="1" x="2511"/>
        <item m="1" x="7410"/>
        <item m="1" x="7036"/>
        <item m="1" x="1876"/>
        <item m="1" x="6256"/>
        <item m="1" x="5063"/>
        <item m="1" x="6638"/>
        <item m="1" x="3056"/>
        <item m="1" x="3729"/>
        <item m="1" x="6492"/>
        <item m="1" x="3558"/>
        <item m="1" x="2445"/>
        <item x="243"/>
        <item m="1" x="2878"/>
        <item m="1" x="2465"/>
        <item m="1" x="920"/>
        <item m="1" x="3965"/>
        <item m="1" x="6132"/>
        <item m="1" x="6284"/>
        <item m="1" x="5684"/>
        <item m="1" x="6725"/>
        <item m="1" x="7828"/>
        <item m="1" x="2633"/>
        <item x="211"/>
        <item m="1" x="352"/>
        <item m="1" x="3627"/>
        <item m="1" x="3696"/>
        <item m="1" x="5113"/>
        <item m="1" x="6563"/>
        <item m="1" x="6505"/>
        <item m="1" x="1668"/>
        <item m="1" x="3824"/>
        <item m="1" x="4959"/>
        <item m="1" x="4780"/>
        <item m="1" x="5640"/>
        <item m="1" x="6094"/>
        <item m="1" x="919"/>
        <item m="1" x="6800"/>
        <item m="1" x="3844"/>
        <item m="1" x="6340"/>
        <item m="1" x="7803"/>
        <item m="1" x="6919"/>
        <item m="1" x="2972"/>
        <item m="1" x="6981"/>
        <item m="1" x="2912"/>
        <item m="1" x="2426"/>
        <item m="1" x="720"/>
        <item m="1" x="3537"/>
        <item m="1" x="1335"/>
        <item m="1" x="3359"/>
        <item m="1" x="7563"/>
        <item m="1" x="5396"/>
        <item m="1" x="739"/>
        <item m="1" x="4231"/>
        <item x="229"/>
        <item m="1" x="7519"/>
        <item m="1" x="2782"/>
        <item m="1" x="7394"/>
        <item m="1" x="5958"/>
        <item m="1" x="6882"/>
        <item m="1" x="298"/>
        <item m="1" x="7330"/>
        <item m="1" x="2127"/>
        <item m="1" x="7189"/>
        <item m="1" x="2877"/>
        <item m="1" x="4880"/>
        <item m="1" x="3309"/>
        <item m="1" x="1453"/>
        <item x="278"/>
        <item m="1" x="5957"/>
        <item m="1" x="3378"/>
        <item m="1" x="7423"/>
        <item m="1" x="1013"/>
        <item m="1" x="3612"/>
        <item m="1" x="3435"/>
        <item m="1" x="1605"/>
        <item m="1" x="5715"/>
        <item m="1" x="2251"/>
        <item m="1" x="738"/>
        <item m="1" x="6068"/>
        <item m="1" x="2319"/>
        <item m="1" x="694"/>
        <item m="1" x="3573"/>
        <item m="1" x="2318"/>
        <item m="1" x="4401"/>
        <item m="1" x="7465"/>
        <item x="187"/>
        <item m="1" x="5385"/>
        <item m="1" x="3377"/>
        <item m="1" x="3347"/>
        <item m="1" x="6108"/>
        <item m="1" x="845"/>
        <item x="183"/>
        <item m="1" x="4222"/>
        <item m="1" x="5745"/>
        <item m="1" x="7277"/>
        <item m="1" x="5488"/>
        <item m="1" x="3867"/>
        <item m="1" x="498"/>
        <item m="1" x="3370"/>
        <item m="1" x="345"/>
        <item m="1" x="1821"/>
        <item m="1" x="2612"/>
        <item m="1" x="5884"/>
        <item m="1" x="6895"/>
        <item m="1" x="2851"/>
        <item m="1" x="6812"/>
        <item m="1" x="4721"/>
        <item m="1" x="5450"/>
        <item m="1" x="3964"/>
        <item m="1" x="6788"/>
        <item m="1" x="7953"/>
        <item m="1" x="4543"/>
        <item m="1" x="6646"/>
        <item m="1" x="1089"/>
        <item m="1" x="3921"/>
        <item m="1" x="1514"/>
        <item m="1" x="478"/>
        <item m="1" x="1417"/>
        <item m="1" x="6320"/>
        <item m="1" x="6975"/>
        <item m="1" x="7457"/>
        <item m="1" x="2567"/>
        <item m="1" x="737"/>
        <item m="1" x="3110"/>
        <item m="1" x="4879"/>
        <item m="1" x="4508"/>
        <item m="1" x="5533"/>
        <item m="1" x="7136"/>
        <item m="1" x="7071"/>
        <item m="1" x="4862"/>
        <item m="1" x="6333"/>
        <item m="1" x="1104"/>
        <item m="1" x="5547"/>
        <item m="1" x="2876"/>
        <item m="1" x="2807"/>
        <item m="1" x="1500"/>
        <item m="1" x="1682"/>
        <item m="1" x="3963"/>
        <item m="1" x="6339"/>
        <item m="1" x="1379"/>
        <item m="1" x="6332"/>
        <item m="1" x="7518"/>
        <item m="1" x="2577"/>
        <item m="1" x="2381"/>
        <item m="1" x="6035"/>
        <item m="1" x="3787"/>
        <item m="1" x="781"/>
        <item m="1" x="1919"/>
        <item m="1" x="1406"/>
        <item x="275"/>
        <item m="1" x="2250"/>
        <item m="1" x="7797"/>
        <item x="217"/>
        <item m="1" x="7181"/>
        <item m="1" x="2013"/>
        <item m="1" x="2875"/>
        <item m="1" x="6750"/>
        <item m="1" x="1296"/>
        <item m="1" x="7317"/>
        <item m="1" x="3055"/>
        <item m="1" x="7121"/>
        <item m="1" x="1163"/>
        <item m="1" x="4055"/>
        <item m="1" x="6086"/>
        <item m="1" x="4542"/>
        <item m="1" x="2677"/>
        <item m="1" x="3391"/>
        <item m="1" x="1205"/>
        <item m="1" x="758"/>
        <item m="1" x="4071"/>
        <item m="1" x="678"/>
        <item m="1" x="4953"/>
        <item m="1" x="2774"/>
        <item m="1" x="6043"/>
        <item m="1" x="2817"/>
        <item m="1" x="3032"/>
        <item m="1" x="4944"/>
        <item m="1" x="497"/>
        <item m="1" x="4418"/>
        <item m="1" x="2126"/>
        <item m="1" x="3683"/>
        <item m="1" x="4968"/>
        <item m="1" x="1553"/>
        <item m="1" x="6780"/>
        <item m="1" x="3158"/>
        <item m="1" x="3206"/>
        <item x="126"/>
        <item m="1" x="6358"/>
        <item m="1" x="2874"/>
        <item m="1" x="7029"/>
        <item m="1" x="4599"/>
        <item x="232"/>
        <item m="1" x="7582"/>
        <item m="1" x="2272"/>
        <item m="1" x="2299"/>
        <item m="1" x="977"/>
        <item m="1" x="1204"/>
        <item x="201"/>
        <item m="1" x="6690"/>
        <item m="1" x="3271"/>
        <item m="1" x="7944"/>
        <item m="1" x="6845"/>
        <item m="1" x="2947"/>
        <item m="1" x="3400"/>
        <item m="1" x="4209"/>
        <item m="1" x="3503"/>
        <item m="1" x="297"/>
        <item m="1" x="6313"/>
        <item m="1" x="3786"/>
        <item m="1" x="7549"/>
        <item m="1" x="7264"/>
        <item m="1" x="7481"/>
        <item m="1" x="4585"/>
        <item m="1" x="2659"/>
        <item m="1" x="1591"/>
        <item m="1" x="805"/>
        <item m="1" x="1604"/>
        <item m="1" x="1864"/>
        <item m="1" x="3695"/>
        <item m="1" x="6881"/>
        <item m="1" x="6630"/>
        <item m="1" x="3893"/>
        <item m="1" x="3070"/>
        <item m="1" x="5778"/>
        <item m="1" x="693"/>
        <item m="1" x="416"/>
        <item m="1" x="7719"/>
        <item m="1" x="719"/>
        <item m="1" x="6593"/>
        <item m="1" x="468"/>
        <item m="1" x="2333"/>
        <item m="1" x="3270"/>
        <item m="1" x="5155"/>
        <item m="1" x="5081"/>
        <item m="1" x="1308"/>
        <item m="1" x="1766"/>
        <item m="1" x="2028"/>
        <item m="1" x="5188"/>
        <item m="1" x="1035"/>
        <item m="1" x="6338"/>
        <item m="1" x="2186"/>
        <item m="1" x="5053"/>
        <item m="1" x="6085"/>
        <item m="1" x="6614"/>
        <item m="1" x="6300"/>
        <item m="1" x="1976"/>
        <item m="1" x="2397"/>
        <item m="1" x="6918"/>
        <item m="1" x="5105"/>
        <item m="1" x="2658"/>
        <item m="1" x="582"/>
        <item m="1" x="4584"/>
        <item m="1" x="4036"/>
        <item m="1" x="1863"/>
        <item m="1" x="5840"/>
        <item m="1" x="3205"/>
        <item m="1" x="635"/>
        <item m="1" x="1157"/>
        <item m="1" x="6307"/>
        <item m="1" x="2425"/>
        <item m="1" x="6255"/>
        <item m="1" x="7263"/>
        <item x="168"/>
        <item m="1" x="5094"/>
        <item m="1" x="3170"/>
        <item m="1" x="5099"/>
        <item m="1" x="1932"/>
        <item m="1" x="2153"/>
        <item m="1" x="5993"/>
        <item m="1" x="1525"/>
        <item m="1" x="7023"/>
        <item m="1" x="6552"/>
        <item m="1" x="7924"/>
        <item m="1" x="2611"/>
        <item m="1" x="3748"/>
        <item m="1" x="3337"/>
        <item m="1" x="3222"/>
        <item m="1" x="6024"/>
        <item m="1" x="6864"/>
        <item m="1" x="6698"/>
        <item m="1" x="6155"/>
        <item m="1" x="4035"/>
        <item m="1" x="6681"/>
        <item m="1" x="4746"/>
        <item m="1" x="4583"/>
        <item m="1" x="3075"/>
        <item m="1" x="3135"/>
        <item m="1" x="3522"/>
        <item m="1" x="1667"/>
        <item m="1" x="3722"/>
        <item m="1" x="1603"/>
        <item m="1" x="7573"/>
        <item m="1" x="7152"/>
        <item m="1" x="6183"/>
        <item m="1" x="3962"/>
        <item m="1" x="956"/>
        <item m="1" x="7329"/>
        <item m="1" x="4384"/>
        <item m="1" x="3830"/>
        <item m="1" x="4335"/>
        <item m="1" x="4703"/>
        <item m="1" x="6697"/>
        <item m="1" x="7293"/>
        <item m="1" x="7387"/>
        <item m="1" x="1567"/>
        <item m="1" x="880"/>
        <item m="1" x="3418"/>
        <item m="1" x="4845"/>
        <item m="1" x="4275"/>
        <item m="1" x="2906"/>
        <item m="1" x="4450"/>
        <item m="1" x="1875"/>
        <item m="1" x="5459"/>
        <item m="1" x="1542"/>
        <item m="1" x="4366"/>
        <item m="1" x="3862"/>
        <item m="1" x="2395"/>
        <item m="1" x="6154"/>
        <item m="1" x="7593"/>
        <item m="1" x="4561"/>
        <item m="1" x="814"/>
        <item m="1" x="5154"/>
        <item m="1" x="996"/>
        <item m="1" x="3892"/>
        <item m="1" x="4239"/>
        <item m="1" x="1059"/>
        <item m="1" x="5167"/>
        <item m="1" x="7983"/>
        <item m="1" x="1695"/>
        <item m="1" x="6061"/>
        <item x="244"/>
        <item m="1" x="677"/>
        <item m="1" x="2493"/>
        <item m="1" x="6331"/>
        <item m="1" x="3611"/>
        <item m="1" x="1177"/>
        <item m="1" x="3785"/>
        <item m="1" x="4165"/>
        <item m="1" x="3605"/>
        <item m="1" x="5093"/>
        <item m="1" x="7059"/>
        <item m="1" x="357"/>
        <item m="1" x="1833"/>
        <item m="1" x="5606"/>
        <item m="1" x="5074"/>
        <item m="1" x="3169"/>
        <item m="1" x="7351"/>
        <item m="1" x="6551"/>
        <item m="1" x="1623"/>
        <item m="1" x="1438"/>
        <item m="1" x="1187"/>
        <item m="1" x="7871"/>
        <item m="1" x="2394"/>
        <item m="1" x="2530"/>
        <item m="1" x="6980"/>
        <item m="1" x="6758"/>
        <item m="1" x="2691"/>
        <item m="1" x="6254"/>
        <item m="1" x="5187"/>
        <item m="1" x="7292"/>
        <item m="1" x="415"/>
        <item m="1" x="3288"/>
        <item x="66"/>
        <item m="1" x="3950"/>
        <item m="1" x="1832"/>
        <item m="1" x="446"/>
        <item m="1" x="2424"/>
        <item m="1" x="2997"/>
        <item m="1" x="4107"/>
        <item m="1" x="5020"/>
        <item m="1" x="3212"/>
        <item m="1" x="5909"/>
        <item m="1" x="2239"/>
        <item m="1" x="3490"/>
        <item m="1" x="6689"/>
        <item m="1" x="5166"/>
        <item m="1" x="1361"/>
        <item m="1" x="3204"/>
        <item m="1" x="5165"/>
        <item m="1" x="7365"/>
        <item m="1" x="3358"/>
        <item m="1" x="4373"/>
        <item m="1" x="1429"/>
        <item m="1" x="989"/>
        <item m="1" x="4274"/>
        <item m="1" x="5532"/>
        <item m="1" x="625"/>
        <item m="1" x="5578"/>
        <item m="1" x="1622"/>
        <item m="1" x="6042"/>
        <item m="1" x="6283"/>
        <item m="1" x="2823"/>
        <item m="1" x="5956"/>
        <item m="1" x="3972"/>
        <item m="1" x="4911"/>
        <item m="1" x="5977"/>
        <item m="1" x="4208"/>
        <item m="1" x="2260"/>
        <item m="1" x="1072"/>
        <item m="1" x="2958"/>
        <item m="1" x="5342"/>
        <item m="1" x="955"/>
        <item m="1" x="3913"/>
        <item m="1" x="1026"/>
        <item m="1" x="1479"/>
        <item m="1" x="310"/>
        <item m="1" x="5531"/>
        <item m="1" x="5198"/>
        <item m="1" x="2524"/>
        <item m="1" x="1428"/>
        <item m="1" x="5232"/>
        <item m="1" x="2781"/>
        <item m="1" x="6084"/>
        <item x="143"/>
        <item m="1" x="6191"/>
        <item m="1" x="3626"/>
        <item m="1" x="748"/>
        <item m="1" x="1360"/>
        <item m="1" x="2460"/>
        <item m="1" x="5855"/>
        <item m="1" x="1681"/>
        <item m="1" x="7572"/>
        <item m="1" x="7218"/>
        <item m="1" x="2450"/>
        <item m="1" x="595"/>
        <item m="1" x="2500"/>
        <item x="179"/>
        <item m="1" x="1359"/>
        <item m="1" x="7687"/>
        <item m="1" x="2642"/>
        <item m="1" x="3961"/>
        <item m="1" x="918"/>
        <item m="1" x="7669"/>
        <item m="1" x="5301"/>
        <item m="1" x="6807"/>
        <item m="1" x="7070"/>
        <item m="1" x="4734"/>
        <item m="1" x="2474"/>
        <item m="1" x="1953"/>
        <item x="75"/>
        <item m="1" x="3784"/>
        <item m="1" x="5197"/>
        <item m="1" x="2345"/>
        <item m="1" x="5341"/>
        <item m="1" x="2996"/>
        <item m="1" x="5300"/>
        <item m="1" x="664"/>
        <item m="1" x="3960"/>
        <item m="1" x="2905"/>
        <item m="1" x="2626"/>
        <item m="1" x="4772"/>
        <item m="1" x="6330"/>
        <item m="1" x="2560"/>
        <item m="1" x="4632"/>
        <item m="1" x="7409"/>
        <item m="1" x="4117"/>
        <item m="1" x="1084"/>
        <item m="1" x="2595"/>
        <item m="1" x="5062"/>
        <item m="1" x="4771"/>
        <item m="1" x="2165"/>
        <item m="1" x="7529"/>
        <item m="1" x="5409"/>
        <item m="1" x="2061"/>
        <item m="1" x="390"/>
        <item m="1" x="3269"/>
        <item m="1" x="6880"/>
        <item m="1" x="4598"/>
        <item m="1" x="4003"/>
        <item m="1" x="3346"/>
        <item m="1" x="646"/>
        <item m="1" x="6218"/>
        <item m="1" x="2367"/>
        <item m="1" x="645"/>
        <item m="1" x="1301"/>
        <item m="1" x="4541"/>
        <item m="1" x="2995"/>
        <item m="1" x="5104"/>
        <item x="141"/>
        <item m="1" x="676"/>
        <item m="1" x="1694"/>
        <item m="1" x="3303"/>
        <item m="1" x="2844"/>
        <item m="1" x="5375"/>
        <item m="1" x="2965"/>
        <item m="1" x="1137"/>
        <item m="1" x="6491"/>
        <item m="1" x="6423"/>
        <item m="1" x="2641"/>
        <item m="1" x="6168"/>
        <item m="1" x="5164"/>
        <item m="1" x="1778"/>
        <item m="1" x="1839"/>
        <item m="1" x="6806"/>
        <item m="1" x="4230"/>
        <item m="1" x="6006"/>
        <item m="1" x="1416"/>
        <item m="1" x="4820"/>
        <item m="1" x="7603"/>
        <item m="1" x="1717"/>
        <item m="1" x="5908"/>
        <item m="1" x="3959"/>
        <item m="1" x="1249"/>
        <item m="1" x="3740"/>
        <item m="1" x="3682"/>
        <item m="1" x="3417"/>
        <item m="1" x="7438"/>
        <item m="1" x="624"/>
        <item m="1" x="1203"/>
        <item m="1" x="5976"/>
        <item m="1" x="5273"/>
        <item m="1" x="6827"/>
        <item m="1" x="2889"/>
        <item m="1" x="4054"/>
        <item m="1" x="4393"/>
        <item m="1" x="4925"/>
        <item m="1" x="376"/>
        <item m="1" x="6817"/>
        <item m="1" x="5650"/>
        <item m="1" x="4417"/>
        <item m="1" x="7492"/>
        <item m="1" x="3268"/>
        <item m="1" x="2164"/>
        <item m="1" x="2050"/>
        <item m="1" x="4189"/>
        <item m="1" x="2049"/>
        <item m="1" x="1812"/>
        <item m="1" x="5061"/>
        <item m="1" x="4507"/>
        <item m="1" x="5955"/>
        <item m="1" x="3582"/>
        <item m="1" x="6637"/>
        <item m="1" x="2964"/>
        <item m="1" x="7698"/>
        <item m="1" x="1176"/>
        <item m="1" x="3042"/>
        <item m="1" x="6816"/>
        <item m="1" x="4492"/>
        <item m="1" x="4814"/>
        <item m="1" x="3813"/>
        <item m="1" x="795"/>
        <item m="1" x="2311"/>
        <item m="1" x="7376"/>
        <item m="1" x="718"/>
        <item m="1" x="7491"/>
        <item m="1" x="7504"/>
        <item m="1" x="3980"/>
        <item m="1" x="623"/>
        <item m="1" x="7766"/>
        <item m="1" x="928"/>
        <item m="1" x="7651"/>
        <item m="1" x="4805"/>
        <item m="1" x="7022"/>
        <item m="1" x="5892"/>
        <item m="1" x="5827"/>
        <item x="69"/>
        <item m="1" x="4106"/>
        <item m="1" x="4491"/>
        <item m="1" x="4952"/>
        <item m="1" x="7253"/>
        <item m="1" x="7952"/>
        <item m="1" x="1524"/>
        <item m="1" x="4079"/>
        <item m="1" x="4326"/>
        <item m="1" x="7982"/>
        <item m="1" x="4519"/>
        <item m="1" x="3117"/>
        <item m="1" x="5520"/>
        <item m="1" x="2712"/>
        <item m="1" x="1874"/>
        <item m="1" x="4996"/>
        <item m="1" x="4861"/>
        <item m="1" x="1268"/>
        <item x="121"/>
        <item m="1" x="7114"/>
        <item m="1" x="3318"/>
        <item m="1" x="2994"/>
        <item m="1" x="1088"/>
        <item m="1" x="7723"/>
        <item m="1" x="3536"/>
        <item m="1" x="2725"/>
        <item m="1" x="2103"/>
        <item m="1" x="5954"/>
        <item m="1" x="5826"/>
        <item m="1" x="6182"/>
        <item m="1" x="3434"/>
        <item m="1" x="6584"/>
        <item m="1" x="6907"/>
        <item m="1" x="6966"/>
        <item m="1" x="509"/>
        <item m="1" x="6034"/>
        <item m="1" x="3535"/>
        <item m="1" x="518"/>
        <item m="1" x="3287"/>
        <item m="1" x="4518"/>
        <item m="1" x="1025"/>
        <item m="1" x="2850"/>
        <item m="1" x="3604"/>
        <item m="1" x="7686"/>
        <item m="1" x="6779"/>
        <item m="1" x="2610"/>
        <item m="1" x="6268"/>
        <item m="1" x="7657"/>
        <item m="1" x="727"/>
        <item m="1" x="7262"/>
        <item m="1" x="2173"/>
        <item m="1" x="2231"/>
        <item m="1" x="7571"/>
        <item m="1" x="2459"/>
        <item m="1" x="4273"/>
        <item m="1" x="4258"/>
        <item m="1" x="1083"/>
        <item m="1" x="652"/>
        <item m="1" x="4207"/>
        <item m="1" x="3534"/>
        <item m="1" x="3345"/>
        <item m="1" x="7364"/>
        <item m="1" x="5557"/>
        <item m="1" x="1523"/>
        <item m="1" x="2137"/>
        <item m="1" x="2676"/>
        <item m="1" x="3203"/>
        <item x="161"/>
        <item m="1" x="5208"/>
        <item m="1" x="3533"/>
        <item m="1" x="7865"/>
        <item m="1" x="7742"/>
        <item m="1" x="5313"/>
        <item m="1" x="3669"/>
        <item m="1" x="7542"/>
        <item m="1" x="5487"/>
        <item m="1" x="1729"/>
        <item m="1" x="4053"/>
        <item m="1" x="5729"/>
        <item m="1" x="2083"/>
        <item m="1" x="5695"/>
        <item m="1" x="4477"/>
        <item m="1" x="4283"/>
        <item m="1" x="2806"/>
        <item m="1" x="4540"/>
        <item m="1" x="3074"/>
        <item m="1" x="7490"/>
        <item m="1" x="1649"/>
        <item m="1" x="1226"/>
        <item m="1" x="4517"/>
        <item m="1" x="5408"/>
        <item m="1" x="3090"/>
        <item m="1" x="6267"/>
        <item m="1" x="844"/>
        <item m="1" x="3566"/>
        <item m="1" x="5486"/>
        <item m="1" x="1853"/>
        <item m="1" x="4105"/>
        <item m="1" x="1666"/>
        <item m="1" x="1334"/>
        <item m="1" x="1633"/>
        <item m="1" x="7216"/>
        <item m="1" x="3031"/>
        <item m="1" x="1202"/>
        <item m="1" x="3803"/>
        <item m="1" x="4582"/>
        <item m="1" x="5605"/>
        <item m="1" x="726"/>
        <item m="1" x="2464"/>
        <item m="1" x="2938"/>
        <item m="1" x="5639"/>
        <item m="1" x="1260"/>
        <item m="1" x="3257"/>
        <item m="1" x="6949"/>
        <item m="1" x="3228"/>
        <item m="1" x="5028"/>
        <item m="1" x="2773"/>
        <item m="1" x="7757"/>
        <item m="1" x="7966"/>
        <item m="1" x="2993"/>
        <item m="1" x="7120"/>
        <item m="1" x="7054"/>
        <item m="1" x="3694"/>
        <item m="1" x="6737"/>
        <item m="1" x="3861"/>
        <item m="1" x="1175"/>
        <item m="1" x="6965"/>
        <item m="1" x="5288"/>
        <item m="1" x="2102"/>
        <item m="1" x="622"/>
        <item m="1" x="6523"/>
        <item m="1" x="517"/>
        <item m="1" x="4142"/>
        <item m="1" x="414"/>
        <item m="1" x="7276"/>
        <item m="1" x="7404"/>
        <item m="1" x="3134"/>
        <item m="1" x="687"/>
        <item m="1" x="3041"/>
        <item m="1" x="7014"/>
        <item m="1" x="911"/>
        <item m="1" x="2202"/>
        <item m="1" x="945"/>
        <item m="1" x="7000"/>
        <item m="1" x="3903"/>
        <item m="1" x="4188"/>
        <item m="1" x="5556"/>
        <item m="1" x="6799"/>
        <item m="1" x="976"/>
        <item m="1" x="6516"/>
        <item m="1" x="7113"/>
        <item m="1" x="4392"/>
        <item m="1" x="2822"/>
        <item m="1" x="6289"/>
        <item m="1" x="4282"/>
        <item m="1" x="5501"/>
        <item m="1" x="7303"/>
        <item m="1" x="5802"/>
        <item m="1" x="4618"/>
        <item x="273"/>
        <item m="1" x="375"/>
        <item m="1" x="935"/>
        <item m="1" x="2366"/>
        <item m="1" x="2289"/>
        <item m="1" x="4834"/>
        <item m="1" x="5819"/>
        <item m="1" x="3390"/>
        <item m="1" x="6451"/>
        <item m="1" x="6433"/>
        <item m="1" x="2048"/>
        <item m="1" x="3202"/>
        <item m="1" x="5500"/>
        <item m="1" x="3843"/>
        <item m="1" x="406"/>
        <item m="1" x="4052"/>
        <item m="1" x="1403"/>
        <item m="1" x="890"/>
        <item m="1" x="1940"/>
        <item m="1" x="2344"/>
        <item m="1" x="4428"/>
        <item m="1" x="1034"/>
        <item m="1" x="3179"/>
        <item m="1" x="1427"/>
        <item m="1" x="4416"/>
        <item m="1" x="706"/>
        <item m="1" x="6573"/>
        <item m="1" x="6531"/>
        <item m="1" x="4702"/>
        <item m="1" x="5060"/>
        <item m="1" x="4466"/>
        <item m="1" x="2640"/>
        <item m="1" x="6121"/>
        <item m="1" x="5042"/>
        <item m="1" x="5059"/>
        <item m="1" x="1818"/>
        <item m="1" x="4221"/>
        <item m="1" x="1975"/>
        <item m="1" x="4924"/>
        <item m="1" x="4149"/>
        <item m="1" x="747"/>
        <item m="1" x="3927"/>
        <item m="1" x="1452"/>
        <item m="1" x="7340"/>
        <item m="1" x="1745"/>
        <item m="1" x="5041"/>
        <item m="1" x="430"/>
        <item m="1" x="4476"/>
        <item m="1" x="1952"/>
        <item m="1" x="843"/>
        <item m="1" x="7069"/>
        <item m="1" x="7668"/>
        <item m="1" x="1415"/>
        <item m="1" x="3300"/>
        <item m="1" x="4257"/>
        <item m="1" x="3109"/>
        <item m="1" x="5133"/>
        <item m="1" x="6749"/>
        <item m="1" x="7718"/>
        <item m="1" x="6661"/>
        <item m="1" x="2369"/>
        <item m="1" x="496"/>
        <item m="1" x="4631"/>
        <item m="1" x="594"/>
        <item m="1" x="6504"/>
        <item m="1" x="651"/>
        <item m="1" x="5833"/>
        <item m="1" x="3089"/>
        <item m="1" x="5272"/>
        <item m="1" x="4762"/>
        <item m="1" x="3521"/>
        <item m="1" x="4415"/>
        <item m="1" x="1462"/>
        <item m="1" x="6357"/>
        <item m="1" x="7667"/>
        <item m="1" x="6120"/>
        <item m="1" x="2436"/>
        <item m="1" x="6787"/>
        <item m="1" x="3856"/>
        <item m="1" x="5215"/>
        <item m="1" x="3040"/>
        <item m="1" x="927"/>
        <item m="1" x="4733"/>
        <item m="1" x="4581"/>
        <item m="1" x="6329"/>
        <item m="1" x="1046"/>
        <item m="1" x="2916"/>
        <item m="1" x="6175"/>
        <item m="1" x="3581"/>
        <item m="1" x="7106"/>
        <item m="1" x="7112"/>
        <item m="1" x="3647"/>
        <item m="1" x="7163"/>
        <item m="1" x="5231"/>
        <item m="1" x="1621"/>
        <item m="1" x="2317"/>
        <item m="1" x="6167"/>
        <item m="1" x="6033"/>
        <item x="234"/>
        <item m="1" x="5546"/>
        <item m="1" x="7717"/>
        <item m="1" x="5545"/>
        <item m="1" x="6964"/>
        <item m="1" x="429"/>
        <item m="1" x="6060"/>
        <item m="1" x="1602"/>
        <item m="1" x="6028"/>
        <item m="1" x="842"/>
        <item m="1" x="5271"/>
        <item m="1" x="1174"/>
        <item m="1" x="6471"/>
        <item m="1" x="4206"/>
        <item m="1" x="1728"/>
        <item m="1" x="7517"/>
        <item m="1" x="3747"/>
        <item m="1" x="6041"/>
        <item m="1" x="7215"/>
        <item m="1" x="2924"/>
        <item m="1" x="6005"/>
        <item m="1" x="3416"/>
        <item m="1" x="2650"/>
        <item m="1" x="7541"/>
        <item m="1" x="3597"/>
        <item m="1" x="7214"/>
        <item m="1" x="548"/>
        <item m="1" x="7053"/>
        <item m="1" x="1998"/>
        <item m="1" x="4034"/>
        <item m="1" x="366"/>
        <item m="1" x="5897"/>
        <item m="1" x="2238"/>
        <item m="1" x="2539"/>
        <item m="1" x="5340"/>
        <item m="1" x="5262"/>
        <item m="1" x="1445"/>
        <item m="1" x="4770"/>
        <item m="1" x="3194"/>
        <item m="1" x="7275"/>
        <item m="1" x="4769"/>
        <item m="1" x="5555"/>
        <item m="1" x="1493"/>
        <item m="1" x="2113"/>
        <item m="1" x="3267"/>
        <item m="1" x="7386"/>
        <item m="1" x="1703"/>
        <item m="1" x="5356"/>
        <item m="1" x="7706"/>
        <item m="1" x="5019"/>
        <item x="134"/>
        <item m="1" x="3235"/>
        <item m="1" x="2649"/>
        <item m="1" x="1492"/>
        <item m="1" x="7570"/>
        <item m="1" x="975"/>
        <item m="1" x="2047"/>
        <item m="1" x="6991"/>
        <item m="1" x="2546"/>
        <item m="1" x="4272"/>
        <item m="1" x="5530"/>
        <item m="1" x="3447"/>
        <item m="1" x="477"/>
        <item m="1" x="5230"/>
        <item m="1" x="1873"/>
        <item m="1" x="3201"/>
        <item m="1" x="6490"/>
        <item m="1" x="7311"/>
        <item m="1" x="5975"/>
        <item m="1" x="5254"/>
        <item m="1" x="725"/>
        <item m="1" x="2435"/>
        <item m="1" x="2316"/>
        <item m="1" x="7105"/>
        <item m="1" x="827"/>
        <item m="1" x="2545"/>
        <item m="1" x="2163"/>
        <item m="1" x="4352"/>
        <item m="1" x="772"/>
        <item m="1" x="5818"/>
        <item m="1" x="2280"/>
        <item m="1" x="7831"/>
        <item m="1" x="7685"/>
        <item m="1" x="3721"/>
        <item m="1" x="5544"/>
        <item m="1" x="7228"/>
        <item m="1" x="7981"/>
        <item m="1" x="4974"/>
        <item m="1" x="794"/>
        <item m="1" x="2408"/>
        <item m="1" x="4644"/>
        <item m="1" x="3802"/>
        <item m="1" x="296"/>
        <item m="1" x="564"/>
        <item m="1" x="967"/>
        <item m="1" x="4365"/>
        <item m="1" x="3446"/>
        <item m="1" x="6927"/>
        <item m="1" x="7207"/>
        <item m="1" x="495"/>
        <item m="1" x="3376"/>
        <item m="1" x="4844"/>
        <item m="1" x="634"/>
        <item m="1" x="4078"/>
        <item m="1" x="2492"/>
        <item m="1" x="5052"/>
        <item x="197"/>
        <item m="1" x="2801"/>
        <item m="1" x="3408"/>
        <item m="1" x="1129"/>
        <item m="1" x="2185"/>
        <item m="1" x="6613"/>
        <item m="1" x="7891"/>
        <item m="1" x="4556"/>
        <item m="1" x="7403"/>
        <item m="1" x="2480"/>
        <item m="1" x="6657"/>
        <item m="1" x="7422"/>
        <item m="1" x="2365"/>
        <item m="1" x="5355"/>
        <item m="1" x="899"/>
        <item m="1" x="2981"/>
        <item m="1" x="1186"/>
        <item m="1" x="736"/>
        <item m="1" x="4720"/>
        <item m="1" x="7736"/>
        <item m="1" x="4555"/>
        <item m="1" x="4088"/>
        <item m="1" x="439"/>
        <item m="1" x="7592"/>
        <item m="1" x="3746"/>
        <item m="1" x="4768"/>
        <item m="1" x="6200"/>
        <item m="1" x="1071"/>
        <item m="1" x="5736"/>
        <item m="1" x="4271"/>
        <item m="1" x="5683"/>
        <item m="1" x="4902"/>
        <item m="1" x="2745"/>
        <item m="1" x="1070"/>
        <item m="1" x="4643"/>
        <item m="1" x="4853"/>
        <item m="1" x="4311"/>
        <item m="1" x="1642"/>
        <item m="1" x="428"/>
        <item m="1" x="3511"/>
        <item m="1" x="2690"/>
        <item m="1" x="2632"/>
        <item m="1" x="2915"/>
        <item m="1" x="3108"/>
        <item m="1" x="1765"/>
        <item m="1" x="1680"/>
        <item m="1" x="5270"/>
        <item m="1" x="476"/>
        <item m="1" x="860"/>
        <item m="1" x="1393"/>
        <item m="1" x="5519"/>
        <item m="1" x="7676"/>
        <item m="1" x="4973"/>
        <item m="1" x="6375"/>
        <item m="1" x="7870"/>
        <item m="1" x="5682"/>
        <item m="1" x="6253"/>
        <item m="1" x="4654"/>
        <item m="1" x="3467"/>
        <item m="1" x="974"/>
        <item m="1" x="5630"/>
        <item m="1" x="1693"/>
        <item m="1" x="7556"/>
        <item m="1" x="6503"/>
        <item m="1" x="7172"/>
        <item m="1" x="438"/>
        <item m="1" x="1931"/>
        <item m="1" x="4617"/>
        <item m="1" x="6736"/>
        <item m="1" x="4813"/>
        <item m="1" x="1267"/>
        <item m="1" x="3498"/>
        <item m="1" x="7516"/>
        <item m="1" x="6550"/>
        <item m="1" x="6999"/>
        <item m="1" x="5554"/>
        <item m="1" x="3660"/>
        <item m="1" x="6844"/>
        <item m="1" x="2491"/>
        <item m="1" x="7503"/>
        <item m="1" x="7958"/>
        <item x="123"/>
        <item m="1" x="6040"/>
        <item m="1" x="6863"/>
        <item m="1" x="3178"/>
        <item m="1" x="2523"/>
        <item m="1" x="6252"/>
        <item m="1" x="6622"/>
        <item m="1" x="6450"/>
        <item m="1" x="663"/>
        <item m="1" x="2201"/>
        <item m="1" x="2937"/>
        <item m="1" x="3520"/>
        <item m="1" x="3728"/>
        <item m="1" x="1831"/>
        <item m="1" x="1907"/>
        <item m="1" x="3603"/>
        <item x="61"/>
        <item m="1" x="2639"/>
        <item m="1" x="1679"/>
        <item m="1" x="6083"/>
        <item m="1" x="7393"/>
        <item m="1" x="5229"/>
        <item m="1" x="1872"/>
        <item m="1" x="621"/>
        <item m="1" x="6032"/>
        <item m="1" x="7602"/>
        <item m="1" x="5854"/>
        <item m="1" x="3842"/>
        <item m="1" x="5681"/>
        <item m="1" x="7528"/>
        <item m="1" x="1852"/>
        <item m="1" x="2343"/>
        <item m="1" x="6875"/>
        <item m="1" x="6282"/>
        <item m="1" x="1505"/>
        <item m="1" x="5649"/>
        <item m="1" x="2675"/>
        <item m="1" x="2843"/>
        <item m="1" x="1963"/>
        <item m="1" x="6217"/>
        <item m="1" x="3084"/>
        <item m="1" x="1218"/>
        <item m="1" x="692"/>
        <item m="1" x="1201"/>
        <item m="1" x="5407"/>
        <item m="1" x="365"/>
        <item m="1" x="2772"/>
        <item m="1" x="1665"/>
        <item m="1" x="5777"/>
        <item m="1" x="4539"/>
        <item m="1" x="6485"/>
        <item m="1" x="7013"/>
        <item m="1" x="5896"/>
        <item m="1" x="4972"/>
        <item m="1" x="3801"/>
        <item m="1" x="2699"/>
        <item m="1" x="2711"/>
        <item m="1" x="4164"/>
        <item m="1" x="3860"/>
        <item m="1" x="5638"/>
        <item m="1" x="7427"/>
        <item m="1" x="6874"/>
        <item m="1" x="934"/>
        <item m="1" x="4878"/>
        <item m="1" x="4892"/>
        <item m="1" x="2971"/>
        <item m="1" x="3693"/>
        <item m="1" x="1259"/>
        <item m="1" x="5018"/>
        <item m="1" x="1664"/>
        <item m="1" x="3407"/>
        <item m="1" x="4116"/>
        <item m="1" x="1692"/>
        <item m="1" x="5009"/>
        <item m="1" x="6767"/>
        <item m="1" x="7350"/>
        <item m="1" x="7943"/>
        <item m="1" x="4270"/>
        <item m="1" x="1278"/>
        <item m="1" x="3764"/>
        <item m="1" x="4683"/>
        <item m="1" x="1103"/>
        <item m="1" x="516"/>
        <item m="1" x="5923"/>
        <item m="1" x="5008"/>
        <item m="1" x="7339"/>
        <item m="1" x="1894"/>
        <item m="1" x="3478"/>
        <item m="1" x="6395"/>
        <item m="1" x="2849"/>
        <item m="1" x="3004"/>
        <item m="1" x="6449"/>
        <item m="1" x="5922"/>
        <item m="1" x="2046"/>
        <item m="1" x="3054"/>
        <item m="1" x="5186"/>
        <item m="1" x="670"/>
        <item m="1" x="5672"/>
        <item m="1" x="4077"/>
        <item m="1" x="3646"/>
        <item m="1" x="7527"/>
        <item m="1" x="5867"/>
        <item m="1" x="5185"/>
        <item m="1" x="6082"/>
        <item m="1" x="5214"/>
        <item m="1" x="508"/>
        <item m="1" x="5661"/>
        <item x="199"/>
        <item m="1" x="620"/>
        <item m="1" x="5335"/>
        <item m="1" x="1648"/>
        <item m="1" x="5092"/>
        <item m="1" x="5395"/>
        <item m="1" x="5694"/>
        <item m="1" x="7735"/>
        <item m="1" x="6115"/>
        <item m="1" x="5458"/>
        <item m="1" x="3812"/>
        <item m="1" x="7375"/>
        <item m="1" x="6990"/>
        <item m="1" x="6356"/>
        <item m="1" x="5228"/>
        <item m="1" x="6778"/>
        <item m="1" x="4665"/>
        <item m="1" x="841"/>
        <item m="1" x="6251"/>
        <item m="1" x="1535"/>
        <item m="1" x="1522"/>
        <item m="1" x="5625"/>
        <item m="1" x="7951"/>
        <item m="1" x="3565"/>
        <item m="1" x="1173"/>
        <item m="1" x="4761"/>
        <item m="1" x="3247"/>
        <item m="1" x="6724"/>
        <item m="1" x="1478"/>
        <item m="1" x="7374"/>
        <item m="1" x="1371"/>
        <item m="1" x="3455"/>
        <item x="144"/>
        <item m="1" x="4797"/>
        <item m="1" x="5334"/>
        <item m="1" x="1614"/>
        <item m="1" x="6328"/>
        <item m="1" x="1513"/>
        <item m="1" x="2664"/>
        <item m="1" x="3030"/>
        <item m="1" x="4051"/>
        <item m="1" x="5394"/>
        <item m="1" x="3739"/>
        <item m="1" x="6879"/>
        <item m="1" x="322"/>
        <item m="1" x="6337"/>
        <item m="1" x="351"/>
        <item m="1" x="6963"/>
        <item m="1" x="7052"/>
        <item m="1" x="5384"/>
        <item m="1" x="3979"/>
        <item m="1" x="7104"/>
        <item m="1" x="6241"/>
        <item m="1" x="826"/>
        <item m="1" x="2162"/>
        <item m="1" x="789"/>
        <item m="1" x="2914"/>
        <item m="1" x="1871"/>
        <item m="1" x="1200"/>
        <item m="1" x="437"/>
        <item m="1" x="5120"/>
        <item m="1" x="1590"/>
        <item m="1" x="6056"/>
        <item m="1" x="309"/>
        <item m="1" x="6748"/>
        <item m="1" x="3328"/>
        <item m="1" x="2980"/>
        <item m="1" x="1045"/>
        <item m="1" x="3246"/>
        <item m="1" x="5163"/>
        <item m="1" x="2184"/>
        <item m="1" x="3753"/>
        <item m="1" x="2101"/>
        <item m="1" x="1069"/>
        <item m="1" x="5974"/>
        <item m="1" x="2609"/>
        <item m="1" x="5138"/>
        <item m="1" x="6962"/>
        <item m="1" x="1024"/>
        <item m="1" x="3564"/>
        <item m="1" x="4250"/>
        <item m="1" x="5241"/>
        <item m="1" x="644"/>
        <item m="1" x="2992"/>
        <item m="1" x="5680"/>
        <item m="1" x="1402"/>
        <item m="1" x="3466"/>
        <item m="1" x="7569"/>
        <item m="1" x="6199"/>
        <item m="1" x="2200"/>
        <item m="1" x="7195"/>
        <item m="1" x="1350"/>
        <item m="1" x="6228"/>
        <item m="1" x="5586"/>
        <item m="1" x="7284"/>
        <item m="1" x="1830"/>
        <item m="1" x="1727"/>
        <item m="1" x="1102"/>
        <item m="1" x="3985"/>
        <item m="1" x="3978"/>
        <item m="1" x="7913"/>
        <item m="1" x="541"/>
        <item m="1" x="581"/>
        <item m="1" x="2842"/>
        <item m="1" x="5017"/>
        <item m="1" x="7328"/>
        <item m="1" x="2199"/>
        <item m="1" x="7965"/>
        <item m="1" x="1777"/>
        <item m="1" x="1295"/>
        <item m="1" x="6448"/>
        <item m="1" x="2393"/>
        <item m="1" x="1231"/>
        <item m="1" x="1012"/>
        <item m="1" x="5832"/>
        <item m="1" x="413"/>
        <item m="1" x="5184"/>
        <item m="1" x="4290"/>
        <item m="1" x="1287"/>
        <item m="1" x="7327"/>
        <item m="1" x="5679"/>
        <item m="1" x="1058"/>
        <item m="1" x="3557"/>
        <item m="1" x="7819"/>
        <item m="1" x="4529"/>
        <item m="1" x="6266"/>
        <item m="1" x="6299"/>
        <item m="1" x="374"/>
        <item m="1" x="7051"/>
        <item m="1" x="475"/>
        <item m="1" x="2392"/>
        <item m="1" x="5393"/>
        <item m="1" x="6100"/>
        <item m="1" x="6174"/>
        <item m="1" x="6081"/>
        <item m="1" x="7373"/>
        <item m="1" x="7050"/>
        <item m="1" x="5786"/>
        <item m="1" x="4301"/>
        <item m="1" x="5671"/>
        <item m="1" x="910"/>
        <item m="1" x="3317"/>
        <item m="1" x="5563"/>
        <item m="1" x="2161"/>
        <item m="1" x="308"/>
        <item m="1" x="2522"/>
        <item m="1" x="5091"/>
        <item m="1" x="2458"/>
        <item m="1" x="563"/>
        <item m="1" x="3993"/>
        <item m="1" x="4475"/>
        <item m="1" x="2698"/>
        <item m="1" x="5594"/>
        <item m="1" x="4129"/>
        <item m="1" x="6190"/>
        <item m="1" x="4364"/>
        <item m="1" x="1620"/>
        <item m="1" x="1426"/>
        <item m="1" x="6447"/>
        <item m="1" x="3677"/>
        <item m="1" x="6854"/>
        <item m="1" x="7802"/>
        <item m="1" x="5562"/>
        <item m="1" x="6414"/>
        <item m="1" x="1491"/>
        <item m="1" x="1583"/>
        <item m="1" x="6446"/>
        <item m="1" x="3580"/>
        <item m="1" x="7489"/>
        <item m="1" x="6936"/>
        <item m="1" x="5953"/>
        <item m="1" x="1851"/>
        <item m="1" x="4076"/>
        <item m="1" x="4490"/>
        <item m="1" x="6935"/>
        <item m="1" x="1307"/>
        <item m="1" x="3546"/>
        <item m="1" x="1647"/>
        <item m="1" x="1641"/>
        <item m="1" x="3177"/>
        <item m="1" x="7526"/>
        <item m="1" x="6461"/>
        <item m="1" x="4967"/>
        <item m="1" x="1521"/>
        <item m="1" x="2594"/>
        <item x="105"/>
        <item m="1" x="3157"/>
        <item m="1" x="650"/>
        <item m="1" x="5419"/>
        <item m="1" x="3489"/>
        <item m="1" x="1286"/>
        <item m="1" x="6470"/>
        <item m="1" x="6460"/>
        <item m="1" x="6445"/>
        <item m="1" x="3772"/>
        <item m="1" x="4229"/>
        <item m="1" x="5366"/>
        <item m="1" x="3399"/>
        <item m="1" x="4070"/>
        <item m="1" x="1082"/>
        <item m="1" x="6298"/>
        <item m="1" x="3556"/>
        <item m="1" x="5875"/>
        <item m="1" x="7641"/>
        <item m="1" x="3545"/>
        <item m="1" x="2499"/>
        <item m="1" x="7012"/>
        <item m="1" x="7548"/>
        <item m="1" x="2359"/>
        <item m="1" x="1534"/>
        <item m="1" x="3891"/>
        <item m="1" x="3659"/>
        <item m="1" x="1906"/>
        <item m="1" x="6636"/>
        <item m="1" x="1811"/>
        <item m="1" x="6673"/>
        <item m="1" x="4877"/>
        <item m="1" x="6385"/>
        <item m="1" x="6974"/>
        <item m="1" x="2230"/>
        <item m="1" x="436"/>
        <item m="1" x="1068"/>
        <item m="1" x="6680"/>
        <item m="1" x="5176"/>
        <item m="1" x="4516"/>
        <item m="1" x="686"/>
        <item m="1" x="1520"/>
        <item m="1" x="3555"/>
        <item m="1" x="1886"/>
        <item m="1" x="3710"/>
        <item m="1" x="3369"/>
        <item m="1" x="4096"/>
        <item m="1" x="4087"/>
        <item m="1" x="1172"/>
        <item m="1" x="1870"/>
        <item m="1" x="6549"/>
        <item m="1" x="1756"/>
        <item m="1" x="4449"/>
        <item m="1" x="3012"/>
        <item m="1" x="4812"/>
        <item m="1" x="6119"/>
        <item m="1" x="5485"/>
        <item m="1" x="1707"/>
        <item m="1" x="2119"/>
        <item m="1" x="1477"/>
        <item m="1" x="4891"/>
        <item m="1" x="7502"/>
        <item m="1" x="3488"/>
        <item x="258"/>
        <item m="1" x="4249"/>
        <item m="1" x="4013"/>
        <item m="1" x="1601"/>
        <item m="1" x="6319"/>
        <item m="1" x="6777"/>
        <item m="1" x="2249"/>
        <item m="1" x="2310"/>
        <item m="1" x="840"/>
        <item m="1" x="2521"/>
        <item m="1" x="3200"/>
        <item m="1" x="7964"/>
        <item m="1" x="2490"/>
        <item m="1" x="3021"/>
        <item m="1" x="6384"/>
        <item m="1" x="966"/>
        <item m="1" x="5103"/>
        <item m="1" x="6012"/>
        <item m="1" x="4986"/>
        <item m="1" x="7103"/>
        <item m="1" x="1788"/>
        <item m="1" x="1776"/>
        <item m="1" x="879"/>
        <item m="1" x="1057"/>
        <item x="149"/>
        <item m="1" x="7741"/>
        <item m="1" x="1067"/>
        <item m="1" x="3357"/>
        <item m="1" x="804"/>
        <item m="1" x="3234"/>
        <item m="1" x="6836"/>
        <item m="1" x="6735"/>
        <item m="1" x="926"/>
        <item m="1" x="5153"/>
        <item m="1" x="6747"/>
        <item m="1" x="6592"/>
        <item m="1" x="6583"/>
        <item m="1" x="6306"/>
        <item m="1" x="3992"/>
        <item m="1" x="633"/>
        <item m="1" x="5162"/>
        <item x="239"/>
        <item m="1" x="5245"/>
        <item m="1" x="1801"/>
        <item m="1" x="3020"/>
        <item m="1" x="4334"/>
        <item m="1" x="4966"/>
        <item m="1" x="3187"/>
        <item m="1" x="4228"/>
        <item m="1" x="3602"/>
        <item m="1" x="6973"/>
        <item m="1" x="2608"/>
        <item x="56"/>
        <item m="1" x="7111"/>
        <item m="1" x="3425"/>
        <item m="1" x="7021"/>
        <item m="1" x="3745"/>
        <item m="1" x="1349"/>
        <item m="1" x="4325"/>
        <item m="1" x="5354"/>
        <item m="1" x="755"/>
        <item m="1" x="1258"/>
        <item m="1" x="3977"/>
        <item m="1" x="7188"/>
        <item m="1" x="3011"/>
        <item m="1" x="2988"/>
        <item m="1" x="1541"/>
        <item m="1" x="1533"/>
        <item m="1" x="4187"/>
        <item m="1" x="4745"/>
        <item m="1" x="1657"/>
        <item x="142"/>
        <item m="1" x="2463"/>
        <item m="1" x="5874"/>
        <item m="1" x="7628"/>
        <item m="1" x="5183"/>
        <item m="1" x="6484"/>
        <item m="1" x="515"/>
        <item m="1" x="649"/>
        <item m="1" x="7020"/>
        <item m="1" x="4760"/>
        <item m="1" x="3601"/>
        <item m="1" x="4256"/>
        <item x="130"/>
        <item m="1" x="2183"/>
        <item m="1" x="5112"/>
        <item m="1" x="1552"/>
        <item m="1" x="5161"/>
        <item m="1" x="7302"/>
        <item m="1" x="460"/>
        <item m="1" x="5441"/>
        <item m="1" x="7684"/>
        <item m="1" x="2092"/>
        <item m="1" x="2710"/>
        <item m="1" x="3579"/>
        <item m="1" x="7697"/>
        <item m="1" x="5339"/>
        <item m="1" x="4002"/>
        <item m="1" x="3991"/>
        <item x="222"/>
        <item m="1" x="2182"/>
        <item m="1" x="389"/>
        <item m="1" x="1800"/>
        <item m="1" x="2733"/>
        <item m="1" x="5873"/>
        <item m="1" x="1862"/>
        <item m="1" x="5670"/>
        <item m="1" x="878"/>
        <item m="1" x="648"/>
        <item m="1" x="1930"/>
        <item m="1" x="7756"/>
        <item x="209"/>
        <item m="1" x="2194"/>
        <item m="1" x="2762"/>
        <item m="1" x="1861"/>
        <item m="1" x="3124"/>
        <item m="1" x="7473"/>
        <item m="1" x="4050"/>
        <item m="1" x="1962"/>
        <item m="1" x="6853"/>
        <item m="1" x="4062"/>
        <item m="1" x="1156"/>
        <item m="1" x="6483"/>
        <item m="1" x="6469"/>
        <item m="1" x="5253"/>
        <item m="1" x="4141"/>
        <item x="200"/>
        <item m="1" x="6288"/>
        <item m="1" x="7650"/>
        <item m="1" x="6948"/>
        <item m="1" x="6146"/>
        <item m="1" x="7464"/>
        <item m="1" x="6530"/>
        <item m="1" x="3532"/>
        <item m="1" x="7456"/>
        <item m="1" x="6603"/>
        <item m="1" x="4672"/>
        <item m="1" x="6612"/>
        <item m="1" x="4943"/>
        <item m="1" x="4489"/>
        <item m="1" x="459"/>
        <item m="1" x="1476"/>
        <item m="1" x="4901"/>
        <item m="1" x="5872"/>
        <item m="1" x="2212"/>
        <item m="1" x="5457"/>
        <item m="1" x="5707"/>
        <item m="1" x="3148"/>
        <item m="1" x="2444"/>
        <item m="1" x="2288"/>
        <item m="1" x="3984"/>
        <item m="1" x="2625"/>
        <item m="1" x="4995"/>
        <item m="1" x="4867"/>
        <item m="1" x="7656"/>
        <item m="1" x="1101"/>
        <item m="1" x="1810"/>
        <item m="1" x="7363"/>
        <item x="203"/>
        <item m="1" x="4608"/>
        <item m="1" x="4465"/>
        <item m="1" x="4281"/>
        <item m="1" x="1136"/>
        <item m="1" x="605"/>
        <item m="1" x="4069"/>
        <item m="1" x="7162"/>
        <item m="1" x="2218"/>
        <item m="1" x="562"/>
        <item m="1" x="7882"/>
        <item m="1" x="4804"/>
        <item m="1" x="4255"/>
        <item m="1" x="2936"/>
        <item m="1" x="7683"/>
        <item m="1" x="2042"/>
        <item m="1" x="4985"/>
        <item m="1" x="5735"/>
        <item m="1" x="6227"/>
        <item m="1" x="5930"/>
        <item m="1" x="1787"/>
        <item m="1" x="2259"/>
        <item m="1" x="5007"/>
        <item m="1" x="3029"/>
        <item m="1" x="5883"/>
        <item m="1" x="5499"/>
        <item m="1" x="2217"/>
        <item m="1" x="4310"/>
        <item m="1" x="7627"/>
        <item m="1" x="2332"/>
        <item m="1" x="4580"/>
        <item m="1" x="3738"/>
        <item m="1" x="5510"/>
        <item m="1" x="4137"/>
        <item m="1" x="7238"/>
        <item m="1" x="944"/>
        <item m="1" x="6004"/>
        <item m="1" x="1716"/>
        <item x="265"/>
        <item m="1" x="5374"/>
        <item m="1" x="6207"/>
        <item m="1" x="2160"/>
        <item m="1" x="2869"/>
        <item m="1" x="3327"/>
        <item m="1" x="4538"/>
        <item m="1" x="5728"/>
        <item m="1" x="2229"/>
        <item m="1" x="6482"/>
        <item m="1" x="4965"/>
        <item m="1" x="1691"/>
        <item m="1" x="877"/>
        <item m="1" x="467"/>
        <item m="1" x="6591"/>
        <item m="1" x="4220"/>
        <item m="1" x="4205"/>
        <item m="1" x="6432"/>
        <item m="1" x="3878"/>
        <item m="1" x="5261"/>
        <item m="1" x="6947"/>
        <item m="1" x="5871"/>
        <item m="1" x="4910"/>
        <item m="1" x="5759"/>
        <item m="1" x="2768"/>
        <item m="1" x="3958"/>
        <item m="1" x="7601"/>
        <item m="1" x="876"/>
        <item m="1" x="2538"/>
        <item m="1" x="2237"/>
        <item m="1" x="619"/>
        <item m="1" x="7437"/>
        <item m="1" x="6153"/>
        <item m="1" x="7019"/>
        <item m="1" x="1023"/>
        <item m="1" x="6152"/>
        <item m="1" x="388"/>
        <item m="1" x="995"/>
        <item m="1" x="4554"/>
        <item m="1" x="6852"/>
        <item m="1" x="3336"/>
        <item m="1" x="2888"/>
        <item m="1" x="1195"/>
        <item m="1" x="2287"/>
        <item m="1" x="5509"/>
        <item m="1" x="5406"/>
        <item m="1" x="2457"/>
        <item m="1" x="4414"/>
        <item m="1" x="6265"/>
        <item m="1" x="7640"/>
        <item m="1" x="3025"/>
        <item m="1" x="593"/>
        <item m="1" x="295"/>
        <item m="1" x="6226"/>
        <item m="1" x="7213"/>
        <item m="1" x="5529"/>
        <item m="1" x="6786"/>
        <item x="108"/>
        <item m="1" x="954"/>
        <item m="1" x="2709"/>
        <item m="1" x="7555"/>
        <item m="1" x="7618"/>
        <item m="1" x="3053"/>
        <item m="1" x="5287"/>
        <item m="1" x="507"/>
        <item m="1" x="2012"/>
        <item m="1" x="2456"/>
        <item m="1" x="909"/>
        <item m="1" x="2607"/>
        <item m="1" x="4616"/>
        <item m="1" x="889"/>
        <item m="1" x="4300"/>
        <item m="1" x="1885"/>
        <item m="1" x="1985"/>
        <item m="1" x="2136"/>
        <item m="1" x="1551"/>
        <item m="1" x="2358"/>
        <item m="1" x="4383"/>
        <item m="1" x="3841"/>
        <item m="1" x="3610"/>
        <item m="1" x="7705"/>
        <item m="1" x="2380"/>
        <item m="1" x="2537"/>
        <item m="1" x="4642"/>
        <item m="1" x="5498"/>
        <item m="1" x="4049"/>
        <item m="1" x="1628"/>
        <item m="1" x="1809"/>
        <item m="1" x="7402"/>
        <item m="1" x="6972"/>
        <item m="1" x="3949"/>
        <item x="109"/>
        <item m="1" x="3266"/>
        <item m="1" x="7890"/>
        <item m="1" x="5669"/>
        <item m="1" x="4900"/>
        <item m="1" x="6481"/>
        <item m="1" x="5080"/>
        <item m="1" x="2606"/>
        <item m="1" x="3572"/>
        <item m="1" x="2923"/>
        <item m="1" x="5333"/>
        <item m="1" x="3103"/>
        <item m="1" x="6582"/>
        <item m="1" x="7261"/>
        <item m="1" x="4664"/>
        <item m="1" x="6785"/>
        <item m="1" x="5418"/>
        <item m="1" x="3497"/>
        <item m="1" x="4448"/>
        <item m="1" x="7449"/>
        <item m="1" x="4219"/>
        <item m="1" x="5464"/>
        <item m="1" x="4701"/>
        <item m="1" x="2576"/>
        <item m="1" x="2559"/>
        <item x="205"/>
        <item m="1" x="7463"/>
        <item m="1" x="2724"/>
        <item m="1" x="7135"/>
        <item m="1" x="3299"/>
        <item m="1" x="1171"/>
        <item m="1" x="6826"/>
        <item m="1" x="2558"/>
        <item m="1" x="7049"/>
        <item m="1" x="6250"/>
        <item m="1" x="6645"/>
        <item m="1" x="7827"/>
        <item m="1" x="4597"/>
        <item m="1" x="5338"/>
        <item m="1" x="7011"/>
        <item m="1" x="3286"/>
        <item m="1" x="7035"/>
        <item m="1" x="6734"/>
        <item m="1" x="6367"/>
        <item m="1" x="7716"/>
        <item m="1" x="898"/>
        <item m="1" x="1081"/>
        <item m="1" x="7362"/>
        <item m="1" x="3692"/>
        <item m="1" x="5227"/>
        <item m="1" x="6955"/>
        <item m="1" x="6444"/>
        <item m="1" x="1490"/>
        <item m="1" x="6873"/>
        <item m="1" x="3477"/>
        <item m="1" x="2816"/>
        <item m="1" x="7018"/>
        <item m="1" x="5853"/>
        <item m="1" x="5365"/>
        <item m="1" x="3645"/>
        <item m="1" x="4732"/>
        <item m="1" x="1838"/>
        <item m="1" x="5182"/>
        <item m="1" x="4918"/>
        <item m="1" x="6679"/>
        <item m="1" x="1080"/>
        <item m="1" x="2100"/>
        <item x="206"/>
        <item m="1" x="3433"/>
        <item m="1" x="5561"/>
        <item m="1" x="7740"/>
        <item m="1" x="4427"/>
        <item m="1" x="4917"/>
        <item m="1" x="2309"/>
        <item m="1" x="3389"/>
        <item m="1" x="3783"/>
        <item m="1" x="4320"/>
        <item m="1" x="1775"/>
        <item m="1" x="4833"/>
        <item m="1" x="3935"/>
        <item m="1" x="7102"/>
        <item m="1" x="1444"/>
        <item m="1" x="7934"/>
        <item m="1" x="6562"/>
        <item m="1" x="2689"/>
        <item m="1" x="4238"/>
        <item m="1" x="1663"/>
        <item x="172"/>
        <item m="1" x="5785"/>
        <item m="1" x="754"/>
        <item m="1" x="988"/>
        <item m="1" x="7521"/>
        <item m="1" x="1128"/>
        <item m="1" x="5058"/>
        <item m="1" x="2744"/>
        <item m="1" x="2587"/>
        <item m="1" x="7237"/>
        <item m="1" x="7788"/>
        <item m="1" x="5624"/>
        <item m="1" x="7853"/>
        <item m="1" x="5508"/>
        <item m="1" x="2498"/>
        <item m="1" x="5006"/>
        <item m="1" x="1414"/>
        <item m="1" x="3039"/>
        <item m="1" x="5982"/>
        <item m="1" x="5801"/>
        <item m="1" x="7134"/>
        <item m="1" x="1755"/>
        <item m="1" x="1277"/>
        <item x="173"/>
        <item m="1" x="6206"/>
        <item m="1" x="1392"/>
        <item m="1" x="3957"/>
        <item m="1" x="4351"/>
        <item m="1" x="3668"/>
        <item m="1" x="6003"/>
        <item m="1" x="2391"/>
        <item m="1" x="7818"/>
        <item m="1" x="7187"/>
        <item m="1" x="7639"/>
        <item m="1" x="839"/>
        <item m="1" x="7372"/>
        <item m="1" x="5907"/>
        <item m="1" x="6297"/>
        <item m="1" x="7501"/>
        <item m="1" x="2605"/>
        <item m="1" x="5891"/>
        <item m="1" x="4876"/>
        <item m="1" x="4204"/>
        <item m="1" x="7283"/>
        <item m="1" x="3432"/>
        <item m="1" x="6422"/>
        <item m="1" x="3920"/>
        <item m="1" x="2536"/>
        <item m="1" x="6766"/>
        <item m="1" x="4128"/>
        <item x="174"/>
        <item m="1" x="3245"/>
        <item m="1" x="3465"/>
        <item m="1" x="1572"/>
        <item m="1" x="7462"/>
        <item m="1" x="953"/>
        <item m="1" x="1100"/>
        <item m="1" x="5553"/>
        <item m="1" x="5593"/>
        <item m="1" x="4186"/>
        <item m="1" x="6443"/>
        <item m="1" x="307"/>
        <item m="1" x="6989"/>
        <item m="1" x="1918"/>
        <item m="1" x="6733"/>
        <item m="1" x="2286"/>
        <item m="1" x="4984"/>
        <item m="1" x="6635"/>
        <item x="175"/>
        <item m="1" x="5770"/>
        <item m="1" x="5992"/>
        <item m="1" x="4033"/>
        <item m="1" x="3431"/>
        <item m="1" x="3571"/>
        <item m="1" x="7974"/>
        <item m="1" x="6708"/>
        <item m="1" x="2674"/>
        <item m="1" x="952"/>
        <item m="1" x="2673"/>
        <item m="1" x="2159"/>
        <item m="1" x="4344"/>
        <item m="1" x="4731"/>
        <item m="1" x="2152"/>
        <item m="1" x="654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275">
    <i>
      <x/>
      <x v="4"/>
      <x v="1578"/>
      <x v="1"/>
      <x v="556"/>
      <x v="7750"/>
    </i>
    <i r="2">
      <x v="2206"/>
      <x v="1"/>
      <x v="451"/>
      <x v="36"/>
    </i>
    <i r="4">
      <x v="455"/>
      <x v="36"/>
    </i>
    <i r="4">
      <x v="533"/>
      <x v="36"/>
    </i>
    <i r="2">
      <x v="2293"/>
      <x v="1"/>
      <x v="9"/>
      <x v="7791"/>
    </i>
    <i r="2">
      <x v="2354"/>
      <x v="1"/>
      <x v="241"/>
      <x v="7755"/>
    </i>
    <i r="2">
      <x v="2429"/>
      <x v="1"/>
      <x v="537"/>
      <x v="7599"/>
    </i>
    <i r="2">
      <x v="2826"/>
      <x v="2"/>
      <x v="108"/>
      <x v="7601"/>
    </i>
    <i r="4">
      <x v="261"/>
      <x v="7601"/>
    </i>
    <i r="2">
      <x v="3152"/>
      <x v="1"/>
      <x v="534"/>
      <x v="7600"/>
    </i>
    <i r="2">
      <x v="3875"/>
      <x v="1"/>
      <x v="540"/>
      <x/>
    </i>
    <i r="2">
      <x v="5216"/>
      <x v="2"/>
      <x v="33"/>
      <x v="7789"/>
    </i>
    <i r="2">
      <x v="7999"/>
      <x/>
      <x v="606"/>
      <x/>
    </i>
    <i t="blank">
      <x/>
    </i>
    <i>
      <x v="1"/>
      <x v="4"/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4"/>
      <x v="2"/>
      <x/>
      <x v="606"/>
      <x/>
    </i>
    <i r="2">
      <x v="3875"/>
      <x/>
      <x v="444"/>
      <x v="80"/>
    </i>
    <i r="2">
      <x v="4536"/>
      <x/>
      <x v="243"/>
      <x v="60"/>
    </i>
    <i r="4">
      <x v="311"/>
      <x v="60"/>
    </i>
    <i r="4">
      <x v="396"/>
      <x v="60"/>
    </i>
    <i r="2">
      <x v="4821"/>
      <x/>
      <x v="152"/>
      <x v="52"/>
    </i>
    <i r="4">
      <x v="214"/>
      <x v="52"/>
    </i>
    <i r="4">
      <x v="423"/>
      <x v="52"/>
    </i>
    <i r="4">
      <x v="470"/>
      <x v="52"/>
    </i>
    <i r="4">
      <x v="519"/>
      <x v="52"/>
    </i>
    <i r="4">
      <x v="558"/>
      <x v="52"/>
    </i>
    <i r="2">
      <x v="4998"/>
      <x/>
      <x v="98"/>
      <x v="7605"/>
    </i>
    <i r="4">
      <x v="192"/>
      <x v="7605"/>
    </i>
    <i r="4">
      <x v="440"/>
      <x v="7605"/>
    </i>
    <i r="4">
      <x v="567"/>
      <x v="7605"/>
    </i>
    <i r="2">
      <x v="6626"/>
      <x/>
      <x v="194"/>
      <x v="7606"/>
    </i>
    <i t="blank">
      <x v="3"/>
    </i>
    <i>
      <x v="5"/>
      <x v="4"/>
      <x v="7999"/>
      <x/>
      <x v="606"/>
      <x/>
    </i>
    <i t="blank">
      <x v="5"/>
    </i>
    <i>
      <x v="6"/>
      <x v="4"/>
      <x v="2504"/>
      <x/>
      <x v="76"/>
      <x v="7610"/>
    </i>
    <i r="4">
      <x v="397"/>
      <x v="7610"/>
    </i>
    <i r="2">
      <x v="2588"/>
      <x/>
      <x v="155"/>
      <x v="113"/>
    </i>
    <i r="4">
      <x v="200"/>
      <x v="113"/>
    </i>
    <i r="4">
      <x v="230"/>
      <x v="113"/>
    </i>
    <i r="4">
      <x v="246"/>
      <x v="113"/>
    </i>
    <i r="4">
      <x v="315"/>
      <x v="113"/>
    </i>
    <i r="4">
      <x v="331"/>
      <x v="113"/>
    </i>
    <i r="4">
      <x v="501"/>
      <x v="113"/>
    </i>
    <i r="4">
      <x v="590"/>
      <x v="113"/>
    </i>
    <i r="2">
      <x v="2826"/>
      <x/>
      <x v="179"/>
      <x v="7601"/>
    </i>
    <i r="4">
      <x v="427"/>
      <x v="7601"/>
    </i>
    <i r="4">
      <x v="522"/>
      <x v="7601"/>
    </i>
    <i r="2">
      <x v="2929"/>
      <x/>
      <x v="18"/>
      <x v="103"/>
    </i>
    <i r="4">
      <x v="62"/>
      <x v="103"/>
    </i>
    <i r="4">
      <x v="171"/>
      <x v="103"/>
    </i>
    <i r="4">
      <x v="216"/>
      <x v="103"/>
    </i>
    <i r="4">
      <x v="297"/>
      <x v="103"/>
    </i>
    <i r="4">
      <x v="565"/>
      <x v="103"/>
    </i>
    <i r="2">
      <x v="3511"/>
      <x/>
      <x v="435"/>
      <x v="7609"/>
    </i>
    <i r="2">
      <x v="3997"/>
      <x/>
      <x v="100"/>
      <x v="7611"/>
    </i>
    <i r="2">
      <x v="4184"/>
      <x/>
      <x v="505"/>
      <x v="7810"/>
    </i>
    <i r="2">
      <x v="4821"/>
      <x/>
      <x v="101"/>
      <x v="52"/>
    </i>
    <i r="2">
      <x v="5479"/>
      <x/>
      <x v="494"/>
      <x v="7811"/>
    </i>
    <i r="2">
      <x v="7478"/>
      <x/>
      <x v="620"/>
      <x v="7827"/>
    </i>
    <i r="2">
      <x v="7999"/>
      <x/>
      <x v="606"/>
      <x/>
    </i>
    <i t="blank">
      <x v="6"/>
    </i>
    <i>
      <x v="7"/>
      <x v="4"/>
      <x v="7828"/>
      <x/>
      <x v="272"/>
      <x v="7830"/>
    </i>
    <i r="2">
      <x v="7999"/>
      <x/>
      <x v="606"/>
      <x/>
    </i>
    <i t="blank">
      <x v="7"/>
    </i>
    <i>
      <x v="8"/>
      <x v="3"/>
      <x v="5168"/>
      <x/>
      <x v="90"/>
      <x v="7845"/>
    </i>
    <i r="1">
      <x v="4"/>
      <x v="5027"/>
      <x/>
      <x v="487"/>
      <x v="7836"/>
    </i>
    <i r="2">
      <x v="7999"/>
      <x/>
      <x v="606"/>
      <x/>
    </i>
    <i t="blank">
      <x v="8"/>
    </i>
    <i>
      <x v="9"/>
      <x v="4"/>
      <x v="3636"/>
      <x/>
      <x v="153"/>
      <x v="86"/>
    </i>
    <i r="4">
      <x v="245"/>
      <x v="86"/>
    </i>
    <i r="4">
      <x v="313"/>
      <x v="86"/>
    </i>
    <i r="4">
      <x v="395"/>
      <x v="86"/>
    </i>
    <i r="2">
      <x v="3780"/>
      <x/>
      <x v="425"/>
      <x v="7613"/>
    </i>
    <i r="4">
      <x v="500"/>
      <x v="7613"/>
    </i>
    <i r="2">
      <x v="4158"/>
      <x/>
      <x v="215"/>
      <x v="74"/>
    </i>
    <i r="4">
      <x v="469"/>
      <x v="74"/>
    </i>
    <i r="4">
      <x v="520"/>
      <x v="74"/>
    </i>
    <i r="2">
      <x v="4406"/>
      <x/>
      <x v="563"/>
      <x v="66"/>
    </i>
    <i r="2">
      <x v="4536"/>
      <x/>
      <x v="442"/>
      <x v="60"/>
    </i>
    <i r="2">
      <x v="5921"/>
      <x/>
      <x v="430"/>
      <x v="7852"/>
    </i>
    <i r="2">
      <x v="6600"/>
      <x/>
      <x v="82"/>
      <x v="7862"/>
    </i>
    <i r="2">
      <x v="6665"/>
      <x/>
      <x v="96"/>
      <x v="7860"/>
    </i>
    <i r="2">
      <x v="7624"/>
      <x/>
      <x v="622"/>
      <x v="7849"/>
    </i>
    <i r="2">
      <x v="7999"/>
      <x/>
      <x v="606"/>
      <x/>
    </i>
    <i t="blank">
      <x v="9"/>
    </i>
    <i>
      <x v="10"/>
      <x v="4"/>
      <x v="7999"/>
      <x/>
      <x v="606"/>
      <x/>
    </i>
    <i t="blank">
      <x v="10"/>
    </i>
    <i>
      <x v="11"/>
      <x v="4"/>
      <x v="2504"/>
      <x/>
      <x v="242"/>
      <x v="7610"/>
    </i>
    <i r="4">
      <x v="244"/>
      <x v="7610"/>
    </i>
    <i r="4">
      <x v="310"/>
      <x v="7610"/>
    </i>
    <i r="4">
      <x v="312"/>
      <x v="7610"/>
    </i>
    <i r="4">
      <x v="394"/>
      <x v="7610"/>
    </i>
    <i r="4">
      <x v="399"/>
      <x v="7610"/>
    </i>
    <i r="2">
      <x v="2588"/>
      <x/>
      <x v="150"/>
      <x v="113"/>
    </i>
    <i r="4">
      <x v="151"/>
      <x v="113"/>
    </i>
    <i r="4">
      <x v="422"/>
      <x v="113"/>
    </i>
    <i r="4">
      <x v="424"/>
      <x v="113"/>
    </i>
    <i r="4">
      <x v="497"/>
      <x v="113"/>
    </i>
    <i r="4">
      <x v="499"/>
      <x v="113"/>
    </i>
    <i r="2">
      <x v="2826"/>
      <x/>
      <x v="213"/>
      <x v="7601"/>
    </i>
    <i r="4">
      <x v="220"/>
      <x v="7601"/>
    </i>
    <i r="4">
      <x v="468"/>
      <x v="7601"/>
    </i>
    <i r="4">
      <x v="471"/>
      <x v="7601"/>
    </i>
    <i r="4">
      <x v="518"/>
      <x v="7601"/>
    </i>
    <i r="4">
      <x v="521"/>
      <x v="7601"/>
    </i>
    <i r="2">
      <x v="2929"/>
      <x/>
      <x v="436"/>
      <x v="103"/>
    </i>
    <i r="4">
      <x v="438"/>
      <x v="103"/>
    </i>
    <i r="4">
      <x v="562"/>
      <x v="103"/>
    </i>
    <i r="4">
      <x v="569"/>
      <x v="103"/>
    </i>
    <i r="2">
      <x v="4447"/>
      <x/>
      <x v="577"/>
      <x v="7865"/>
    </i>
    <i r="2">
      <x v="4958"/>
      <x/>
      <x v="135"/>
      <x v="7883"/>
    </i>
    <i r="2">
      <x v="5207"/>
      <x/>
      <x v="43"/>
      <x v="7885"/>
    </i>
    <i r="2">
      <x v="6809"/>
      <x/>
      <x v="209"/>
      <x v="7878"/>
    </i>
    <i r="2">
      <x v="7565"/>
      <x/>
      <x v="624"/>
      <x v="7867"/>
    </i>
    <i r="2">
      <x v="7999"/>
      <x/>
      <x v="606"/>
      <x/>
    </i>
    <i t="blank">
      <x v="11"/>
    </i>
    <i>
      <x v="12"/>
      <x v="4"/>
      <x v="7915"/>
      <x/>
      <x v="412"/>
      <x v="7888"/>
    </i>
    <i r="2">
      <x v="7938"/>
      <x/>
      <x v="409"/>
      <x v="7889"/>
    </i>
    <i r="2">
      <x v="7965"/>
      <x/>
      <x v="411"/>
      <x v="7890"/>
    </i>
    <i r="2">
      <x v="7983"/>
      <x/>
      <x v="410"/>
      <x v="7891"/>
    </i>
    <i r="2">
      <x v="7999"/>
      <x/>
      <x v="606"/>
      <x/>
    </i>
    <i t="blank">
      <x v="12"/>
    </i>
    <i>
      <x v="13"/>
      <x v="4"/>
      <x v="4821"/>
      <x/>
      <x v="78"/>
      <x v="52"/>
    </i>
    <i r="4">
      <x v="233"/>
      <x v="52"/>
    </i>
    <i r="4">
      <x v="247"/>
      <x v="52"/>
    </i>
    <i r="4">
      <x v="314"/>
      <x v="52"/>
    </i>
    <i r="4">
      <x v="398"/>
      <x v="52"/>
    </i>
    <i r="4">
      <x v="560"/>
      <x v="52"/>
    </i>
    <i r="4">
      <x v="584"/>
      <x v="52"/>
    </i>
    <i r="2">
      <x v="4998"/>
      <x/>
      <x v="154"/>
      <x v="7605"/>
    </i>
    <i r="4">
      <x v="204"/>
      <x v="7605"/>
    </i>
    <i r="4">
      <x v="263"/>
      <x v="7605"/>
    </i>
    <i r="4">
      <x v="333"/>
      <x v="7605"/>
    </i>
    <i r="4">
      <x v="403"/>
      <x v="7605"/>
    </i>
    <i r="4">
      <x v="426"/>
      <x v="7605"/>
    </i>
    <i r="2">
      <x v="5153"/>
      <x/>
      <x v="21"/>
      <x v="48"/>
    </i>
    <i r="4">
      <x v="182"/>
      <x v="48"/>
    </i>
    <i r="4">
      <x v="217"/>
      <x v="48"/>
    </i>
    <i r="4">
      <x v="473"/>
      <x v="48"/>
    </i>
    <i r="4">
      <x v="502"/>
      <x v="48"/>
    </i>
    <i r="4">
      <x v="523"/>
      <x v="48"/>
    </i>
    <i r="2">
      <x v="5484"/>
      <x/>
      <x v="124"/>
      <x v="7901"/>
    </i>
    <i r="2">
      <x v="5505"/>
      <x/>
      <x v="63"/>
      <x v="36"/>
    </i>
    <i r="4">
      <x v="64"/>
      <x v="36"/>
    </i>
    <i r="4">
      <x v="173"/>
      <x v="36"/>
    </i>
    <i r="4">
      <x v="294"/>
      <x v="36"/>
    </i>
    <i r="4">
      <x v="439"/>
      <x v="36"/>
    </i>
    <i r="4">
      <x v="566"/>
      <x v="36"/>
    </i>
    <i r="2">
      <x v="5911"/>
      <x/>
      <x v="634"/>
      <x v="7998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4"/>
      <x v="4821"/>
      <x/>
      <x v="49"/>
      <x v="52"/>
    </i>
    <i r="4">
      <x v="81"/>
      <x v="52"/>
    </i>
    <i r="4">
      <x v="207"/>
      <x v="52"/>
    </i>
    <i r="4">
      <x v="236"/>
      <x v="52"/>
    </i>
    <i r="4">
      <x v="248"/>
      <x v="52"/>
    </i>
    <i r="4">
      <x v="316"/>
      <x v="52"/>
    </i>
    <i r="4">
      <x v="372"/>
      <x v="52"/>
    </i>
    <i r="4">
      <x v="401"/>
      <x v="52"/>
    </i>
    <i r="4">
      <x v="428"/>
      <x v="52"/>
    </i>
    <i r="4">
      <x v="586"/>
      <x v="52"/>
    </i>
    <i r="2">
      <x v="4998"/>
      <x/>
      <x v="158"/>
      <x v="7605"/>
    </i>
    <i r="4">
      <x v="184"/>
      <x v="7605"/>
    </i>
    <i r="4">
      <x v="338"/>
      <x v="7605"/>
    </i>
    <i r="4">
      <x v="503"/>
      <x v="7605"/>
    </i>
    <i r="2">
      <x v="5153"/>
      <x/>
      <x v="23"/>
      <x v="48"/>
    </i>
    <i r="4">
      <x v="67"/>
      <x v="48"/>
    </i>
    <i r="4">
      <x v="218"/>
      <x v="48"/>
    </i>
    <i r="4">
      <x v="472"/>
      <x v="48"/>
    </i>
    <i r="4">
      <x v="525"/>
      <x v="48"/>
    </i>
    <i r="2">
      <x v="5505"/>
      <x/>
      <x v="164"/>
      <x v="36"/>
    </i>
    <i r="4">
      <x v="299"/>
      <x v="36"/>
    </i>
    <i r="4">
      <x v="441"/>
      <x v="36"/>
    </i>
    <i r="4">
      <x v="568"/>
      <x v="36"/>
    </i>
    <i r="2">
      <x v="7105"/>
      <x/>
      <x v="495"/>
      <x v="7909"/>
    </i>
    <i r="2">
      <x v="7667"/>
      <x/>
      <x v="635"/>
      <x v="7999"/>
    </i>
    <i r="2">
      <x v="7999"/>
      <x/>
      <x v="606"/>
      <x/>
    </i>
    <i t="blank">
      <x v="15"/>
    </i>
    <i>
      <x v="16"/>
      <x v="4"/>
      <x v="7853"/>
      <x/>
      <x v="416"/>
      <x v="7916"/>
    </i>
    <i r="2">
      <x v="7895"/>
      <x/>
      <x v="415"/>
      <x v="7917"/>
    </i>
    <i r="2">
      <x v="7938"/>
      <x/>
      <x v="414"/>
      <x v="7889"/>
    </i>
    <i r="2">
      <x v="7999"/>
      <x/>
      <x v="606"/>
      <x/>
    </i>
    <i t="blank">
      <x v="16"/>
    </i>
    <i>
      <x v="17"/>
      <x v="4"/>
      <x v="3511"/>
      <x/>
      <x v="110"/>
      <x v="7609"/>
    </i>
    <i r="2">
      <x v="3636"/>
      <x/>
      <x v="74"/>
      <x v="86"/>
    </i>
    <i r="4">
      <x v="231"/>
      <x v="86"/>
    </i>
    <i r="4">
      <x v="582"/>
      <x v="86"/>
    </i>
    <i r="2">
      <x v="3780"/>
      <x/>
      <x v="180"/>
      <x v="7613"/>
    </i>
    <i r="4">
      <x v="201"/>
      <x v="7613"/>
    </i>
    <i r="4">
      <x v="329"/>
      <x v="7613"/>
    </i>
    <i r="2">
      <x v="3983"/>
      <x/>
      <x v="320"/>
      <x v="7929"/>
    </i>
    <i r="2">
      <x v="4158"/>
      <x/>
      <x v="19"/>
      <x v="74"/>
    </i>
    <i r="2">
      <x v="4406"/>
      <x/>
      <x v="60"/>
      <x v="66"/>
    </i>
    <i r="4">
      <x v="168"/>
      <x v="66"/>
    </i>
    <i r="4">
      <x v="291"/>
      <x v="66"/>
    </i>
    <i r="2">
      <x v="7652"/>
      <x/>
      <x v="627"/>
      <x v="7920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3"/>
      <x v="3483"/>
      <x/>
      <x v="550"/>
      <x v="7936"/>
    </i>
    <i r="2">
      <x v="4867"/>
      <x/>
      <x v="476"/>
      <x v="7939"/>
    </i>
    <i r="1">
      <x v="4"/>
      <x v="3636"/>
      <x/>
      <x v="72"/>
      <x v="86"/>
    </i>
    <i r="4">
      <x v="588"/>
      <x v="86"/>
    </i>
    <i r="2">
      <x v="3780"/>
      <x/>
      <x v="202"/>
      <x v="7613"/>
    </i>
    <i r="2">
      <x v="4158"/>
      <x/>
      <x v="186"/>
      <x v="74"/>
    </i>
    <i r="4">
      <x v="336"/>
      <x v="74"/>
    </i>
    <i r="2">
      <x v="4406"/>
      <x/>
      <x v="25"/>
      <x v="66"/>
    </i>
    <i r="4">
      <x v="69"/>
      <x v="66"/>
    </i>
    <i r="4">
      <x v="169"/>
      <x v="66"/>
    </i>
    <i r="4">
      <x v="300"/>
      <x v="66"/>
    </i>
    <i r="2">
      <x v="6240"/>
      <x/>
      <x v="496"/>
      <x v="7938"/>
    </i>
    <i r="2">
      <x v="6339"/>
      <x/>
      <x v="462"/>
      <x v="7927"/>
    </i>
    <i r="2">
      <x v="6378"/>
      <x/>
      <x v="434"/>
      <x v="7941"/>
    </i>
    <i r="2">
      <x v="7999"/>
      <x/>
      <x v="606"/>
      <x/>
    </i>
    <i t="blank">
      <x v="19"/>
    </i>
    <i>
      <x v="21"/>
      <x v="4"/>
      <x v="2504"/>
      <x/>
      <x v="581"/>
      <x v="7610"/>
    </i>
    <i r="2">
      <x v="2588"/>
      <x/>
      <x v="73"/>
      <x v="113"/>
    </i>
    <i r="4">
      <x v="198"/>
      <x v="113"/>
    </i>
    <i r="4">
      <x v="228"/>
      <x v="113"/>
    </i>
    <i r="4">
      <x v="328"/>
      <x v="113"/>
    </i>
    <i r="2">
      <x v="2826"/>
      <x/>
      <x v="16"/>
      <x v="7601"/>
    </i>
    <i r="4">
      <x v="177"/>
      <x v="7601"/>
    </i>
    <i r="2">
      <x v="2929"/>
      <x/>
      <x v="59"/>
      <x v="103"/>
    </i>
    <i r="4">
      <x v="167"/>
      <x v="103"/>
    </i>
    <i r="2">
      <x v="2977"/>
      <x/>
      <x v="111"/>
      <x v="7965"/>
    </i>
    <i r="2">
      <x v="3276"/>
      <x/>
      <x v="290"/>
      <x v="7607"/>
    </i>
    <i r="2">
      <x v="4199"/>
      <x/>
      <x v="265"/>
      <x v="7961"/>
    </i>
    <i r="2">
      <x v="4731"/>
      <x/>
      <x v="280"/>
      <x v="7955"/>
    </i>
    <i r="2">
      <x v="4743"/>
      <x/>
      <x v="34"/>
      <x v="7967"/>
    </i>
    <i r="2">
      <x v="5941"/>
      <x/>
      <x v="493"/>
      <x v="7951"/>
    </i>
    <i r="2">
      <x v="7541"/>
      <x/>
      <x v="630"/>
      <x v="7966"/>
    </i>
    <i r="2">
      <x v="7999"/>
      <x/>
      <x v="606"/>
      <x/>
    </i>
    <i t="blank">
      <x v="21"/>
    </i>
    <i>
      <x v="22"/>
      <x v="4"/>
      <x v="7828"/>
      <x/>
      <x v="272"/>
      <x v="7830"/>
    </i>
    <i r="2">
      <x v="7999"/>
      <x/>
      <x v="606"/>
      <x/>
    </i>
    <i t="blank">
      <x v="22"/>
    </i>
    <i>
      <x v="23"/>
      <x v="4"/>
      <x v="3636"/>
      <x/>
      <x v="249"/>
      <x v="86"/>
    </i>
    <i r="4">
      <x v="317"/>
      <x v="86"/>
    </i>
    <i r="2">
      <x v="3780"/>
      <x/>
      <x v="156"/>
      <x v="7613"/>
    </i>
    <i r="4">
      <x v="429"/>
      <x v="7613"/>
    </i>
    <i r="4">
      <x v="498"/>
      <x v="7613"/>
    </i>
    <i r="2">
      <x v="4158"/>
      <x/>
      <x v="474"/>
      <x v="74"/>
    </i>
    <i r="2">
      <x v="4406"/>
      <x/>
      <x v="219"/>
      <x v="66"/>
    </i>
    <i r="4">
      <x v="524"/>
      <x v="66"/>
    </i>
    <i r="2">
      <x v="4453"/>
      <x/>
      <x v="193"/>
      <x v="7977"/>
    </i>
    <i r="2">
      <x v="4536"/>
      <x/>
      <x v="437"/>
      <x v="60"/>
    </i>
    <i r="4">
      <x v="564"/>
      <x v="60"/>
    </i>
    <i r="2">
      <x v="4830"/>
      <x/>
      <x v="447"/>
      <x v="7812"/>
    </i>
    <i r="2">
      <x v="5847"/>
      <x/>
      <x v="7"/>
      <x v="7934"/>
    </i>
    <i r="2">
      <x v="6071"/>
      <x/>
      <x v="515"/>
      <x v="7799"/>
    </i>
    <i r="2">
      <x v="6278"/>
      <x/>
      <x v="210"/>
      <x v="7897"/>
    </i>
    <i r="2">
      <x v="6901"/>
      <x/>
      <x v="44"/>
      <x v="7981"/>
    </i>
    <i r="2">
      <x v="7737"/>
      <x/>
      <x v="631"/>
      <x v="7973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606"/>
      <x/>
    </i>
    <i t="blank">
      <x v="24"/>
    </i>
    <i>
      <x v="25"/>
      <x v="4"/>
      <x v="5103"/>
      <x/>
      <x v="106"/>
      <x v="7807"/>
    </i>
    <i r="3">
      <x v="5"/>
      <x v="259"/>
      <x v="7807"/>
    </i>
    <i r="2">
      <x v="6198"/>
      <x/>
      <x v="445"/>
      <x v="7952"/>
    </i>
    <i r="2">
      <x v="6254"/>
      <x/>
      <x v="633"/>
      <x v="7602"/>
    </i>
    <i r="2">
      <x v="7999"/>
      <x/>
      <x v="606"/>
      <x/>
    </i>
    <i t="blank">
      <x v="25"/>
    </i>
    <i>
      <x v="26"/>
      <x v="4"/>
      <x v="3780"/>
      <x/>
      <x v="512"/>
      <x v="7613"/>
    </i>
    <i r="2">
      <x v="4657"/>
      <x/>
      <x v="390"/>
      <x v="7996"/>
    </i>
    <i r="2">
      <x v="6449"/>
      <x/>
      <x v="506"/>
      <x v="7615"/>
    </i>
    <i r="2">
      <x v="7999"/>
      <x/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3" firstHeaderRow="1" firstDataRow="1" firstDataCol="1"/>
  <pivotFields count="1">
    <pivotField axis="axisRow" showAll="0" includeNewItemsInFilter="1" sortType="ascending" defaultSubtotal="0">
      <items count="151">
        <item m="1" x="34"/>
        <item x="0"/>
        <item m="1" x="61"/>
        <item m="1" x="81"/>
        <item m="1" x="62"/>
        <item x="1"/>
        <item m="1" x="58"/>
        <item m="1" x="59"/>
        <item m="1" x="45"/>
        <item m="1" x="133"/>
        <item m="1" x="60"/>
        <item m="1" x="94"/>
        <item m="1" x="3"/>
        <item m="1" x="132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70"/>
        <item m="1" x="71"/>
        <item m="1" x="15"/>
        <item m="1" x="16"/>
        <item m="1" x="72"/>
        <item m="1" x="73"/>
        <item m="1" x="134"/>
        <item m="1" x="35"/>
        <item m="1" x="135"/>
        <item m="1" x="36"/>
        <item m="1" x="46"/>
        <item m="1" x="82"/>
        <item m="1" x="47"/>
        <item m="1" x="74"/>
        <item m="1" x="136"/>
        <item m="1" x="75"/>
        <item m="1" x="137"/>
        <item m="1" x="76"/>
        <item m="1" x="138"/>
        <item m="1" x="77"/>
        <item m="1" x="139"/>
        <item m="1" x="78"/>
        <item m="1" x="140"/>
        <item m="1" x="79"/>
        <item m="1" x="141"/>
        <item m="1" x="80"/>
        <item m="1" x="83"/>
        <item m="1" x="4"/>
        <item m="1" x="142"/>
        <item m="1" x="143"/>
        <item m="1" x="37"/>
        <item m="1" x="144"/>
        <item m="1" x="38"/>
        <item m="1" x="145"/>
        <item m="1" x="39"/>
        <item m="1" x="146"/>
        <item m="1" x="40"/>
        <item m="1" x="147"/>
        <item m="1" x="41"/>
        <item m="1" x="148"/>
        <item m="1" x="42"/>
        <item m="1" x="149"/>
        <item m="1" x="43"/>
        <item m="1" x="150"/>
        <item m="1" x="44"/>
        <item m="1" x="122"/>
        <item m="1" x="123"/>
        <item m="1" x="63"/>
        <item m="1" x="64"/>
        <item m="1" x="65"/>
        <item m="1" x="66"/>
        <item m="1" x="67"/>
        <item m="1" x="68"/>
        <item m="1" x="69"/>
        <item m="1" x="124"/>
        <item m="1" x="125"/>
        <item m="1" x="126"/>
        <item m="1" x="127"/>
        <item m="1" x="128"/>
        <item m="1" x="129"/>
        <item m="1" x="130"/>
        <item m="1" x="131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24"/>
        <item m="1" x="25"/>
        <item m="1" x="26"/>
        <item m="1" x="105"/>
        <item m="1" x="48"/>
        <item m="1" x="106"/>
        <item m="1" x="49"/>
        <item m="1" x="27"/>
        <item m="1" x="107"/>
        <item m="1" x="28"/>
        <item m="1" x="108"/>
        <item m="1" x="29"/>
        <item m="1" x="109"/>
        <item m="1" x="30"/>
        <item m="1" x="110"/>
        <item m="1" x="31"/>
        <item m="1" x="111"/>
        <item m="1" x="32"/>
        <item m="1" x="112"/>
        <item m="1" x="33"/>
        <item m="1" x="113"/>
        <item m="1" x="114"/>
        <item m="1" x="50"/>
        <item m="1" x="115"/>
        <item m="1" x="51"/>
        <item m="1" x="116"/>
        <item m="1" x="52"/>
        <item m="1" x="117"/>
        <item m="1" x="53"/>
        <item m="1" x="118"/>
        <item m="1" x="54"/>
        <item m="1" x="119"/>
        <item m="1" x="55"/>
        <item m="1" x="120"/>
        <item m="1" x="56"/>
        <item m="1" x="121"/>
        <item m="1" x="57"/>
        <item m="1" x="84"/>
        <item m="1" x="85"/>
        <item m="1" x="17"/>
        <item m="1" x="18"/>
        <item m="1" x="19"/>
        <item m="1" x="20"/>
        <item m="1" x="21"/>
        <item m="1" x="22"/>
        <item m="1" x="23"/>
        <item m="1" x="86"/>
        <item m="1" x="87"/>
        <item m="1" x="88"/>
        <item m="1" x="89"/>
        <item m="1" x="90"/>
        <item m="1" x="91"/>
        <item m="1" x="92"/>
        <item m="1" x="93"/>
        <item h="1" x="2"/>
      </items>
    </pivotField>
  </pivotFields>
  <rowFields count="1">
    <field x="0"/>
  </rowFields>
  <rowItems count="2">
    <i>
      <x v="1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14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0">
    <i>
      <x v="2"/>
      <x v="1"/>
    </i>
    <i r="1">
      <x v="11"/>
    </i>
    <i r="1">
      <x v="18"/>
    </i>
    <i r="1">
      <x v="26"/>
    </i>
    <i r="1">
      <x v="45"/>
    </i>
    <i t="blank">
      <x v="2"/>
    </i>
    <i>
      <x v="3"/>
      <x v="1"/>
    </i>
    <i r="1">
      <x v="12"/>
    </i>
    <i r="1">
      <x v="13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279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18">
        <item x="69"/>
        <item x="0"/>
        <item x="188"/>
        <item x="189"/>
        <item x="414"/>
        <item x="483"/>
        <item x="450"/>
        <item x="521"/>
        <item x="358"/>
        <item x="451"/>
        <item x="522"/>
        <item x="359"/>
        <item x="415"/>
        <item x="190"/>
        <item x="111"/>
        <item x="112"/>
        <item x="452"/>
        <item x="523"/>
        <item x="360"/>
        <item x="361"/>
        <item x="300"/>
        <item x="301"/>
        <item x="416"/>
        <item x="484"/>
        <item x="191"/>
        <item x="236"/>
        <item x="570"/>
        <item x="237"/>
        <item x="1"/>
        <item x="2"/>
        <item x="302"/>
        <item x="169"/>
        <item x="170"/>
        <item x="453"/>
        <item x="167"/>
        <item x="238"/>
        <item x="362"/>
        <item x="77"/>
        <item x="303"/>
        <item x="113"/>
        <item x="524"/>
        <item x="192"/>
        <item x="239"/>
        <item x="166"/>
        <item x="304"/>
        <item x="78"/>
        <item x="79"/>
        <item x="193"/>
        <item x="3"/>
        <item x="571"/>
        <item x="572"/>
        <item x="573"/>
        <item x="574"/>
        <item x="575"/>
        <item x="576"/>
        <item x="454"/>
        <item x="171"/>
        <item x="172"/>
        <item x="455"/>
        <item x="456"/>
        <item x="457"/>
        <item x="525"/>
        <item x="363"/>
        <item x="364"/>
        <item x="80"/>
        <item x="4"/>
        <item x="5"/>
        <item x="72"/>
        <item x="6"/>
        <item x="7"/>
        <item x="526"/>
        <item x="8"/>
        <item x="9"/>
        <item x="10"/>
        <item x="417"/>
        <item x="485"/>
        <item x="527"/>
        <item x="114"/>
        <item x="486"/>
        <item x="240"/>
        <item x="365"/>
        <item x="528"/>
        <item x="305"/>
        <item x="115"/>
        <item x="241"/>
        <item x="194"/>
        <item x="81"/>
        <item x="242"/>
        <item x="529"/>
        <item x="530"/>
        <item x="531"/>
        <item x="366"/>
        <item x="367"/>
        <item x="601"/>
        <item x="418"/>
        <item x="73"/>
        <item x="11"/>
        <item x="195"/>
        <item x="368"/>
        <item x="602"/>
        <item x="116"/>
        <item x="306"/>
        <item x="369"/>
        <item x="307"/>
        <item x="117"/>
        <item x="196"/>
        <item x="243"/>
        <item x="532"/>
        <item x="244"/>
        <item x="458"/>
        <item x="533"/>
        <item x="370"/>
        <item m="1" x="617"/>
        <item x="419"/>
        <item x="118"/>
        <item x="487"/>
        <item x="197"/>
        <item x="245"/>
        <item x="173"/>
        <item x="119"/>
        <item x="198"/>
        <item x="174"/>
        <item x="246"/>
        <item x="175"/>
        <item x="176"/>
        <item x="308"/>
        <item x="371"/>
        <item x="12"/>
        <item x="309"/>
        <item x="310"/>
        <item x="311"/>
        <item x="312"/>
        <item x="313"/>
        <item x="314"/>
        <item x="459"/>
        <item x="13"/>
        <item x="534"/>
        <item x="315"/>
        <item x="372"/>
        <item x="247"/>
        <item x="82"/>
        <item x="199"/>
        <item x="248"/>
        <item x="14"/>
        <item x="120"/>
        <item x="121"/>
        <item x="249"/>
        <item x="316"/>
        <item x="460"/>
        <item x="200"/>
        <item x="420"/>
        <item x="15"/>
        <item x="577"/>
        <item x="317"/>
        <item x="461"/>
        <item x="16"/>
        <item x="17"/>
        <item x="122"/>
        <item x="177"/>
        <item x="18"/>
        <item x="19"/>
        <item x="578"/>
        <item x="603"/>
        <item x="535"/>
        <item x="123"/>
        <item x="579"/>
        <item x="83"/>
        <item x="373"/>
        <item x="201"/>
        <item x="374"/>
        <item x="84"/>
        <item x="318"/>
        <item x="250"/>
        <item x="536"/>
        <item x="251"/>
        <item x="124"/>
        <item x="462"/>
        <item x="125"/>
        <item x="421"/>
        <item x="252"/>
        <item x="202"/>
        <item x="537"/>
        <item x="375"/>
        <item x="126"/>
        <item x="319"/>
        <item x="203"/>
        <item x="253"/>
        <item x="85"/>
        <item x="254"/>
        <item x="580"/>
        <item x="488"/>
        <item x="568"/>
        <item x="569"/>
        <item x="410"/>
        <item x="411"/>
        <item x="412"/>
        <item x="413"/>
        <item x="296"/>
        <item x="298"/>
        <item x="299"/>
        <item x="297"/>
        <item x="357"/>
        <item x="449"/>
        <item x="71"/>
        <item x="70"/>
        <item x="20"/>
        <item x="320"/>
        <item x="321"/>
        <item x="376"/>
        <item x="255"/>
        <item x="322"/>
        <item x="127"/>
        <item x="86"/>
        <item x="204"/>
        <item x="256"/>
        <item x="604"/>
        <item x="605"/>
        <item x="581"/>
        <item x="606"/>
        <item x="463"/>
        <item x="21"/>
        <item x="22"/>
        <item x="464"/>
        <item x="538"/>
        <item x="377"/>
        <item x="128"/>
        <item x="422"/>
        <item x="489"/>
        <item x="205"/>
        <item x="257"/>
        <item x="258"/>
        <item x="129"/>
        <item x="206"/>
        <item x="87"/>
        <item x="465"/>
        <item x="23"/>
        <item x="378"/>
        <item x="490"/>
        <item x="259"/>
        <item x="88"/>
        <item x="466"/>
        <item x="260"/>
        <item x="323"/>
        <item x="467"/>
        <item x="261"/>
        <item x="423"/>
        <item x="24"/>
        <item x="89"/>
        <item x="178"/>
        <item x="539"/>
        <item x="424"/>
        <item x="540"/>
        <item x="130"/>
        <item x="207"/>
        <item x="491"/>
        <item x="262"/>
        <item x="425"/>
        <item x="131"/>
        <item x="492"/>
        <item x="208"/>
        <item x="263"/>
        <item x="379"/>
        <item x="426"/>
        <item x="427"/>
        <item x="428"/>
        <item x="429"/>
        <item x="430"/>
        <item x="90"/>
        <item x="431"/>
        <item x="432"/>
        <item x="380"/>
        <item x="381"/>
        <item x="468"/>
        <item x="541"/>
        <item x="264"/>
        <item x="324"/>
        <item x="325"/>
        <item x="132"/>
        <item x="133"/>
        <item x="433"/>
        <item x="493"/>
        <item x="25"/>
        <item x="26"/>
        <item x="27"/>
        <item x="91"/>
        <item x="209"/>
        <item x="28"/>
        <item x="29"/>
        <item x="434"/>
        <item x="326"/>
        <item x="134"/>
        <item x="542"/>
        <item x="382"/>
        <item x="135"/>
        <item x="327"/>
        <item x="210"/>
        <item x="265"/>
        <item x="92"/>
        <item x="266"/>
        <item x="30"/>
        <item x="31"/>
        <item x="93"/>
        <item x="32"/>
        <item x="469"/>
        <item x="110"/>
        <item x="136"/>
        <item x="33"/>
        <item x="267"/>
        <item x="470"/>
        <item x="383"/>
        <item x="384"/>
        <item x="137"/>
        <item x="138"/>
        <item x="268"/>
        <item x="328"/>
        <item x="329"/>
        <item x="211"/>
        <item x="435"/>
        <item x="494"/>
        <item x="179"/>
        <item x="94"/>
        <item x="34"/>
        <item x="35"/>
        <item x="543"/>
        <item x="269"/>
        <item x="495"/>
        <item x="544"/>
        <item x="36"/>
        <item x="496"/>
        <item x="497"/>
        <item x="498"/>
        <item x="499"/>
        <item x="500"/>
        <item x="501"/>
        <item x="270"/>
        <item x="502"/>
        <item x="168"/>
        <item x="75"/>
        <item x="139"/>
        <item x="212"/>
        <item x="37"/>
        <item x="38"/>
        <item x="582"/>
        <item x="503"/>
        <item x="39"/>
        <item x="385"/>
        <item x="330"/>
        <item x="331"/>
        <item x="40"/>
        <item x="41"/>
        <item x="583"/>
        <item x="180"/>
        <item x="471"/>
        <item x="436"/>
        <item x="213"/>
        <item x="214"/>
        <item x="607"/>
        <item x="545"/>
        <item x="437"/>
        <item x="95"/>
        <item x="546"/>
        <item x="386"/>
        <item x="332"/>
        <item x="140"/>
        <item x="215"/>
        <item x="271"/>
        <item x="96"/>
        <item x="272"/>
        <item x="42"/>
        <item x="333"/>
        <item x="43"/>
        <item x="334"/>
        <item x="44"/>
        <item x="387"/>
        <item x="388"/>
        <item x="547"/>
        <item x="335"/>
        <item x="336"/>
        <item x="438"/>
        <item x="141"/>
        <item x="142"/>
        <item x="504"/>
        <item x="216"/>
        <item x="273"/>
        <item x="45"/>
        <item x="584"/>
        <item x="76"/>
        <item x="143"/>
        <item x="46"/>
        <item x="274"/>
        <item x="548"/>
        <item x="389"/>
        <item x="337"/>
        <item x="144"/>
        <item x="217"/>
        <item x="97"/>
        <item x="275"/>
        <item x="608"/>
        <item x="181"/>
        <item x="549"/>
        <item x="276"/>
        <item x="609"/>
        <item x="390"/>
        <item x="391"/>
        <item x="550"/>
        <item x="338"/>
        <item x="339"/>
        <item x="472"/>
        <item x="439"/>
        <item x="145"/>
        <item x="146"/>
        <item x="505"/>
        <item x="218"/>
        <item x="277"/>
        <item x="473"/>
        <item x="98"/>
        <item x="551"/>
        <item x="99"/>
        <item x="182"/>
        <item x="392"/>
        <item x="506"/>
        <item x="507"/>
        <item x="278"/>
        <item x="474"/>
        <item x="552"/>
        <item x="393"/>
        <item x="394"/>
        <item x="340"/>
        <item x="341"/>
        <item x="440"/>
        <item x="147"/>
        <item x="148"/>
        <item x="508"/>
        <item x="219"/>
        <item x="233"/>
        <item x="553"/>
        <item x="342"/>
        <item x="343"/>
        <item x="149"/>
        <item x="150"/>
        <item x="475"/>
        <item x="441"/>
        <item x="509"/>
        <item x="279"/>
        <item x="220"/>
        <item x="395"/>
        <item x="396"/>
        <item x="151"/>
        <item x="183"/>
        <item x="554"/>
        <item x="555"/>
        <item x="397"/>
        <item x="235"/>
        <item x="556"/>
        <item x="152"/>
        <item x="344"/>
        <item x="221"/>
        <item x="100"/>
        <item x="280"/>
        <item x="281"/>
        <item x="222"/>
        <item x="585"/>
        <item x="586"/>
        <item x="587"/>
        <item x="588"/>
        <item x="589"/>
        <item x="590"/>
        <item x="591"/>
        <item x="557"/>
        <item x="592"/>
        <item x="282"/>
        <item x="283"/>
        <item x="284"/>
        <item x="285"/>
        <item x="286"/>
        <item x="398"/>
        <item x="47"/>
        <item x="101"/>
        <item x="593"/>
        <item x="610"/>
        <item x="611"/>
        <item x="510"/>
        <item x="48"/>
        <item x="558"/>
        <item x="442"/>
        <item x="345"/>
        <item x="102"/>
        <item x="103"/>
        <item x="184"/>
        <item x="594"/>
        <item x="511"/>
        <item x="512"/>
        <item x="399"/>
        <item x="49"/>
        <item x="50"/>
        <item x="346"/>
        <item x="223"/>
        <item x="595"/>
        <item x="513"/>
        <item x="443"/>
        <item x="559"/>
        <item x="51"/>
        <item x="52"/>
        <item x="596"/>
        <item x="53"/>
        <item x="185"/>
        <item x="54"/>
        <item x="476"/>
        <item x="153"/>
        <item x="154"/>
        <item x="155"/>
        <item x="104"/>
        <item x="514"/>
        <item x="224"/>
        <item x="347"/>
        <item x="55"/>
        <item x="56"/>
        <item x="57"/>
        <item x="58"/>
        <item x="59"/>
        <item x="186"/>
        <item x="60"/>
        <item x="61"/>
        <item x="477"/>
        <item x="348"/>
        <item x="478"/>
        <item x="560"/>
        <item x="400"/>
        <item x="287"/>
        <item x="156"/>
        <item x="444"/>
        <item x="515"/>
        <item x="225"/>
        <item x="401"/>
        <item x="226"/>
        <item x="402"/>
        <item x="403"/>
        <item x="288"/>
        <item x="349"/>
        <item x="350"/>
        <item x="157"/>
        <item x="158"/>
        <item x="445"/>
        <item x="516"/>
        <item x="479"/>
        <item x="561"/>
        <item x="227"/>
        <item x="480"/>
        <item x="562"/>
        <item x="404"/>
        <item x="405"/>
        <item x="289"/>
        <item x="351"/>
        <item x="352"/>
        <item x="159"/>
        <item x="160"/>
        <item x="446"/>
        <item x="517"/>
        <item x="228"/>
        <item x="161"/>
        <item x="229"/>
        <item x="290"/>
        <item x="612"/>
        <item x="613"/>
        <item x="105"/>
        <item x="518"/>
        <item x="447"/>
        <item x="406"/>
        <item x="187"/>
        <item x="62"/>
        <item x="162"/>
        <item x="63"/>
        <item x="563"/>
        <item x="291"/>
        <item x="614"/>
        <item x="407"/>
        <item x="106"/>
        <item x="230"/>
        <item x="481"/>
        <item x="107"/>
        <item x="108"/>
        <item x="109"/>
        <item x="519"/>
        <item x="64"/>
        <item x="353"/>
        <item x="292"/>
        <item x="354"/>
        <item x="564"/>
        <item x="65"/>
        <item x="293"/>
        <item x="294"/>
        <item x="482"/>
        <item x="565"/>
        <item x="408"/>
        <item x="409"/>
        <item x="355"/>
        <item x="356"/>
        <item x="448"/>
        <item x="163"/>
        <item x="164"/>
        <item x="520"/>
        <item x="231"/>
        <item x="232"/>
        <item x="295"/>
        <item x="165"/>
        <item x="566"/>
        <item x="66"/>
        <item x="67"/>
        <item x="74"/>
        <item x="567"/>
        <item x="597"/>
        <item x="598"/>
        <item x="234"/>
        <item x="615"/>
        <item x="599"/>
        <item x="600"/>
        <item x="68"/>
        <item x="6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69"/>
        <item x="70"/>
        <item x="71"/>
        <item x="72"/>
        <item m="1" x="732"/>
        <item x="73"/>
        <item x="74"/>
        <item x="75"/>
        <item x="76"/>
        <item x="77"/>
        <item x="78"/>
        <item m="1" x="711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8"/>
        <item x="113"/>
        <item x="114"/>
        <item m="1" x="67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2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m="1" x="736"/>
        <item x="241"/>
        <item x="242"/>
        <item x="243"/>
        <item x="244"/>
        <item m="1" x="782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m="1" x="773"/>
        <item x="306"/>
        <item x="307"/>
        <item x="308"/>
        <item x="309"/>
        <item x="310"/>
        <item m="1" x="663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m="1" x="772"/>
        <item x="369"/>
        <item x="370"/>
        <item m="1" x="647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735"/>
        <item x="424"/>
        <item x="426"/>
        <item x="427"/>
        <item x="428"/>
        <item m="1" x="763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m="1" x="644"/>
        <item x="465"/>
        <item x="466"/>
        <item m="1" x="660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m="1" x="652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m="1" x="731"/>
        <item x="540"/>
        <item x="541"/>
        <item x="542"/>
        <item x="543"/>
        <item m="1" x="745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m="1" x="705"/>
        <item x="592"/>
        <item x="593"/>
        <item x="594"/>
        <item m="1" x="716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m="1" x="655"/>
        <item x="627"/>
        <item x="628"/>
        <item x="630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m="1" x="682"/>
        <item m="1" x="684"/>
        <item m="1" x="686"/>
        <item m="1" x="688"/>
        <item m="1" x="690"/>
        <item m="1" x="692"/>
        <item m="1" x="694"/>
        <item m="1" x="696"/>
        <item m="1" x="698"/>
        <item m="1" x="700"/>
        <item m="1" x="702"/>
        <item m="1" x="704"/>
        <item m="1" x="708"/>
        <item m="1" x="710"/>
        <item m="1" x="713"/>
        <item m="1" x="715"/>
        <item m="1" x="718"/>
        <item m="1" x="720"/>
        <item m="1" x="722"/>
        <item m="1" x="724"/>
        <item m="1" x="726"/>
        <item m="1" x="728"/>
        <item m="1" x="730"/>
        <item m="1" x="734"/>
        <item m="1" x="738"/>
        <item m="1" x="740"/>
        <item m="1" x="742"/>
        <item m="1" x="744"/>
        <item m="1" x="747"/>
        <item m="1" x="749"/>
        <item m="1" x="751"/>
        <item m="1" x="753"/>
        <item m="1" x="755"/>
        <item m="1" x="757"/>
        <item m="1" x="760"/>
        <item m="1" x="762"/>
        <item m="1" x="765"/>
        <item m="1" x="767"/>
        <item m="1" x="769"/>
        <item m="1" x="771"/>
        <item m="1" x="775"/>
        <item m="1" x="777"/>
        <item m="1" x="779"/>
        <item m="1" x="781"/>
        <item m="1" x="784"/>
        <item m="1" x="646"/>
        <item m="1" x="649"/>
        <item m="1" x="651"/>
        <item m="1" x="654"/>
        <item m="1" x="657"/>
        <item m="1" x="659"/>
        <item m="1" x="662"/>
        <item m="1" x="665"/>
        <item m="1" x="666"/>
        <item m="1" x="667"/>
        <item m="1" x="668"/>
        <item m="1" x="670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9"/>
        <item m="1" x="691"/>
        <item m="1" x="693"/>
        <item m="1" x="695"/>
        <item m="1" x="697"/>
        <item m="1" x="699"/>
        <item m="1" x="701"/>
        <item m="1" x="703"/>
        <item m="1" x="706"/>
        <item m="1" x="709"/>
        <item m="1" x="712"/>
        <item m="1" x="714"/>
        <item m="1" x="717"/>
        <item m="1" x="719"/>
        <item m="1" x="721"/>
        <item m="1" x="723"/>
        <item m="1" x="725"/>
        <item m="1" x="727"/>
        <item m="1" x="729"/>
        <item m="1" x="733"/>
        <item m="1" x="737"/>
        <item m="1" x="739"/>
        <item m="1" x="741"/>
        <item m="1" x="743"/>
        <item m="1" x="746"/>
        <item m="1" x="748"/>
        <item m="1" x="750"/>
        <item m="1" x="754"/>
        <item m="1" x="756"/>
        <item m="1" x="759"/>
        <item m="1" x="761"/>
        <item m="1" x="764"/>
        <item m="1" x="766"/>
        <item m="1" x="768"/>
        <item m="1" x="770"/>
        <item m="1" x="774"/>
        <item m="1" x="776"/>
        <item m="1" x="778"/>
        <item m="1" x="780"/>
        <item m="1" x="783"/>
        <item m="1" x="645"/>
        <item m="1" x="648"/>
        <item m="1" x="650"/>
        <item m="1" x="653"/>
        <item m="1" x="656"/>
        <item x="69"/>
        <item x="643"/>
        <item x="580"/>
        <item x="629"/>
        <item x="634"/>
        <item m="1" x="671"/>
        <item m="1" x="677"/>
        <item m="1" x="752"/>
        <item m="1" x="658"/>
        <item m="1" x="661"/>
        <item m="1" x="664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5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275">
    <i>
      <x/>
      <x v="1"/>
      <x/>
    </i>
    <i r="1">
      <x v="48"/>
      <x v="3"/>
    </i>
    <i r="1">
      <x v="65"/>
      <x v="4"/>
    </i>
    <i r="1">
      <x v="68"/>
      <x v="6"/>
    </i>
    <i r="1">
      <x v="71"/>
      <x v="8"/>
    </i>
    <i r="1">
      <x v="72"/>
      <x v="9"/>
    </i>
    <i r="1">
      <x v="155"/>
      <x v="16"/>
    </i>
    <i r="1">
      <x v="159"/>
      <x v="18"/>
    </i>
    <i r="1">
      <x v="348"/>
      <x v="40"/>
    </i>
    <i r="1">
      <x v="368"/>
      <x v="42"/>
    </i>
    <i r="1">
      <x v="501"/>
      <x v="51"/>
    </i>
    <i r="1">
      <x v="583"/>
      <x v="64"/>
    </i>
    <i r="1">
      <x v="607"/>
      <x v="67"/>
    </i>
    <i t="blank">
      <x/>
    </i>
    <i>
      <x v="1"/>
      <x v="1"/>
      <x v="70"/>
    </i>
    <i t="blank">
      <x v="1"/>
    </i>
    <i>
      <x v="2"/>
      <x v="1"/>
      <x v="74"/>
    </i>
    <i t="blank">
      <x v="2"/>
    </i>
    <i>
      <x v="3"/>
      <x v="1"/>
      <x v="81"/>
    </i>
    <i r="1">
      <x v="37"/>
      <x v="768"/>
    </i>
    <i r="1">
      <x v="46"/>
      <x v="83"/>
    </i>
    <i r="1">
      <x v="86"/>
      <x v="769"/>
    </i>
    <i r="1">
      <x v="140"/>
      <x v="85"/>
    </i>
    <i r="1">
      <x v="166"/>
      <x v="86"/>
    </i>
    <i r="1">
      <x v="170"/>
      <x v="87"/>
    </i>
    <i r="1">
      <x v="187"/>
      <x v="88"/>
    </i>
    <i r="1">
      <x v="212"/>
      <x v="89"/>
    </i>
    <i r="1">
      <x v="297"/>
      <x v="94"/>
    </i>
    <i r="1">
      <x v="366"/>
      <x v="98"/>
    </i>
    <i r="1">
      <x v="395"/>
      <x v="99"/>
    </i>
    <i r="1">
      <x v="415"/>
      <x v="100"/>
    </i>
    <i r="1">
      <x v="417"/>
      <x v="101"/>
    </i>
    <i r="1">
      <x v="457"/>
      <x v="102"/>
    </i>
    <i r="1">
      <x v="511"/>
      <x v="106"/>
    </i>
    <i t="blank">
      <x v="3"/>
    </i>
    <i>
      <x v="4"/>
      <x v="1"/>
      <x v="113"/>
    </i>
    <i t="blank">
      <x v="4"/>
    </i>
    <i>
      <x v="5"/>
      <x v="1"/>
      <x v="116"/>
    </i>
    <i r="1">
      <x v="14"/>
      <x v="117"/>
    </i>
    <i r="1">
      <x v="39"/>
      <x v="119"/>
    </i>
    <i r="1">
      <x v="83"/>
      <x v="121"/>
    </i>
    <i r="1">
      <x v="100"/>
      <x v="122"/>
    </i>
    <i r="1">
      <x v="104"/>
      <x v="123"/>
    </i>
    <i r="1">
      <x v="114"/>
      <x v="124"/>
    </i>
    <i r="1">
      <x v="175"/>
      <x v="129"/>
    </i>
    <i r="1">
      <x v="183"/>
      <x v="130"/>
    </i>
    <i r="1">
      <x v="211"/>
      <x v="131"/>
    </i>
    <i r="1">
      <x v="277"/>
      <x v="136"/>
    </i>
    <i r="1">
      <x v="293"/>
      <x v="139"/>
    </i>
    <i r="1">
      <x v="311"/>
      <x v="141"/>
    </i>
    <i r="1">
      <x v="363"/>
      <x v="144"/>
    </i>
    <i r="1">
      <x v="379"/>
      <x v="145"/>
    </i>
    <i r="1">
      <x v="393"/>
      <x v="148"/>
    </i>
    <i r="1">
      <x v="409"/>
      <x v="149"/>
    </i>
    <i r="1">
      <x v="430"/>
      <x v="151"/>
    </i>
    <i r="1">
      <x v="438"/>
      <x v="153"/>
    </i>
    <i r="1">
      <x v="454"/>
      <x v="156"/>
    </i>
    <i r="1">
      <x v="508"/>
      <x v="157"/>
    </i>
    <i r="1">
      <x v="509"/>
      <x v="158"/>
    </i>
    <i r="1">
      <x v="529"/>
      <x v="160"/>
    </i>
    <i r="1">
      <x v="540"/>
      <x v="161"/>
    </i>
    <i r="1">
      <x v="554"/>
      <x v="163"/>
    </i>
    <i r="1">
      <x v="598"/>
      <x v="167"/>
    </i>
    <i t="blank">
      <x v="5"/>
    </i>
    <i>
      <x v="6"/>
      <x v="1"/>
      <x v="171"/>
    </i>
    <i r="1">
      <x v="336"/>
      <x v="174"/>
    </i>
    <i t="blank">
      <x v="6"/>
    </i>
    <i>
      <x v="7"/>
      <x v="1"/>
      <x v="176"/>
    </i>
    <i r="1">
      <x v="123"/>
      <x v="183"/>
    </i>
    <i r="1">
      <x v="520"/>
      <x v="194"/>
    </i>
    <i t="blank">
      <x v="7"/>
    </i>
    <i>
      <x v="8"/>
      <x v="1"/>
      <x v="196"/>
    </i>
    <i r="1">
      <x v="41"/>
      <x v="200"/>
    </i>
    <i r="1">
      <x v="85"/>
      <x v="202"/>
    </i>
    <i r="1">
      <x v="105"/>
      <x v="204"/>
    </i>
    <i r="1">
      <x v="116"/>
      <x v="205"/>
    </i>
    <i r="1">
      <x v="141"/>
      <x v="207"/>
    </i>
    <i r="1">
      <x v="168"/>
      <x v="209"/>
    </i>
    <i r="1">
      <x v="180"/>
      <x v="210"/>
    </i>
    <i r="1">
      <x v="185"/>
      <x v="211"/>
    </i>
    <i r="1">
      <x v="213"/>
      <x v="212"/>
    </i>
    <i r="1">
      <x v="295"/>
      <x v="218"/>
    </i>
    <i r="1">
      <x v="364"/>
      <x v="223"/>
    </i>
    <i r="1">
      <x v="394"/>
      <x v="774"/>
    </i>
    <i r="1">
      <x v="456"/>
      <x v="228"/>
    </i>
    <i r="1">
      <x v="513"/>
      <x v="231"/>
    </i>
    <i r="1">
      <x v="534"/>
      <x v="233"/>
    </i>
    <i t="blank">
      <x v="8"/>
    </i>
    <i>
      <x v="9"/>
      <x v="1"/>
      <x v="241"/>
    </i>
    <i t="blank">
      <x v="9"/>
    </i>
    <i>
      <x v="10"/>
      <x v="1"/>
      <x v="246"/>
    </i>
    <i r="1">
      <x v="27"/>
      <x v="248"/>
    </i>
    <i r="1">
      <x v="35"/>
      <x v="249"/>
    </i>
    <i r="1">
      <x v="42"/>
      <x v="250"/>
    </i>
    <i r="1">
      <x v="84"/>
      <x v="252"/>
    </i>
    <i r="1">
      <x v="87"/>
      <x v="253"/>
    </i>
    <i r="1">
      <x v="106"/>
      <x v="254"/>
    </i>
    <i r="1">
      <x v="108"/>
      <x v="255"/>
    </i>
    <i r="1">
      <x v="117"/>
      <x v="256"/>
    </i>
    <i r="1">
      <x v="139"/>
      <x v="258"/>
    </i>
    <i r="1">
      <x v="142"/>
      <x v="259"/>
    </i>
    <i r="1">
      <x v="172"/>
      <x v="261"/>
    </i>
    <i r="1">
      <x v="174"/>
      <x v="262"/>
    </i>
    <i r="1">
      <x v="186"/>
      <x v="264"/>
    </i>
    <i r="1">
      <x v="188"/>
      <x v="265"/>
    </i>
    <i r="1">
      <x v="209"/>
      <x v="266"/>
    </i>
    <i r="1">
      <x v="214"/>
      <x v="267"/>
    </i>
    <i r="1">
      <x v="296"/>
      <x v="276"/>
    </i>
    <i r="1">
      <x v="298"/>
      <x v="277"/>
    </i>
    <i r="1">
      <x v="365"/>
      <x v="775"/>
    </i>
    <i r="1">
      <x v="367"/>
      <x v="282"/>
    </i>
    <i r="1">
      <x v="389"/>
      <x v="284"/>
    </i>
    <i r="1">
      <x v="396"/>
      <x v="285"/>
    </i>
    <i r="1">
      <x v="400"/>
      <x v="776"/>
    </i>
    <i r="1">
      <x v="458"/>
      <x v="289"/>
    </i>
    <i r="1">
      <x v="459"/>
      <x v="290"/>
    </i>
    <i r="1">
      <x v="474"/>
      <x v="295"/>
    </i>
    <i r="1">
      <x v="573"/>
      <x v="300"/>
    </i>
    <i t="blank">
      <x v="10"/>
    </i>
    <i>
      <x v="11"/>
      <x v="1"/>
      <x v="306"/>
    </i>
    <i r="1">
      <x v="197"/>
      <x v="307"/>
    </i>
    <i r="1">
      <x v="198"/>
      <x v="309"/>
    </i>
    <i r="1">
      <x v="199"/>
      <x v="310"/>
    </i>
    <i r="1">
      <x v="200"/>
      <x v="308"/>
    </i>
    <i t="blank">
      <x v="11"/>
    </i>
    <i>
      <x v="12"/>
      <x v="1"/>
      <x v="312"/>
    </i>
    <i r="1">
      <x v="20"/>
      <x v="313"/>
    </i>
    <i r="1">
      <x v="38"/>
      <x v="316"/>
    </i>
    <i r="1">
      <x v="44"/>
      <x v="317"/>
    </i>
    <i r="1">
      <x v="82"/>
      <x v="318"/>
    </i>
    <i r="1">
      <x v="103"/>
      <x v="320"/>
    </i>
    <i r="1">
      <x v="137"/>
      <x v="328"/>
    </i>
    <i r="1">
      <x v="171"/>
      <x v="331"/>
    </i>
    <i r="1">
      <x v="184"/>
      <x v="332"/>
    </i>
    <i r="1">
      <x v="206"/>
      <x v="333"/>
    </i>
    <i r="1">
      <x v="210"/>
      <x v="335"/>
    </i>
    <i r="1">
      <x v="275"/>
      <x v="337"/>
    </i>
    <i r="1">
      <x v="294"/>
      <x v="340"/>
    </i>
    <i r="1">
      <x v="314"/>
      <x v="341"/>
    </i>
    <i r="1">
      <x v="346"/>
      <x v="343"/>
    </i>
    <i r="1">
      <x v="362"/>
      <x v="345"/>
    </i>
    <i r="1">
      <x v="376"/>
      <x v="348"/>
    </i>
    <i r="1">
      <x v="392"/>
      <x v="350"/>
    </i>
    <i r="1">
      <x v="405"/>
      <x v="351"/>
    </i>
    <i r="1">
      <x v="427"/>
      <x v="353"/>
    </i>
    <i r="1">
      <x v="436"/>
      <x v="355"/>
    </i>
    <i r="1">
      <x v="455"/>
      <x v="357"/>
    </i>
    <i r="1">
      <x v="485"/>
      <x v="358"/>
    </i>
    <i r="1">
      <x v="514"/>
      <x v="360"/>
    </i>
    <i r="1">
      <x v="538"/>
      <x v="361"/>
    </i>
    <i r="1">
      <x v="552"/>
      <x v="363"/>
    </i>
    <i r="1">
      <x v="553"/>
      <x v="364"/>
    </i>
    <i r="1">
      <x v="595"/>
      <x v="366"/>
    </i>
    <i t="blank">
      <x v="12"/>
    </i>
    <i>
      <x v="13"/>
      <x v="1"/>
      <x v="369"/>
    </i>
    <i t="blank">
      <x v="13"/>
    </i>
    <i>
      <x v="14"/>
      <x v="1"/>
      <x v="372"/>
    </i>
    <i r="1">
      <x v="18"/>
      <x v="375"/>
    </i>
    <i r="1">
      <x v="36"/>
      <x v="377"/>
    </i>
    <i r="1">
      <x v="80"/>
      <x v="380"/>
    </i>
    <i r="1">
      <x v="102"/>
      <x v="384"/>
    </i>
    <i r="1">
      <x v="111"/>
      <x v="385"/>
    </i>
    <i r="1">
      <x v="138"/>
      <x v="387"/>
    </i>
    <i r="1">
      <x v="169"/>
      <x v="389"/>
    </i>
    <i r="1">
      <x v="182"/>
      <x v="390"/>
    </i>
    <i r="1">
      <x v="208"/>
      <x v="391"/>
    </i>
    <i r="1">
      <x v="236"/>
      <x v="393"/>
    </i>
    <i r="1">
      <x v="270"/>
      <x v="395"/>
    </i>
    <i r="1">
      <x v="292"/>
      <x v="397"/>
    </i>
    <i r="1">
      <x v="309"/>
      <x v="398"/>
    </i>
    <i r="1">
      <x v="345"/>
      <x v="400"/>
    </i>
    <i r="1">
      <x v="361"/>
      <x v="401"/>
    </i>
    <i r="1">
      <x v="373"/>
      <x v="402"/>
    </i>
    <i r="1">
      <x v="391"/>
      <x v="404"/>
    </i>
    <i r="1">
      <x v="402"/>
      <x v="405"/>
    </i>
    <i r="1">
      <x v="425"/>
      <x v="408"/>
    </i>
    <i r="1">
      <x v="445"/>
      <x v="410"/>
    </i>
    <i r="1">
      <x v="451"/>
      <x v="412"/>
    </i>
    <i r="1">
      <x v="535"/>
      <x v="417"/>
    </i>
    <i r="1">
      <x v="549"/>
      <x v="419"/>
    </i>
    <i r="1">
      <x v="567"/>
      <x v="421"/>
    </i>
    <i r="1">
      <x v="593"/>
      <x v="423"/>
    </i>
    <i t="blank">
      <x v="14"/>
    </i>
    <i>
      <x v="15"/>
      <x v="1"/>
      <x v="425"/>
    </i>
    <i r="1">
      <x v="193"/>
      <x v="780"/>
    </i>
    <i r="1">
      <x v="194"/>
      <x v="426"/>
    </i>
    <i r="1">
      <x v="195"/>
      <x v="427"/>
    </i>
    <i t="blank">
      <x v="15"/>
    </i>
    <i>
      <x v="16"/>
      <x v="1"/>
      <x v="430"/>
    </i>
    <i r="1">
      <x v="22"/>
      <x v="433"/>
    </i>
    <i r="1">
      <x v="113"/>
      <x v="436"/>
    </i>
    <i r="1">
      <x v="279"/>
      <x v="450"/>
    </i>
    <i r="1">
      <x v="288"/>
      <x v="451"/>
    </i>
    <i r="1">
      <x v="317"/>
      <x v="452"/>
    </i>
    <i r="1">
      <x v="378"/>
      <x v="455"/>
    </i>
    <i r="1">
      <x v="408"/>
      <x v="456"/>
    </i>
    <i r="1">
      <x v="429"/>
      <x v="457"/>
    </i>
    <i r="1">
      <x v="441"/>
      <x v="458"/>
    </i>
    <i r="1">
      <x v="499"/>
      <x v="460"/>
    </i>
    <i r="1">
      <x v="542"/>
      <x v="462"/>
    </i>
    <i r="1">
      <x v="556"/>
      <x v="463"/>
    </i>
    <i r="1">
      <x v="597"/>
      <x v="465"/>
    </i>
    <i t="blank">
      <x v="16"/>
    </i>
    <i>
      <x v="17"/>
      <x v="1"/>
      <x v="467"/>
    </i>
    <i t="blank">
      <x v="17"/>
    </i>
    <i>
      <x v="18"/>
      <x v="1"/>
      <x v="470"/>
    </i>
    <i r="1">
      <x v="16"/>
      <x v="473"/>
    </i>
    <i r="1">
      <x v="55"/>
      <x v="475"/>
    </i>
    <i r="1">
      <x v="109"/>
      <x v="479"/>
    </i>
    <i r="1">
      <x v="134"/>
      <x v="480"/>
    </i>
    <i r="1">
      <x v="148"/>
      <x v="481"/>
    </i>
    <i r="1">
      <x v="176"/>
      <x v="483"/>
    </i>
    <i r="1">
      <x v="272"/>
      <x v="488"/>
    </i>
    <i r="1">
      <x v="308"/>
      <x v="782"/>
    </i>
    <i r="1">
      <x v="407"/>
      <x v="491"/>
    </i>
    <i r="1">
      <x v="423"/>
      <x v="493"/>
    </i>
    <i r="1">
      <x v="440"/>
      <x v="494"/>
    </i>
    <i r="1">
      <x v="544"/>
      <x v="498"/>
    </i>
    <i r="1">
      <x v="547"/>
      <x v="499"/>
    </i>
    <i r="1">
      <x v="591"/>
      <x v="501"/>
    </i>
    <i t="blank">
      <x v="18"/>
    </i>
    <i>
      <x v="19"/>
      <x v="1"/>
      <x v="503"/>
    </i>
    <i r="1">
      <x v="23"/>
      <x v="505"/>
    </i>
    <i r="1">
      <x v="115"/>
      <x v="508"/>
    </i>
    <i r="1">
      <x v="280"/>
      <x v="514"/>
    </i>
    <i r="1">
      <x v="318"/>
      <x v="515"/>
    </i>
    <i r="1">
      <x v="328"/>
      <x v="517"/>
    </i>
    <i r="1">
      <x v="343"/>
      <x v="524"/>
    </i>
    <i r="1">
      <x v="381"/>
      <x v="525"/>
    </i>
    <i r="1">
      <x v="411"/>
      <x v="526"/>
    </i>
    <i r="1">
      <x v="432"/>
      <x v="529"/>
    </i>
    <i r="1">
      <x v="442"/>
      <x v="530"/>
    </i>
    <i r="1">
      <x v="498"/>
      <x v="534"/>
    </i>
    <i r="1">
      <x v="531"/>
      <x v="783"/>
    </i>
    <i r="1">
      <x v="543"/>
      <x v="536"/>
    </i>
    <i r="1">
      <x v="557"/>
      <x v="537"/>
    </i>
    <i r="1">
      <x v="582"/>
      <x v="538"/>
    </i>
    <i r="1">
      <x v="600"/>
      <x v="539"/>
    </i>
    <i t="blank">
      <x v="19"/>
    </i>
    <i>
      <x v="20"/>
      <x v="1"/>
      <x v="541"/>
    </i>
    <i r="1">
      <x v="336"/>
      <x v="544"/>
    </i>
    <i t="blank">
      <x v="20"/>
    </i>
    <i>
      <x v="21"/>
      <x v="1"/>
      <x v="546"/>
    </i>
    <i r="1">
      <x v="40"/>
      <x v="550"/>
    </i>
    <i r="1">
      <x v="81"/>
      <x v="554"/>
    </i>
    <i r="1">
      <x v="90"/>
      <x v="557"/>
    </i>
    <i r="1">
      <x v="107"/>
      <x v="558"/>
    </i>
    <i r="1">
      <x v="110"/>
      <x v="559"/>
    </i>
    <i r="1">
      <x v="136"/>
      <x v="560"/>
    </i>
    <i r="1">
      <x v="163"/>
      <x v="561"/>
    </i>
    <i r="1">
      <x v="173"/>
      <x v="562"/>
    </i>
    <i r="1">
      <x v="181"/>
      <x v="563"/>
    </i>
    <i r="1">
      <x v="291"/>
      <x v="568"/>
    </i>
    <i r="1">
      <x v="360"/>
      <x v="572"/>
    </i>
    <i r="1">
      <x v="390"/>
      <x v="574"/>
    </i>
    <i r="1">
      <x v="399"/>
      <x v="575"/>
    </i>
    <i r="1">
      <x v="416"/>
      <x v="577"/>
    </i>
    <i r="1">
      <x v="453"/>
      <x v="759"/>
    </i>
    <i r="1">
      <x v="572"/>
      <x v="588"/>
    </i>
    <i r="1">
      <x v="609"/>
      <x v="592"/>
    </i>
    <i t="blank">
      <x v="21"/>
    </i>
    <i>
      <x v="22"/>
      <x v="1"/>
      <x v="594"/>
    </i>
    <i r="1">
      <x v="192"/>
      <x v="596"/>
    </i>
    <i t="blank">
      <x v="22"/>
    </i>
    <i>
      <x v="23"/>
      <x v="1"/>
      <x v="598"/>
    </i>
    <i r="1">
      <x v="54"/>
      <x v="605"/>
    </i>
    <i r="1">
      <x v="165"/>
      <x v="608"/>
    </i>
    <i r="1">
      <x v="350"/>
      <x v="612"/>
    </i>
    <i r="1">
      <x v="503"/>
      <x v="625"/>
    </i>
    <i t="blank">
      <x v="23"/>
    </i>
    <i>
      <x v="24"/>
      <x v="1"/>
      <x v="631"/>
    </i>
    <i r="1">
      <x v="93"/>
      <x v="632"/>
    </i>
    <i r="1">
      <x v="99"/>
      <x v="760"/>
    </i>
    <i r="1">
      <x v="218"/>
      <x v="636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13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">
    <i>
      <x v="2"/>
      <x v="1"/>
    </i>
    <i r="1">
      <x v="11"/>
    </i>
    <i r="1">
      <x v="18"/>
    </i>
    <i r="1">
      <x v="26"/>
    </i>
    <i t="blank">
      <x v="2"/>
    </i>
    <i>
      <x v="3"/>
      <x v="1"/>
    </i>
    <i r="1">
      <x v="13"/>
    </i>
    <i r="1">
      <x v="2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tabSelected="1" zoomScale="80" zoomScaleNormal="80" workbookViewId="0">
      <pane ySplit="5" topLeftCell="A6" activePane="bottomLeft" state="frozen"/>
      <selection pane="bottomLeft" activeCell="I2" sqref="I2"/>
    </sheetView>
  </sheetViews>
  <sheetFormatPr defaultRowHeight="15" x14ac:dyDescent="0.25"/>
  <cols>
    <col min="1" max="1" width="6" style="150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28.85546875" customWidth="1"/>
    <col min="13" max="14" width="4.28515625" style="217" customWidth="1"/>
    <col min="15" max="15" width="13.140625" style="233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9"/>
      <c r="B1"/>
      <c r="C1" s="49" t="s">
        <v>977</v>
      </c>
      <c r="D1" s="49" t="s">
        <v>1077</v>
      </c>
      <c r="E1" s="49" t="s">
        <v>1116</v>
      </c>
      <c r="F1" s="49" t="s">
        <v>1076</v>
      </c>
      <c r="G1" s="49" t="s">
        <v>929</v>
      </c>
      <c r="H1" s="49" t="s">
        <v>919</v>
      </c>
      <c r="I1"/>
    </row>
    <row r="2" spans="1:35" ht="39.950000000000003" customHeight="1" thickBot="1" x14ac:dyDescent="0.3">
      <c r="A2" s="149"/>
      <c r="B2" s="312" t="s">
        <v>1086</v>
      </c>
      <c r="C2" s="313" t="s">
        <v>974</v>
      </c>
      <c r="D2" s="222" t="s">
        <v>1078</v>
      </c>
      <c r="E2" s="222" t="s">
        <v>1080</v>
      </c>
      <c r="F2" s="223">
        <v>1</v>
      </c>
      <c r="G2" s="223" t="s">
        <v>935</v>
      </c>
      <c r="H2" s="122">
        <v>0</v>
      </c>
      <c r="I2"/>
      <c r="AI2" s="314"/>
    </row>
    <row r="3" spans="1:35" ht="15.75" thickBot="1" x14ac:dyDescent="0.3">
      <c r="A3" s="149"/>
      <c r="B3" s="2"/>
      <c r="C3" s="2"/>
      <c r="E3"/>
      <c r="F3" s="3"/>
      <c r="G3"/>
      <c r="H3"/>
      <c r="I3"/>
      <c r="AC3" s="47" t="e">
        <f>IF(COUNTIFS($AC$6:$AC$47,TRUE)=0,FALSE,IF(COUNTIFS($AC$6:$AC$47,FALSE)=0,TRUE,#N/A))</f>
        <v>#N/A</v>
      </c>
    </row>
    <row r="4" spans="1:35" ht="15.75" customHeight="1" thickBot="1" x14ac:dyDescent="0.3">
      <c r="B4" s="330" t="s">
        <v>0</v>
      </c>
      <c r="C4"/>
      <c r="D4" s="47"/>
      <c r="E4" s="47"/>
      <c r="F4" s="47"/>
      <c r="G4" s="47"/>
      <c r="H4" s="47"/>
      <c r="I4"/>
      <c r="K4" s="329" t="s">
        <v>1011</v>
      </c>
      <c r="L4" s="414" t="s">
        <v>913</v>
      </c>
      <c r="M4" s="420" t="s">
        <v>1076</v>
      </c>
      <c r="N4" s="418"/>
      <c r="O4" s="418" t="s">
        <v>1115</v>
      </c>
      <c r="P4" s="416" t="s">
        <v>1013</v>
      </c>
      <c r="Q4" s="406" t="s">
        <v>1082</v>
      </c>
      <c r="R4" s="407"/>
      <c r="S4" s="406" t="s">
        <v>1083</v>
      </c>
      <c r="T4" s="407"/>
      <c r="U4" s="239" t="s">
        <v>1075</v>
      </c>
      <c r="V4" s="238" t="s">
        <v>1084</v>
      </c>
      <c r="W4" s="239" t="s">
        <v>1085</v>
      </c>
      <c r="X4" s="239" t="s">
        <v>1102</v>
      </c>
      <c r="Y4" s="239" t="s">
        <v>1112</v>
      </c>
      <c r="Z4" s="401" t="s">
        <v>1120</v>
      </c>
      <c r="AA4" s="402"/>
      <c r="AC4" s="49" t="s">
        <v>1114</v>
      </c>
      <c r="AD4" s="49" t="s">
        <v>1076</v>
      </c>
      <c r="AE4" s="43" t="s">
        <v>1008</v>
      </c>
    </row>
    <row r="5" spans="1:35" ht="15.75" customHeight="1" thickBot="1" x14ac:dyDescent="0.3">
      <c r="B5" s="10" t="s">
        <v>30</v>
      </c>
      <c r="C5" s="8" t="s">
        <v>1</v>
      </c>
      <c r="D5" s="11" t="s">
        <v>1082</v>
      </c>
      <c r="E5" s="9" t="s">
        <v>1083</v>
      </c>
      <c r="F5" s="9" t="s">
        <v>1075</v>
      </c>
      <c r="G5" s="9" t="s">
        <v>1084</v>
      </c>
      <c r="H5" s="9" t="s">
        <v>1085</v>
      </c>
      <c r="I5" s="9" t="s">
        <v>902</v>
      </c>
      <c r="K5" s="331" t="s">
        <v>1124</v>
      </c>
      <c r="L5" s="415"/>
      <c r="M5" s="421"/>
      <c r="N5" s="419"/>
      <c r="O5" s="419"/>
      <c r="P5" s="417"/>
      <c r="Q5" s="234" t="s">
        <v>924</v>
      </c>
      <c r="R5" s="235" t="s">
        <v>925</v>
      </c>
      <c r="S5" s="234" t="s">
        <v>924</v>
      </c>
      <c r="T5" s="235" t="s">
        <v>925</v>
      </c>
      <c r="U5" s="240" t="s">
        <v>925</v>
      </c>
      <c r="V5" s="246" t="s">
        <v>925</v>
      </c>
      <c r="W5" s="240" t="s">
        <v>924</v>
      </c>
      <c r="X5" s="240" t="s">
        <v>925</v>
      </c>
      <c r="Y5" s="240" t="s">
        <v>925</v>
      </c>
      <c r="Z5" s="325" t="s">
        <v>961</v>
      </c>
      <c r="AA5" s="326" t="s">
        <v>1121</v>
      </c>
      <c r="AC5" s="47" t="e">
        <v>#N/A</v>
      </c>
    </row>
    <row r="6" spans="1:35" ht="15.75" customHeight="1" thickBot="1" x14ac:dyDescent="0.3">
      <c r="A6" s="150">
        <f t="array" ref="A6">IFERROR(INDEX(DropDown!$O$1:$O$1000,MATCH(1,(DropDown!$M$1:$M$1000=SUBSTITUTE(SUBSTITUTE($B6,1,""),2,""))*(DropDown!$N$1:$N$1000=$C6),0)),"")</f>
        <v>5</v>
      </c>
      <c r="B6" s="5" t="s">
        <v>13</v>
      </c>
      <c r="C6" s="4" t="s">
        <v>117</v>
      </c>
      <c r="D6" s="85">
        <f>IF($A6="",0,INDEX('All Equipment'!$H:$H,$A6))</f>
        <v>10</v>
      </c>
      <c r="E6" s="86">
        <f>IF($A6="",0,INDEX('All Equipment'!$J:$J,$A6))</f>
        <v>25</v>
      </c>
      <c r="F6" s="87">
        <f>IF($A6="",0,INDEX('All Equipment'!$K:$K,$A6))</f>
        <v>0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26.847249999999999</v>
      </c>
      <c r="K6" s="236" t="s">
        <v>1087</v>
      </c>
      <c r="L6" s="237"/>
      <c r="M6" s="236"/>
      <c r="N6" s="288"/>
      <c r="O6" s="237"/>
      <c r="P6" s="237"/>
      <c r="Q6" s="236"/>
      <c r="R6" s="288"/>
      <c r="S6" s="236"/>
      <c r="T6" s="288"/>
      <c r="U6" s="241"/>
      <c r="V6" s="237"/>
      <c r="W6" s="241"/>
      <c r="X6" s="241"/>
      <c r="Y6" s="241"/>
      <c r="Z6" s="320"/>
      <c r="AA6" s="315"/>
    </row>
    <row r="7" spans="1:35" ht="15.75" customHeight="1" x14ac:dyDescent="0.25">
      <c r="A7" s="150">
        <f t="array" ref="A7">IFERROR(INDEX(DropDown!$O$1:$O$1000,MATCH(1,(DropDown!$M$1:$M$1000=SUBSTITUTE(SUBSTITUTE($B7,1,""),2,""))*(DropDown!$N$1:$N$1000=$C7),0)),"")</f>
        <v>72</v>
      </c>
      <c r="B7" s="7" t="s">
        <v>26</v>
      </c>
      <c r="C7" s="14" t="s">
        <v>981</v>
      </c>
      <c r="D7" s="85">
        <f>IF($A7="",0,INDEX('All Equipment'!$H:$H,$A7))</f>
        <v>0</v>
      </c>
      <c r="E7" s="86">
        <f>IF($A7="",0,INDEX('All Equipment'!$J:$J,$A7))</f>
        <v>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0</v>
      </c>
      <c r="K7" s="266"/>
      <c r="L7" s="267"/>
      <c r="M7" s="412" t="s">
        <v>1117</v>
      </c>
      <c r="N7" s="413"/>
      <c r="O7" s="267" t="s">
        <v>1118</v>
      </c>
      <c r="P7" s="267"/>
      <c r="Q7" s="266"/>
      <c r="R7" s="289"/>
      <c r="S7" s="266"/>
      <c r="T7" s="289"/>
      <c r="U7" s="268"/>
      <c r="V7" s="267"/>
      <c r="W7" s="268"/>
      <c r="X7" s="268"/>
      <c r="Y7" s="268"/>
      <c r="Z7" s="321"/>
      <c r="AA7" s="316"/>
      <c r="AC7" s="47" t="b">
        <v>1</v>
      </c>
    </row>
    <row r="8" spans="1:35" ht="15.75" customHeight="1" x14ac:dyDescent="0.25">
      <c r="A8" s="150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981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52"/>
      <c r="L8" s="296" t="s">
        <v>1088</v>
      </c>
      <c r="M8" s="253">
        <v>5</v>
      </c>
      <c r="N8" s="253">
        <v>5</v>
      </c>
      <c r="O8" s="301">
        <v>0.1</v>
      </c>
      <c r="P8" s="290" t="str">
        <f>IF(AND($AC8,$AD8,OR($AE8,$AE8="")),"Yes","No")</f>
        <v>Yes</v>
      </c>
      <c r="Q8" s="254"/>
      <c r="R8" s="257"/>
      <c r="S8" s="254"/>
      <c r="T8" s="257"/>
      <c r="U8" s="280"/>
      <c r="V8" s="274"/>
      <c r="W8" s="260"/>
      <c r="X8" s="284">
        <f>$O8*MIN($M8:$N8)/$N8</f>
        <v>0.1</v>
      </c>
      <c r="Y8" s="263"/>
      <c r="Z8" s="322"/>
      <c r="AA8" s="317"/>
      <c r="AC8" s="47" t="b">
        <v>1</v>
      </c>
    </row>
    <row r="9" spans="1:35" ht="15.75" customHeight="1" x14ac:dyDescent="0.25">
      <c r="A9" s="150">
        <f t="array" ref="A9">IFERROR(INDEX(DropDown!$O$1:$O$1000,MATCH(1,(DropDown!$M$1:$M$1000=SUBSTITUTE(SUBSTITUTE($B9,1,""),2,""))*(DropDown!$N$1:$N$1000=$C9),0)),"")</f>
        <v>90</v>
      </c>
      <c r="B9" s="6" t="s">
        <v>643</v>
      </c>
      <c r="C9" s="4" t="s">
        <v>670</v>
      </c>
      <c r="D9" s="85">
        <f>IF($A9="",0,INDEX('All Equipment'!$H:$H,$A9))</f>
        <v>0</v>
      </c>
      <c r="E9" s="86">
        <f>IF($A9="",0,INDEX('All Equipment'!$J:$J,$A9))</f>
        <v>28</v>
      </c>
      <c r="F9" s="87">
        <f>IF($A9="",0,INDEX('All Equipment'!$K:$K,$A9))</f>
        <v>0</v>
      </c>
      <c r="G9" s="88">
        <f>IF($A9="",0,INDEX('All Equipment'!$L:$L,$A9))</f>
        <v>0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28</v>
      </c>
      <c r="K9" s="227"/>
      <c r="L9" s="297" t="s">
        <v>1090</v>
      </c>
      <c r="M9" s="228">
        <v>5</v>
      </c>
      <c r="N9" s="228">
        <v>5</v>
      </c>
      <c r="O9" s="302">
        <v>0.1</v>
      </c>
      <c r="P9" s="291" t="str">
        <f>IF(AND($AC9,$AD9,OR($AE9,$AE9="")),"Yes","No")</f>
        <v>Yes</v>
      </c>
      <c r="Q9" s="255"/>
      <c r="R9" s="258"/>
      <c r="S9" s="255"/>
      <c r="T9" s="258"/>
      <c r="U9" s="281"/>
      <c r="V9" s="275"/>
      <c r="W9" s="261"/>
      <c r="X9" s="285">
        <f>$O9*MIN($M9:$N9)/$N9</f>
        <v>0.1</v>
      </c>
      <c r="Y9" s="264"/>
      <c r="Z9" s="322">
        <f>1.1</f>
        <v>1.1000000000000001</v>
      </c>
      <c r="AA9" s="317">
        <f>1+($Z9-1)*(MIN($M9:$N9)/$N9)*(P9="Yes")</f>
        <v>1.1000000000000001</v>
      </c>
      <c r="AC9" s="47" t="b">
        <v>1</v>
      </c>
    </row>
    <row r="10" spans="1:35" ht="15.75" customHeight="1" x14ac:dyDescent="0.25">
      <c r="A10" s="150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981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27"/>
      <c r="L10" s="297" t="s">
        <v>1091</v>
      </c>
      <c r="M10" s="228">
        <v>1</v>
      </c>
      <c r="N10" s="228">
        <v>1</v>
      </c>
      <c r="O10" s="302">
        <v>0.03</v>
      </c>
      <c r="P10" s="291" t="str">
        <f>IF(AND($AC10,$AD10,OR($AE10,$AE10="")),"Yes","No")</f>
        <v>Yes</v>
      </c>
      <c r="Q10" s="255"/>
      <c r="R10" s="258"/>
      <c r="S10" s="255"/>
      <c r="T10" s="258"/>
      <c r="U10" s="281">
        <f>$O10*MIN($M10:$N10)/$N10</f>
        <v>0.03</v>
      </c>
      <c r="V10" s="275"/>
      <c r="W10" s="261"/>
      <c r="X10" s="285"/>
      <c r="Y10" s="264"/>
      <c r="Z10" s="322"/>
      <c r="AA10" s="317"/>
      <c r="AC10" s="47" t="b">
        <v>1</v>
      </c>
    </row>
    <row r="11" spans="1:35" ht="15.75" customHeight="1" thickBot="1" x14ac:dyDescent="0.3">
      <c r="A11" s="150">
        <f t="array" ref="A11">IFERROR(INDEX(DropDown!$O$1:$O$1000,MATCH(1,(DropDown!$M$1:$M$1000=SUBSTITUTE(SUBSTITUTE($B11,1,""),2,""))*(DropDown!$N$1:$N$1000=$C11),0)),"")</f>
        <v>168</v>
      </c>
      <c r="B11" s="6" t="s">
        <v>2</v>
      </c>
      <c r="C11" s="4" t="s">
        <v>502</v>
      </c>
      <c r="D11" s="85">
        <f>IF($A11="",0,INDEX('All Equipment'!$H:$H,$A11))</f>
        <v>0</v>
      </c>
      <c r="E11" s="86">
        <f>IF($A11="",0,INDEX('All Equipment'!$J:$J,$A11))</f>
        <v>41</v>
      </c>
      <c r="F11" s="87">
        <f>IF($A11="",0,INDEX('All Equipment'!$K:$K,$A11))</f>
        <v>0</v>
      </c>
      <c r="G11" s="88">
        <f>IF($A11="",0,INDEX('All Equipment'!$L:$L,$A11))</f>
        <v>0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41</v>
      </c>
      <c r="K11" s="229"/>
      <c r="L11" s="298" t="s">
        <v>1089</v>
      </c>
      <c r="M11" s="230">
        <v>5</v>
      </c>
      <c r="N11" s="230">
        <v>5</v>
      </c>
      <c r="O11" s="303">
        <v>1</v>
      </c>
      <c r="P11" s="292" t="str">
        <f>IF(AND($AC11,$AD11,OR($AE11,$AE11="")),"Yes","No")</f>
        <v>Yes</v>
      </c>
      <c r="Q11" s="256"/>
      <c r="R11" s="259"/>
      <c r="S11" s="256"/>
      <c r="T11" s="259"/>
      <c r="U11" s="282"/>
      <c r="V11" s="276"/>
      <c r="W11" s="262"/>
      <c r="X11" s="286">
        <f>$O11*MIN($M11:$N11)/$N11</f>
        <v>1</v>
      </c>
      <c r="Y11" s="265"/>
      <c r="Z11" s="322"/>
      <c r="AA11" s="317"/>
      <c r="AC11" s="47" t="b">
        <v>1</v>
      </c>
    </row>
    <row r="12" spans="1:35" ht="15.75" customHeight="1" thickBot="1" x14ac:dyDescent="0.3">
      <c r="A12" s="150">
        <f t="array" ref="A12">IFERROR(INDEX(DropDown!$O$1:$O$1000,MATCH(1,(DropDown!$M$1:$M$1000=SUBSTITUTE(SUBSTITUTE($B12,1,""),2,""))*(DropDown!$N$1:$N$1000=$C12),0)),"")</f>
        <v>181</v>
      </c>
      <c r="B12" s="7" t="s">
        <v>19</v>
      </c>
      <c r="C12" s="14" t="s">
        <v>881</v>
      </c>
      <c r="D12" s="85">
        <f>IF($A12="",0,INDEX('All Equipment'!$H:$H,$A12))</f>
        <v>8</v>
      </c>
      <c r="E12" s="86">
        <f>IF($A12="",0,INDEX('All Equipment'!$J:$J,$A12))</f>
        <v>0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1.4777999999999998</v>
      </c>
      <c r="K12" s="236" t="s">
        <v>1092</v>
      </c>
      <c r="L12" s="237"/>
      <c r="M12" s="236"/>
      <c r="N12" s="288"/>
      <c r="O12" s="237"/>
      <c r="P12" s="237"/>
      <c r="Q12" s="236"/>
      <c r="R12" s="288"/>
      <c r="S12" s="236"/>
      <c r="T12" s="288"/>
      <c r="U12" s="241"/>
      <c r="V12" s="237"/>
      <c r="W12" s="241"/>
      <c r="X12" s="241"/>
      <c r="Y12" s="241"/>
      <c r="Z12" s="323"/>
      <c r="AA12" s="318"/>
    </row>
    <row r="13" spans="1:35" ht="15.75" customHeight="1" x14ac:dyDescent="0.25">
      <c r="A13" s="150">
        <f t="array" ref="A13">IFERROR(INDEX(DropDown!$O$1:$O$1000,MATCH(1,(DropDown!$M$1:$M$1000=SUBSTITUTE(SUBSTITUTE($B13,1,""),2,""))*(DropDown!$N$1:$N$1000=$C13),0)),"")</f>
        <v>190</v>
      </c>
      <c r="B13" s="6" t="s">
        <v>3</v>
      </c>
      <c r="C13" s="4" t="s">
        <v>627</v>
      </c>
      <c r="D13" s="85">
        <f>IF($A13="",0,INDEX('All Equipment'!$H:$H,$A13))</f>
        <v>10</v>
      </c>
      <c r="E13" s="86">
        <f>IF($A13="",0,INDEX('All Equipment'!$J:$J,$A13))</f>
        <v>18</v>
      </c>
      <c r="F13" s="87">
        <f>IF($A13="",0,INDEX('All Equipment'!$K:$K,$A13))</f>
        <v>0</v>
      </c>
      <c r="G13" s="88">
        <f>IF($A13="",0,INDEX('All Equipment'!$L:$L,$A13))</f>
        <v>0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19.847249999999999</v>
      </c>
      <c r="K13" s="226"/>
      <c r="L13" s="299" t="s">
        <v>912</v>
      </c>
      <c r="M13" s="272">
        <v>1</v>
      </c>
      <c r="N13" s="273"/>
      <c r="O13" s="271"/>
      <c r="P13" s="293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83"/>
      <c r="V13" s="277"/>
      <c r="W13" s="242"/>
      <c r="X13" s="287"/>
      <c r="Y13" s="249"/>
      <c r="Z13" s="322"/>
      <c r="AA13" s="317"/>
      <c r="AC13" s="47" t="b">
        <v>1</v>
      </c>
      <c r="AD13" s="47" t="b">
        <f t="shared" ref="AD13:AD45" si="1">$F$2&gt;=$M13</f>
        <v>1</v>
      </c>
    </row>
    <row r="14" spans="1:35" ht="15.75" customHeight="1" x14ac:dyDescent="0.25">
      <c r="A14" s="150">
        <f t="array" ref="A14">IFERROR(INDEX(DropDown!$O$1:$O$1000,MATCH(1,(DropDown!$M$1:$M$1000=SUBSTITUTE(SUBSTITUTE($B14,1,""),2,""))*(DropDown!$N$1:$N$1000=$C14),0)),"")</f>
        <v>238</v>
      </c>
      <c r="B14" s="6" t="s">
        <v>14</v>
      </c>
      <c r="C14" s="4" t="s">
        <v>697</v>
      </c>
      <c r="D14" s="85">
        <f>IF($A14="",0,INDEX('All Equipment'!$H:$H,$A14))</f>
        <v>0</v>
      </c>
      <c r="E14" s="86">
        <f>IF($A14="",0,INDEX('All Equipment'!$J:$J,$A14))</f>
        <v>30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30</v>
      </c>
      <c r="K14" s="227"/>
      <c r="L14" s="297" t="s">
        <v>1098</v>
      </c>
      <c r="M14" s="308">
        <v>1</v>
      </c>
      <c r="N14" s="309"/>
      <c r="O14" s="270"/>
      <c r="P14" s="291" t="str">
        <f t="shared" si="0"/>
        <v>Yes</v>
      </c>
      <c r="Q14" s="73"/>
      <c r="R14" s="74">
        <v>0.1</v>
      </c>
      <c r="S14" s="75"/>
      <c r="T14" s="76"/>
      <c r="U14" s="281"/>
      <c r="V14" s="278"/>
      <c r="W14" s="243"/>
      <c r="X14" s="285"/>
      <c r="Y14" s="250"/>
      <c r="Z14" s="322"/>
      <c r="AA14" s="317"/>
      <c r="AC14" s="47" t="b">
        <v>1</v>
      </c>
      <c r="AD14" s="47" t="b">
        <f t="shared" si="1"/>
        <v>1</v>
      </c>
    </row>
    <row r="15" spans="1:35" ht="15.75" customHeight="1" x14ac:dyDescent="0.25">
      <c r="A15" s="150">
        <f t="array" ref="A15">IFERROR(INDEX(DropDown!$O$1:$O$1000,MATCH(1,(DropDown!$M$1:$M$1000=SUBSTITUTE(SUBSTITUTE($B15,1,""),2,""))*(DropDown!$N$1:$N$1000=$C15),0)),"")</f>
        <v>251</v>
      </c>
      <c r="B15" s="7" t="s">
        <v>20</v>
      </c>
      <c r="C15" s="14" t="s">
        <v>981</v>
      </c>
      <c r="D15" s="85">
        <f>IF($A15="",0,INDEX('All Equipment'!$H:$H,$A15))</f>
        <v>0</v>
      </c>
      <c r="E15" s="86">
        <f>IF($A15="",0,INDEX('All Equipment'!$J:$J,$A15))</f>
        <v>0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0</v>
      </c>
      <c r="K15" s="227"/>
      <c r="L15" s="297" t="s">
        <v>1099</v>
      </c>
      <c r="M15" s="308">
        <v>1</v>
      </c>
      <c r="N15" s="309"/>
      <c r="O15" s="270"/>
      <c r="P15" s="291" t="str">
        <f t="shared" si="0"/>
        <v>Yes</v>
      </c>
      <c r="Q15" s="73">
        <v>16</v>
      </c>
      <c r="R15" s="74"/>
      <c r="S15" s="75"/>
      <c r="T15" s="76"/>
      <c r="U15" s="281"/>
      <c r="V15" s="278"/>
      <c r="W15" s="243"/>
      <c r="X15" s="285"/>
      <c r="Y15" s="250"/>
      <c r="Z15" s="322"/>
      <c r="AA15" s="317"/>
      <c r="AC15" s="47" t="b">
        <v>1</v>
      </c>
      <c r="AD15" s="47" t="b">
        <f t="shared" si="1"/>
        <v>1</v>
      </c>
    </row>
    <row r="16" spans="1:35" ht="15.75" customHeight="1" x14ac:dyDescent="0.25">
      <c r="A16" s="150">
        <f t="array" ref="A16">IFERROR(INDEX(DropDown!$O$1:$O$1000,MATCH(1,(DropDown!$M$1:$M$1000=SUBSTITUTE(SUBSTITUTE($B16,1,""),2,""))*(DropDown!$N$1:$N$1000=$C16),0)),"")</f>
        <v>293</v>
      </c>
      <c r="B16" s="6" t="s">
        <v>6</v>
      </c>
      <c r="C16" s="4" t="s">
        <v>273</v>
      </c>
      <c r="D16" s="85">
        <f>IF($A16="",0,INDEX('All Equipment'!$H:$H,$A16))</f>
        <v>0</v>
      </c>
      <c r="E16" s="86">
        <f>IF($A16="",0,INDEX('All Equipment'!$J:$J,$A16))</f>
        <v>41</v>
      </c>
      <c r="F16" s="87">
        <f>IF($A16="",0,INDEX('All Equipment'!$K:$K,$A16))</f>
        <v>0</v>
      </c>
      <c r="G16" s="88">
        <f>IF($A16="",0,INDEX('All Equipment'!$L:$L,$A16))</f>
        <v>0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41</v>
      </c>
      <c r="K16" s="227"/>
      <c r="L16" s="297" t="s">
        <v>906</v>
      </c>
      <c r="M16" s="308">
        <v>1</v>
      </c>
      <c r="N16" s="309"/>
      <c r="O16" s="269"/>
      <c r="P16" s="291" t="str">
        <f t="shared" si="0"/>
        <v>No</v>
      </c>
      <c r="Q16" s="73"/>
      <c r="R16" s="74"/>
      <c r="S16" s="75"/>
      <c r="T16" s="76"/>
      <c r="U16" s="281"/>
      <c r="V16" s="278"/>
      <c r="W16" s="243"/>
      <c r="X16" s="285">
        <v>0.2</v>
      </c>
      <c r="Y16" s="250"/>
      <c r="Z16" s="322">
        <v>1.2</v>
      </c>
      <c r="AA16" s="317">
        <f>1+($Z16-1)*(P16="Yes")</f>
        <v>1</v>
      </c>
      <c r="AC16" s="47" t="b">
        <v>0</v>
      </c>
      <c r="AD16" s="47" t="b">
        <f t="shared" si="1"/>
        <v>1</v>
      </c>
    </row>
    <row r="17" spans="1:30" ht="15.75" customHeight="1" x14ac:dyDescent="0.25">
      <c r="A17" s="150">
        <f t="array" ref="A17">IFERROR(INDEX(DropDown!$O$1:$O$1000,MATCH(1,(DropDown!$M$1:$M$1000=SUBSTITUTE(SUBSTITUTE($B17,1,""),2,""))*(DropDown!$N$1:$N$1000=$C17),0)),"")</f>
        <v>319</v>
      </c>
      <c r="B17" s="7" t="s">
        <v>21</v>
      </c>
      <c r="C17" s="14" t="s">
        <v>885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0.73889999999999989</v>
      </c>
      <c r="K17" s="227"/>
      <c r="L17" s="297" t="s">
        <v>1100</v>
      </c>
      <c r="M17" s="308">
        <v>6</v>
      </c>
      <c r="N17" s="309"/>
      <c r="O17" s="269"/>
      <c r="P17" s="291" t="str">
        <f t="shared" si="0"/>
        <v>No</v>
      </c>
      <c r="Q17" s="73"/>
      <c r="R17" s="74"/>
      <c r="S17" s="75"/>
      <c r="T17" s="76"/>
      <c r="U17" s="281">
        <v>0.02</v>
      </c>
      <c r="V17" s="278"/>
      <c r="W17" s="243"/>
      <c r="X17" s="285"/>
      <c r="Y17" s="250"/>
      <c r="Z17" s="322"/>
      <c r="AA17" s="317"/>
      <c r="AC17" s="47" t="b">
        <v>1</v>
      </c>
      <c r="AD17" s="47" t="b">
        <f t="shared" si="1"/>
        <v>0</v>
      </c>
    </row>
    <row r="18" spans="1:30" ht="15.75" customHeight="1" thickBot="1" x14ac:dyDescent="0.3">
      <c r="A18" s="150">
        <f t="array" ref="A18">IFERROR(INDEX(DropDown!$O$1:$O$1000,MATCH(1,(DropDown!$M$1:$M$1000=SUBSTITUTE(SUBSTITUTE($B18,1,""),2,""))*(DropDown!$N$1:$N$1000=$C18),0)),"")</f>
        <v>374</v>
      </c>
      <c r="B18" s="6" t="s">
        <v>5</v>
      </c>
      <c r="C18" s="4" t="s">
        <v>191</v>
      </c>
      <c r="D18" s="85">
        <f>IF($A18="",0,INDEX('All Equipment'!$H:$H,$A18))</f>
        <v>0</v>
      </c>
      <c r="E18" s="86">
        <f>IF($A18="",0,INDEX('All Equipment'!$J:$J,$A18))</f>
        <v>21</v>
      </c>
      <c r="F18" s="87">
        <f>IF($A18="",0,INDEX('All Equipment'!$K:$K,$A18))</f>
        <v>0</v>
      </c>
      <c r="G18" s="88">
        <f>IF($A18="",0,INDEX('All Equipment'!$L:$L,$A18))</f>
        <v>0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21</v>
      </c>
      <c r="K18" s="229"/>
      <c r="L18" s="298" t="s">
        <v>1101</v>
      </c>
      <c r="M18" s="310">
        <v>6</v>
      </c>
      <c r="N18" s="311"/>
      <c r="O18" s="304"/>
      <c r="P18" s="292" t="str">
        <f t="shared" si="0"/>
        <v>No</v>
      </c>
      <c r="Q18" s="81"/>
      <c r="R18" s="82"/>
      <c r="S18" s="83">
        <v>33</v>
      </c>
      <c r="T18" s="84"/>
      <c r="U18" s="282"/>
      <c r="V18" s="279"/>
      <c r="W18" s="244"/>
      <c r="X18" s="286"/>
      <c r="Y18" s="251"/>
      <c r="Z18" s="322"/>
      <c r="AA18" s="317"/>
      <c r="AC18" s="47" t="b">
        <v>1</v>
      </c>
      <c r="AD18" s="47" t="b">
        <f>$F$2&gt;=$M18</f>
        <v>0</v>
      </c>
    </row>
    <row r="19" spans="1:30" ht="15.75" customHeight="1" thickBot="1" x14ac:dyDescent="0.3">
      <c r="A19" s="150">
        <f t="array" ref="A19">IFERROR(INDEX(DropDown!$O$1:$O$1000,MATCH(1,(DropDown!$M$1:$M$1000=SUBSTITUTE(SUBSTITUTE($B19,1,""),2,""))*(DropDown!$N$1:$N$1000=$C19),0)),"")</f>
        <v>383</v>
      </c>
      <c r="B19" s="7" t="s">
        <v>22</v>
      </c>
      <c r="C19" s="14" t="s">
        <v>981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36" t="s">
        <v>1093</v>
      </c>
      <c r="L19" s="237"/>
      <c r="M19" s="236"/>
      <c r="N19" s="288"/>
      <c r="O19" s="237"/>
      <c r="P19" s="237"/>
      <c r="Q19" s="236"/>
      <c r="R19" s="288"/>
      <c r="S19" s="236"/>
      <c r="T19" s="288"/>
      <c r="U19" s="241"/>
      <c r="V19" s="237"/>
      <c r="W19" s="241"/>
      <c r="X19" s="241"/>
      <c r="Y19" s="241"/>
      <c r="Z19" s="323"/>
      <c r="AA19" s="318"/>
    </row>
    <row r="20" spans="1:30" ht="15.75" customHeight="1" x14ac:dyDescent="0.25">
      <c r="A20" s="150">
        <f t="array" ref="A20">IFERROR(INDEX(DropDown!$O$1:$O$1000,MATCH(1,(DropDown!$M$1:$M$1000=SUBSTITUTE(SUBSTITUTE($B20,1,""),2,""))*(DropDown!$N$1:$N$1000=$C20),0)),"")</f>
        <v>435</v>
      </c>
      <c r="B20" s="6" t="s">
        <v>15</v>
      </c>
      <c r="C20" s="4" t="s">
        <v>839</v>
      </c>
      <c r="D20" s="85">
        <f>IF($A20="",0,INDEX('All Equipment'!$H:$H,$A20))</f>
        <v>0</v>
      </c>
      <c r="E20" s="86">
        <f>IF($A20="",0,INDEX('All Equipment'!$J:$J,$A20))</f>
        <v>21</v>
      </c>
      <c r="F20" s="87">
        <f>IF($A20="",0,INDEX('All Equipment'!$K:$K,$A20))</f>
        <v>0</v>
      </c>
      <c r="G20" s="88">
        <f>IF($A20="",0,INDEX('All Equipment'!$L:$L,$A20))</f>
        <v>0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21</v>
      </c>
      <c r="K20" s="226"/>
      <c r="L20" s="299" t="s">
        <v>1103</v>
      </c>
      <c r="M20" s="272">
        <v>1</v>
      </c>
      <c r="N20" s="273"/>
      <c r="O20" s="271"/>
      <c r="P20" s="293" t="str">
        <f t="shared" ref="P20:P27" si="2">IF(AND($AC20,$AD20,OR($AE20,$AE20="")),"Yes","No")</f>
        <v>No</v>
      </c>
      <c r="Q20" s="77">
        <v>5</v>
      </c>
      <c r="R20" s="78"/>
      <c r="S20" s="79"/>
      <c r="T20" s="80"/>
      <c r="U20" s="283"/>
      <c r="V20" s="277"/>
      <c r="W20" s="242"/>
      <c r="X20" s="287"/>
      <c r="Y20" s="249"/>
      <c r="Z20" s="322"/>
      <c r="AA20" s="317"/>
      <c r="AC20" s="47" t="b">
        <v>0</v>
      </c>
      <c r="AD20" s="47" t="b">
        <f t="shared" si="1"/>
        <v>1</v>
      </c>
    </row>
    <row r="21" spans="1:30" ht="15.75" customHeight="1" x14ac:dyDescent="0.25">
      <c r="A21" s="150">
        <f t="array" ref="A21">IFERROR(INDEX(DropDown!$O$1:$O$1000,MATCH(1,(DropDown!$M$1:$M$1000=SUBSTITUTE(SUBSTITUTE($B21,1,""),2,""))*(DropDown!$N$1:$N$1000=$C21),0)),"")</f>
        <v>441</v>
      </c>
      <c r="B21" s="7" t="s">
        <v>23</v>
      </c>
      <c r="C21" s="14" t="s">
        <v>890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1.2930749999999998</v>
      </c>
      <c r="K21" s="227"/>
      <c r="L21" s="297" t="s">
        <v>1104</v>
      </c>
      <c r="M21" s="308">
        <v>1</v>
      </c>
      <c r="N21" s="309"/>
      <c r="O21" s="270"/>
      <c r="P21" s="291" t="str">
        <f t="shared" si="2"/>
        <v>No</v>
      </c>
      <c r="Q21" s="73"/>
      <c r="R21" s="74"/>
      <c r="S21" s="75">
        <v>25</v>
      </c>
      <c r="T21" s="76"/>
      <c r="U21" s="281"/>
      <c r="V21" s="278"/>
      <c r="W21" s="243"/>
      <c r="X21" s="285"/>
      <c r="Y21" s="250"/>
      <c r="Z21" s="322"/>
      <c r="AA21" s="317"/>
      <c r="AC21" s="47" t="b">
        <v>0</v>
      </c>
      <c r="AD21" s="47" t="b">
        <f t="shared" si="1"/>
        <v>1</v>
      </c>
    </row>
    <row r="22" spans="1:30" ht="15.75" customHeight="1" x14ac:dyDescent="0.25">
      <c r="A22" s="150">
        <f t="array" ref="A22">IFERROR(INDEX(DropDown!$O$1:$O$1000,MATCH(1,(DropDown!$M$1:$M$1000=SUBSTITUTE(SUBSTITUTE($B22,1,""),2,""))*(DropDown!$N$1:$N$1000=$C22),0)),"")</f>
        <v>476</v>
      </c>
      <c r="B22" s="6" t="s">
        <v>16</v>
      </c>
      <c r="C22" s="4" t="s">
        <v>451</v>
      </c>
      <c r="D22" s="85">
        <f>IF($A22="",0,INDEX('All Equipment'!$H:$H,$A22))</f>
        <v>0</v>
      </c>
      <c r="E22" s="86">
        <f>IF($A22="",0,INDEX('All Equipment'!$J:$J,$A22))</f>
        <v>31</v>
      </c>
      <c r="F22" s="87">
        <f>IF($A22="",0,INDEX('All Equipment'!$K:$K,$A22))</f>
        <v>0</v>
      </c>
      <c r="G22" s="88">
        <f>IF($A22="",0,INDEX('All Equipment'!$L:$L,$A22))</f>
        <v>0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31</v>
      </c>
      <c r="K22" s="227"/>
      <c r="L22" s="297" t="s">
        <v>900</v>
      </c>
      <c r="M22" s="308">
        <v>1</v>
      </c>
      <c r="N22" s="309"/>
      <c r="O22" s="270"/>
      <c r="P22" s="291" t="str">
        <f t="shared" si="2"/>
        <v>No</v>
      </c>
      <c r="Q22" s="73"/>
      <c r="R22" s="74"/>
      <c r="S22" s="75"/>
      <c r="T22" s="76"/>
      <c r="U22" s="281">
        <v>0.1</v>
      </c>
      <c r="V22" s="278"/>
      <c r="W22" s="243"/>
      <c r="X22" s="285"/>
      <c r="Y22" s="250"/>
      <c r="Z22" s="322"/>
      <c r="AA22" s="317"/>
      <c r="AC22" s="47" t="b">
        <v>0</v>
      </c>
      <c r="AD22" s="47" t="b">
        <f t="shared" si="1"/>
        <v>1</v>
      </c>
    </row>
    <row r="23" spans="1:30" ht="15.75" customHeight="1" x14ac:dyDescent="0.25">
      <c r="A23" s="150">
        <f t="array" ref="A23">IFERROR(INDEX(DropDown!$O$1:$O$1000,MATCH(1,(DropDown!$M$1:$M$1000=SUBSTITUTE(SUBSTITUTE($B23,1,""),2,""))*(DropDown!$N$1:$N$1000=$C23),0)),"")</f>
        <v>483</v>
      </c>
      <c r="B23" s="7" t="s">
        <v>29</v>
      </c>
      <c r="C23" s="14" t="s">
        <v>981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27"/>
      <c r="L23" s="297" t="s">
        <v>904</v>
      </c>
      <c r="M23" s="308">
        <v>3</v>
      </c>
      <c r="N23" s="309"/>
      <c r="O23" s="270"/>
      <c r="P23" s="291" t="str">
        <f t="shared" si="2"/>
        <v>No</v>
      </c>
      <c r="Q23" s="73"/>
      <c r="R23" s="74"/>
      <c r="S23" s="75"/>
      <c r="T23" s="76"/>
      <c r="U23" s="281"/>
      <c r="V23" s="278"/>
      <c r="W23" s="243"/>
      <c r="X23" s="285">
        <v>0.1</v>
      </c>
      <c r="Y23" s="250"/>
      <c r="Z23" s="322">
        <v>1.1000000000000001</v>
      </c>
      <c r="AA23" s="317">
        <f>1+($Z23-1)*(P23="Yes")</f>
        <v>1</v>
      </c>
      <c r="AC23" s="47" t="b">
        <v>1</v>
      </c>
      <c r="AD23" s="47" t="b">
        <f t="shared" si="1"/>
        <v>0</v>
      </c>
    </row>
    <row r="24" spans="1:30" ht="15.75" customHeight="1" x14ac:dyDescent="0.25">
      <c r="A24" s="150">
        <f t="array" ref="A24">IFERROR(INDEX(DropDown!$O$1:$O$1000,MATCH(1,(DropDown!$M$1:$M$1000=SUBSTITUTE(SUBSTITUTE($B24,1,""),2,""))*(DropDown!$N$1:$N$1000=$C24),0)),"")</f>
        <v>491</v>
      </c>
      <c r="B24" s="6" t="s">
        <v>7</v>
      </c>
      <c r="C24" s="4" t="s">
        <v>776</v>
      </c>
      <c r="D24" s="85">
        <f>IF($A24="",0,INDEX('All Equipment'!$H:$H,$A24))</f>
        <v>11</v>
      </c>
      <c r="E24" s="86">
        <f>IF($A24="",0,INDEX('All Equipment'!$J:$J,$A24))</f>
        <v>12</v>
      </c>
      <c r="F24" s="87">
        <f>IF($A24="",0,INDEX('All Equipment'!$K:$K,$A24))</f>
        <v>0</v>
      </c>
      <c r="G24" s="88">
        <f>IF($A24="",0,INDEX('All Equipment'!$L:$L,$A24))</f>
        <v>1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31.09554482647059</v>
      </c>
      <c r="K24" s="227"/>
      <c r="L24" s="297" t="s">
        <v>1105</v>
      </c>
      <c r="M24" s="308">
        <v>2</v>
      </c>
      <c r="N24" s="309"/>
      <c r="O24" s="270"/>
      <c r="P24" s="291" t="str">
        <f t="shared" si="2"/>
        <v>No</v>
      </c>
      <c r="Q24" s="73"/>
      <c r="R24" s="74"/>
      <c r="S24" s="75"/>
      <c r="T24" s="76"/>
      <c r="U24" s="281">
        <v>0.03</v>
      </c>
      <c r="V24" s="278"/>
      <c r="W24" s="243"/>
      <c r="X24" s="285"/>
      <c r="Y24" s="250"/>
      <c r="Z24" s="322"/>
      <c r="AA24" s="317"/>
      <c r="AC24" s="47" t="b">
        <v>1</v>
      </c>
      <c r="AD24" s="47" t="b">
        <f t="shared" si="1"/>
        <v>0</v>
      </c>
    </row>
    <row r="25" spans="1:30" ht="15.75" customHeight="1" x14ac:dyDescent="0.25">
      <c r="A25" s="150">
        <f t="array" ref="A25">IFERROR(INDEX(DropDown!$O$1:$O$1000,MATCH(1,(DropDown!$M$1:$M$1000=SUBSTITUTE(SUBSTITUTE($B25,1,""),2,""))*(DropDown!$N$1:$N$1000=$C25),0)),"")</f>
        <v>523</v>
      </c>
      <c r="B25" s="6" t="s">
        <v>17</v>
      </c>
      <c r="C25" s="4" t="s">
        <v>567</v>
      </c>
      <c r="D25" s="85">
        <f>IF($A25="",0,INDEX('All Equipment'!$H:$H,$A25))</f>
        <v>0</v>
      </c>
      <c r="E25" s="86">
        <f>IF($A25="",0,INDEX('All Equipment'!$J:$J,$A25))</f>
        <v>41</v>
      </c>
      <c r="F25" s="87">
        <f>IF($A25="",0,INDEX('All Equipment'!$K:$K,$A25))</f>
        <v>0</v>
      </c>
      <c r="G25" s="88">
        <f>IF($A25="",0,INDEX('All Equipment'!$L:$L,$A25))</f>
        <v>0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41</v>
      </c>
      <c r="K25" s="227"/>
      <c r="L25" s="297" t="s">
        <v>903</v>
      </c>
      <c r="M25" s="308">
        <v>1</v>
      </c>
      <c r="N25" s="309"/>
      <c r="O25" s="270"/>
      <c r="P25" s="291" t="str">
        <f t="shared" si="2"/>
        <v>Yes</v>
      </c>
      <c r="Q25" s="73">
        <v>15</v>
      </c>
      <c r="R25" s="74"/>
      <c r="S25" s="75"/>
      <c r="T25" s="76"/>
      <c r="U25" s="281">
        <v>0.05</v>
      </c>
      <c r="V25" s="278"/>
      <c r="W25" s="243"/>
      <c r="X25" s="285"/>
      <c r="Y25" s="250"/>
      <c r="Z25" s="322"/>
      <c r="AA25" s="317"/>
      <c r="AC25" s="47" t="b">
        <v>1</v>
      </c>
      <c r="AD25" s="47" t="b">
        <f t="shared" si="1"/>
        <v>1</v>
      </c>
    </row>
    <row r="26" spans="1:30" ht="15.75" customHeight="1" x14ac:dyDescent="0.25">
      <c r="A26" s="150">
        <f t="array" ref="A26">IFERROR(INDEX(DropDown!$O$1:$O$1000,MATCH(1,(DropDown!$M$1:$M$1000=SUBSTITUTE(SUBSTITUTE($B26,1,""),2,""))*(DropDown!$N$1:$N$1000=$C26),0)),"")</f>
        <v>564</v>
      </c>
      <c r="B26" s="7" t="s">
        <v>24</v>
      </c>
      <c r="C26" s="14" t="s">
        <v>881</v>
      </c>
      <c r="D26" s="85">
        <f>IF($A26="",0,INDEX('All Equipment'!$H:$H,$A26))</f>
        <v>8</v>
      </c>
      <c r="E26" s="86">
        <f>IF($A26="",0,INDEX('All Equipment'!$J:$J,$A26))</f>
        <v>0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1.4777999999999998</v>
      </c>
      <c r="K26" s="227"/>
      <c r="L26" s="297" t="s">
        <v>901</v>
      </c>
      <c r="M26" s="308">
        <v>4</v>
      </c>
      <c r="N26" s="309"/>
      <c r="O26" s="270"/>
      <c r="P26" s="291" t="str">
        <f t="shared" si="2"/>
        <v>No</v>
      </c>
      <c r="Q26" s="73"/>
      <c r="R26" s="74">
        <v>0.1</v>
      </c>
      <c r="S26" s="75"/>
      <c r="T26" s="76"/>
      <c r="U26" s="281"/>
      <c r="V26" s="278"/>
      <c r="W26" s="243"/>
      <c r="X26" s="285"/>
      <c r="Y26" s="250"/>
      <c r="Z26" s="322"/>
      <c r="AA26" s="317"/>
      <c r="AC26" s="47" t="b">
        <v>1</v>
      </c>
      <c r="AD26" s="47" t="b">
        <f t="shared" si="1"/>
        <v>0</v>
      </c>
    </row>
    <row r="27" spans="1:30" ht="15.75" customHeight="1" thickBot="1" x14ac:dyDescent="0.3">
      <c r="A27" s="150">
        <f t="array" ref="A27">IFERROR(INDEX(DropDown!$O$1:$O$1000,MATCH(1,(DropDown!$M$1:$M$1000=SUBSTITUTE(SUBSTITUTE($B27,1,""),2,""))*(DropDown!$N$1:$N$1000=$C27),0)),"")</f>
        <v>592</v>
      </c>
      <c r="B27" s="6" t="s">
        <v>8</v>
      </c>
      <c r="C27" s="4" t="s">
        <v>343</v>
      </c>
      <c r="D27" s="85">
        <f>IF($A27="",0,INDEX('All Equipment'!$H:$H,$A27))</f>
        <v>0</v>
      </c>
      <c r="E27" s="86">
        <f>IF($A27="",0,INDEX('All Equipment'!$J:$J,$A27))</f>
        <v>30</v>
      </c>
      <c r="F27" s="87">
        <f>IF($A27="",0,INDEX('All Equipment'!$K:$K,$A27))</f>
        <v>0</v>
      </c>
      <c r="G27" s="88">
        <f>IF($A27="",0,INDEX('All Equipment'!$L:$L,$A27))</f>
        <v>0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30</v>
      </c>
      <c r="K27" s="229"/>
      <c r="L27" s="298" t="s">
        <v>905</v>
      </c>
      <c r="M27" s="310">
        <v>6</v>
      </c>
      <c r="N27" s="311"/>
      <c r="O27" s="304"/>
      <c r="P27" s="292" t="str">
        <f t="shared" si="2"/>
        <v>No</v>
      </c>
      <c r="Q27" s="81"/>
      <c r="R27" s="82"/>
      <c r="S27" s="83"/>
      <c r="T27" s="84"/>
      <c r="U27" s="282"/>
      <c r="V27" s="279"/>
      <c r="W27" s="244"/>
      <c r="X27" s="286">
        <v>0.05</v>
      </c>
      <c r="Y27" s="251"/>
      <c r="Z27" s="322">
        <v>1.05</v>
      </c>
      <c r="AA27" s="317">
        <f>1+($Z27-1)*(P27="Yes")</f>
        <v>1</v>
      </c>
      <c r="AC27" s="47" t="b">
        <v>1</v>
      </c>
      <c r="AD27" s="47" t="b">
        <f t="shared" si="1"/>
        <v>0</v>
      </c>
    </row>
    <row r="28" spans="1:30" ht="15.75" customHeight="1" thickBot="1" x14ac:dyDescent="0.3">
      <c r="A28" s="150">
        <f t="array" ref="A28">IFERROR(INDEX(DropDown!$O$1:$O$1000,MATCH(1,(DropDown!$M$1:$M$1000=SUBSTITUTE(SUBSTITUTE($B28,1,""),2,""))*(DropDown!$N$1:$N$1000=$C28),0)),"")</f>
        <v>617</v>
      </c>
      <c r="B28" s="7" t="s">
        <v>25</v>
      </c>
      <c r="C28" s="14" t="s">
        <v>895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36" t="s">
        <v>1094</v>
      </c>
      <c r="L28" s="237"/>
      <c r="M28" s="236"/>
      <c r="N28" s="288"/>
      <c r="O28" s="237"/>
      <c r="P28" s="237"/>
      <c r="Q28" s="236"/>
      <c r="R28" s="288"/>
      <c r="S28" s="236"/>
      <c r="T28" s="288"/>
      <c r="U28" s="241"/>
      <c r="V28" s="237"/>
      <c r="W28" s="241"/>
      <c r="X28" s="241"/>
      <c r="Y28" s="241"/>
      <c r="Z28" s="323"/>
      <c r="AA28" s="318"/>
    </row>
    <row r="29" spans="1:30" ht="15.75" customHeight="1" x14ac:dyDescent="0.25">
      <c r="A29" s="150">
        <f t="array" ref="A29">IFERROR(INDEX(DropDown!$O$1:$O$1000,MATCH(1,(DropDown!$M$1:$M$1000=SUBSTITUTE(SUBSTITUTE($B29,1,""),2,""))*(DropDown!$N$1:$N$1000=$C29),0)),"")</f>
        <v>646</v>
      </c>
      <c r="B29" s="6" t="s">
        <v>443</v>
      </c>
      <c r="C29" s="4" t="s">
        <v>424</v>
      </c>
      <c r="D29" s="85">
        <f>IF($A29="",0,INDEX('All Equipment'!$H:$H,$A29))</f>
        <v>7</v>
      </c>
      <c r="E29" s="86">
        <f>IF($A29="",0,INDEX('All Equipment'!$J:$J,$A29))</f>
        <v>18</v>
      </c>
      <c r="F29" s="87">
        <f>IF($A29="",0,INDEX('All Equipment'!$K:$K,$A29))</f>
        <v>0</v>
      </c>
      <c r="G29" s="88">
        <f>IF($A29="",0,INDEX('All Equipment'!$L:$L,$A29))</f>
        <v>0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19.293074999999998</v>
      </c>
      <c r="K29" s="226"/>
      <c r="L29" s="299" t="s">
        <v>1012</v>
      </c>
      <c r="M29" s="272">
        <v>1</v>
      </c>
      <c r="N29" s="273"/>
      <c r="O29" s="271"/>
      <c r="P29" s="293" t="str">
        <f>IF(AND($AC29,$AD29,OR($AE29,$AE29="")),"Yes","No")</f>
        <v>Yes</v>
      </c>
      <c r="Q29" s="77">
        <v>25</v>
      </c>
      <c r="R29" s="78"/>
      <c r="S29" s="79"/>
      <c r="T29" s="80"/>
      <c r="U29" s="283"/>
      <c r="V29" s="277"/>
      <c r="W29" s="242"/>
      <c r="X29" s="287"/>
      <c r="Y29" s="249"/>
      <c r="Z29" s="322"/>
      <c r="AA29" s="317"/>
      <c r="AC29" s="47" t="b">
        <v>1</v>
      </c>
      <c r="AD29" s="47" t="b">
        <f t="shared" si="1"/>
        <v>1</v>
      </c>
    </row>
    <row r="30" spans="1:30" ht="15.75" customHeight="1" x14ac:dyDescent="0.25">
      <c r="A30" s="150">
        <f t="array" ref="A30">IFERROR(INDEX(DropDown!$O$1:$O$1000,MATCH(1,(DropDown!$M$1:$M$1000=SUBSTITUTE(SUBSTITUTE($B30,1,""),2,""))*(DropDown!$N$1:$N$1000=$C30),0)),"")</f>
        <v>633</v>
      </c>
      <c r="B30" s="6" t="s">
        <v>444</v>
      </c>
      <c r="C30" s="4" t="s">
        <v>422</v>
      </c>
      <c r="D30" s="85">
        <f>IF($A30="",0,INDEX('All Equipment'!$H:$H,$A30))</f>
        <v>7</v>
      </c>
      <c r="E30" s="86">
        <f>IF($A30="",0,INDEX('All Equipment'!$J:$J,$A30))</f>
        <v>18</v>
      </c>
      <c r="F30" s="87">
        <f>IF($A30="",0,INDEX('All Equipment'!$K:$K,$A30))</f>
        <v>0</v>
      </c>
      <c r="G30" s="88">
        <f>IF($A30="",0,INDEX('All Equipment'!$L:$L,$A30))</f>
        <v>0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19.293074999999998</v>
      </c>
      <c r="K30" s="227"/>
      <c r="L30" s="297" t="s">
        <v>897</v>
      </c>
      <c r="M30" s="308">
        <v>1</v>
      </c>
      <c r="N30" s="309"/>
      <c r="O30" s="270"/>
      <c r="P30" s="291" t="str">
        <f>IF(AND($AC30,$AD30,OR($AE30,$AE30="")),"Yes","No")</f>
        <v>Yes</v>
      </c>
      <c r="Q30" s="73"/>
      <c r="R30" s="74"/>
      <c r="S30" s="75">
        <v>150</v>
      </c>
      <c r="T30" s="76"/>
      <c r="U30" s="281"/>
      <c r="V30" s="278"/>
      <c r="W30" s="243"/>
      <c r="X30" s="285"/>
      <c r="Y30" s="250"/>
      <c r="Z30" s="322"/>
      <c r="AA30" s="317"/>
      <c r="AC30" s="47" t="b">
        <v>1</v>
      </c>
      <c r="AD30" s="47" t="b">
        <f t="shared" si="1"/>
        <v>1</v>
      </c>
    </row>
    <row r="31" spans="1:30" ht="15.75" customHeight="1" thickBot="1" x14ac:dyDescent="0.3">
      <c r="A31" s="150">
        <f t="array" ref="A31">IFERROR(INDEX(DropDown!$O$1:$O$1000,MATCH(1,(DropDown!$M$1:$M$1000=SUBSTITUTE(SUBSTITUTE($B31,1,""),2,""))*(DropDown!$N$1:$N$1000=$C31),0)),"")</f>
        <v>653</v>
      </c>
      <c r="B31" s="6" t="s">
        <v>18</v>
      </c>
      <c r="C31" s="4" t="s">
        <v>751</v>
      </c>
      <c r="D31" s="85">
        <f>IF($A31="",0,INDEX('All Equipment'!$H:$H,$A31))</f>
        <v>0</v>
      </c>
      <c r="E31" s="86">
        <f>IF($A31="",0,INDEX('All Equipment'!$J:$J,$A31))</f>
        <v>29</v>
      </c>
      <c r="F31" s="87">
        <f>IF($A31="",0,INDEX('All Equipment'!$K:$K,$A31))</f>
        <v>0</v>
      </c>
      <c r="G31" s="88">
        <f>IF($A31="",0,INDEX('All Equipment'!$L:$L,$A31))</f>
        <v>0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29</v>
      </c>
      <c r="K31" s="229"/>
      <c r="L31" s="298" t="s">
        <v>898</v>
      </c>
      <c r="M31" s="310">
        <v>1</v>
      </c>
      <c r="N31" s="311"/>
      <c r="O31" s="304"/>
      <c r="P31" s="292" t="str">
        <f>IF(AND($AC31,$AD31,OR($AE31,$AE31="")),"Yes","No")</f>
        <v>Yes</v>
      </c>
      <c r="Q31" s="81"/>
      <c r="R31" s="82"/>
      <c r="S31" s="83">
        <v>35</v>
      </c>
      <c r="T31" s="84"/>
      <c r="U31" s="282"/>
      <c r="V31" s="279"/>
      <c r="W31" s="244"/>
      <c r="X31" s="286"/>
      <c r="Y31" s="251"/>
      <c r="Z31" s="322"/>
      <c r="AA31" s="317"/>
      <c r="AC31" s="47" t="b">
        <v>1</v>
      </c>
      <c r="AD31" s="47" t="b">
        <f t="shared" si="1"/>
        <v>1</v>
      </c>
    </row>
    <row r="32" spans="1:30" ht="15.75" customHeight="1" thickBot="1" x14ac:dyDescent="0.3">
      <c r="A32" s="150">
        <f t="array" ref="A32">IFERROR(INDEX(DropDown!$O$1:$O$1000,MATCH(1,(DropDown!$M$1:$M$1000=SUBSTITUTE(SUBSTITUTE($B32,1,""),2,""))*(DropDown!$N$1:$N$1000=$C32),0)),"")</f>
        <v>658</v>
      </c>
      <c r="B32" s="6" t="s">
        <v>9</v>
      </c>
      <c r="C32" s="4" t="s">
        <v>754</v>
      </c>
      <c r="D32" s="85">
        <f>IF($A32="",0,INDEX('All Equipment'!$H:$H,$A32))</f>
        <v>0</v>
      </c>
      <c r="E32" s="86">
        <f>IF($A32="",0,INDEX('All Equipment'!$J:$J,$A32))</f>
        <v>0</v>
      </c>
      <c r="F32" s="87">
        <f>IF($A32="",0,INDEX('All Equipment'!$K:$K,$A32))</f>
        <v>2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22.166999999999998</v>
      </c>
      <c r="K32" s="236" t="s">
        <v>1095</v>
      </c>
      <c r="L32" s="237"/>
      <c r="M32" s="236"/>
      <c r="N32" s="288"/>
      <c r="O32" s="237"/>
      <c r="P32" s="237"/>
      <c r="Q32" s="236"/>
      <c r="R32" s="288"/>
      <c r="S32" s="236"/>
      <c r="T32" s="288"/>
      <c r="U32" s="241"/>
      <c r="V32" s="237"/>
      <c r="W32" s="241"/>
      <c r="X32" s="241"/>
      <c r="Y32" s="241"/>
      <c r="Z32" s="323"/>
      <c r="AA32" s="318"/>
    </row>
    <row r="33" spans="1:31" ht="15.75" customHeight="1" thickBot="1" x14ac:dyDescent="0.3">
      <c r="B33" s="100"/>
      <c r="C33" s="101" t="s">
        <v>1119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0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18.472499999999997</v>
      </c>
      <c r="K33" s="16"/>
      <c r="L33" s="300" t="s">
        <v>899</v>
      </c>
      <c r="M33" s="272">
        <v>1</v>
      </c>
      <c r="N33" s="273"/>
      <c r="O33" s="305"/>
      <c r="P33" s="294" t="str">
        <f>IF(AND($AC33,$AD33,OR($AE33,$AE33="")),"Yes","No")</f>
        <v>Yes</v>
      </c>
      <c r="Q33" s="81">
        <v>10</v>
      </c>
      <c r="R33" s="82"/>
      <c r="S33" s="83"/>
      <c r="T33" s="84"/>
      <c r="U33" s="282"/>
      <c r="V33" s="279"/>
      <c r="W33" s="244"/>
      <c r="X33" s="286"/>
      <c r="Y33" s="251"/>
      <c r="Z33" s="322"/>
      <c r="AA33" s="317"/>
      <c r="AC33" s="47" t="b">
        <v>1</v>
      </c>
      <c r="AD33" s="47" t="b">
        <f t="shared" si="1"/>
        <v>1</v>
      </c>
    </row>
    <row r="34" spans="1:31" ht="15.75" customHeight="1" thickBot="1" x14ac:dyDescent="0.3">
      <c r="A34" s="149"/>
      <c r="B34" s="100"/>
      <c r="C34" s="101" t="s">
        <v>952</v>
      </c>
      <c r="D34" s="102"/>
      <c r="E34" s="103">
        <f>Settings!$W$6</f>
        <v>0</v>
      </c>
      <c r="F34" s="103">
        <f>Settings!$W$7</f>
        <v>0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0</v>
      </c>
      <c r="K34" s="236" t="s">
        <v>1096</v>
      </c>
      <c r="L34" s="237"/>
      <c r="M34" s="236"/>
      <c r="N34" s="288"/>
      <c r="O34" s="237"/>
      <c r="P34" s="237"/>
      <c r="Q34" s="236"/>
      <c r="R34" s="288"/>
      <c r="S34" s="236"/>
      <c r="T34" s="288"/>
      <c r="U34" s="241"/>
      <c r="V34" s="237"/>
      <c r="W34" s="241"/>
      <c r="X34" s="241"/>
      <c r="Y34" s="241"/>
      <c r="Z34" s="323"/>
      <c r="AA34" s="318"/>
    </row>
    <row r="35" spans="1:31" ht="15.75" customHeight="1" thickBot="1" x14ac:dyDescent="0.3">
      <c r="A35" s="149"/>
      <c r="B35" s="408" t="s">
        <v>31</v>
      </c>
      <c r="C35" s="409"/>
      <c r="D35" s="54">
        <f>SUM(D6:D34)</f>
        <v>172</v>
      </c>
      <c r="E35" s="55">
        <f>SUM(E6:E34)</f>
        <v>404</v>
      </c>
      <c r="F35" s="56">
        <f>SUM(F6:F34)/100</f>
        <v>0.02</v>
      </c>
      <c r="G35" s="57">
        <f>SUM(G6:G34)/100</f>
        <v>0.01</v>
      </c>
      <c r="H35" s="58">
        <f>SUM(H6:H34)</f>
        <v>0</v>
      </c>
      <c r="I35" s="59">
        <f>SUM(I6:I34)</f>
        <v>475.0032698264705</v>
      </c>
      <c r="K35" s="226"/>
      <c r="L35" s="299" t="s">
        <v>1106</v>
      </c>
      <c r="M35" s="272">
        <v>1</v>
      </c>
      <c r="N35" s="273"/>
      <c r="O35" s="271"/>
      <c r="P35" s="293" t="str">
        <f t="shared" ref="P35:P40" si="3">IF(AND($AC35,$AD35,OR($AE35,$AE35="")),"Yes","No")</f>
        <v>No</v>
      </c>
      <c r="Q35" s="77"/>
      <c r="R35" s="78">
        <v>0.1</v>
      </c>
      <c r="S35" s="79"/>
      <c r="T35" s="80"/>
      <c r="U35" s="283"/>
      <c r="V35" s="277"/>
      <c r="W35" s="242"/>
      <c r="X35" s="287"/>
      <c r="Y35" s="249"/>
      <c r="Z35" s="322"/>
      <c r="AA35" s="317"/>
      <c r="AC35" s="47" t="b">
        <v>0</v>
      </c>
      <c r="AD35" s="47" t="b">
        <f t="shared" si="1"/>
        <v>1</v>
      </c>
    </row>
    <row r="36" spans="1:31" ht="15.75" customHeight="1" thickBot="1" x14ac:dyDescent="0.3">
      <c r="B36" s="410" t="s">
        <v>926</v>
      </c>
      <c r="C36" s="411"/>
      <c r="D36" s="60">
        <f>$Q$47</f>
        <v>97</v>
      </c>
      <c r="E36" s="61">
        <f>$S$47</f>
        <v>185</v>
      </c>
      <c r="F36" s="62" t="s">
        <v>928</v>
      </c>
      <c r="G36" s="63" t="s">
        <v>928</v>
      </c>
      <c r="H36" s="64">
        <f>$W$47</f>
        <v>75</v>
      </c>
      <c r="I36" s="65"/>
      <c r="K36" s="227"/>
      <c r="L36" s="297" t="s">
        <v>1107</v>
      </c>
      <c r="M36" s="308">
        <v>1</v>
      </c>
      <c r="N36" s="309"/>
      <c r="O36" s="270"/>
      <c r="P36" s="291" t="str">
        <f t="shared" si="3"/>
        <v>No</v>
      </c>
      <c r="Q36" s="73"/>
      <c r="R36" s="74">
        <v>0.1</v>
      </c>
      <c r="S36" s="75"/>
      <c r="T36" s="76"/>
      <c r="U36" s="281"/>
      <c r="V36" s="278"/>
      <c r="W36" s="243"/>
      <c r="X36" s="285"/>
      <c r="Y36" s="250"/>
      <c r="Z36" s="322"/>
      <c r="AA36" s="317"/>
      <c r="AC36" s="47" t="b">
        <v>0</v>
      </c>
      <c r="AD36" s="47" t="b">
        <f t="shared" si="1"/>
        <v>1</v>
      </c>
    </row>
    <row r="37" spans="1:31" ht="15" customHeight="1" thickBot="1" x14ac:dyDescent="0.3">
      <c r="B37" s="410" t="s">
        <v>927</v>
      </c>
      <c r="C37" s="411"/>
      <c r="D37" s="66">
        <f>$R$47</f>
        <v>0.1</v>
      </c>
      <c r="E37" s="67">
        <f>$T$47</f>
        <v>0</v>
      </c>
      <c r="F37" s="68">
        <f>$U$47</f>
        <v>0.08</v>
      </c>
      <c r="G37" s="69">
        <f>$V$47</f>
        <v>0</v>
      </c>
      <c r="H37" s="70" t="s">
        <v>928</v>
      </c>
      <c r="I37" s="381" t="s">
        <v>1018</v>
      </c>
      <c r="K37" s="227"/>
      <c r="L37" s="297" t="s">
        <v>1108</v>
      </c>
      <c r="M37" s="308">
        <v>1</v>
      </c>
      <c r="N37" s="309"/>
      <c r="O37" s="270"/>
      <c r="P37" s="291" t="str">
        <f t="shared" si="3"/>
        <v>No</v>
      </c>
      <c r="Q37" s="73"/>
      <c r="R37" s="74"/>
      <c r="S37" s="75">
        <v>23</v>
      </c>
      <c r="T37" s="76"/>
      <c r="U37" s="281"/>
      <c r="V37" s="278"/>
      <c r="W37" s="243"/>
      <c r="X37" s="285"/>
      <c r="Y37" s="250"/>
      <c r="Z37" s="322"/>
      <c r="AA37" s="317"/>
      <c r="AC37" s="47" t="b">
        <v>0</v>
      </c>
      <c r="AD37" s="47" t="b">
        <f t="shared" si="1"/>
        <v>1</v>
      </c>
    </row>
    <row r="38" spans="1:31" ht="15.75" thickBot="1" x14ac:dyDescent="0.3">
      <c r="A38" s="149"/>
      <c r="B38" s="408" t="s">
        <v>910</v>
      </c>
      <c r="C38" s="409"/>
      <c r="D38" s="54">
        <f t="shared" ref="D38:E38" si="4">SUM(D35:D36)*(1+IF(ISNUMBER(D37),D37,0))</f>
        <v>295.90000000000003</v>
      </c>
      <c r="E38" s="55">
        <f t="shared" si="4"/>
        <v>589</v>
      </c>
      <c r="F38" s="56">
        <f>SUM(F35:F37)</f>
        <v>0.1</v>
      </c>
      <c r="G38" s="57">
        <f>SUM(G35:G37)</f>
        <v>0.01</v>
      </c>
      <c r="H38" s="58">
        <f>SUM(H35:H36)*(1+IF(ISNUMBER(H37),H37,0))</f>
        <v>75</v>
      </c>
      <c r="I38" s="382">
        <f>'DPS Calculator'!$F$29</f>
        <v>383.25285459419598</v>
      </c>
      <c r="K38" s="227"/>
      <c r="L38" s="297" t="s">
        <v>1109</v>
      </c>
      <c r="M38" s="308">
        <v>1</v>
      </c>
      <c r="N38" s="309"/>
      <c r="O38" s="270" t="s">
        <v>1078</v>
      </c>
      <c r="P38" s="291" t="str">
        <f t="shared" si="3"/>
        <v>No</v>
      </c>
      <c r="Q38" s="73">
        <v>30</v>
      </c>
      <c r="R38" s="74"/>
      <c r="S38" s="75"/>
      <c r="T38" s="76"/>
      <c r="U38" s="281"/>
      <c r="V38" s="278"/>
      <c r="W38" s="243"/>
      <c r="X38" s="285"/>
      <c r="Y38" s="250"/>
      <c r="Z38" s="322"/>
      <c r="AA38" s="317"/>
      <c r="AC38" s="47" t="b">
        <v>0</v>
      </c>
      <c r="AD38" s="47" t="b">
        <f t="shared" si="1"/>
        <v>1</v>
      </c>
      <c r="AE38" t="b">
        <f>$O38=CharFaction</f>
        <v>1</v>
      </c>
    </row>
    <row r="39" spans="1:31" x14ac:dyDescent="0.25">
      <c r="A39" s="149"/>
      <c r="C39"/>
      <c r="D39"/>
      <c r="E39"/>
      <c r="F39"/>
      <c r="G39"/>
      <c r="H39" s="405" t="s">
        <v>984</v>
      </c>
      <c r="I39" s="405"/>
      <c r="K39" s="227"/>
      <c r="L39" s="297" t="s">
        <v>1110</v>
      </c>
      <c r="M39" s="308">
        <v>1</v>
      </c>
      <c r="N39" s="309"/>
      <c r="O39" s="270" t="s">
        <v>1079</v>
      </c>
      <c r="P39" s="291" t="str">
        <f t="shared" si="3"/>
        <v>No</v>
      </c>
      <c r="Q39" s="73">
        <v>30</v>
      </c>
      <c r="R39" s="74"/>
      <c r="S39" s="75"/>
      <c r="T39" s="76"/>
      <c r="U39" s="281"/>
      <c r="V39" s="278"/>
      <c r="W39" s="243"/>
      <c r="X39" s="285"/>
      <c r="Y39" s="250"/>
      <c r="Z39" s="322"/>
      <c r="AA39" s="317"/>
      <c r="AC39" s="47" t="b">
        <v>1</v>
      </c>
      <c r="AD39" s="47" t="b">
        <f t="shared" si="1"/>
        <v>1</v>
      </c>
      <c r="AE39" t="b">
        <f>$O39=CharFaction</f>
        <v>0</v>
      </c>
    </row>
    <row r="40" spans="1:31" ht="15.75" thickBot="1" x14ac:dyDescent="0.3">
      <c r="A40" s="149"/>
      <c r="B40"/>
      <c r="C40"/>
      <c r="D40"/>
      <c r="E40"/>
      <c r="F40"/>
      <c r="G40"/>
      <c r="I40"/>
      <c r="K40" s="229"/>
      <c r="L40" s="298" t="s">
        <v>1111</v>
      </c>
      <c r="M40" s="310">
        <v>1</v>
      </c>
      <c r="N40" s="311"/>
      <c r="O40" s="304"/>
      <c r="P40" s="292" t="str">
        <f t="shared" si="3"/>
        <v>No</v>
      </c>
      <c r="Q40" s="81"/>
      <c r="R40" s="82"/>
      <c r="S40" s="83">
        <v>23</v>
      </c>
      <c r="T40" s="84"/>
      <c r="U40" s="282"/>
      <c r="V40" s="279"/>
      <c r="W40" s="244"/>
      <c r="X40" s="286"/>
      <c r="Y40" s="251"/>
      <c r="Z40" s="322"/>
      <c r="AA40" s="317"/>
      <c r="AC40" s="47" t="b">
        <v>0</v>
      </c>
      <c r="AD40" s="47" t="b">
        <f t="shared" si="1"/>
        <v>1</v>
      </c>
    </row>
    <row r="41" spans="1:31" ht="15.75" thickBot="1" x14ac:dyDescent="0.3">
      <c r="A41" s="149"/>
      <c r="B41"/>
      <c r="C41" s="403" t="s">
        <v>946</v>
      </c>
      <c r="D41" s="338" t="s">
        <v>1082</v>
      </c>
      <c r="E41" s="338" t="s">
        <v>1083</v>
      </c>
      <c r="F41" s="338" t="s">
        <v>1075</v>
      </c>
      <c r="G41" s="338" t="s">
        <v>1084</v>
      </c>
      <c r="H41" s="339" t="s">
        <v>1085</v>
      </c>
      <c r="I41"/>
      <c r="K41" s="236" t="s">
        <v>1097</v>
      </c>
      <c r="L41" s="237"/>
      <c r="M41" s="236"/>
      <c r="N41" s="288"/>
      <c r="O41" s="237"/>
      <c r="P41" s="237"/>
      <c r="Q41" s="236"/>
      <c r="R41" s="288"/>
      <c r="S41" s="236"/>
      <c r="T41" s="288"/>
      <c r="U41" s="241"/>
      <c r="V41" s="237"/>
      <c r="W41" s="241"/>
      <c r="X41" s="241"/>
      <c r="Y41" s="241"/>
      <c r="Z41" s="323"/>
      <c r="AA41" s="318"/>
    </row>
    <row r="42" spans="1:31" x14ac:dyDescent="0.25">
      <c r="A42" s="149"/>
      <c r="B42"/>
      <c r="C42" s="404"/>
      <c r="D42" s="346">
        <f>INDEX(Settings!B:B,MATCH(CharRotation&amp;"-"&amp;CharPhase&amp;"-"&amp;CharRank,Settings!$A:$A,0))</f>
        <v>0.18472499999999997</v>
      </c>
      <c r="E42" s="337">
        <f>INDEX(Settings!C:C,MATCH(CharRotation&amp;"-"&amp;CharPhase&amp;"-"&amp;CharRank,Settings!$A:$A,0))</f>
        <v>1</v>
      </c>
      <c r="F42" s="346">
        <f>INDEX(Settings!D:D,MATCH(CharRotation&amp;"-"&amp;CharPhase&amp;"-"&amp;CharRank,Settings!$A:$A,0))</f>
        <v>11.083499999999999</v>
      </c>
      <c r="G42" s="346">
        <f>INDEX(Settings!E:E,MATCH(CharRotation&amp;"-"&amp;CharPhase&amp;"-"&amp;CharRank,Settings!$A:$A,0))</f>
        <v>17.063569826470591</v>
      </c>
      <c r="H42" s="340">
        <f>INDEX(Settings!F:F,MATCH(CharRotation&amp;"-"&amp;CharPhase&amp;"-"&amp;CharRank,Settings!$A:$A,0))</f>
        <v>0</v>
      </c>
      <c r="I42"/>
      <c r="K42" s="226"/>
      <c r="L42" s="299" t="s">
        <v>907</v>
      </c>
      <c r="M42" s="272">
        <v>1</v>
      </c>
      <c r="N42" s="273"/>
      <c r="O42" s="271" t="s">
        <v>1080</v>
      </c>
      <c r="P42" s="293" t="str">
        <f>IF(AND($AC42,$AD42,OR($AE42,$AE42="")),"Yes","No")</f>
        <v>Yes</v>
      </c>
      <c r="Q42" s="77"/>
      <c r="R42" s="78"/>
      <c r="S42" s="79"/>
      <c r="T42" s="80"/>
      <c r="U42" s="283"/>
      <c r="V42" s="277"/>
      <c r="W42" s="242">
        <v>75</v>
      </c>
      <c r="X42" s="287">
        <v>0.1</v>
      </c>
      <c r="Y42" s="249"/>
      <c r="Z42" s="322">
        <v>1.1000000000000001</v>
      </c>
      <c r="AA42" s="317">
        <f t="shared" ref="AA42" si="5">1+($Z42-1)*(P42="Yes")</f>
        <v>1.1000000000000001</v>
      </c>
      <c r="AB42" s="115"/>
      <c r="AC42" s="47" t="b">
        <v>1</v>
      </c>
      <c r="AD42" s="47" t="b">
        <f t="shared" si="1"/>
        <v>1</v>
      </c>
      <c r="AE42" t="b">
        <f>$O42=CharRotation</f>
        <v>1</v>
      </c>
    </row>
    <row r="43" spans="1:31" ht="15.75" thickBot="1" x14ac:dyDescent="0.3">
      <c r="A43" s="149"/>
      <c r="B43"/>
      <c r="C43" s="344" t="s">
        <v>1126</v>
      </c>
      <c r="D43" s="342">
        <f>F43/60</f>
        <v>0.18772499999999998</v>
      </c>
      <c r="E43" s="341">
        <f>E42</f>
        <v>1</v>
      </c>
      <c r="F43" s="342">
        <f>Weights!$T$2</f>
        <v>11.263499999999999</v>
      </c>
      <c r="G43" s="342">
        <f>Weights!$AN$2</f>
        <v>17.547125062500001</v>
      </c>
      <c r="H43" s="343">
        <f>H42</f>
        <v>0</v>
      </c>
      <c r="I43"/>
      <c r="K43" s="227"/>
      <c r="L43" s="297" t="s">
        <v>908</v>
      </c>
      <c r="M43" s="308">
        <v>3</v>
      </c>
      <c r="N43" s="309"/>
      <c r="O43" s="270"/>
      <c r="P43" s="291" t="str">
        <f>IF(AND($AC43,$AD43,OR($AE43,$AE43="")),"Yes","No")</f>
        <v>No</v>
      </c>
      <c r="Q43" s="73"/>
      <c r="R43" s="74"/>
      <c r="S43" s="75"/>
      <c r="T43" s="76"/>
      <c r="U43" s="281"/>
      <c r="V43" s="278"/>
      <c r="W43" s="243"/>
      <c r="X43" s="285">
        <v>0.15</v>
      </c>
      <c r="Y43" s="250">
        <v>0.4</v>
      </c>
      <c r="Z43" s="322">
        <v>1.1499999999999999</v>
      </c>
      <c r="AA43" s="317">
        <f>1+($Z43-1)*$Y43*(P43="Yes")</f>
        <v>1</v>
      </c>
      <c r="AC43" s="47" t="b">
        <v>1</v>
      </c>
      <c r="AD43" s="47" t="b">
        <f t="shared" si="1"/>
        <v>0</v>
      </c>
    </row>
    <row r="44" spans="1:31" x14ac:dyDescent="0.25">
      <c r="A44" s="149"/>
      <c r="B44"/>
      <c r="C44"/>
      <c r="D44"/>
      <c r="E44"/>
      <c r="F44"/>
      <c r="G44"/>
      <c r="H44"/>
      <c r="I44"/>
      <c r="K44" s="227"/>
      <c r="L44" s="297" t="s">
        <v>1113</v>
      </c>
      <c r="M44" s="308">
        <v>1</v>
      </c>
      <c r="N44" s="309"/>
      <c r="O44" s="270" t="s">
        <v>1081</v>
      </c>
      <c r="P44" s="291" t="str">
        <f>IF(AND($AC44,$AD44,OR($AE44,$AE44="")),"Yes","No")</f>
        <v>No</v>
      </c>
      <c r="Q44" s="73"/>
      <c r="R44" s="74"/>
      <c r="S44" s="75"/>
      <c r="T44" s="76"/>
      <c r="U44" s="281"/>
      <c r="V44" s="278"/>
      <c r="W44" s="243"/>
      <c r="X44" s="285">
        <v>0.2</v>
      </c>
      <c r="Y44" s="250">
        <v>1</v>
      </c>
      <c r="Z44" s="322">
        <v>1.1499999999999999</v>
      </c>
      <c r="AA44" s="317">
        <f>1+($Z44-1)*$Y44*($P44="Yes")*(CharRotation="Wrath")</f>
        <v>1</v>
      </c>
      <c r="AC44" s="47" t="b">
        <v>0</v>
      </c>
      <c r="AD44" s="47" t="b">
        <f t="shared" si="1"/>
        <v>1</v>
      </c>
      <c r="AE44" t="b">
        <f>$O44=CharRotation</f>
        <v>0</v>
      </c>
    </row>
    <row r="45" spans="1:31" ht="15.75" thickBot="1" x14ac:dyDescent="0.3">
      <c r="A45" s="149"/>
      <c r="B45"/>
      <c r="C45"/>
      <c r="D45"/>
      <c r="E45"/>
      <c r="F45"/>
      <c r="G45"/>
      <c r="H45"/>
      <c r="I45"/>
      <c r="K45" s="229"/>
      <c r="L45" s="298" t="s">
        <v>909</v>
      </c>
      <c r="M45" s="310">
        <v>3</v>
      </c>
      <c r="N45" s="311"/>
      <c r="O45" s="304" t="s">
        <v>1081</v>
      </c>
      <c r="P45" s="292" t="str">
        <f>IF(AND($AC45,$AD45,OR($AE45,$AE45="")),"Yes","No")</f>
        <v>No</v>
      </c>
      <c r="Q45" s="81"/>
      <c r="R45" s="82"/>
      <c r="S45" s="83"/>
      <c r="T45" s="84"/>
      <c r="U45" s="282"/>
      <c r="V45" s="279"/>
      <c r="W45" s="244">
        <v>25</v>
      </c>
      <c r="X45" s="286"/>
      <c r="Y45" s="251"/>
      <c r="Z45" s="322"/>
      <c r="AA45" s="317"/>
      <c r="AC45" s="47" t="b">
        <v>1</v>
      </c>
      <c r="AD45" s="47" t="b">
        <f t="shared" si="1"/>
        <v>0</v>
      </c>
      <c r="AE45" t="b">
        <f>$O45=CharRotation</f>
        <v>0</v>
      </c>
    </row>
    <row r="46" spans="1:31" ht="15.75" thickBot="1" x14ac:dyDescent="0.3">
      <c r="A46" s="149"/>
      <c r="B46" s="345"/>
      <c r="C46"/>
      <c r="D46"/>
      <c r="E46"/>
      <c r="G46"/>
      <c r="H46"/>
      <c r="I46"/>
      <c r="K46" s="236"/>
      <c r="L46" s="237"/>
      <c r="M46" s="236"/>
      <c r="N46" s="288"/>
      <c r="O46" s="237"/>
      <c r="P46" s="237"/>
      <c r="Q46" s="236"/>
      <c r="R46" s="288"/>
      <c r="S46" s="236"/>
      <c r="T46" s="288"/>
      <c r="U46" s="241"/>
      <c r="V46" s="237"/>
      <c r="W46" s="241"/>
      <c r="X46" s="241"/>
      <c r="Y46" s="241"/>
      <c r="Z46" s="320"/>
      <c r="AA46" s="315"/>
    </row>
    <row r="47" spans="1:31" ht="16.5" thickBot="1" x14ac:dyDescent="0.3">
      <c r="A47" s="149"/>
      <c r="B47"/>
      <c r="C47"/>
      <c r="D47"/>
      <c r="E47"/>
      <c r="G47"/>
      <c r="H47"/>
      <c r="I47"/>
      <c r="K47" s="151"/>
      <c r="L47" s="151" t="s">
        <v>942</v>
      </c>
      <c r="M47" s="306"/>
      <c r="N47" s="307"/>
      <c r="O47" s="221"/>
      <c r="P47" s="295"/>
      <c r="Q47" s="224">
        <f t="shared" ref="Q47:X47" si="6">SUMIFS(Q$6:Q$46,$P$6:$P$46,"Yes")</f>
        <v>97</v>
      </c>
      <c r="R47" s="225">
        <f t="shared" si="6"/>
        <v>0.1</v>
      </c>
      <c r="S47" s="224">
        <f t="shared" si="6"/>
        <v>185</v>
      </c>
      <c r="T47" s="225">
        <f t="shared" si="6"/>
        <v>0</v>
      </c>
      <c r="U47" s="248">
        <f>SUMIFS(U$6:U$46,$P$6:$P$46,"Yes")</f>
        <v>0.08</v>
      </c>
      <c r="V47" s="247">
        <f t="shared" si="6"/>
        <v>0</v>
      </c>
      <c r="W47" s="245">
        <f t="shared" si="6"/>
        <v>75</v>
      </c>
      <c r="X47" s="248">
        <f t="shared" si="6"/>
        <v>1.3</v>
      </c>
      <c r="Y47" s="248"/>
      <c r="Z47" s="324"/>
      <c r="AA47" s="319"/>
    </row>
    <row r="48" spans="1:31" x14ac:dyDescent="0.25">
      <c r="A48" s="149"/>
      <c r="B48"/>
      <c r="C48"/>
      <c r="D48"/>
      <c r="E48"/>
      <c r="H48"/>
      <c r="I48"/>
      <c r="Q48" s="51"/>
      <c r="R48" s="51"/>
      <c r="S48" s="51"/>
      <c r="T48" s="51"/>
      <c r="X48" s="51"/>
    </row>
    <row r="49" spans="1:9" x14ac:dyDescent="0.25">
      <c r="A49" s="149"/>
      <c r="B49"/>
      <c r="C49"/>
      <c r="D49"/>
      <c r="E49"/>
      <c r="H49"/>
      <c r="I49"/>
    </row>
    <row r="50" spans="1:9" x14ac:dyDescent="0.25">
      <c r="A50" s="149"/>
      <c r="B50"/>
      <c r="C50"/>
      <c r="D50"/>
      <c r="E50"/>
      <c r="H50"/>
      <c r="I50"/>
    </row>
    <row r="51" spans="1:9" x14ac:dyDescent="0.25">
      <c r="A51" s="149"/>
      <c r="B51"/>
      <c r="C51"/>
      <c r="D51"/>
      <c r="E51"/>
      <c r="H51"/>
      <c r="I51"/>
    </row>
    <row r="52" spans="1:9" x14ac:dyDescent="0.25">
      <c r="A52" s="149"/>
      <c r="B52"/>
      <c r="C52"/>
      <c r="D52"/>
      <c r="E52"/>
      <c r="F52"/>
      <c r="G52"/>
      <c r="H52"/>
      <c r="I52"/>
    </row>
    <row r="53" spans="1:9" x14ac:dyDescent="0.25">
      <c r="A53" s="149"/>
      <c r="B53"/>
      <c r="C53"/>
      <c r="D53"/>
      <c r="E53"/>
      <c r="F53"/>
      <c r="G53"/>
      <c r="H53"/>
      <c r="I53"/>
    </row>
    <row r="54" spans="1:9" x14ac:dyDescent="0.25">
      <c r="A54" s="149"/>
      <c r="C54"/>
      <c r="D54"/>
      <c r="E54"/>
      <c r="F54"/>
      <c r="G54"/>
      <c r="H54"/>
      <c r="I54"/>
    </row>
    <row r="55" spans="1:9" x14ac:dyDescent="0.25">
      <c r="A55" s="149"/>
      <c r="B55"/>
      <c r="C55"/>
      <c r="D55"/>
      <c r="E55"/>
      <c r="F55"/>
      <c r="G55"/>
      <c r="H55"/>
      <c r="I55"/>
    </row>
    <row r="56" spans="1:9" x14ac:dyDescent="0.25">
      <c r="A56" s="149"/>
      <c r="B56"/>
      <c r="C56"/>
      <c r="D56"/>
      <c r="E56"/>
      <c r="F56"/>
      <c r="G56"/>
      <c r="H56"/>
      <c r="I56"/>
    </row>
    <row r="57" spans="1:9" x14ac:dyDescent="0.25">
      <c r="A57" s="149"/>
      <c r="B57"/>
      <c r="C57"/>
      <c r="D57"/>
      <c r="E57"/>
      <c r="F57"/>
      <c r="G57"/>
      <c r="H57"/>
      <c r="I57"/>
    </row>
    <row r="58" spans="1:9" x14ac:dyDescent="0.25">
      <c r="A58" s="149"/>
      <c r="B58"/>
      <c r="C58"/>
      <c r="D58"/>
      <c r="E58"/>
      <c r="F58"/>
      <c r="G58"/>
      <c r="H58"/>
      <c r="I58"/>
    </row>
    <row r="59" spans="1:9" x14ac:dyDescent="0.25">
      <c r="A59" s="149"/>
      <c r="B59"/>
      <c r="C59"/>
      <c r="D59"/>
      <c r="E59"/>
      <c r="F59"/>
      <c r="G59"/>
      <c r="H59"/>
      <c r="I59"/>
    </row>
    <row r="60" spans="1:9" x14ac:dyDescent="0.25">
      <c r="A60" s="149"/>
      <c r="B60"/>
      <c r="C60"/>
      <c r="D60"/>
      <c r="E60"/>
      <c r="F60"/>
      <c r="G60"/>
      <c r="H60"/>
      <c r="I60"/>
    </row>
    <row r="61" spans="1:9" x14ac:dyDescent="0.25">
      <c r="A61" s="149"/>
      <c r="B61"/>
      <c r="C61"/>
      <c r="D61"/>
      <c r="E61"/>
      <c r="F61"/>
      <c r="G61"/>
      <c r="H61"/>
      <c r="I61"/>
    </row>
    <row r="62" spans="1:9" x14ac:dyDescent="0.25">
      <c r="A62" s="149"/>
      <c r="B62"/>
      <c r="C62"/>
      <c r="D62"/>
      <c r="E62"/>
      <c r="F62"/>
      <c r="G62"/>
      <c r="H62"/>
      <c r="I62"/>
    </row>
    <row r="63" spans="1:9" x14ac:dyDescent="0.25">
      <c r="A63" s="149"/>
      <c r="B63"/>
      <c r="C63"/>
      <c r="D63"/>
      <c r="E63"/>
      <c r="F63"/>
      <c r="G63"/>
      <c r="H63"/>
      <c r="I63"/>
    </row>
    <row r="64" spans="1:9" x14ac:dyDescent="0.25">
      <c r="A64" s="149"/>
      <c r="B64"/>
      <c r="C64"/>
      <c r="D64"/>
      <c r="E64"/>
      <c r="F64"/>
      <c r="G64"/>
      <c r="H64"/>
      <c r="I64"/>
    </row>
    <row r="65" spans="1:9" x14ac:dyDescent="0.25">
      <c r="A65" s="149"/>
      <c r="B65"/>
      <c r="C65"/>
      <c r="D65"/>
      <c r="E65"/>
      <c r="F65"/>
      <c r="G65"/>
      <c r="H65"/>
      <c r="I65"/>
    </row>
    <row r="66" spans="1:9" x14ac:dyDescent="0.25">
      <c r="A66" s="149"/>
      <c r="B66"/>
      <c r="C66"/>
      <c r="D66"/>
      <c r="E66"/>
      <c r="F66"/>
      <c r="G66"/>
      <c r="H66"/>
      <c r="I66"/>
    </row>
    <row r="67" spans="1:9" x14ac:dyDescent="0.25">
      <c r="A67" s="149"/>
      <c r="B67"/>
      <c r="C67"/>
      <c r="D67"/>
      <c r="E67"/>
      <c r="F67"/>
      <c r="G67"/>
      <c r="H67"/>
      <c r="I67"/>
    </row>
    <row r="68" spans="1:9" x14ac:dyDescent="0.25">
      <c r="A68" s="149"/>
      <c r="B68"/>
      <c r="C68"/>
      <c r="D68"/>
      <c r="E68"/>
      <c r="F68"/>
      <c r="G68"/>
      <c r="H68"/>
      <c r="I68"/>
    </row>
    <row r="69" spans="1:9" x14ac:dyDescent="0.25">
      <c r="A69" s="149"/>
      <c r="B69"/>
      <c r="C69"/>
      <c r="D69"/>
      <c r="E69"/>
      <c r="F69"/>
      <c r="G69"/>
      <c r="H69"/>
      <c r="I69"/>
    </row>
    <row r="70" spans="1:9" x14ac:dyDescent="0.25">
      <c r="A70" s="149"/>
      <c r="B70"/>
      <c r="C70"/>
      <c r="D70"/>
      <c r="E70"/>
      <c r="F70"/>
      <c r="G70"/>
      <c r="H70"/>
      <c r="I70"/>
    </row>
    <row r="71" spans="1:9" x14ac:dyDescent="0.25">
      <c r="A71" s="149"/>
      <c r="B71"/>
      <c r="C71"/>
      <c r="D71"/>
      <c r="E71"/>
      <c r="F71"/>
      <c r="G71"/>
      <c r="H71"/>
      <c r="I71"/>
    </row>
    <row r="72" spans="1:9" x14ac:dyDescent="0.25">
      <c r="A72" s="149"/>
      <c r="B72"/>
      <c r="C72"/>
      <c r="D72"/>
      <c r="E72"/>
      <c r="F72"/>
      <c r="G72"/>
      <c r="H72"/>
      <c r="I72"/>
    </row>
    <row r="73" spans="1:9" x14ac:dyDescent="0.25">
      <c r="A73" s="149"/>
      <c r="B73"/>
      <c r="C73"/>
      <c r="D73"/>
      <c r="E73"/>
      <c r="F73"/>
      <c r="G73"/>
      <c r="H73"/>
      <c r="I73"/>
    </row>
    <row r="74" spans="1:9" x14ac:dyDescent="0.25">
      <c r="A74" s="149"/>
      <c r="B74"/>
      <c r="C74"/>
      <c r="D74"/>
      <c r="E74"/>
      <c r="F74"/>
      <c r="G74"/>
      <c r="H74"/>
      <c r="I74"/>
    </row>
    <row r="75" spans="1:9" x14ac:dyDescent="0.25">
      <c r="A75" s="149"/>
      <c r="B75"/>
      <c r="C75"/>
      <c r="D75"/>
      <c r="E75"/>
      <c r="F75"/>
      <c r="G75"/>
      <c r="H75"/>
      <c r="I75"/>
    </row>
    <row r="76" spans="1:9" x14ac:dyDescent="0.25">
      <c r="A76" s="149"/>
      <c r="B76"/>
      <c r="C76"/>
      <c r="D76"/>
      <c r="E76"/>
      <c r="F76"/>
      <c r="G76"/>
      <c r="H76"/>
      <c r="I76"/>
    </row>
    <row r="77" spans="1:9" x14ac:dyDescent="0.25">
      <c r="A77" s="149"/>
      <c r="B77"/>
      <c r="C77"/>
      <c r="D77"/>
      <c r="E77"/>
      <c r="F77"/>
      <c r="G77"/>
      <c r="H77"/>
      <c r="I77"/>
    </row>
    <row r="78" spans="1:9" x14ac:dyDescent="0.25">
      <c r="A78" s="149"/>
      <c r="B78"/>
      <c r="C78"/>
      <c r="D78"/>
      <c r="E78"/>
      <c r="F78"/>
      <c r="G78"/>
      <c r="H78"/>
      <c r="I78"/>
    </row>
    <row r="79" spans="1:9" x14ac:dyDescent="0.25">
      <c r="A79" s="149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3:Y44">
    <cfRule type="containsBlanks" dxfId="59" priority="3">
      <formula>LEN(TRIM(Y43))=0</formula>
    </cfRule>
  </conditionalFormatting>
  <conditionalFormatting sqref="Q8:Y46 Z12 Z19 Z28 Z32 Z34 Z41 Z46">
    <cfRule type="expression" dxfId="58" priority="179">
      <formula>$P8="No"</formula>
    </cfRule>
    <cfRule type="expression" dxfId="57" priority="1935">
      <formula>$P8="Yes"</formula>
    </cfRule>
  </conditionalFormatting>
  <conditionalFormatting sqref="P8:P46">
    <cfRule type="containsText" dxfId="56" priority="168" operator="containsText" text="Yes">
      <formula>NOT(ISERROR(SEARCH("Yes",P8)))</formula>
    </cfRule>
    <cfRule type="containsText" dxfId="55" priority="169" operator="containsText" text="No">
      <formula>NOT(ISERROR(SEARCH("No",P8)))</formula>
    </cfRule>
  </conditionalFormatting>
  <conditionalFormatting sqref="K6:AA46">
    <cfRule type="expression" dxfId="54" priority="1">
      <formula>OR(AND($AD6&lt;&gt;"",$AD6=FALSE),AND($AE6&lt;&gt;"",$AE6=FALSE))</formula>
    </cfRule>
  </conditionalFormatting>
  <conditionalFormatting sqref="AA12 AA19 AA28 AA32 AA34 AA41 AA46">
    <cfRule type="expression" dxfId="53" priority="76">
      <formula>$P12="No"</formula>
    </cfRule>
    <cfRule type="expression" dxfId="52" priority="162">
      <formula>$P12="Yes"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809625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6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workbookViewId="0"/>
  </sheetViews>
  <sheetFormatPr defaultRowHeight="15" x14ac:dyDescent="0.25"/>
  <cols>
    <col min="1" max="1" width="3" style="385" customWidth="1"/>
    <col min="2" max="2" width="17.85546875" style="385" bestFit="1" customWidth="1"/>
    <col min="3" max="4" width="9.140625" style="385" customWidth="1"/>
    <col min="5" max="5" width="2.85546875" style="385" customWidth="1"/>
    <col min="6" max="6" width="19.140625" style="385" customWidth="1"/>
    <col min="7" max="7" width="5.140625" style="385" customWidth="1"/>
    <col min="8" max="8" width="16.28515625" style="385" customWidth="1"/>
    <col min="9" max="10" width="6.42578125" style="385" customWidth="1"/>
    <col min="11" max="11" width="4" style="385" customWidth="1"/>
    <col min="12" max="12" width="28.140625" style="385" bestFit="1" customWidth="1"/>
    <col min="13" max="13" width="37.7109375" style="385" customWidth="1"/>
    <col min="14" max="14" width="28" style="385" customWidth="1"/>
    <col min="15" max="16384" width="9.140625" style="152"/>
  </cols>
  <sheetData>
    <row r="1" spans="1:14" ht="15.75" thickBot="1" x14ac:dyDescent="0.3">
      <c r="A1" s="383"/>
      <c r="B1" s="383"/>
      <c r="C1" s="383"/>
      <c r="D1" s="383"/>
      <c r="E1" s="383"/>
      <c r="F1" s="384"/>
      <c r="G1" s="384"/>
      <c r="H1" s="384"/>
      <c r="I1" s="384"/>
      <c r="J1" s="384"/>
      <c r="K1" s="383"/>
      <c r="L1" s="383"/>
      <c r="N1" s="383"/>
    </row>
    <row r="2" spans="1:14" ht="15.75" thickBot="1" x14ac:dyDescent="0.3">
      <c r="A2" s="383"/>
      <c r="B2" s="180" t="s">
        <v>1017</v>
      </c>
      <c r="C2" s="181"/>
      <c r="D2" s="182" t="s">
        <v>1018</v>
      </c>
      <c r="E2" s="383"/>
      <c r="F2" s="422" t="s">
        <v>1019</v>
      </c>
      <c r="G2" s="422"/>
      <c r="H2" s="380" t="s">
        <v>1020</v>
      </c>
      <c r="I2" s="183" t="s">
        <v>1021</v>
      </c>
      <c r="J2" s="183" t="s">
        <v>1018</v>
      </c>
      <c r="K2" s="386"/>
      <c r="L2" s="184" t="s">
        <v>1022</v>
      </c>
      <c r="M2" s="184" t="s">
        <v>907</v>
      </c>
      <c r="N2" s="184"/>
    </row>
    <row r="3" spans="1:14" x14ac:dyDescent="0.25">
      <c r="A3" s="383"/>
      <c r="B3" s="185" t="s">
        <v>1023</v>
      </c>
      <c r="C3" s="186">
        <v>4</v>
      </c>
      <c r="D3" s="187">
        <f>C3*J4+C4*J5</f>
        <v>84.627415236280569</v>
      </c>
      <c r="E3" s="383"/>
      <c r="F3" s="188" t="s">
        <v>943</v>
      </c>
      <c r="G3" s="189">
        <v>571</v>
      </c>
      <c r="H3" s="190" t="s">
        <v>1024</v>
      </c>
      <c r="I3" s="191">
        <f>(1-BINOMDIST(0,4,((83%+G5)*(G4+3%+5%)),FALSE))-(1-BINOMDIST(0,4,((83%+G5)*(G4+5%)),FALSE))</f>
        <v>5.7072965796563846E-2</v>
      </c>
      <c r="J3" s="192"/>
      <c r="K3" s="386"/>
      <c r="L3" s="184" t="s">
        <v>1025</v>
      </c>
      <c r="M3" s="184" t="s">
        <v>907</v>
      </c>
      <c r="N3" s="184"/>
    </row>
    <row r="4" spans="1:14" x14ac:dyDescent="0.25">
      <c r="A4" s="383"/>
      <c r="B4" s="185" t="s">
        <v>1026</v>
      </c>
      <c r="C4" s="193">
        <v>4</v>
      </c>
      <c r="D4" s="187"/>
      <c r="E4" s="383"/>
      <c r="F4" s="194" t="s">
        <v>1027</v>
      </c>
      <c r="G4" s="195">
        <v>0.1421</v>
      </c>
      <c r="H4" s="190" t="s">
        <v>1028</v>
      </c>
      <c r="I4" s="196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92">
        <f>I4/2.5</f>
        <v>20.207018085552953</v>
      </c>
      <c r="K4" s="386"/>
      <c r="L4" s="184" t="s">
        <v>1029</v>
      </c>
      <c r="M4" s="184" t="s">
        <v>1228</v>
      </c>
      <c r="N4" s="184"/>
    </row>
    <row r="5" spans="1:14" ht="15.75" thickBot="1" x14ac:dyDescent="0.3">
      <c r="A5" s="383"/>
      <c r="B5" s="185" t="s">
        <v>1030</v>
      </c>
      <c r="C5" s="193">
        <v>0</v>
      </c>
      <c r="D5" s="187">
        <f>C5*J8</f>
        <v>0</v>
      </c>
      <c r="E5" s="383"/>
      <c r="F5" s="197" t="s">
        <v>1031</v>
      </c>
      <c r="G5" s="198">
        <v>0.02</v>
      </c>
      <c r="H5" s="199" t="s">
        <v>1032</v>
      </c>
      <c r="I5" s="200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201">
        <f>I5/18</f>
        <v>0.94983572351719026</v>
      </c>
      <c r="K5" s="386"/>
      <c r="L5" s="184" t="s">
        <v>1033</v>
      </c>
      <c r="M5" s="387" t="s">
        <v>1229</v>
      </c>
      <c r="N5" s="184"/>
    </row>
    <row r="6" spans="1:14" x14ac:dyDescent="0.25">
      <c r="A6" s="383"/>
      <c r="B6" s="185" t="s">
        <v>1034</v>
      </c>
      <c r="C6" s="193">
        <v>0</v>
      </c>
      <c r="D6" s="187">
        <f>C6*J14</f>
        <v>0</v>
      </c>
      <c r="E6" s="383"/>
      <c r="F6" s="383"/>
      <c r="G6" s="383"/>
      <c r="H6" s="383"/>
      <c r="I6" s="383"/>
      <c r="J6" s="383"/>
      <c r="K6" s="386"/>
      <c r="L6" s="388"/>
      <c r="M6" s="184"/>
      <c r="N6" s="184"/>
    </row>
    <row r="7" spans="1:14" ht="15.75" thickBot="1" x14ac:dyDescent="0.3">
      <c r="A7" s="383"/>
      <c r="B7" s="185" t="s">
        <v>1035</v>
      </c>
      <c r="C7" s="193">
        <v>0</v>
      </c>
      <c r="D7" s="187">
        <f>C7*(I22*3+I23)/7.5</f>
        <v>0</v>
      </c>
      <c r="E7" s="383"/>
      <c r="F7" s="380" t="s">
        <v>1037</v>
      </c>
      <c r="G7" s="380"/>
      <c r="H7" s="380" t="s">
        <v>1020</v>
      </c>
      <c r="I7" s="183" t="s">
        <v>1021</v>
      </c>
      <c r="J7" s="183" t="s">
        <v>1018</v>
      </c>
      <c r="K7" s="386"/>
      <c r="L7" s="184" t="s">
        <v>1038</v>
      </c>
      <c r="M7" s="184" t="s">
        <v>1039</v>
      </c>
      <c r="N7" s="388"/>
    </row>
    <row r="8" spans="1:14" x14ac:dyDescent="0.25">
      <c r="A8" s="383"/>
      <c r="B8" s="185" t="s">
        <v>1036</v>
      </c>
      <c r="C8" s="193">
        <v>0</v>
      </c>
      <c r="D8" s="187">
        <f>C8*J28</f>
        <v>0</v>
      </c>
      <c r="E8" s="383"/>
      <c r="F8" s="188" t="s">
        <v>943</v>
      </c>
      <c r="G8" s="189">
        <v>571</v>
      </c>
      <c r="H8" s="190" t="s">
        <v>1041</v>
      </c>
      <c r="I8" s="196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92">
        <f>I8/2.5</f>
        <v>11.162585732571369</v>
      </c>
      <c r="K8" s="386"/>
      <c r="L8" s="184" t="s">
        <v>1042</v>
      </c>
      <c r="M8" s="184"/>
      <c r="N8" s="184"/>
    </row>
    <row r="9" spans="1:14" ht="15.75" thickBot="1" x14ac:dyDescent="0.3">
      <c r="A9" s="383"/>
      <c r="B9" s="202" t="s">
        <v>1040</v>
      </c>
      <c r="C9" s="203">
        <v>0</v>
      </c>
      <c r="D9" s="204">
        <f>IF(C3&gt;0,C9*(I35*3+I36+I37*6)/24,C9*I34/6)</f>
        <v>0</v>
      </c>
      <c r="E9" s="383"/>
      <c r="F9" s="194" t="s">
        <v>1027</v>
      </c>
      <c r="G9" s="195">
        <v>0.24210000000000001</v>
      </c>
      <c r="H9" s="389"/>
      <c r="I9" s="196"/>
      <c r="J9" s="192"/>
      <c r="K9" s="386"/>
      <c r="L9" s="184" t="s">
        <v>1044</v>
      </c>
      <c r="M9" s="184"/>
      <c r="N9" s="184"/>
    </row>
    <row r="10" spans="1:14" ht="15.75" thickBot="1" x14ac:dyDescent="0.3">
      <c r="A10" s="383"/>
      <c r="B10" s="205" t="s">
        <v>1043</v>
      </c>
      <c r="C10" s="206"/>
      <c r="D10" s="207">
        <f>SUM(D3:D9)</f>
        <v>84.627415236280569</v>
      </c>
      <c r="E10" s="383"/>
      <c r="F10" s="197" t="s">
        <v>1031</v>
      </c>
      <c r="G10" s="198">
        <v>0.08</v>
      </c>
      <c r="H10" s="390"/>
      <c r="I10" s="391"/>
      <c r="J10" s="201"/>
      <c r="K10" s="386"/>
      <c r="L10" s="184" t="s">
        <v>1045</v>
      </c>
      <c r="M10" s="184"/>
      <c r="N10" s="184"/>
    </row>
    <row r="11" spans="1:14" x14ac:dyDescent="0.25">
      <c r="A11" s="383"/>
      <c r="B11" s="383"/>
      <c r="C11" s="383"/>
      <c r="D11" s="383"/>
      <c r="E11" s="383"/>
      <c r="F11" s="383"/>
      <c r="G11" s="383"/>
      <c r="H11" s="383"/>
      <c r="I11" s="383"/>
      <c r="J11" s="383"/>
      <c r="K11" s="386"/>
      <c r="L11" s="184" t="s">
        <v>1046</v>
      </c>
      <c r="M11" s="184"/>
      <c r="N11" s="184"/>
    </row>
    <row r="12" spans="1:14" ht="15.75" thickBot="1" x14ac:dyDescent="0.3">
      <c r="A12" s="383"/>
      <c r="B12" s="383"/>
      <c r="C12" s="383"/>
      <c r="D12" s="383"/>
      <c r="E12" s="383"/>
      <c r="F12" s="384"/>
      <c r="G12" s="384"/>
      <c r="H12" s="384"/>
      <c r="I12" s="384"/>
      <c r="J12" s="384"/>
      <c r="K12" s="386"/>
      <c r="L12" s="388"/>
      <c r="M12" s="184"/>
      <c r="N12" s="388"/>
    </row>
    <row r="13" spans="1:14" ht="15.75" thickBot="1" x14ac:dyDescent="0.3">
      <c r="A13" s="383"/>
      <c r="B13" s="383"/>
      <c r="C13" s="383"/>
      <c r="D13" s="383"/>
      <c r="E13" s="383"/>
      <c r="F13" s="380" t="s">
        <v>1047</v>
      </c>
      <c r="G13" s="380"/>
      <c r="H13" s="380" t="s">
        <v>1020</v>
      </c>
      <c r="I13" s="183" t="s">
        <v>1021</v>
      </c>
      <c r="J13" s="183" t="s">
        <v>1018</v>
      </c>
      <c r="K13" s="386"/>
      <c r="L13" s="392" t="s">
        <v>1230</v>
      </c>
      <c r="M13" s="184" t="s">
        <v>1039</v>
      </c>
      <c r="N13" s="386"/>
    </row>
    <row r="14" spans="1:14" x14ac:dyDescent="0.25">
      <c r="A14" s="383"/>
      <c r="B14" s="383"/>
      <c r="C14" s="383"/>
      <c r="D14" s="383"/>
      <c r="E14" s="383"/>
      <c r="F14" s="188" t="s">
        <v>943</v>
      </c>
      <c r="G14" s="189">
        <v>500</v>
      </c>
      <c r="H14" s="190" t="s">
        <v>1048</v>
      </c>
      <c r="I14" s="196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92">
        <f>I14/3</f>
        <v>7.2403024964285123</v>
      </c>
      <c r="K14" s="386"/>
      <c r="L14" s="392" t="s">
        <v>1231</v>
      </c>
      <c r="M14" s="393" t="s">
        <v>1232</v>
      </c>
      <c r="N14" s="386"/>
    </row>
    <row r="15" spans="1:14" x14ac:dyDescent="0.25">
      <c r="A15" s="383"/>
      <c r="B15" s="383"/>
      <c r="C15" s="383"/>
      <c r="D15" s="383"/>
      <c r="E15" s="383"/>
      <c r="F15" s="194" t="s">
        <v>1027</v>
      </c>
      <c r="G15" s="195">
        <v>0.1</v>
      </c>
      <c r="H15" s="190"/>
      <c r="I15" s="394"/>
      <c r="J15" s="192"/>
      <c r="K15" s="386"/>
      <c r="L15" s="392" t="s">
        <v>1233</v>
      </c>
      <c r="M15" s="388"/>
      <c r="N15" s="386"/>
    </row>
    <row r="16" spans="1:14" ht="15.75" thickBot="1" x14ac:dyDescent="0.3">
      <c r="A16" s="383"/>
      <c r="B16" s="383"/>
      <c r="C16" s="383"/>
      <c r="D16" s="383"/>
      <c r="E16" s="383"/>
      <c r="F16" s="197" t="s">
        <v>1031</v>
      </c>
      <c r="G16" s="198">
        <v>0.05</v>
      </c>
      <c r="H16" s="199"/>
      <c r="I16" s="391"/>
      <c r="J16" s="201"/>
      <c r="K16" s="386"/>
      <c r="L16" s="392" t="s">
        <v>1234</v>
      </c>
      <c r="M16" s="388"/>
      <c r="N16" s="386"/>
    </row>
    <row r="17" spans="1:14" x14ac:dyDescent="0.25">
      <c r="A17" s="383"/>
      <c r="B17" s="383"/>
      <c r="C17" s="383"/>
      <c r="D17" s="383"/>
      <c r="E17" s="383"/>
      <c r="H17" s="208"/>
      <c r="K17" s="386"/>
      <c r="L17" s="392" t="s">
        <v>1235</v>
      </c>
      <c r="M17" s="388"/>
      <c r="N17" s="386"/>
    </row>
    <row r="18" spans="1:14" x14ac:dyDescent="0.25">
      <c r="A18" s="383"/>
      <c r="B18" s="383"/>
      <c r="C18" s="383"/>
      <c r="D18" s="383"/>
      <c r="E18" s="383"/>
      <c r="H18" s="208"/>
      <c r="K18" s="386"/>
      <c r="L18" s="392" t="s">
        <v>1236</v>
      </c>
      <c r="M18" s="388"/>
      <c r="N18" s="386"/>
    </row>
    <row r="19" spans="1:14" x14ac:dyDescent="0.25">
      <c r="A19" s="383"/>
      <c r="B19" s="383"/>
      <c r="C19" s="383"/>
      <c r="D19" s="383"/>
      <c r="E19" s="383"/>
      <c r="H19" s="208"/>
      <c r="K19" s="386"/>
      <c r="L19" s="392" t="s">
        <v>1042</v>
      </c>
      <c r="M19" s="388"/>
      <c r="N19" s="386"/>
    </row>
    <row r="20" spans="1:14" ht="15.75" thickBot="1" x14ac:dyDescent="0.3">
      <c r="A20" s="383"/>
      <c r="B20" s="383"/>
      <c r="C20" s="383"/>
      <c r="D20" s="383"/>
      <c r="E20" s="383"/>
      <c r="F20" s="384"/>
      <c r="G20" s="384"/>
      <c r="H20" s="395"/>
      <c r="I20" s="384"/>
      <c r="J20" s="384"/>
      <c r="K20" s="386"/>
      <c r="L20" s="386"/>
      <c r="M20" s="388"/>
      <c r="N20" s="386"/>
    </row>
    <row r="21" spans="1:14" ht="15.75" thickBot="1" x14ac:dyDescent="0.3">
      <c r="A21" s="383"/>
      <c r="B21" s="383"/>
      <c r="C21" s="383"/>
      <c r="D21" s="383"/>
      <c r="E21" s="383"/>
      <c r="F21" s="380" t="s">
        <v>1049</v>
      </c>
      <c r="G21" s="380"/>
      <c r="H21" s="380" t="s">
        <v>1020</v>
      </c>
      <c r="I21" s="183" t="s">
        <v>1021</v>
      </c>
      <c r="J21" s="183" t="s">
        <v>1018</v>
      </c>
      <c r="K21" s="386"/>
      <c r="L21" s="184" t="s">
        <v>1050</v>
      </c>
      <c r="M21" s="184"/>
      <c r="N21" s="184"/>
    </row>
    <row r="22" spans="1:14" x14ac:dyDescent="0.25">
      <c r="A22" s="383"/>
      <c r="B22" s="383"/>
      <c r="C22" s="383"/>
      <c r="D22" s="383"/>
      <c r="E22" s="383"/>
      <c r="F22" s="188" t="s">
        <v>943</v>
      </c>
      <c r="G22" s="189">
        <v>571</v>
      </c>
      <c r="H22" s="190" t="s">
        <v>1051</v>
      </c>
      <c r="I22" s="196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92">
        <f>I22/2</f>
        <v>12.930390000000102</v>
      </c>
      <c r="K22" s="386"/>
      <c r="L22" s="184" t="s">
        <v>1052</v>
      </c>
      <c r="M22" s="184"/>
      <c r="N22" s="184"/>
    </row>
    <row r="23" spans="1:14" x14ac:dyDescent="0.25">
      <c r="A23" s="383"/>
      <c r="B23" s="383"/>
      <c r="C23" s="383"/>
      <c r="D23" s="383"/>
      <c r="E23" s="383"/>
      <c r="F23" s="194" t="s">
        <v>1027</v>
      </c>
      <c r="G23" s="195">
        <v>0.24</v>
      </c>
      <c r="H23" s="190" t="s">
        <v>1053</v>
      </c>
      <c r="I23" s="196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92">
        <f>I23/1.5</f>
        <v>17.183760000000195</v>
      </c>
      <c r="K23" s="386"/>
      <c r="L23" s="184" t="s">
        <v>1054</v>
      </c>
      <c r="M23" s="184"/>
      <c r="N23" s="184"/>
    </row>
    <row r="24" spans="1:14" ht="15.75" thickBot="1" x14ac:dyDescent="0.3">
      <c r="A24" s="383"/>
      <c r="B24" s="383"/>
      <c r="C24" s="383"/>
      <c r="D24" s="383"/>
      <c r="E24" s="383"/>
      <c r="F24" s="197" t="s">
        <v>1031</v>
      </c>
      <c r="G24" s="198">
        <v>0.05</v>
      </c>
      <c r="H24" s="390"/>
      <c r="I24" s="391"/>
      <c r="J24" s="201"/>
      <c r="K24" s="386"/>
      <c r="L24" s="184" t="s">
        <v>1055</v>
      </c>
      <c r="M24" s="184"/>
      <c r="N24" s="184"/>
    </row>
    <row r="25" spans="1:14" x14ac:dyDescent="0.25">
      <c r="A25" s="383"/>
      <c r="B25" s="383"/>
      <c r="C25" s="383"/>
      <c r="D25" s="383"/>
      <c r="E25" s="383"/>
      <c r="F25" s="383"/>
      <c r="G25" s="383"/>
      <c r="H25" s="383"/>
      <c r="I25" s="383"/>
      <c r="J25" s="383"/>
      <c r="K25" s="386"/>
      <c r="L25" s="184" t="s">
        <v>1056</v>
      </c>
      <c r="M25" s="184"/>
      <c r="N25" s="184"/>
    </row>
    <row r="26" spans="1:14" ht="15.75" thickBot="1" x14ac:dyDescent="0.3">
      <c r="A26" s="383"/>
      <c r="B26" s="383"/>
      <c r="C26" s="383"/>
      <c r="D26" s="383"/>
      <c r="E26" s="383"/>
      <c r="F26" s="384"/>
      <c r="G26" s="384"/>
      <c r="H26" s="384"/>
      <c r="I26" s="384"/>
      <c r="J26" s="384"/>
      <c r="K26" s="386"/>
      <c r="L26" s="386"/>
      <c r="M26" s="388"/>
      <c r="N26" s="386"/>
    </row>
    <row r="27" spans="1:14" ht="15.75" thickBot="1" x14ac:dyDescent="0.3">
      <c r="A27" s="383"/>
      <c r="B27" s="383"/>
      <c r="C27" s="383"/>
      <c r="D27" s="383"/>
      <c r="E27" s="383"/>
      <c r="F27" s="380" t="s">
        <v>1057</v>
      </c>
      <c r="G27" s="380"/>
      <c r="H27" s="380" t="s">
        <v>1020</v>
      </c>
      <c r="I27" s="183" t="s">
        <v>1021</v>
      </c>
      <c r="J27" s="183" t="s">
        <v>1018</v>
      </c>
      <c r="K27" s="386"/>
      <c r="L27" s="184" t="s">
        <v>1058</v>
      </c>
      <c r="M27" s="184"/>
      <c r="N27" s="184"/>
    </row>
    <row r="28" spans="1:14" x14ac:dyDescent="0.25">
      <c r="A28" s="383"/>
      <c r="B28" s="383"/>
      <c r="C28" s="383"/>
      <c r="D28" s="383"/>
      <c r="E28" s="383"/>
      <c r="F28" s="188" t="s">
        <v>943</v>
      </c>
      <c r="G28" s="189">
        <v>571</v>
      </c>
      <c r="H28" s="190" t="s">
        <v>1059</v>
      </c>
      <c r="I28" s="196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92">
        <f>I28/2</f>
        <v>7.0852205357143703</v>
      </c>
      <c r="K28" s="386"/>
      <c r="L28" s="184" t="s">
        <v>1060</v>
      </c>
      <c r="M28" s="184"/>
      <c r="N28" s="184"/>
    </row>
    <row r="29" spans="1:14" x14ac:dyDescent="0.25">
      <c r="A29" s="383"/>
      <c r="B29" s="383"/>
      <c r="C29" s="383"/>
      <c r="D29" s="383"/>
      <c r="E29" s="383"/>
      <c r="F29" s="194" t="s">
        <v>1027</v>
      </c>
      <c r="G29" s="195">
        <v>0.14000000000000001</v>
      </c>
      <c r="H29" s="389"/>
      <c r="I29" s="394"/>
      <c r="J29" s="192"/>
      <c r="K29" s="386"/>
      <c r="L29" s="184" t="s">
        <v>1061</v>
      </c>
      <c r="M29" s="184"/>
      <c r="N29" s="184"/>
    </row>
    <row r="30" spans="1:14" x14ac:dyDescent="0.25">
      <c r="A30" s="383"/>
      <c r="B30" s="383"/>
      <c r="C30" s="383"/>
      <c r="D30" s="383"/>
      <c r="E30" s="383"/>
      <c r="F30" s="209" t="s">
        <v>1031</v>
      </c>
      <c r="G30" s="195">
        <v>0.02</v>
      </c>
      <c r="H30" s="389"/>
      <c r="I30" s="394"/>
      <c r="J30" s="192"/>
      <c r="K30" s="386"/>
      <c r="L30" s="184" t="s">
        <v>1062</v>
      </c>
      <c r="M30" s="184"/>
      <c r="N30" s="184"/>
    </row>
    <row r="31" spans="1:14" ht="15.75" thickBot="1" x14ac:dyDescent="0.3">
      <c r="A31" s="383"/>
      <c r="B31" s="383"/>
      <c r="C31" s="383"/>
      <c r="D31" s="383"/>
      <c r="E31" s="383"/>
      <c r="F31" s="210" t="s">
        <v>171</v>
      </c>
      <c r="G31" s="203">
        <v>300</v>
      </c>
      <c r="H31" s="390"/>
      <c r="I31" s="391"/>
      <c r="J31" s="201"/>
      <c r="K31" s="386"/>
      <c r="L31" s="386"/>
      <c r="M31" s="388"/>
      <c r="N31" s="386"/>
    </row>
    <row r="32" spans="1:14" ht="15.75" thickBot="1" x14ac:dyDescent="0.3">
      <c r="A32" s="383"/>
      <c r="B32" s="383"/>
      <c r="C32" s="383"/>
      <c r="D32" s="383"/>
      <c r="E32" s="383"/>
      <c r="F32" s="396"/>
      <c r="G32" s="396"/>
      <c r="H32" s="396"/>
      <c r="I32" s="396"/>
      <c r="J32" s="396"/>
      <c r="K32" s="386"/>
      <c r="L32" s="386"/>
      <c r="M32" s="388"/>
      <c r="N32" s="386"/>
    </row>
    <row r="33" spans="1:14" ht="15.75" thickBot="1" x14ac:dyDescent="0.3">
      <c r="A33" s="383"/>
      <c r="B33" s="383"/>
      <c r="C33" s="383"/>
      <c r="D33" s="383"/>
      <c r="E33" s="383"/>
      <c r="F33" s="380" t="s">
        <v>1063</v>
      </c>
      <c r="G33" s="380"/>
      <c r="H33" s="380" t="s">
        <v>1020</v>
      </c>
      <c r="I33" s="183" t="s">
        <v>1021</v>
      </c>
      <c r="J33" s="183" t="s">
        <v>1018</v>
      </c>
      <c r="K33" s="386"/>
      <c r="L33" s="184" t="s">
        <v>1064</v>
      </c>
      <c r="M33" s="184" t="s">
        <v>907</v>
      </c>
      <c r="N33" s="387" t="s">
        <v>1237</v>
      </c>
    </row>
    <row r="34" spans="1:14" x14ac:dyDescent="0.25">
      <c r="A34" s="383"/>
      <c r="B34" s="383"/>
      <c r="C34" s="383"/>
      <c r="D34" s="383"/>
      <c r="E34" s="383"/>
      <c r="F34" s="188" t="s">
        <v>943</v>
      </c>
      <c r="G34" s="189">
        <v>571</v>
      </c>
      <c r="H34" s="190" t="s">
        <v>1065</v>
      </c>
      <c r="I34" s="196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92">
        <f>I34/1.5</f>
        <v>21.13367349696432</v>
      </c>
      <c r="K34" s="388"/>
      <c r="L34" s="184" t="s">
        <v>1066</v>
      </c>
      <c r="M34" s="184" t="s">
        <v>1238</v>
      </c>
      <c r="N34" s="184" t="s">
        <v>1239</v>
      </c>
    </row>
    <row r="35" spans="1:14" x14ac:dyDescent="0.25">
      <c r="F35" s="194" t="s">
        <v>1027</v>
      </c>
      <c r="G35" s="195">
        <v>0.14000000000000001</v>
      </c>
      <c r="H35" s="190" t="s">
        <v>1067</v>
      </c>
      <c r="I35" s="196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92">
        <f>I35/1.5</f>
        <v>27.575493529718869</v>
      </c>
      <c r="K35" s="388"/>
      <c r="L35" s="184" t="s">
        <v>1068</v>
      </c>
      <c r="M35" s="184"/>
      <c r="N35" s="184" t="s">
        <v>1240</v>
      </c>
    </row>
    <row r="36" spans="1:14" x14ac:dyDescent="0.25">
      <c r="F36" s="209" t="s">
        <v>1031</v>
      </c>
      <c r="G36" s="195">
        <v>0.12</v>
      </c>
      <c r="H36" s="190" t="s">
        <v>1069</v>
      </c>
      <c r="I36" s="196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92">
        <f>I36/24</f>
        <v>1.6606955528271972</v>
      </c>
      <c r="K36" s="388"/>
      <c r="L36" s="184" t="s">
        <v>1070</v>
      </c>
      <c r="M36" s="184"/>
      <c r="N36" s="184"/>
    </row>
    <row r="37" spans="1:14" ht="15.75" thickBot="1" x14ac:dyDescent="0.3">
      <c r="F37" s="397"/>
      <c r="G37" s="397"/>
      <c r="H37" s="199" t="s">
        <v>1071</v>
      </c>
      <c r="I37" s="200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201">
        <f>I37/3</f>
        <v>4.8149911225546775</v>
      </c>
      <c r="K37" s="388"/>
      <c r="L37" s="184" t="s">
        <v>1072</v>
      </c>
      <c r="M37" s="184"/>
      <c r="N37" s="184"/>
    </row>
    <row r="39" spans="1:14" x14ac:dyDescent="0.25">
      <c r="L39" s="211"/>
      <c r="M39" s="211"/>
      <c r="N39" s="211"/>
    </row>
  </sheetData>
  <mergeCells count="1"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workbookViewId="0">
      <selection activeCell="F29" sqref="F29"/>
    </sheetView>
  </sheetViews>
  <sheetFormatPr defaultColWidth="8.42578125" defaultRowHeight="15.75" customHeight="1" x14ac:dyDescent="0.2"/>
  <cols>
    <col min="1" max="1" width="7.140625" style="347" customWidth="1"/>
    <col min="2" max="2" width="3.7109375" style="348" customWidth="1"/>
    <col min="3" max="3" width="29.85546875" style="350" bestFit="1" customWidth="1"/>
    <col min="4" max="4" width="9.85546875" style="349" customWidth="1"/>
    <col min="5" max="5" width="8.42578125" style="348"/>
    <col min="6" max="6" width="8.42578125" style="348" customWidth="1"/>
    <col min="7" max="7" width="24.28515625" style="350" bestFit="1" customWidth="1"/>
    <col min="8" max="8" width="9.5703125" style="349" customWidth="1"/>
    <col min="9" max="9" width="8.42578125" style="347"/>
    <col min="10" max="10" width="3.7109375" style="347" customWidth="1"/>
    <col min="11" max="16384" width="8.42578125" style="347"/>
  </cols>
  <sheetData>
    <row r="1" spans="1:10" ht="13.5" thickBot="1" x14ac:dyDescent="0.25">
      <c r="I1" s="348"/>
      <c r="J1" s="348"/>
    </row>
    <row r="2" spans="1:10" ht="12.75" x14ac:dyDescent="0.2">
      <c r="B2" s="351"/>
      <c r="C2" s="352"/>
      <c r="D2" s="353"/>
      <c r="E2" s="354"/>
      <c r="F2" s="354"/>
      <c r="G2" s="352"/>
      <c r="H2" s="353"/>
      <c r="I2" s="354"/>
      <c r="J2" s="355"/>
    </row>
    <row r="3" spans="1:10" ht="18" x14ac:dyDescent="0.25">
      <c r="B3" s="356"/>
      <c r="C3" s="360"/>
      <c r="D3" s="357"/>
      <c r="E3" s="377" t="s">
        <v>1139</v>
      </c>
      <c r="F3" s="358"/>
      <c r="G3" s="360"/>
      <c r="H3" s="357"/>
      <c r="I3" s="358"/>
      <c r="J3" s="359"/>
    </row>
    <row r="4" spans="1:10" x14ac:dyDescent="0.25">
      <c r="B4" s="356"/>
      <c r="C4" s="373" t="s">
        <v>1136</v>
      </c>
      <c r="D4" s="357"/>
      <c r="E4" s="358"/>
      <c r="F4" s="358"/>
      <c r="G4" s="373" t="s">
        <v>1137</v>
      </c>
      <c r="H4" s="357"/>
      <c r="I4" s="358"/>
      <c r="J4" s="359"/>
    </row>
    <row r="5" spans="1:10" ht="12.75" x14ac:dyDescent="0.2">
      <c r="B5" s="356"/>
      <c r="C5" s="360"/>
      <c r="D5" s="357"/>
      <c r="E5" s="358"/>
      <c r="F5" s="358"/>
      <c r="G5" s="360"/>
      <c r="H5" s="357"/>
      <c r="I5" s="358"/>
      <c r="J5" s="359"/>
    </row>
    <row r="6" spans="1:10" ht="12.75" x14ac:dyDescent="0.2">
      <c r="B6" s="356"/>
      <c r="C6" s="360" t="s">
        <v>1130</v>
      </c>
      <c r="D6" s="357">
        <f>Weights!$Q$2</f>
        <v>1</v>
      </c>
      <c r="E6" s="358"/>
      <c r="F6" s="358"/>
      <c r="G6" s="360" t="s">
        <v>1132</v>
      </c>
      <c r="H6" s="357">
        <f>100-(83+MIN($D$6,16))</f>
        <v>16</v>
      </c>
      <c r="I6" s="358"/>
      <c r="J6" s="359"/>
    </row>
    <row r="7" spans="1:10" ht="12.75" x14ac:dyDescent="0.2">
      <c r="B7" s="356"/>
      <c r="C7" s="360"/>
      <c r="D7" s="357"/>
      <c r="E7" s="358"/>
      <c r="F7" s="358"/>
      <c r="G7" s="360"/>
      <c r="H7" s="357"/>
      <c r="I7" s="358"/>
      <c r="J7" s="359"/>
    </row>
    <row r="8" spans="1:10" ht="12.75" x14ac:dyDescent="0.2">
      <c r="B8" s="356"/>
      <c r="C8" s="360" t="str">
        <f>CharRank</f>
        <v>Rank 6</v>
      </c>
      <c r="D8" s="357">
        <f>IFERROR(INDEX(Settings!$H:$O,MATCH(CharRotation&amp;"-"&amp;CharPhase&amp;"-"&amp;CharRank,Settings!$A:$A,0),MATCH(CharRank,Settings!$H$1:$O$1,0)),0)</f>
        <v>488.5</v>
      </c>
      <c r="E8" s="358"/>
      <c r="F8" s="358"/>
      <c r="G8" s="360"/>
      <c r="H8" s="357"/>
      <c r="I8" s="358"/>
      <c r="J8" s="359"/>
    </row>
    <row r="9" spans="1:10" ht="12.75" x14ac:dyDescent="0.2">
      <c r="B9" s="356"/>
      <c r="C9" s="360" t="s">
        <v>915</v>
      </c>
      <c r="D9" s="357">
        <f>Character!$E$38</f>
        <v>589</v>
      </c>
      <c r="E9" s="358"/>
      <c r="F9" s="358"/>
      <c r="G9" s="360" t="s">
        <v>1127</v>
      </c>
      <c r="H9" s="361">
        <f>($D$8*$D$11+$D$9*$D$10)</f>
        <v>1126.3499999999999</v>
      </c>
      <c r="I9" s="358"/>
      <c r="J9" s="359"/>
    </row>
    <row r="10" spans="1:10" ht="12.75" x14ac:dyDescent="0.2">
      <c r="B10" s="356"/>
      <c r="C10" s="360" t="s">
        <v>1122</v>
      </c>
      <c r="D10" s="357">
        <f>Character!$E$42</f>
        <v>1</v>
      </c>
      <c r="E10" s="358"/>
      <c r="F10" s="358"/>
      <c r="G10" s="360"/>
      <c r="H10" s="357"/>
      <c r="I10" s="358"/>
      <c r="J10" s="359"/>
    </row>
    <row r="11" spans="1:10" ht="12.75" x14ac:dyDescent="0.2">
      <c r="B11" s="356"/>
      <c r="C11" s="360" t="str">
        <f>Character!$L$9</f>
        <v>Moonfury</v>
      </c>
      <c r="D11" s="357">
        <f>Character!$AA$9</f>
        <v>1.1000000000000001</v>
      </c>
      <c r="E11" s="358"/>
      <c r="F11" s="358"/>
      <c r="G11" s="360"/>
      <c r="H11" s="357"/>
      <c r="I11" s="358"/>
      <c r="J11" s="359"/>
    </row>
    <row r="12" spans="1:10" ht="12.75" x14ac:dyDescent="0.2">
      <c r="B12" s="356"/>
      <c r="C12" s="360"/>
      <c r="D12" s="357"/>
      <c r="E12" s="358"/>
      <c r="F12" s="358"/>
      <c r="G12" s="360"/>
      <c r="H12" s="357"/>
      <c r="I12" s="358"/>
      <c r="J12" s="359"/>
    </row>
    <row r="13" spans="1:10" ht="12.75" x14ac:dyDescent="0.2">
      <c r="B13" s="356"/>
      <c r="C13" s="360" t="s">
        <v>1128</v>
      </c>
      <c r="D13" s="357">
        <f>Weights!$Q$1</f>
        <v>10</v>
      </c>
      <c r="E13" s="358"/>
      <c r="F13" s="358"/>
      <c r="G13" s="360" t="s">
        <v>1129</v>
      </c>
      <c r="H13" s="357">
        <f>(1.8+$D$13+($E$14/60))*(100-$H$6)/100</f>
        <v>14.054600000000002</v>
      </c>
      <c r="I13" s="358"/>
      <c r="J13" s="359"/>
    </row>
    <row r="14" spans="1:10" ht="12.75" x14ac:dyDescent="0.2">
      <c r="B14" s="356"/>
      <c r="C14" s="360" t="s">
        <v>170</v>
      </c>
      <c r="D14" s="357">
        <f>Character!$D$38</f>
        <v>295.90000000000003</v>
      </c>
      <c r="E14" s="357">
        <f>MAX($D$14,180)</f>
        <v>295.90000000000003</v>
      </c>
      <c r="F14" s="358"/>
      <c r="G14" s="360"/>
      <c r="H14" s="357"/>
      <c r="I14" s="358"/>
      <c r="J14" s="359"/>
    </row>
    <row r="15" spans="1:10" ht="12.75" x14ac:dyDescent="0.2">
      <c r="B15" s="356"/>
      <c r="C15" s="360"/>
      <c r="D15" s="357"/>
      <c r="E15" s="358"/>
      <c r="F15" s="358"/>
      <c r="G15" s="360"/>
      <c r="H15" s="357"/>
      <c r="I15" s="358"/>
      <c r="J15" s="359"/>
    </row>
    <row r="16" spans="1:10" ht="12.75" x14ac:dyDescent="0.2">
      <c r="A16" s="348"/>
      <c r="B16" s="356"/>
      <c r="C16" s="360"/>
      <c r="D16" s="357"/>
      <c r="E16" s="358"/>
      <c r="F16" s="358"/>
      <c r="G16" s="360" t="s">
        <v>1131</v>
      </c>
      <c r="H16" s="357">
        <f>(100-$H$6)-$H$13</f>
        <v>69.945399999999992</v>
      </c>
      <c r="I16" s="358"/>
      <c r="J16" s="359"/>
    </row>
    <row r="17" spans="2:10" ht="12.75" x14ac:dyDescent="0.2">
      <c r="B17" s="356"/>
      <c r="C17" s="360"/>
      <c r="D17" s="357"/>
      <c r="E17" s="358"/>
      <c r="F17" s="358"/>
      <c r="G17" s="360"/>
      <c r="H17" s="357"/>
      <c r="I17" s="358"/>
      <c r="J17" s="359"/>
    </row>
    <row r="18" spans="2:10" ht="12.75" x14ac:dyDescent="0.2">
      <c r="B18" s="356"/>
      <c r="C18" s="360" t="s">
        <v>28</v>
      </c>
      <c r="D18" s="357">
        <f>Character!$H$38</f>
        <v>75</v>
      </c>
      <c r="E18" s="358"/>
      <c r="F18" s="358"/>
      <c r="G18" s="360" t="s">
        <v>1133</v>
      </c>
      <c r="H18" s="357">
        <f>IF(CharRotation="Wrath",1.5,3-(0.5*($H$13/100)))</f>
        <v>2.9297270000000002</v>
      </c>
      <c r="I18" s="357">
        <f>$H$18+0.05</f>
        <v>2.979727</v>
      </c>
      <c r="J18" s="359"/>
    </row>
    <row r="19" spans="2:10" ht="12.75" x14ac:dyDescent="0.2">
      <c r="B19" s="356"/>
      <c r="C19" s="360" t="s">
        <v>1135</v>
      </c>
      <c r="D19" s="376">
        <v>75</v>
      </c>
      <c r="E19" s="357">
        <f>MIN($D$19,276)</f>
        <v>75</v>
      </c>
      <c r="F19" s="358"/>
      <c r="G19" s="360"/>
      <c r="H19" s="357"/>
      <c r="I19" s="358"/>
      <c r="J19" s="359"/>
    </row>
    <row r="20" spans="2:10" ht="12.75" x14ac:dyDescent="0.2">
      <c r="B20" s="356"/>
      <c r="C20" s="360"/>
      <c r="D20" s="357"/>
      <c r="E20" s="357">
        <f>MIN($D$18,$E$19)</f>
        <v>75</v>
      </c>
      <c r="F20" s="358"/>
      <c r="G20" s="360" t="s">
        <v>1134</v>
      </c>
      <c r="H20" s="362">
        <f>($E$19-$E$20+24)/300*0.75</f>
        <v>0.06</v>
      </c>
      <c r="I20" s="358"/>
      <c r="J20" s="359"/>
    </row>
    <row r="21" spans="2:10" ht="12.75" x14ac:dyDescent="0.2">
      <c r="B21" s="356"/>
      <c r="C21" s="360"/>
      <c r="D21" s="357"/>
      <c r="E21" s="358"/>
      <c r="F21" s="358"/>
      <c r="G21" s="360"/>
      <c r="H21" s="357"/>
      <c r="I21" s="358"/>
      <c r="J21" s="359"/>
    </row>
    <row r="22" spans="2:10" ht="15" x14ac:dyDescent="0.25">
      <c r="B22" s="356"/>
      <c r="C22" s="363" t="s">
        <v>907</v>
      </c>
      <c r="D22" s="365">
        <f>Character!$AA$42</f>
        <v>1.1000000000000001</v>
      </c>
      <c r="E22" s="358"/>
      <c r="F22" s="358"/>
      <c r="G22" s="360"/>
      <c r="H22" s="357"/>
      <c r="I22" s="358"/>
      <c r="J22" s="359"/>
    </row>
    <row r="23" spans="2:10" ht="15" x14ac:dyDescent="0.25">
      <c r="B23" s="356"/>
      <c r="C23" s="363" t="s">
        <v>908</v>
      </c>
      <c r="D23" s="364">
        <f>Character!$AA$43</f>
        <v>1</v>
      </c>
      <c r="E23" s="358"/>
      <c r="F23" s="358"/>
      <c r="G23" s="366"/>
      <c r="H23" s="357"/>
      <c r="I23" s="358"/>
      <c r="J23" s="359"/>
    </row>
    <row r="24" spans="2:10" ht="15" x14ac:dyDescent="0.25">
      <c r="B24" s="356"/>
      <c r="C24" s="363" t="s">
        <v>906</v>
      </c>
      <c r="D24" s="365">
        <f>Character!$AA$16</f>
        <v>1</v>
      </c>
      <c r="E24" s="358"/>
      <c r="F24" s="358"/>
      <c r="G24" s="360"/>
      <c r="H24" s="372"/>
      <c r="I24" s="358"/>
      <c r="J24" s="359"/>
    </row>
    <row r="25" spans="2:10" ht="15" x14ac:dyDescent="0.25">
      <c r="B25" s="356"/>
      <c r="C25" s="363" t="s">
        <v>904</v>
      </c>
      <c r="D25" s="364">
        <f>Character!$AA$23</f>
        <v>1</v>
      </c>
      <c r="E25" s="358"/>
      <c r="F25" s="358"/>
      <c r="G25" s="360"/>
      <c r="H25" s="357"/>
      <c r="I25" s="358"/>
      <c r="J25" s="359"/>
    </row>
    <row r="26" spans="2:10" ht="15" x14ac:dyDescent="0.25">
      <c r="B26" s="356"/>
      <c r="C26" s="363" t="s">
        <v>905</v>
      </c>
      <c r="D26" s="364">
        <f>Character!$AA$27</f>
        <v>1</v>
      </c>
      <c r="E26" s="358"/>
      <c r="F26" s="358"/>
      <c r="G26" s="360"/>
      <c r="H26" s="357"/>
      <c r="I26" s="358"/>
      <c r="J26" s="359"/>
    </row>
    <row r="27" spans="2:10" ht="15" x14ac:dyDescent="0.25">
      <c r="B27" s="356"/>
      <c r="C27" s="363" t="str">
        <f>Character!$L$44</f>
        <v>Stormstrike</v>
      </c>
      <c r="D27" s="357">
        <f>Character!$AA$44</f>
        <v>1</v>
      </c>
      <c r="E27" s="358"/>
      <c r="F27" s="358"/>
      <c r="G27" s="360"/>
      <c r="H27" s="357"/>
      <c r="I27" s="358"/>
      <c r="J27" s="359"/>
    </row>
    <row r="28" spans="2:10" ht="12.75" x14ac:dyDescent="0.2">
      <c r="B28" s="356"/>
      <c r="C28" s="360"/>
      <c r="D28" s="357"/>
      <c r="E28" s="358"/>
      <c r="F28" s="358"/>
      <c r="G28" s="360"/>
      <c r="H28" s="357"/>
      <c r="I28" s="358"/>
      <c r="J28" s="359"/>
    </row>
    <row r="29" spans="2:10" x14ac:dyDescent="0.25">
      <c r="B29" s="356"/>
      <c r="C29" s="360"/>
      <c r="D29" s="357"/>
      <c r="E29" s="374" t="s">
        <v>1138</v>
      </c>
      <c r="F29" s="375">
        <f>(($H$9*$H$13*2+$H$9*$H$16)/100)/$I$18*$D$22*$D$23*$D$24*$D$25*$D$26*$D$27*(1-$H$20)</f>
        <v>383.25285459419598</v>
      </c>
      <c r="G29" s="360"/>
      <c r="H29" s="357"/>
      <c r="I29" s="358"/>
      <c r="J29" s="359"/>
    </row>
    <row r="30" spans="2:10" ht="13.5" thickBot="1" x14ac:dyDescent="0.25">
      <c r="B30" s="367"/>
      <c r="C30" s="368"/>
      <c r="D30" s="369"/>
      <c r="E30" s="370"/>
      <c r="F30" s="370"/>
      <c r="G30" s="368"/>
      <c r="H30" s="369"/>
      <c r="I30" s="370"/>
      <c r="J30" s="371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42.42578125" bestFit="1" customWidth="1"/>
    <col min="2" max="28" width="26.42578125" customWidth="1"/>
  </cols>
  <sheetData>
    <row r="1" spans="1:28" s="43" customFormat="1" ht="15.75" x14ac:dyDescent="0.25">
      <c r="A1" s="124" t="s">
        <v>973</v>
      </c>
      <c r="B1" s="125" t="s">
        <v>13</v>
      </c>
      <c r="C1" s="126" t="s">
        <v>26</v>
      </c>
      <c r="D1" s="126" t="s">
        <v>27</v>
      </c>
      <c r="E1" s="125" t="s">
        <v>643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443</v>
      </c>
      <c r="Z1" s="125" t="s">
        <v>444</v>
      </c>
      <c r="AA1" s="125" t="s">
        <v>18</v>
      </c>
      <c r="AB1" s="125" t="s">
        <v>9</v>
      </c>
    </row>
    <row r="2" spans="1:28" s="123" customFormat="1" x14ac:dyDescent="0.25">
      <c r="A2" s="129" t="s">
        <v>974</v>
      </c>
      <c r="B2" s="127" t="s">
        <v>922</v>
      </c>
      <c r="C2" s="128" t="s">
        <v>922</v>
      </c>
      <c r="D2" s="128" t="s">
        <v>922</v>
      </c>
      <c r="E2" s="127" t="s">
        <v>922</v>
      </c>
      <c r="F2" s="127" t="s">
        <v>922</v>
      </c>
      <c r="G2" s="127" t="s">
        <v>922</v>
      </c>
      <c r="H2" s="128" t="s">
        <v>922</v>
      </c>
      <c r="I2" s="127" t="s">
        <v>922</v>
      </c>
      <c r="J2" s="127" t="s">
        <v>922</v>
      </c>
      <c r="K2" s="128" t="s">
        <v>922</v>
      </c>
      <c r="L2" s="127" t="s">
        <v>922</v>
      </c>
      <c r="M2" s="128" t="s">
        <v>922</v>
      </c>
      <c r="N2" s="127" t="s">
        <v>922</v>
      </c>
      <c r="O2" s="128" t="s">
        <v>922</v>
      </c>
      <c r="P2" s="127" t="s">
        <v>922</v>
      </c>
      <c r="Q2" s="128" t="s">
        <v>922</v>
      </c>
      <c r="R2" s="127" t="s">
        <v>922</v>
      </c>
      <c r="S2" s="128" t="s">
        <v>922</v>
      </c>
      <c r="T2" s="127" t="s">
        <v>922</v>
      </c>
      <c r="U2" s="127" t="s">
        <v>922</v>
      </c>
      <c r="V2" s="128" t="s">
        <v>922</v>
      </c>
      <c r="W2" s="127" t="s">
        <v>922</v>
      </c>
      <c r="X2" s="128" t="s">
        <v>922</v>
      </c>
      <c r="Y2" s="127" t="s">
        <v>922</v>
      </c>
      <c r="Z2" s="127" t="s">
        <v>922</v>
      </c>
      <c r="AA2" s="127" t="s">
        <v>922</v>
      </c>
      <c r="AB2" s="127" t="s">
        <v>922</v>
      </c>
    </row>
    <row r="3" spans="1:28" x14ac:dyDescent="0.25">
      <c r="A3" t="s">
        <v>1244</v>
      </c>
      <c r="B3" t="s">
        <v>147</v>
      </c>
      <c r="C3" t="s">
        <v>981</v>
      </c>
      <c r="D3" t="s">
        <v>981</v>
      </c>
      <c r="E3" t="s">
        <v>675</v>
      </c>
      <c r="F3" t="s">
        <v>981</v>
      </c>
      <c r="G3" t="s">
        <v>535</v>
      </c>
      <c r="H3" t="s">
        <v>881</v>
      </c>
      <c r="I3" t="s">
        <v>635</v>
      </c>
      <c r="J3" t="s">
        <v>735</v>
      </c>
      <c r="K3" t="s">
        <v>981</v>
      </c>
      <c r="L3" t="s">
        <v>320</v>
      </c>
      <c r="M3" t="s">
        <v>885</v>
      </c>
      <c r="N3" t="s">
        <v>1241</v>
      </c>
      <c r="O3" t="s">
        <v>981</v>
      </c>
      <c r="P3" t="s">
        <v>1243</v>
      </c>
      <c r="Q3" t="s">
        <v>890</v>
      </c>
      <c r="R3" t="s">
        <v>465</v>
      </c>
      <c r="S3" t="s">
        <v>981</v>
      </c>
      <c r="T3" t="s">
        <v>776</v>
      </c>
      <c r="U3" t="s">
        <v>577</v>
      </c>
      <c r="V3" t="s">
        <v>881</v>
      </c>
      <c r="W3" t="s">
        <v>363</v>
      </c>
      <c r="X3" t="s">
        <v>895</v>
      </c>
      <c r="Y3" t="s">
        <v>424</v>
      </c>
      <c r="Z3" t="s">
        <v>422</v>
      </c>
      <c r="AA3" t="s">
        <v>751</v>
      </c>
      <c r="AB3" t="s">
        <v>754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27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34" t="str">
        <f>CONCATENATE(Character!$D$2," - ",Character!$E$2," - Phase ",Character!$F$2," - ",Character!$G$2," - ",Character!$H$2," %")</f>
        <v>Alliance - Starfire - Phase 1 - Rank 6 - 0 %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488.5</v>
      </c>
      <c r="P1" s="332" t="s">
        <v>918</v>
      </c>
      <c r="Q1" s="333">
        <f>Character!$F$38*100</f>
        <v>10</v>
      </c>
      <c r="T1" s="43" t="s">
        <v>944</v>
      </c>
      <c r="AN1" s="43" t="s">
        <v>945</v>
      </c>
      <c r="BL1" s="327" t="s">
        <v>1122</v>
      </c>
      <c r="BM1" s="328">
        <f>Character!$E$42</f>
        <v>1</v>
      </c>
    </row>
    <row r="2" spans="2:105" ht="18" customHeight="1" x14ac:dyDescent="0.25">
      <c r="L2" s="72" t="s">
        <v>1125</v>
      </c>
      <c r="M2" s="94">
        <f>IF(ISNUMBER(SEARCH("Starfire",CharRotation)),0.5,1.5)</f>
        <v>0.5</v>
      </c>
      <c r="P2" s="332" t="s">
        <v>916</v>
      </c>
      <c r="Q2" s="333">
        <f>Character!$G$38*100</f>
        <v>1</v>
      </c>
      <c r="T2" s="336">
        <f>INDEX($B$6:$T$106,MATCH($Q$1,$B$6:$B$106,1),MATCH($Q$2,$B$4:$T$4,1))</f>
        <v>11.263499999999999</v>
      </c>
      <c r="AN2" s="336">
        <f>INDEX($V$6:$AN$106,MATCH($Q$1,$V$6:$V$106,1),MATCH($Q$2,$V$4:$AN$4,1))</f>
        <v>17.547125062500001</v>
      </c>
      <c r="BL2" s="50"/>
      <c r="BM2" s="212" t="s">
        <v>1123</v>
      </c>
    </row>
    <row r="3" spans="2:105" ht="17.25" customHeight="1" x14ac:dyDescent="0.35">
      <c r="B3" s="71" t="s">
        <v>941</v>
      </c>
      <c r="C3" s="21"/>
      <c r="D3" s="21"/>
      <c r="E3" s="21"/>
      <c r="F3" s="21"/>
      <c r="G3" s="21"/>
      <c r="I3" s="21"/>
      <c r="K3" s="21"/>
      <c r="L3" s="72" t="s">
        <v>915</v>
      </c>
      <c r="M3" s="335">
        <f>Character!$E$38</f>
        <v>589</v>
      </c>
      <c r="V3" s="71" t="s">
        <v>937</v>
      </c>
      <c r="W3" s="21"/>
      <c r="X3" s="21"/>
      <c r="Y3" s="21"/>
      <c r="Z3" s="21"/>
      <c r="AA3" s="21"/>
      <c r="AC3" s="21"/>
      <c r="AD3" s="21"/>
      <c r="AR3" s="71" t="s">
        <v>938</v>
      </c>
      <c r="AS3" s="21"/>
      <c r="AT3" s="21"/>
      <c r="AU3" s="21"/>
      <c r="AV3" s="21"/>
      <c r="AW3" s="21"/>
      <c r="AY3" s="21"/>
      <c r="AZ3" s="21"/>
      <c r="BL3" s="327" t="str">
        <f>Character!$L$9</f>
        <v>Moonfury</v>
      </c>
      <c r="BM3" s="116">
        <f>Character!$AA$9</f>
        <v>1.1000000000000001</v>
      </c>
      <c r="BO3" s="71" t="s">
        <v>939</v>
      </c>
      <c r="BP3" s="21"/>
      <c r="BQ3" s="21"/>
      <c r="BR3" s="21"/>
      <c r="BS3" s="21"/>
      <c r="BT3" s="21"/>
      <c r="BV3" s="21"/>
      <c r="BW3" s="21"/>
      <c r="CI3" s="71" t="s">
        <v>940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916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916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916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27" t="str">
        <f>Character!$L$42</f>
        <v>Curse of Shadow</v>
      </c>
      <c r="BM4" s="116">
        <f>Character!$AA$42</f>
        <v>1.1000000000000001</v>
      </c>
      <c r="BO4" s="22" t="s">
        <v>916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916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917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917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917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27" t="str">
        <f>Character!$L$23</f>
        <v>Sayge's Dark Fortune of Damage</v>
      </c>
      <c r="BM5" s="116">
        <f>Character!$AA$23</f>
        <v>1</v>
      </c>
      <c r="BO5" s="30" t="s">
        <v>917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917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918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918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918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27" t="str">
        <f>Character!$L$27</f>
        <v>Traces of Silithyst</v>
      </c>
      <c r="BM6" s="116">
        <f>Character!$AA$27</f>
        <v>1</v>
      </c>
      <c r="BO6" s="35" t="s">
        <v>918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918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12.267178217821783</v>
      </c>
      <c r="D7" s="41">
        <f>(BQ7/AT7)</f>
        <v>12.26717821782178</v>
      </c>
      <c r="E7" s="41">
        <f t="shared" ref="E7:E21" si="1">(BR7/AU7)</f>
        <v>12.267178217821783</v>
      </c>
      <c r="F7" s="41">
        <f t="shared" ref="F7:F21" si="2">(BS7/AV7)</f>
        <v>12.267178217821781</v>
      </c>
      <c r="G7" s="41">
        <f t="shared" ref="G7:G21" si="3">(BT7/AW7)</f>
        <v>12.267178217821781</v>
      </c>
      <c r="H7" s="41">
        <f t="shared" ref="H7:H21" si="4">(BU7/AX7)</f>
        <v>12.267178217821781</v>
      </c>
      <c r="I7" s="41">
        <f t="shared" ref="I7:I21" si="5">(BV7/AY7)</f>
        <v>12.267178217821781</v>
      </c>
      <c r="J7" s="41">
        <f t="shared" ref="J7:J21" si="6">(BW7/AZ7)</f>
        <v>12.267178217821781</v>
      </c>
      <c r="K7" s="41">
        <f t="shared" ref="K7:K21" si="7">(BX7/BA7)</f>
        <v>12.267178217821781</v>
      </c>
      <c r="L7" s="41">
        <f t="shared" ref="L7:L21" si="8">(BY7/BB7)</f>
        <v>12.267178217821781</v>
      </c>
      <c r="M7" s="41">
        <f t="shared" ref="M7:M21" si="9">(BZ7/BC7)</f>
        <v>12.26717821782178</v>
      </c>
      <c r="N7" s="41">
        <f t="shared" ref="N7:N21" si="10">(CA7/BD7)</f>
        <v>12.267178217821783</v>
      </c>
      <c r="O7" s="41">
        <f t="shared" ref="O7:O21" si="11">(CB7/BE7)</f>
        <v>12.267178217821781</v>
      </c>
      <c r="P7" s="41">
        <f t="shared" ref="P7:P21" si="12">(CC7/BF7)</f>
        <v>12.267178217821783</v>
      </c>
      <c r="Q7" s="41">
        <f t="shared" ref="Q7:Q21" si="13">(CD7/BG7)</f>
        <v>12.267178217821781</v>
      </c>
      <c r="R7" s="41">
        <f t="shared" ref="R7:R21" si="14">(CE7/BH7)</f>
        <v>12.267178217821781</v>
      </c>
      <c r="S7" s="41">
        <f t="shared" ref="S7:S21" si="15">(CF7/BI7)</f>
        <v>12.26717821782178</v>
      </c>
      <c r="T7" s="42">
        <f t="shared" ref="T7:T56" si="16">(CG7/BJ7)</f>
        <v>12.267178217821781</v>
      </c>
      <c r="V7" s="39">
        <v>1</v>
      </c>
      <c r="W7" s="40">
        <f t="shared" ref="W7:W21" si="17">(CJ7/AS7)</f>
        <v>14.927530120481929</v>
      </c>
      <c r="X7" s="41">
        <f t="shared" ref="X7:X21" si="18">(CK7/AT7)</f>
        <v>17.547125062500008</v>
      </c>
      <c r="Y7" s="41">
        <f t="shared" ref="Y7:Y21" si="19">(CL7/AU7)</f>
        <v>17.340688297058829</v>
      </c>
      <c r="Z7" s="41">
        <f t="shared" ref="Z7:Z21" si="20">(CM7/AV7)</f>
        <v>17.139052386627913</v>
      </c>
      <c r="AA7" s="41">
        <f t="shared" ref="AA7:AA21" si="21">(CN7/AW7)</f>
        <v>16.942051784482764</v>
      </c>
      <c r="AB7" s="41">
        <f t="shared" ref="AB7:AB21" si="22">(CO7/AX7)</f>
        <v>16.749528468750007</v>
      </c>
      <c r="AC7" s="41">
        <f t="shared" ref="AC7:AC21" si="23">(CP7/AY7)</f>
        <v>16.561331519662929</v>
      </c>
      <c r="AD7" s="41">
        <f t="shared" ref="AD7:AD21" si="24">(CQ7/AZ7)</f>
        <v>16.377316725000007</v>
      </c>
      <c r="AE7" s="41">
        <f t="shared" ref="AE7:AE21" si="25">(CR7/BA7)</f>
        <v>16.19734621153847</v>
      </c>
      <c r="AF7" s="41">
        <f t="shared" ref="AF7:AF21" si="26">(CS7/BB7)</f>
        <v>16.021288100543487</v>
      </c>
      <c r="AG7" s="41">
        <f t="shared" ref="AG7:AG21" si="27">(CT7/BC7)</f>
        <v>15.849016185483878</v>
      </c>
      <c r="AH7" s="41">
        <f t="shared" ref="AH7:AH21" si="28">(CU7/BD7)</f>
        <v>15.680409630319156</v>
      </c>
      <c r="AI7" s="41">
        <f t="shared" ref="AI7:AI21" si="29">(CV7/BE7)</f>
        <v>15.515352686842112</v>
      </c>
      <c r="AJ7" s="41">
        <f t="shared" ref="AJ7:AJ21" si="30">(CW7/BF7)</f>
        <v>15.353734429687506</v>
      </c>
      <c r="AK7" s="41">
        <f t="shared" ref="AK7:AK21" si="31">(CX7/BG7)</f>
        <v>15.195448507731966</v>
      </c>
      <c r="AL7" s="41">
        <f t="shared" ref="AL7:AL21" si="32">(CY7/BH7)</f>
        <v>15.040392910714292</v>
      </c>
      <c r="AM7" s="41">
        <f t="shared" ref="AM7:AM21" si="33">(CZ7/BI7)</f>
        <v>14.888469750000006</v>
      </c>
      <c r="AN7" s="42">
        <f t="shared" ref="AN7:AN56" si="34">(DA7/BJ7)</f>
        <v>14.739585052500006</v>
      </c>
      <c r="AR7" s="39">
        <v>1</v>
      </c>
      <c r="AS7" s="40">
        <f t="shared" ref="AS7:BB16" si="35">(1+$AR7/100)*(1-AS$5/100)/(3-$M$2*$AR7/100)</f>
        <v>0.27989983305509181</v>
      </c>
      <c r="AT7" s="41">
        <f t="shared" si="35"/>
        <v>0.28327212020033388</v>
      </c>
      <c r="AU7" s="41">
        <f t="shared" si="35"/>
        <v>0.28664440734557595</v>
      </c>
      <c r="AV7" s="41">
        <f t="shared" si="35"/>
        <v>0.29001669449081802</v>
      </c>
      <c r="AW7" s="41">
        <f t="shared" si="35"/>
        <v>0.29338898163606009</v>
      </c>
      <c r="AX7" s="41">
        <f t="shared" si="35"/>
        <v>0.29676126878130216</v>
      </c>
      <c r="AY7" s="41">
        <f t="shared" si="35"/>
        <v>0.30013355592654423</v>
      </c>
      <c r="AZ7" s="41">
        <f t="shared" si="35"/>
        <v>0.3035058430717863</v>
      </c>
      <c r="BA7" s="41">
        <f t="shared" si="35"/>
        <v>0.30687813021702837</v>
      </c>
      <c r="BB7" s="41">
        <f t="shared" si="35"/>
        <v>0.31025041736227044</v>
      </c>
      <c r="BC7" s="41">
        <f t="shared" ref="BC7:BJ16" si="36">(1+$AR7/100)*(1-BC$5/100)/(3-$M$2*$AR7/100)</f>
        <v>0.31362270450751251</v>
      </c>
      <c r="BD7" s="41">
        <f t="shared" si="36"/>
        <v>0.31699499165275458</v>
      </c>
      <c r="BE7" s="41">
        <f t="shared" si="36"/>
        <v>0.32036727879799665</v>
      </c>
      <c r="BF7" s="41">
        <f t="shared" si="36"/>
        <v>0.32373956594323872</v>
      </c>
      <c r="BG7" s="41">
        <f t="shared" si="36"/>
        <v>0.32711185308848079</v>
      </c>
      <c r="BH7" s="41">
        <f t="shared" si="36"/>
        <v>0.33048414023372286</v>
      </c>
      <c r="BI7" s="41">
        <f t="shared" si="36"/>
        <v>0.33385642737896493</v>
      </c>
      <c r="BJ7" s="42">
        <f t="shared" si="36"/>
        <v>0.337228714524207</v>
      </c>
      <c r="BL7" s="327" t="str">
        <f>Character!$L$43</f>
        <v>Spell Vulnerability</v>
      </c>
      <c r="BM7" s="116">
        <f>Character!$AA$43</f>
        <v>1</v>
      </c>
      <c r="BO7" s="39">
        <v>1</v>
      </c>
      <c r="BP7" s="40">
        <f t="shared" ref="BP7:BY16" si="37">($M$1*$BM$3+$M$3*$BM$1)*(1/100)*(1-BP$5/100)/(3-$M$2*$BO7/100)*$BM$4*$BM$5*$BM$6*$BM$7*$BM$8</f>
        <v>3.4335811352253756</v>
      </c>
      <c r="BQ7" s="41">
        <f t="shared" si="37"/>
        <v>3.4749495826377288</v>
      </c>
      <c r="BR7" s="41">
        <f t="shared" si="37"/>
        <v>3.5163180300500834</v>
      </c>
      <c r="BS7" s="41">
        <f t="shared" si="37"/>
        <v>3.557686477462437</v>
      </c>
      <c r="BT7" s="41">
        <f t="shared" si="37"/>
        <v>3.5990549248747912</v>
      </c>
      <c r="BU7" s="41">
        <f t="shared" si="37"/>
        <v>3.6404233722871449</v>
      </c>
      <c r="BV7" s="41">
        <f t="shared" si="37"/>
        <v>3.681791819699499</v>
      </c>
      <c r="BW7" s="41">
        <f t="shared" si="37"/>
        <v>3.7231602671118527</v>
      </c>
      <c r="BX7" s="41">
        <f t="shared" si="37"/>
        <v>3.7645287145242068</v>
      </c>
      <c r="BY7" s="41">
        <f t="shared" si="37"/>
        <v>3.8058971619365605</v>
      </c>
      <c r="BZ7" s="41">
        <f t="shared" ref="BZ7:CG16" si="38">($M$1*$BM$3+$M$3*$BM$1)*(1/100)*(1-BZ$5/100)/(3-$M$2*$BO7/100)*$BM$4*$BM$5*$BM$6*$BM$7*$BM$8</f>
        <v>3.8472656093489142</v>
      </c>
      <c r="CA7" s="41">
        <f t="shared" si="38"/>
        <v>3.8886340567612687</v>
      </c>
      <c r="CB7" s="41">
        <f t="shared" si="38"/>
        <v>3.9300025041736224</v>
      </c>
      <c r="CC7" s="41">
        <f t="shared" si="38"/>
        <v>3.9713709515859765</v>
      </c>
      <c r="CD7" s="41">
        <f t="shared" si="38"/>
        <v>4.0127393989983302</v>
      </c>
      <c r="CE7" s="41">
        <f t="shared" si="38"/>
        <v>4.0541078464106839</v>
      </c>
      <c r="CF7" s="41">
        <f t="shared" si="38"/>
        <v>4.0954762938230376</v>
      </c>
      <c r="CG7" s="42">
        <f t="shared" si="38"/>
        <v>4.1368447412353921</v>
      </c>
      <c r="CI7" s="39">
        <v>1</v>
      </c>
      <c r="CJ7" s="40">
        <f>($M$1*$BM$3+$M$3*$BM$1)*(1+$CI7/100)*(1/100)/(3-$M$2*$CI7/100)*$BM$4*$BM$5*$BM$6*$BM$7*$BM$8</f>
        <v>4.1782131886477467</v>
      </c>
      <c r="CK7" s="41">
        <f t="shared" ref="CK7:CT16" si="39">($M$1*1.1+$M$3)*(1+$CI7/100)*(1/100)/(3-$M$2*$CI7/100)*1.1*1.1*1.05*1.03</f>
        <v>4.9706113198747932</v>
      </c>
      <c r="CL7" s="41">
        <f t="shared" si="39"/>
        <v>4.9706113198747932</v>
      </c>
      <c r="CM7" s="41">
        <f t="shared" si="39"/>
        <v>4.9706113198747932</v>
      </c>
      <c r="CN7" s="41">
        <f t="shared" si="39"/>
        <v>4.9706113198747932</v>
      </c>
      <c r="CO7" s="41">
        <f t="shared" si="39"/>
        <v>4.9706113198747932</v>
      </c>
      <c r="CP7" s="41">
        <f t="shared" si="39"/>
        <v>4.9706113198747932</v>
      </c>
      <c r="CQ7" s="41">
        <f t="shared" si="39"/>
        <v>4.9706113198747932</v>
      </c>
      <c r="CR7" s="41">
        <f t="shared" si="39"/>
        <v>4.9706113198747932</v>
      </c>
      <c r="CS7" s="41">
        <f t="shared" si="39"/>
        <v>4.9706113198747932</v>
      </c>
      <c r="CT7" s="41">
        <f t="shared" si="39"/>
        <v>4.9706113198747932</v>
      </c>
      <c r="CU7" s="41">
        <f t="shared" ref="CU7:DA16" si="40">($M$1*1.1+$M$3)*(1+$CI7/100)*(1/100)/(3-$M$2*$CI7/100)*1.1*1.1*1.05*1.03</f>
        <v>4.9706113198747932</v>
      </c>
      <c r="CV7" s="41">
        <f t="shared" si="40"/>
        <v>4.9706113198747932</v>
      </c>
      <c r="CW7" s="41">
        <f t="shared" si="40"/>
        <v>4.9706113198747932</v>
      </c>
      <c r="CX7" s="41">
        <f t="shared" si="40"/>
        <v>4.9706113198747932</v>
      </c>
      <c r="CY7" s="41">
        <f t="shared" si="40"/>
        <v>4.9706113198747932</v>
      </c>
      <c r="CZ7" s="41">
        <f t="shared" si="40"/>
        <v>4.9706113198747932</v>
      </c>
      <c r="DA7" s="42">
        <f t="shared" si="40"/>
        <v>4.9706113198747932</v>
      </c>
    </row>
    <row r="8" spans="2:105" x14ac:dyDescent="0.25">
      <c r="B8" s="39">
        <v>2</v>
      </c>
      <c r="C8" s="40">
        <f t="shared" si="0"/>
        <v>12.14691176470588</v>
      </c>
      <c r="D8" s="41">
        <f t="shared" ref="D8:D21" si="41">(BQ8/AT8)</f>
        <v>12.14691176470588</v>
      </c>
      <c r="E8" s="41">
        <f t="shared" si="1"/>
        <v>12.146911764705882</v>
      </c>
      <c r="F8" s="41">
        <f t="shared" si="2"/>
        <v>12.146911764705882</v>
      </c>
      <c r="G8" s="41">
        <f t="shared" si="3"/>
        <v>12.146911764705884</v>
      </c>
      <c r="H8" s="41">
        <f t="shared" si="4"/>
        <v>12.14691176470588</v>
      </c>
      <c r="I8" s="41">
        <f t="shared" si="5"/>
        <v>12.146911764705882</v>
      </c>
      <c r="J8" s="41">
        <f t="shared" si="6"/>
        <v>12.14691176470588</v>
      </c>
      <c r="K8" s="41">
        <f t="shared" si="7"/>
        <v>12.146911764705884</v>
      </c>
      <c r="L8" s="41">
        <f t="shared" si="8"/>
        <v>12.146911764705882</v>
      </c>
      <c r="M8" s="41">
        <f t="shared" si="9"/>
        <v>12.14691176470588</v>
      </c>
      <c r="N8" s="41">
        <f t="shared" si="10"/>
        <v>12.146911764705882</v>
      </c>
      <c r="O8" s="41">
        <f t="shared" si="11"/>
        <v>12.14691176470588</v>
      </c>
      <c r="P8" s="41">
        <f t="shared" si="12"/>
        <v>12.146911764705882</v>
      </c>
      <c r="Q8" s="41">
        <f t="shared" si="13"/>
        <v>12.14691176470588</v>
      </c>
      <c r="R8" s="41">
        <f t="shared" si="14"/>
        <v>12.14691176470588</v>
      </c>
      <c r="S8" s="41">
        <f t="shared" si="15"/>
        <v>12.146911764705882</v>
      </c>
      <c r="T8" s="42">
        <f t="shared" si="16"/>
        <v>12.14691176470588</v>
      </c>
      <c r="V8" s="39">
        <v>2</v>
      </c>
      <c r="W8" s="40">
        <f t="shared" si="17"/>
        <v>17.758536207831327</v>
      </c>
      <c r="X8" s="41">
        <f t="shared" si="18"/>
        <v>17.547125062500005</v>
      </c>
      <c r="Y8" s="41">
        <f t="shared" si="19"/>
        <v>17.340688297058826</v>
      </c>
      <c r="Z8" s="41">
        <f t="shared" si="20"/>
        <v>17.139052386627913</v>
      </c>
      <c r="AA8" s="41">
        <f t="shared" si="21"/>
        <v>16.942051784482761</v>
      </c>
      <c r="AB8" s="41">
        <f t="shared" si="22"/>
        <v>16.74952846875</v>
      </c>
      <c r="AC8" s="41">
        <f t="shared" si="23"/>
        <v>16.561331519662925</v>
      </c>
      <c r="AD8" s="41">
        <f t="shared" si="24"/>
        <v>16.377316725000004</v>
      </c>
      <c r="AE8" s="41">
        <f t="shared" si="25"/>
        <v>16.197346211538466</v>
      </c>
      <c r="AF8" s="41">
        <f t="shared" si="26"/>
        <v>16.021288100543483</v>
      </c>
      <c r="AG8" s="41">
        <f t="shared" si="27"/>
        <v>15.849016185483876</v>
      </c>
      <c r="AH8" s="41">
        <f t="shared" si="28"/>
        <v>15.680409630319152</v>
      </c>
      <c r="AI8" s="41">
        <f t="shared" si="29"/>
        <v>15.515352686842107</v>
      </c>
      <c r="AJ8" s="41">
        <f t="shared" si="30"/>
        <v>15.353734429687504</v>
      </c>
      <c r="AK8" s="41">
        <f t="shared" si="31"/>
        <v>15.195448507731962</v>
      </c>
      <c r="AL8" s="41">
        <f t="shared" si="32"/>
        <v>15.040392910714287</v>
      </c>
      <c r="AM8" s="41">
        <f t="shared" si="33"/>
        <v>14.888469750000004</v>
      </c>
      <c r="AN8" s="42">
        <f t="shared" si="34"/>
        <v>14.739585052500003</v>
      </c>
      <c r="AR8" s="39">
        <v>2</v>
      </c>
      <c r="AS8" s="40">
        <f t="shared" si="35"/>
        <v>0.28314381270903011</v>
      </c>
      <c r="AT8" s="41">
        <f>(1+$AR8/100)*(1-AT$5/100)/(3-$M$2*$AR8/100)</f>
        <v>0.28655518394648827</v>
      </c>
      <c r="AU8" s="41">
        <f t="shared" si="35"/>
        <v>0.28996655518394648</v>
      </c>
      <c r="AV8" s="41">
        <f t="shared" si="35"/>
        <v>0.29337792642140464</v>
      </c>
      <c r="AW8" s="41">
        <f t="shared" si="35"/>
        <v>0.29678929765886286</v>
      </c>
      <c r="AX8" s="41">
        <f t="shared" si="35"/>
        <v>0.30020066889632108</v>
      </c>
      <c r="AY8" s="41">
        <f t="shared" si="35"/>
        <v>0.30361204013377924</v>
      </c>
      <c r="AZ8" s="41">
        <f t="shared" si="35"/>
        <v>0.30702341137123745</v>
      </c>
      <c r="BA8" s="41">
        <f t="shared" si="35"/>
        <v>0.31043478260869561</v>
      </c>
      <c r="BB8" s="41">
        <f t="shared" si="35"/>
        <v>0.31384615384615383</v>
      </c>
      <c r="BC8" s="41">
        <f t="shared" si="36"/>
        <v>0.31725752508361199</v>
      </c>
      <c r="BD8" s="41">
        <f t="shared" si="36"/>
        <v>0.32066889632107021</v>
      </c>
      <c r="BE8" s="41">
        <f t="shared" si="36"/>
        <v>0.32408026755852842</v>
      </c>
      <c r="BF8" s="41">
        <f t="shared" si="36"/>
        <v>0.32749163879598658</v>
      </c>
      <c r="BG8" s="41">
        <f t="shared" si="36"/>
        <v>0.3309030100334448</v>
      </c>
      <c r="BH8" s="41">
        <f t="shared" si="36"/>
        <v>0.33431438127090302</v>
      </c>
      <c r="BI8" s="41">
        <f t="shared" si="36"/>
        <v>0.33772575250836118</v>
      </c>
      <c r="BJ8" s="42">
        <f t="shared" si="36"/>
        <v>0.34113712374581939</v>
      </c>
      <c r="BL8" s="327" t="str">
        <f>Character!$L$44</f>
        <v>Stormstrike</v>
      </c>
      <c r="BM8" s="116">
        <f>Character!$AA$44</f>
        <v>1</v>
      </c>
      <c r="BO8" s="39">
        <v>2</v>
      </c>
      <c r="BP8" s="40">
        <f t="shared" si="37"/>
        <v>3.4393229096989963</v>
      </c>
      <c r="BQ8" s="41">
        <f t="shared" si="37"/>
        <v>3.4807605351170561</v>
      </c>
      <c r="BR8" s="41">
        <f t="shared" si="37"/>
        <v>3.5221981605351167</v>
      </c>
      <c r="BS8" s="41">
        <f t="shared" si="37"/>
        <v>3.5636357859531764</v>
      </c>
      <c r="BT8" s="41">
        <f t="shared" si="37"/>
        <v>3.6050734113712375</v>
      </c>
      <c r="BU8" s="41">
        <f t="shared" si="37"/>
        <v>3.6465110367892972</v>
      </c>
      <c r="BV8" s="41">
        <f t="shared" si="37"/>
        <v>3.6879486622073574</v>
      </c>
      <c r="BW8" s="41">
        <f t="shared" si="37"/>
        <v>3.7293862876254171</v>
      </c>
      <c r="BX8" s="41">
        <f t="shared" si="37"/>
        <v>3.7708239130434782</v>
      </c>
      <c r="BY8" s="41">
        <f t="shared" si="37"/>
        <v>3.8122615384615379</v>
      </c>
      <c r="BZ8" s="41">
        <f t="shared" si="38"/>
        <v>3.8536991638795977</v>
      </c>
      <c r="CA8" s="41">
        <f t="shared" si="38"/>
        <v>3.8951367892976583</v>
      </c>
      <c r="CB8" s="41">
        <f t="shared" si="38"/>
        <v>3.9365744147157185</v>
      </c>
      <c r="CC8" s="41">
        <f t="shared" si="38"/>
        <v>3.9780120401337786</v>
      </c>
      <c r="CD8" s="41">
        <f t="shared" si="38"/>
        <v>4.0194496655518384</v>
      </c>
      <c r="CE8" s="41">
        <f t="shared" si="38"/>
        <v>4.060887290969899</v>
      </c>
      <c r="CF8" s="41">
        <f t="shared" si="38"/>
        <v>4.1023249163879596</v>
      </c>
      <c r="CG8" s="42">
        <f t="shared" si="38"/>
        <v>4.1437625418060193</v>
      </c>
      <c r="CI8" s="39">
        <v>2</v>
      </c>
      <c r="CJ8" s="40">
        <f t="shared" ref="CJ8:CJ39" si="42">($M$1*1.1+$M$3)*(1+$CI8/100)*(1/100)/(3-$M$2*$CI8/100)*1.1*1.1*1.05*1.03</f>
        <v>5.0282196500167231</v>
      </c>
      <c r="CK8" s="41">
        <f t="shared" si="39"/>
        <v>5.0282196500167231</v>
      </c>
      <c r="CL8" s="41">
        <f t="shared" si="39"/>
        <v>5.0282196500167231</v>
      </c>
      <c r="CM8" s="41">
        <f t="shared" si="39"/>
        <v>5.0282196500167231</v>
      </c>
      <c r="CN8" s="41">
        <f t="shared" si="39"/>
        <v>5.0282196500167231</v>
      </c>
      <c r="CO8" s="41">
        <f t="shared" si="39"/>
        <v>5.0282196500167231</v>
      </c>
      <c r="CP8" s="41">
        <f t="shared" si="39"/>
        <v>5.0282196500167231</v>
      </c>
      <c r="CQ8" s="41">
        <f t="shared" si="39"/>
        <v>5.0282196500167231</v>
      </c>
      <c r="CR8" s="41">
        <f t="shared" si="39"/>
        <v>5.0282196500167231</v>
      </c>
      <c r="CS8" s="41">
        <f t="shared" si="39"/>
        <v>5.0282196500167231</v>
      </c>
      <c r="CT8" s="41">
        <f t="shared" si="39"/>
        <v>5.0282196500167231</v>
      </c>
      <c r="CU8" s="41">
        <f t="shared" si="40"/>
        <v>5.0282196500167231</v>
      </c>
      <c r="CV8" s="41">
        <f t="shared" si="40"/>
        <v>5.0282196500167231</v>
      </c>
      <c r="CW8" s="41">
        <f t="shared" si="40"/>
        <v>5.0282196500167231</v>
      </c>
      <c r="CX8" s="41">
        <f t="shared" si="40"/>
        <v>5.0282196500167231</v>
      </c>
      <c r="CY8" s="41">
        <f t="shared" si="40"/>
        <v>5.0282196500167231</v>
      </c>
      <c r="CZ8" s="41">
        <f t="shared" si="40"/>
        <v>5.0282196500167231</v>
      </c>
      <c r="DA8" s="42">
        <f t="shared" si="40"/>
        <v>5.0282196500167231</v>
      </c>
    </row>
    <row r="9" spans="2:105" x14ac:dyDescent="0.25">
      <c r="B9" s="39">
        <v>3</v>
      </c>
      <c r="C9" s="40">
        <f t="shared" si="0"/>
        <v>12.028980582524273</v>
      </c>
      <c r="D9" s="41">
        <f t="shared" si="41"/>
        <v>12.028980582524273</v>
      </c>
      <c r="E9" s="41">
        <f t="shared" si="1"/>
        <v>12.028980582524275</v>
      </c>
      <c r="F9" s="41">
        <f t="shared" si="2"/>
        <v>12.028980582524269</v>
      </c>
      <c r="G9" s="41">
        <f t="shared" si="3"/>
        <v>12.028980582524271</v>
      </c>
      <c r="H9" s="41">
        <f t="shared" si="4"/>
        <v>12.028980582524271</v>
      </c>
      <c r="I9" s="41">
        <f t="shared" si="5"/>
        <v>12.028980582524271</v>
      </c>
      <c r="J9" s="41">
        <f t="shared" si="6"/>
        <v>12.028980582524269</v>
      </c>
      <c r="K9" s="41">
        <f t="shared" si="7"/>
        <v>12.028980582524271</v>
      </c>
      <c r="L9" s="41">
        <f t="shared" si="8"/>
        <v>12.028980582524271</v>
      </c>
      <c r="M9" s="41">
        <f t="shared" si="9"/>
        <v>12.028980582524271</v>
      </c>
      <c r="N9" s="41">
        <f t="shared" si="10"/>
        <v>12.028980582524271</v>
      </c>
      <c r="O9" s="41">
        <f t="shared" si="11"/>
        <v>12.028980582524271</v>
      </c>
      <c r="P9" s="41">
        <f t="shared" si="12"/>
        <v>12.028980582524271</v>
      </c>
      <c r="Q9" s="41">
        <f t="shared" si="13"/>
        <v>12.028980582524271</v>
      </c>
      <c r="R9" s="41">
        <f t="shared" si="14"/>
        <v>12.028980582524271</v>
      </c>
      <c r="S9" s="41">
        <f t="shared" si="15"/>
        <v>12.028980582524269</v>
      </c>
      <c r="T9" s="42">
        <f t="shared" si="16"/>
        <v>12.028980582524271</v>
      </c>
      <c r="V9" s="39">
        <v>3</v>
      </c>
      <c r="W9" s="40">
        <f t="shared" si="17"/>
        <v>17.75853620783133</v>
      </c>
      <c r="X9" s="41">
        <f t="shared" si="18"/>
        <v>17.547125062500005</v>
      </c>
      <c r="Y9" s="41">
        <f t="shared" si="19"/>
        <v>17.340688297058829</v>
      </c>
      <c r="Z9" s="41">
        <f t="shared" si="20"/>
        <v>17.13905238662791</v>
      </c>
      <c r="AA9" s="41">
        <f t="shared" si="21"/>
        <v>16.942051784482761</v>
      </c>
      <c r="AB9" s="41">
        <f t="shared" si="22"/>
        <v>16.749528468750004</v>
      </c>
      <c r="AC9" s="41">
        <f t="shared" si="23"/>
        <v>16.561331519662922</v>
      </c>
      <c r="AD9" s="41">
        <f t="shared" si="24"/>
        <v>16.377316725000004</v>
      </c>
      <c r="AE9" s="41">
        <f t="shared" si="25"/>
        <v>16.197346211538463</v>
      </c>
      <c r="AF9" s="41">
        <f t="shared" si="26"/>
        <v>16.02128810054348</v>
      </c>
      <c r="AG9" s="41">
        <f t="shared" si="27"/>
        <v>15.849016185483874</v>
      </c>
      <c r="AH9" s="41">
        <f t="shared" si="28"/>
        <v>15.680409630319152</v>
      </c>
      <c r="AI9" s="41">
        <f t="shared" si="29"/>
        <v>15.515352686842109</v>
      </c>
      <c r="AJ9" s="41">
        <f t="shared" si="30"/>
        <v>15.353734429687504</v>
      </c>
      <c r="AK9" s="41">
        <f t="shared" si="31"/>
        <v>15.195448507731964</v>
      </c>
      <c r="AL9" s="41">
        <f t="shared" si="32"/>
        <v>15.040392910714289</v>
      </c>
      <c r="AM9" s="41">
        <f t="shared" si="33"/>
        <v>14.888469750000002</v>
      </c>
      <c r="AN9" s="42">
        <f t="shared" si="34"/>
        <v>14.739585052500003</v>
      </c>
      <c r="AR9" s="39">
        <v>3</v>
      </c>
      <c r="AS9" s="40">
        <f t="shared" si="35"/>
        <v>0.28639865996649916</v>
      </c>
      <c r="AT9" s="41">
        <f t="shared" si="35"/>
        <v>0.28984924623115577</v>
      </c>
      <c r="AU9" s="41">
        <f>(1+$AR9/100)*(1-AU$5/100)/(3-$M$2*$AR9/100)</f>
        <v>0.29329983249581237</v>
      </c>
      <c r="AV9" s="41">
        <f t="shared" si="35"/>
        <v>0.29675041876046904</v>
      </c>
      <c r="AW9" s="41">
        <f t="shared" si="35"/>
        <v>0.30020100502512564</v>
      </c>
      <c r="AX9" s="41">
        <f t="shared" si="35"/>
        <v>0.30365159128978225</v>
      </c>
      <c r="AY9" s="41">
        <f t="shared" si="35"/>
        <v>0.30710217755443892</v>
      </c>
      <c r="AZ9" s="41">
        <f t="shared" si="35"/>
        <v>0.31055276381909552</v>
      </c>
      <c r="BA9" s="41">
        <f t="shared" si="35"/>
        <v>0.31400335008375213</v>
      </c>
      <c r="BB9" s="41">
        <f t="shared" si="35"/>
        <v>0.31745393634840874</v>
      </c>
      <c r="BC9" s="41">
        <f t="shared" si="36"/>
        <v>0.32090452261306535</v>
      </c>
      <c r="BD9" s="41">
        <f t="shared" si="36"/>
        <v>0.32435510887772195</v>
      </c>
      <c r="BE9" s="41">
        <f t="shared" si="36"/>
        <v>0.32780569514237856</v>
      </c>
      <c r="BF9" s="41">
        <f t="shared" si="36"/>
        <v>0.33125628140703517</v>
      </c>
      <c r="BG9" s="41">
        <f t="shared" si="36"/>
        <v>0.33470686767169178</v>
      </c>
      <c r="BH9" s="41">
        <f t="shared" si="36"/>
        <v>0.33815745393634844</v>
      </c>
      <c r="BI9" s="41">
        <f t="shared" si="36"/>
        <v>0.34160804020100505</v>
      </c>
      <c r="BJ9" s="42">
        <f t="shared" si="36"/>
        <v>0.34505862646566166</v>
      </c>
      <c r="BO9" s="39">
        <v>3</v>
      </c>
      <c r="BP9" s="40">
        <f t="shared" si="37"/>
        <v>3.4450839195979901</v>
      </c>
      <c r="BQ9" s="41">
        <f t="shared" si="37"/>
        <v>3.4865909547738694</v>
      </c>
      <c r="BR9" s="41">
        <f t="shared" si="37"/>
        <v>3.5280979899497491</v>
      </c>
      <c r="BS9" s="41">
        <f t="shared" si="37"/>
        <v>3.5696050251256279</v>
      </c>
      <c r="BT9" s="41">
        <f t="shared" si="37"/>
        <v>3.6111120603015077</v>
      </c>
      <c r="BU9" s="41">
        <f t="shared" si="37"/>
        <v>3.6526190954773869</v>
      </c>
      <c r="BV9" s="41">
        <f t="shared" si="37"/>
        <v>3.6941261306532667</v>
      </c>
      <c r="BW9" s="41">
        <f t="shared" si="37"/>
        <v>3.7356331658291455</v>
      </c>
      <c r="BX9" s="41">
        <f t="shared" si="37"/>
        <v>3.7771402010050252</v>
      </c>
      <c r="BY9" s="41">
        <f t="shared" si="37"/>
        <v>3.8186472361809045</v>
      </c>
      <c r="BZ9" s="41">
        <f t="shared" si="38"/>
        <v>3.8601542713567838</v>
      </c>
      <c r="CA9" s="41">
        <f t="shared" si="38"/>
        <v>3.9016613065326635</v>
      </c>
      <c r="CB9" s="41">
        <f t="shared" si="38"/>
        <v>3.9431683417085424</v>
      </c>
      <c r="CC9" s="41">
        <f t="shared" si="38"/>
        <v>3.9846753768844221</v>
      </c>
      <c r="CD9" s="41">
        <f t="shared" si="38"/>
        <v>4.0261824120603009</v>
      </c>
      <c r="CE9" s="41">
        <f t="shared" si="38"/>
        <v>4.0676894472361811</v>
      </c>
      <c r="CF9" s="41">
        <f t="shared" si="38"/>
        <v>4.1091964824120595</v>
      </c>
      <c r="CG9" s="42">
        <f t="shared" si="38"/>
        <v>4.1507035175879397</v>
      </c>
      <c r="CI9" s="39">
        <v>3</v>
      </c>
      <c r="CJ9" s="40">
        <f t="shared" si="42"/>
        <v>5.0860209728894485</v>
      </c>
      <c r="CK9" s="41">
        <f t="shared" si="39"/>
        <v>5.0860209728894485</v>
      </c>
      <c r="CL9" s="41">
        <f t="shared" si="39"/>
        <v>5.0860209728894485</v>
      </c>
      <c r="CM9" s="41">
        <f t="shared" si="39"/>
        <v>5.0860209728894485</v>
      </c>
      <c r="CN9" s="41">
        <f t="shared" si="39"/>
        <v>5.0860209728894485</v>
      </c>
      <c r="CO9" s="41">
        <f t="shared" si="39"/>
        <v>5.0860209728894485</v>
      </c>
      <c r="CP9" s="41">
        <f t="shared" si="39"/>
        <v>5.0860209728894485</v>
      </c>
      <c r="CQ9" s="41">
        <f t="shared" si="39"/>
        <v>5.0860209728894485</v>
      </c>
      <c r="CR9" s="41">
        <f t="shared" si="39"/>
        <v>5.0860209728894485</v>
      </c>
      <c r="CS9" s="41">
        <f t="shared" si="39"/>
        <v>5.0860209728894485</v>
      </c>
      <c r="CT9" s="41">
        <f t="shared" si="39"/>
        <v>5.0860209728894485</v>
      </c>
      <c r="CU9" s="41">
        <f t="shared" si="40"/>
        <v>5.0860209728894485</v>
      </c>
      <c r="CV9" s="41">
        <f t="shared" si="40"/>
        <v>5.0860209728894485</v>
      </c>
      <c r="CW9" s="41">
        <f t="shared" si="40"/>
        <v>5.0860209728894485</v>
      </c>
      <c r="CX9" s="41">
        <f t="shared" si="40"/>
        <v>5.0860209728894485</v>
      </c>
      <c r="CY9" s="41">
        <f t="shared" si="40"/>
        <v>5.0860209728894485</v>
      </c>
      <c r="CZ9" s="41">
        <f t="shared" si="40"/>
        <v>5.0860209728894485</v>
      </c>
      <c r="DA9" s="42">
        <f t="shared" si="40"/>
        <v>5.0860209728894485</v>
      </c>
    </row>
    <row r="10" spans="2:105" x14ac:dyDescent="0.25">
      <c r="B10" s="39">
        <v>4</v>
      </c>
      <c r="C10" s="40">
        <f t="shared" si="0"/>
        <v>11.913317307692308</v>
      </c>
      <c r="D10" s="41">
        <f t="shared" si="41"/>
        <v>11.913317307692308</v>
      </c>
      <c r="E10" s="41">
        <f t="shared" si="1"/>
        <v>11.913317307692306</v>
      </c>
      <c r="F10" s="41">
        <f t="shared" si="2"/>
        <v>11.913317307692306</v>
      </c>
      <c r="G10" s="41">
        <f t="shared" si="3"/>
        <v>11.913317307692308</v>
      </c>
      <c r="H10" s="41">
        <f t="shared" si="4"/>
        <v>11.913317307692306</v>
      </c>
      <c r="I10" s="41">
        <f t="shared" si="5"/>
        <v>11.913317307692308</v>
      </c>
      <c r="J10" s="41">
        <f t="shared" si="6"/>
        <v>11.913317307692306</v>
      </c>
      <c r="K10" s="41">
        <f t="shared" si="7"/>
        <v>11.913317307692308</v>
      </c>
      <c r="L10" s="41">
        <f t="shared" si="8"/>
        <v>11.913317307692306</v>
      </c>
      <c r="M10" s="41">
        <f t="shared" si="9"/>
        <v>11.913317307692308</v>
      </c>
      <c r="N10" s="41">
        <f t="shared" si="10"/>
        <v>11.913317307692306</v>
      </c>
      <c r="O10" s="41">
        <f t="shared" si="11"/>
        <v>11.913317307692308</v>
      </c>
      <c r="P10" s="41">
        <f t="shared" si="12"/>
        <v>11.913317307692306</v>
      </c>
      <c r="Q10" s="41">
        <f t="shared" si="13"/>
        <v>11.913317307692306</v>
      </c>
      <c r="R10" s="41">
        <f t="shared" si="14"/>
        <v>11.913317307692306</v>
      </c>
      <c r="S10" s="41">
        <f t="shared" si="15"/>
        <v>11.913317307692305</v>
      </c>
      <c r="T10" s="42">
        <f t="shared" si="16"/>
        <v>11.913317307692308</v>
      </c>
      <c r="V10" s="39">
        <v>4</v>
      </c>
      <c r="W10" s="40">
        <f t="shared" si="17"/>
        <v>17.75853620783133</v>
      </c>
      <c r="X10" s="41">
        <f t="shared" si="18"/>
        <v>17.547125062500005</v>
      </c>
      <c r="Y10" s="41">
        <f t="shared" si="19"/>
        <v>17.340688297058829</v>
      </c>
      <c r="Z10" s="41">
        <f t="shared" si="20"/>
        <v>17.139052386627913</v>
      </c>
      <c r="AA10" s="41">
        <f t="shared" si="21"/>
        <v>16.942051784482764</v>
      </c>
      <c r="AB10" s="41">
        <f t="shared" si="22"/>
        <v>16.749528468750004</v>
      </c>
      <c r="AC10" s="41">
        <f t="shared" si="23"/>
        <v>16.561331519662925</v>
      </c>
      <c r="AD10" s="41">
        <f t="shared" si="24"/>
        <v>16.377316725000004</v>
      </c>
      <c r="AE10" s="41">
        <f t="shared" si="25"/>
        <v>16.197346211538466</v>
      </c>
      <c r="AF10" s="41">
        <f t="shared" si="26"/>
        <v>16.021288100543483</v>
      </c>
      <c r="AG10" s="41">
        <f t="shared" si="27"/>
        <v>15.849016185483878</v>
      </c>
      <c r="AH10" s="41">
        <f t="shared" si="28"/>
        <v>15.680409630319152</v>
      </c>
      <c r="AI10" s="41">
        <f t="shared" si="29"/>
        <v>15.51535268684211</v>
      </c>
      <c r="AJ10" s="41">
        <f t="shared" si="30"/>
        <v>15.353734429687504</v>
      </c>
      <c r="AK10" s="41">
        <f t="shared" si="31"/>
        <v>15.195448507731964</v>
      </c>
      <c r="AL10" s="41">
        <f t="shared" si="32"/>
        <v>15.040392910714289</v>
      </c>
      <c r="AM10" s="41">
        <f t="shared" si="33"/>
        <v>14.888469750000002</v>
      </c>
      <c r="AN10" s="42">
        <f t="shared" si="34"/>
        <v>14.739585052500004</v>
      </c>
      <c r="AR10" s="39">
        <v>4</v>
      </c>
      <c r="AS10" s="40">
        <f t="shared" si="35"/>
        <v>0.28966442953020133</v>
      </c>
      <c r="AT10" s="41">
        <f t="shared" si="35"/>
        <v>0.29315436241610737</v>
      </c>
      <c r="AU10" s="41">
        <f t="shared" si="35"/>
        <v>0.29664429530201342</v>
      </c>
      <c r="AV10" s="41">
        <f t="shared" si="35"/>
        <v>0.30013422818791946</v>
      </c>
      <c r="AW10" s="41">
        <f t="shared" si="35"/>
        <v>0.3036241610738255</v>
      </c>
      <c r="AX10" s="41">
        <f t="shared" si="35"/>
        <v>0.30711409395973155</v>
      </c>
      <c r="AY10" s="41">
        <f t="shared" si="35"/>
        <v>0.31060402684563759</v>
      </c>
      <c r="AZ10" s="41">
        <f t="shared" si="35"/>
        <v>0.31409395973154364</v>
      </c>
      <c r="BA10" s="41">
        <f t="shared" si="35"/>
        <v>0.31758389261744968</v>
      </c>
      <c r="BB10" s="41">
        <f t="shared" si="35"/>
        <v>0.32107382550335573</v>
      </c>
      <c r="BC10" s="41">
        <f t="shared" si="36"/>
        <v>0.32456375838926171</v>
      </c>
      <c r="BD10" s="41">
        <f t="shared" si="36"/>
        <v>0.32805369127516781</v>
      </c>
      <c r="BE10" s="41">
        <f t="shared" si="36"/>
        <v>0.3315436241610738</v>
      </c>
      <c r="BF10" s="41">
        <f t="shared" si="36"/>
        <v>0.33503355704697985</v>
      </c>
      <c r="BG10" s="41">
        <f t="shared" si="36"/>
        <v>0.33852348993288589</v>
      </c>
      <c r="BH10" s="41">
        <f t="shared" si="36"/>
        <v>0.34201342281879199</v>
      </c>
      <c r="BI10" s="41">
        <f t="shared" si="36"/>
        <v>0.34550335570469803</v>
      </c>
      <c r="BJ10" s="42">
        <f t="shared" si="36"/>
        <v>0.34899328859060402</v>
      </c>
      <c r="BO10" s="39">
        <v>4</v>
      </c>
      <c r="BP10" s="40">
        <f t="shared" si="37"/>
        <v>3.4508642617449663</v>
      </c>
      <c r="BQ10" s="41">
        <f t="shared" si="37"/>
        <v>3.4924409395973153</v>
      </c>
      <c r="BR10" s="41">
        <f>($M$1*$BM$3+$M$3*$BM$1)*(1/100)*(1-BR$5/100)/(3-$M$2*$BO10/100)*$BM$4*$BM$5*$BM$6*$BM$7*$BM$8</f>
        <v>3.5340176174496643</v>
      </c>
      <c r="BS10" s="41">
        <f t="shared" si="37"/>
        <v>3.5755942953020132</v>
      </c>
      <c r="BT10" s="41">
        <f t="shared" si="37"/>
        <v>3.6171709731543626</v>
      </c>
      <c r="BU10" s="41">
        <f t="shared" si="37"/>
        <v>3.6587476510067112</v>
      </c>
      <c r="BV10" s="41">
        <f t="shared" si="37"/>
        <v>3.7003243288590606</v>
      </c>
      <c r="BW10" s="41">
        <f t="shared" si="37"/>
        <v>3.7419010067114091</v>
      </c>
      <c r="BX10" s="41">
        <f t="shared" si="37"/>
        <v>3.7834776845637585</v>
      </c>
      <c r="BY10" s="41">
        <f t="shared" si="37"/>
        <v>3.8250543624161071</v>
      </c>
      <c r="BZ10" s="41">
        <f t="shared" si="38"/>
        <v>3.8666310402684561</v>
      </c>
      <c r="CA10" s="41">
        <f t="shared" si="38"/>
        <v>3.908207718120805</v>
      </c>
      <c r="CB10" s="41">
        <f t="shared" si="38"/>
        <v>3.949784395973154</v>
      </c>
      <c r="CC10" s="41">
        <f t="shared" si="38"/>
        <v>3.991361073825503</v>
      </c>
      <c r="CD10" s="41">
        <f t="shared" si="38"/>
        <v>4.032937751677852</v>
      </c>
      <c r="CE10" s="41">
        <f t="shared" si="38"/>
        <v>4.0745144295302014</v>
      </c>
      <c r="CF10" s="41">
        <f t="shared" si="38"/>
        <v>4.1160911073825499</v>
      </c>
      <c r="CG10" s="42">
        <f t="shared" si="38"/>
        <v>4.1576677852348993</v>
      </c>
      <c r="CI10" s="39">
        <v>4</v>
      </c>
      <c r="CJ10" s="40">
        <f t="shared" si="42"/>
        <v>5.1440162599328874</v>
      </c>
      <c r="CK10" s="41">
        <f t="shared" si="39"/>
        <v>5.1440162599328874</v>
      </c>
      <c r="CL10" s="41">
        <f t="shared" si="39"/>
        <v>5.1440162599328874</v>
      </c>
      <c r="CM10" s="41">
        <f t="shared" si="39"/>
        <v>5.1440162599328874</v>
      </c>
      <c r="CN10" s="41">
        <f t="shared" si="39"/>
        <v>5.1440162599328874</v>
      </c>
      <c r="CO10" s="41">
        <f t="shared" si="39"/>
        <v>5.1440162599328874</v>
      </c>
      <c r="CP10" s="41">
        <f t="shared" si="39"/>
        <v>5.1440162599328874</v>
      </c>
      <c r="CQ10" s="41">
        <f t="shared" si="39"/>
        <v>5.1440162599328874</v>
      </c>
      <c r="CR10" s="41">
        <f t="shared" si="39"/>
        <v>5.1440162599328874</v>
      </c>
      <c r="CS10" s="41">
        <f t="shared" si="39"/>
        <v>5.1440162599328874</v>
      </c>
      <c r="CT10" s="41">
        <f t="shared" si="39"/>
        <v>5.1440162599328874</v>
      </c>
      <c r="CU10" s="41">
        <f t="shared" si="40"/>
        <v>5.1440162599328874</v>
      </c>
      <c r="CV10" s="41">
        <f t="shared" si="40"/>
        <v>5.1440162599328874</v>
      </c>
      <c r="CW10" s="41">
        <f t="shared" si="40"/>
        <v>5.1440162599328874</v>
      </c>
      <c r="CX10" s="41">
        <f t="shared" si="40"/>
        <v>5.1440162599328874</v>
      </c>
      <c r="CY10" s="41">
        <f t="shared" si="40"/>
        <v>5.1440162599328874</v>
      </c>
      <c r="CZ10" s="41">
        <f t="shared" si="40"/>
        <v>5.1440162599328874</v>
      </c>
      <c r="DA10" s="42">
        <f t="shared" si="40"/>
        <v>5.1440162599328874</v>
      </c>
    </row>
    <row r="11" spans="2:105" x14ac:dyDescent="0.25">
      <c r="B11" s="39">
        <v>5</v>
      </c>
      <c r="C11" s="40">
        <f t="shared" si="0"/>
        <v>11.799857142857142</v>
      </c>
      <c r="D11" s="41">
        <f t="shared" si="41"/>
        <v>11.799857142857142</v>
      </c>
      <c r="E11" s="41">
        <f t="shared" si="1"/>
        <v>11.799857142857142</v>
      </c>
      <c r="F11" s="41">
        <f t="shared" si="2"/>
        <v>11.799857142857142</v>
      </c>
      <c r="G11" s="41">
        <f t="shared" si="3"/>
        <v>11.799857142857142</v>
      </c>
      <c r="H11" s="41">
        <f t="shared" si="4"/>
        <v>11.799857142857141</v>
      </c>
      <c r="I11" s="41">
        <f t="shared" si="5"/>
        <v>11.799857142857142</v>
      </c>
      <c r="J11" s="41">
        <f t="shared" si="6"/>
        <v>11.799857142857139</v>
      </c>
      <c r="K11" s="41">
        <f t="shared" si="7"/>
        <v>11.799857142857141</v>
      </c>
      <c r="L11" s="41">
        <f t="shared" si="8"/>
        <v>11.799857142857142</v>
      </c>
      <c r="M11" s="41">
        <f t="shared" si="9"/>
        <v>11.799857142857142</v>
      </c>
      <c r="N11" s="41">
        <f t="shared" si="10"/>
        <v>11.799857142857144</v>
      </c>
      <c r="O11" s="41">
        <f t="shared" si="11"/>
        <v>11.799857142857141</v>
      </c>
      <c r="P11" s="41">
        <f t="shared" si="12"/>
        <v>11.799857142857142</v>
      </c>
      <c r="Q11" s="41">
        <f t="shared" si="13"/>
        <v>11.799857142857142</v>
      </c>
      <c r="R11" s="41">
        <f t="shared" si="14"/>
        <v>11.799857142857144</v>
      </c>
      <c r="S11" s="41">
        <f t="shared" si="15"/>
        <v>11.799857142857142</v>
      </c>
      <c r="T11" s="42">
        <f t="shared" si="16"/>
        <v>11.799857142857141</v>
      </c>
      <c r="V11" s="39">
        <v>5</v>
      </c>
      <c r="W11" s="40">
        <f t="shared" si="17"/>
        <v>17.75853620783133</v>
      </c>
      <c r="X11" s="41">
        <f t="shared" si="18"/>
        <v>17.547125062500005</v>
      </c>
      <c r="Y11" s="41">
        <f t="shared" si="19"/>
        <v>17.340688297058829</v>
      </c>
      <c r="Z11" s="41">
        <f t="shared" si="20"/>
        <v>17.13905238662791</v>
      </c>
      <c r="AA11" s="41">
        <f t="shared" si="21"/>
        <v>16.942051784482761</v>
      </c>
      <c r="AB11" s="41">
        <f t="shared" si="22"/>
        <v>16.749528468750004</v>
      </c>
      <c r="AC11" s="41">
        <f t="shared" si="23"/>
        <v>16.561331519662922</v>
      </c>
      <c r="AD11" s="41">
        <f t="shared" si="24"/>
        <v>16.377316725</v>
      </c>
      <c r="AE11" s="41">
        <f t="shared" si="25"/>
        <v>16.197346211538463</v>
      </c>
      <c r="AF11" s="41">
        <f t="shared" si="26"/>
        <v>16.02128810054348</v>
      </c>
      <c r="AG11" s="41">
        <f t="shared" si="27"/>
        <v>15.849016185483876</v>
      </c>
      <c r="AH11" s="41">
        <f t="shared" si="28"/>
        <v>15.680409630319154</v>
      </c>
      <c r="AI11" s="41">
        <f t="shared" si="29"/>
        <v>15.515352686842109</v>
      </c>
      <c r="AJ11" s="41">
        <f t="shared" si="30"/>
        <v>15.353734429687504</v>
      </c>
      <c r="AK11" s="41">
        <f t="shared" si="31"/>
        <v>15.195448507731962</v>
      </c>
      <c r="AL11" s="41">
        <f t="shared" si="32"/>
        <v>15.04039291071429</v>
      </c>
      <c r="AM11" s="41">
        <f t="shared" si="33"/>
        <v>14.888469750000002</v>
      </c>
      <c r="AN11" s="42">
        <f t="shared" si="34"/>
        <v>14.739585052500003</v>
      </c>
      <c r="AR11" s="39">
        <v>5</v>
      </c>
      <c r="AS11" s="40">
        <f t="shared" si="35"/>
        <v>0.2929411764705882</v>
      </c>
      <c r="AT11" s="41">
        <f t="shared" si="35"/>
        <v>0.2964705882352941</v>
      </c>
      <c r="AU11" s="41">
        <f t="shared" si="35"/>
        <v>0.3</v>
      </c>
      <c r="AV11" s="41">
        <f t="shared" si="35"/>
        <v>0.30352941176470588</v>
      </c>
      <c r="AW11" s="41">
        <f t="shared" si="35"/>
        <v>0.30705882352941177</v>
      </c>
      <c r="AX11" s="41">
        <f t="shared" si="35"/>
        <v>0.31058823529411766</v>
      </c>
      <c r="AY11" s="41">
        <f t="shared" si="35"/>
        <v>0.31411764705882356</v>
      </c>
      <c r="AZ11" s="41">
        <f t="shared" si="35"/>
        <v>0.31764705882352945</v>
      </c>
      <c r="BA11" s="41">
        <f t="shared" si="35"/>
        <v>0.32117647058823534</v>
      </c>
      <c r="BB11" s="41">
        <f t="shared" si="35"/>
        <v>0.32470588235294118</v>
      </c>
      <c r="BC11" s="41">
        <f t="shared" si="36"/>
        <v>0.32823529411764701</v>
      </c>
      <c r="BD11" s="41">
        <f t="shared" si="36"/>
        <v>0.33176470588235291</v>
      </c>
      <c r="BE11" s="41">
        <f t="shared" si="36"/>
        <v>0.3352941176470588</v>
      </c>
      <c r="BF11" s="41">
        <f t="shared" si="36"/>
        <v>0.33882352941176469</v>
      </c>
      <c r="BG11" s="41">
        <f t="shared" si="36"/>
        <v>0.34235294117647058</v>
      </c>
      <c r="BH11" s="41">
        <f t="shared" si="36"/>
        <v>0.34588235294117642</v>
      </c>
      <c r="BI11" s="41">
        <f t="shared" si="36"/>
        <v>0.34941176470588237</v>
      </c>
      <c r="BJ11" s="42">
        <f t="shared" si="36"/>
        <v>0.35294117647058826</v>
      </c>
      <c r="BO11" s="39">
        <v>5</v>
      </c>
      <c r="BP11" s="40">
        <f t="shared" si="37"/>
        <v>3.4566640336134449</v>
      </c>
      <c r="BQ11" s="41">
        <f t="shared" si="37"/>
        <v>3.4983105882352938</v>
      </c>
      <c r="BR11" s="41">
        <f t="shared" si="37"/>
        <v>3.5399571428571424</v>
      </c>
      <c r="BS11" s="41">
        <f t="shared" si="37"/>
        <v>3.5816036974789913</v>
      </c>
      <c r="BT11" s="41">
        <f t="shared" si="37"/>
        <v>3.6232502521008403</v>
      </c>
      <c r="BU11" s="41">
        <f t="shared" si="37"/>
        <v>3.6648968067226884</v>
      </c>
      <c r="BV11" s="41">
        <f t="shared" si="37"/>
        <v>3.7065433613445378</v>
      </c>
      <c r="BW11" s="41">
        <f t="shared" si="37"/>
        <v>3.7481899159663858</v>
      </c>
      <c r="BX11" s="41">
        <f t="shared" si="37"/>
        <v>3.7898364705882353</v>
      </c>
      <c r="BY11" s="41">
        <f t="shared" si="37"/>
        <v>3.8314830252100838</v>
      </c>
      <c r="BZ11" s="41">
        <f t="shared" si="38"/>
        <v>3.8731295798319323</v>
      </c>
      <c r="CA11" s="41">
        <f t="shared" si="38"/>
        <v>3.9147761344537813</v>
      </c>
      <c r="CB11" s="41">
        <f t="shared" si="38"/>
        <v>3.9564226890756293</v>
      </c>
      <c r="CC11" s="41">
        <f t="shared" si="38"/>
        <v>3.9980692436974787</v>
      </c>
      <c r="CD11" s="41">
        <f t="shared" si="38"/>
        <v>4.0397157983193273</v>
      </c>
      <c r="CE11" s="41">
        <f t="shared" si="38"/>
        <v>4.0813623529411762</v>
      </c>
      <c r="CF11" s="41">
        <f t="shared" si="38"/>
        <v>4.1230089075630252</v>
      </c>
      <c r="CG11" s="42">
        <f t="shared" si="38"/>
        <v>4.1646554621848733</v>
      </c>
      <c r="CI11" s="39">
        <v>5</v>
      </c>
      <c r="CJ11" s="40">
        <f t="shared" si="42"/>
        <v>5.202206489117648</v>
      </c>
      <c r="CK11" s="41">
        <f t="shared" si="39"/>
        <v>5.202206489117648</v>
      </c>
      <c r="CL11" s="41">
        <f t="shared" si="39"/>
        <v>5.202206489117648</v>
      </c>
      <c r="CM11" s="41">
        <f t="shared" si="39"/>
        <v>5.202206489117648</v>
      </c>
      <c r="CN11" s="41">
        <f t="shared" si="39"/>
        <v>5.202206489117648</v>
      </c>
      <c r="CO11" s="41">
        <f t="shared" si="39"/>
        <v>5.202206489117648</v>
      </c>
      <c r="CP11" s="41">
        <f t="shared" si="39"/>
        <v>5.202206489117648</v>
      </c>
      <c r="CQ11" s="41">
        <f t="shared" si="39"/>
        <v>5.202206489117648</v>
      </c>
      <c r="CR11" s="41">
        <f t="shared" si="39"/>
        <v>5.202206489117648</v>
      </c>
      <c r="CS11" s="41">
        <f t="shared" si="39"/>
        <v>5.202206489117648</v>
      </c>
      <c r="CT11" s="41">
        <f t="shared" si="39"/>
        <v>5.202206489117648</v>
      </c>
      <c r="CU11" s="41">
        <f t="shared" si="40"/>
        <v>5.202206489117648</v>
      </c>
      <c r="CV11" s="41">
        <f t="shared" si="40"/>
        <v>5.202206489117648</v>
      </c>
      <c r="CW11" s="41">
        <f t="shared" si="40"/>
        <v>5.202206489117648</v>
      </c>
      <c r="CX11" s="41">
        <f t="shared" si="40"/>
        <v>5.202206489117648</v>
      </c>
      <c r="CY11" s="41">
        <f t="shared" si="40"/>
        <v>5.202206489117648</v>
      </c>
      <c r="CZ11" s="41">
        <f t="shared" si="40"/>
        <v>5.202206489117648</v>
      </c>
      <c r="DA11" s="42">
        <f t="shared" si="40"/>
        <v>5.202206489117648</v>
      </c>
    </row>
    <row r="12" spans="2:105" x14ac:dyDescent="0.25">
      <c r="B12" s="39">
        <v>6</v>
      </c>
      <c r="C12" s="40">
        <f t="shared" si="0"/>
        <v>11.688537735849057</v>
      </c>
      <c r="D12" s="41">
        <f t="shared" si="41"/>
        <v>11.688537735849055</v>
      </c>
      <c r="E12" s="41">
        <f t="shared" si="1"/>
        <v>11.688537735849057</v>
      </c>
      <c r="F12" s="41">
        <f t="shared" si="2"/>
        <v>11.688537735849055</v>
      </c>
      <c r="G12" s="41">
        <f t="shared" si="3"/>
        <v>11.688537735849055</v>
      </c>
      <c r="H12" s="41">
        <f t="shared" si="4"/>
        <v>11.688537735849055</v>
      </c>
      <c r="I12" s="41">
        <f t="shared" si="5"/>
        <v>11.688537735849058</v>
      </c>
      <c r="J12" s="41">
        <f t="shared" si="6"/>
        <v>11.688537735849053</v>
      </c>
      <c r="K12" s="41">
        <f t="shared" si="7"/>
        <v>11.688537735849055</v>
      </c>
      <c r="L12" s="41">
        <f t="shared" si="8"/>
        <v>11.688537735849057</v>
      </c>
      <c r="M12" s="41">
        <f t="shared" si="9"/>
        <v>11.688537735849057</v>
      </c>
      <c r="N12" s="41">
        <f t="shared" si="10"/>
        <v>11.688537735849057</v>
      </c>
      <c r="O12" s="41">
        <f t="shared" si="11"/>
        <v>11.688537735849057</v>
      </c>
      <c r="P12" s="41">
        <f t="shared" si="12"/>
        <v>11.688537735849055</v>
      </c>
      <c r="Q12" s="41">
        <f t="shared" si="13"/>
        <v>11.688537735849057</v>
      </c>
      <c r="R12" s="41">
        <f t="shared" si="14"/>
        <v>11.688537735849058</v>
      </c>
      <c r="S12" s="41">
        <f t="shared" si="15"/>
        <v>11.688537735849055</v>
      </c>
      <c r="T12" s="42">
        <f t="shared" si="16"/>
        <v>11.688537735849055</v>
      </c>
      <c r="V12" s="39">
        <v>6</v>
      </c>
      <c r="W12" s="40">
        <f t="shared" si="17"/>
        <v>17.758536207831327</v>
      </c>
      <c r="X12" s="41">
        <f t="shared" si="18"/>
        <v>17.547125062500005</v>
      </c>
      <c r="Y12" s="41">
        <f t="shared" si="19"/>
        <v>17.340688297058829</v>
      </c>
      <c r="Z12" s="41">
        <f t="shared" si="20"/>
        <v>17.13905238662791</v>
      </c>
      <c r="AA12" s="41">
        <f t="shared" si="21"/>
        <v>16.942051784482761</v>
      </c>
      <c r="AB12" s="41">
        <f t="shared" si="22"/>
        <v>16.749528468750004</v>
      </c>
      <c r="AC12" s="41">
        <f t="shared" si="23"/>
        <v>16.561331519662925</v>
      </c>
      <c r="AD12" s="41">
        <f t="shared" si="24"/>
        <v>16.377316725000004</v>
      </c>
      <c r="AE12" s="41">
        <f t="shared" si="25"/>
        <v>16.197346211538463</v>
      </c>
      <c r="AF12" s="41">
        <f t="shared" si="26"/>
        <v>16.021288100543483</v>
      </c>
      <c r="AG12" s="41">
        <f t="shared" si="27"/>
        <v>15.849016185483874</v>
      </c>
      <c r="AH12" s="41">
        <f t="shared" si="28"/>
        <v>15.680409630319154</v>
      </c>
      <c r="AI12" s="41">
        <f t="shared" si="29"/>
        <v>15.51535268684211</v>
      </c>
      <c r="AJ12" s="41">
        <f t="shared" si="30"/>
        <v>15.353734429687503</v>
      </c>
      <c r="AK12" s="41">
        <f t="shared" si="31"/>
        <v>15.195448507731962</v>
      </c>
      <c r="AL12" s="41">
        <f t="shared" si="32"/>
        <v>15.04039291071429</v>
      </c>
      <c r="AM12" s="41">
        <f t="shared" si="33"/>
        <v>14.888469750000002</v>
      </c>
      <c r="AN12" s="42">
        <f t="shared" si="34"/>
        <v>14.739585052500003</v>
      </c>
      <c r="AR12" s="39">
        <v>6</v>
      </c>
      <c r="AS12" s="40">
        <f t="shared" si="35"/>
        <v>0.29622895622895623</v>
      </c>
      <c r="AT12" s="41">
        <f t="shared" si="35"/>
        <v>0.29979797979797979</v>
      </c>
      <c r="AU12" s="41">
        <f t="shared" si="35"/>
        <v>0.30336700336700334</v>
      </c>
      <c r="AV12" s="41">
        <f t="shared" si="35"/>
        <v>0.30693602693602695</v>
      </c>
      <c r="AW12" s="41">
        <f t="shared" si="35"/>
        <v>0.31050505050505051</v>
      </c>
      <c r="AX12" s="41">
        <f t="shared" si="35"/>
        <v>0.31407407407407406</v>
      </c>
      <c r="AY12" s="41">
        <f t="shared" si="35"/>
        <v>0.31764309764309762</v>
      </c>
      <c r="AZ12" s="41">
        <f t="shared" si="35"/>
        <v>0.32121212121212123</v>
      </c>
      <c r="BA12" s="41">
        <f t="shared" si="35"/>
        <v>0.32478114478114478</v>
      </c>
      <c r="BB12" s="41">
        <f t="shared" si="35"/>
        <v>0.32835016835016834</v>
      </c>
      <c r="BC12" s="41">
        <f t="shared" si="36"/>
        <v>0.33191919191919189</v>
      </c>
      <c r="BD12" s="41">
        <f t="shared" si="36"/>
        <v>0.33548821548821545</v>
      </c>
      <c r="BE12" s="41">
        <f t="shared" si="36"/>
        <v>0.339057239057239</v>
      </c>
      <c r="BF12" s="41">
        <f t="shared" si="36"/>
        <v>0.34262626262626261</v>
      </c>
      <c r="BG12" s="41">
        <f t="shared" si="36"/>
        <v>0.34619528619528617</v>
      </c>
      <c r="BH12" s="41">
        <f t="shared" si="36"/>
        <v>0.34976430976430972</v>
      </c>
      <c r="BI12" s="41">
        <f t="shared" si="36"/>
        <v>0.35333333333333333</v>
      </c>
      <c r="BJ12" s="42">
        <f t="shared" si="36"/>
        <v>0.35690235690235689</v>
      </c>
      <c r="BO12" s="39">
        <v>6</v>
      </c>
      <c r="BP12" s="40">
        <f t="shared" si="37"/>
        <v>3.4624833333333331</v>
      </c>
      <c r="BQ12" s="41">
        <f t="shared" si="37"/>
        <v>3.5041999999999995</v>
      </c>
      <c r="BR12" s="41">
        <f t="shared" si="37"/>
        <v>3.5459166666666664</v>
      </c>
      <c r="BS12" s="41">
        <f t="shared" si="37"/>
        <v>3.5876333333333328</v>
      </c>
      <c r="BT12" s="41">
        <f t="shared" si="37"/>
        <v>3.6293499999999996</v>
      </c>
      <c r="BU12" s="41">
        <f t="shared" si="37"/>
        <v>3.671066666666666</v>
      </c>
      <c r="BV12" s="41">
        <f t="shared" si="37"/>
        <v>3.7127833333333333</v>
      </c>
      <c r="BW12" s="41">
        <f t="shared" si="37"/>
        <v>3.7544999999999993</v>
      </c>
      <c r="BX12" s="41">
        <f t="shared" si="37"/>
        <v>3.7962166666666661</v>
      </c>
      <c r="BY12" s="41">
        <f t="shared" si="37"/>
        <v>3.837933333333333</v>
      </c>
      <c r="BZ12" s="41">
        <f t="shared" si="38"/>
        <v>3.8796499999999994</v>
      </c>
      <c r="CA12" s="41">
        <f t="shared" si="38"/>
        <v>3.9213666666666662</v>
      </c>
      <c r="CB12" s="41">
        <f t="shared" si="38"/>
        <v>3.9630833333333326</v>
      </c>
      <c r="CC12" s="41">
        <f t="shared" si="38"/>
        <v>4.0047999999999995</v>
      </c>
      <c r="CD12" s="41">
        <f t="shared" si="38"/>
        <v>4.0465166666666663</v>
      </c>
      <c r="CE12" s="41">
        <f t="shared" si="38"/>
        <v>4.0882333333333332</v>
      </c>
      <c r="CF12" s="41">
        <f t="shared" si="38"/>
        <v>4.1299499999999991</v>
      </c>
      <c r="CG12" s="42">
        <f t="shared" si="38"/>
        <v>4.171666666666666</v>
      </c>
      <c r="CI12" s="39">
        <v>6</v>
      </c>
      <c r="CJ12" s="40">
        <f t="shared" si="42"/>
        <v>5.2605926450000009</v>
      </c>
      <c r="CK12" s="41">
        <f t="shared" si="39"/>
        <v>5.2605926450000009</v>
      </c>
      <c r="CL12" s="41">
        <f t="shared" si="39"/>
        <v>5.2605926450000009</v>
      </c>
      <c r="CM12" s="41">
        <f t="shared" si="39"/>
        <v>5.2605926450000009</v>
      </c>
      <c r="CN12" s="41">
        <f t="shared" si="39"/>
        <v>5.2605926450000009</v>
      </c>
      <c r="CO12" s="41">
        <f t="shared" si="39"/>
        <v>5.2605926450000009</v>
      </c>
      <c r="CP12" s="41">
        <f t="shared" si="39"/>
        <v>5.2605926450000009</v>
      </c>
      <c r="CQ12" s="41">
        <f t="shared" si="39"/>
        <v>5.2605926450000009</v>
      </c>
      <c r="CR12" s="41">
        <f t="shared" si="39"/>
        <v>5.2605926450000009</v>
      </c>
      <c r="CS12" s="41">
        <f t="shared" si="39"/>
        <v>5.2605926450000009</v>
      </c>
      <c r="CT12" s="41">
        <f t="shared" si="39"/>
        <v>5.2605926450000009</v>
      </c>
      <c r="CU12" s="41">
        <f t="shared" si="40"/>
        <v>5.2605926450000009</v>
      </c>
      <c r="CV12" s="41">
        <f t="shared" si="40"/>
        <v>5.2605926450000009</v>
      </c>
      <c r="CW12" s="41">
        <f t="shared" si="40"/>
        <v>5.2605926450000009</v>
      </c>
      <c r="CX12" s="41">
        <f t="shared" si="40"/>
        <v>5.2605926450000009</v>
      </c>
      <c r="CY12" s="41">
        <f t="shared" si="40"/>
        <v>5.2605926450000009</v>
      </c>
      <c r="CZ12" s="41">
        <f t="shared" si="40"/>
        <v>5.2605926450000009</v>
      </c>
      <c r="DA12" s="42">
        <f t="shared" si="40"/>
        <v>5.2605926450000009</v>
      </c>
    </row>
    <row r="13" spans="2:105" x14ac:dyDescent="0.25">
      <c r="B13" s="39">
        <v>7</v>
      </c>
      <c r="C13" s="40">
        <f t="shared" si="0"/>
        <v>11.57929906542056</v>
      </c>
      <c r="D13" s="41">
        <f t="shared" si="41"/>
        <v>11.579299065420559</v>
      </c>
      <c r="E13" s="41">
        <f t="shared" si="1"/>
        <v>11.579299065420562</v>
      </c>
      <c r="F13" s="41">
        <f t="shared" si="2"/>
        <v>11.57929906542056</v>
      </c>
      <c r="G13" s="41">
        <f t="shared" si="3"/>
        <v>11.57929906542056</v>
      </c>
      <c r="H13" s="41">
        <f t="shared" si="4"/>
        <v>11.579299065420557</v>
      </c>
      <c r="I13" s="41">
        <f t="shared" si="5"/>
        <v>11.57929906542056</v>
      </c>
      <c r="J13" s="41">
        <f t="shared" si="6"/>
        <v>11.579299065420559</v>
      </c>
      <c r="K13" s="41">
        <f t="shared" si="7"/>
        <v>11.579299065420559</v>
      </c>
      <c r="L13" s="41">
        <f t="shared" si="8"/>
        <v>11.57929906542056</v>
      </c>
      <c r="M13" s="41">
        <f t="shared" si="9"/>
        <v>11.579299065420559</v>
      </c>
      <c r="N13" s="41">
        <f t="shared" si="10"/>
        <v>11.57929906542056</v>
      </c>
      <c r="O13" s="41">
        <f t="shared" si="11"/>
        <v>11.57929906542056</v>
      </c>
      <c r="P13" s="41">
        <f t="shared" si="12"/>
        <v>11.57929906542056</v>
      </c>
      <c r="Q13" s="41">
        <f t="shared" si="13"/>
        <v>11.57929906542056</v>
      </c>
      <c r="R13" s="41">
        <f t="shared" si="14"/>
        <v>11.57929906542056</v>
      </c>
      <c r="S13" s="41">
        <f t="shared" si="15"/>
        <v>11.579299065420559</v>
      </c>
      <c r="T13" s="42">
        <f t="shared" si="16"/>
        <v>11.57929906542056</v>
      </c>
      <c r="V13" s="39">
        <v>7</v>
      </c>
      <c r="W13" s="40">
        <f t="shared" si="17"/>
        <v>17.75853620783133</v>
      </c>
      <c r="X13" s="41">
        <f t="shared" si="18"/>
        <v>17.547125062500005</v>
      </c>
      <c r="Y13" s="41">
        <f t="shared" si="19"/>
        <v>17.340688297058833</v>
      </c>
      <c r="Z13" s="41">
        <f t="shared" si="20"/>
        <v>17.139052386627913</v>
      </c>
      <c r="AA13" s="41">
        <f t="shared" si="21"/>
        <v>16.942051784482761</v>
      </c>
      <c r="AB13" s="41">
        <f t="shared" si="22"/>
        <v>16.749528468750004</v>
      </c>
      <c r="AC13" s="41">
        <f t="shared" si="23"/>
        <v>16.561331519662925</v>
      </c>
      <c r="AD13" s="41">
        <f t="shared" si="24"/>
        <v>16.377316725000004</v>
      </c>
      <c r="AE13" s="41">
        <f t="shared" si="25"/>
        <v>16.197346211538466</v>
      </c>
      <c r="AF13" s="41">
        <f t="shared" si="26"/>
        <v>16.021288100543483</v>
      </c>
      <c r="AG13" s="41">
        <f t="shared" si="27"/>
        <v>15.849016185483876</v>
      </c>
      <c r="AH13" s="41">
        <f t="shared" si="28"/>
        <v>15.680409630319154</v>
      </c>
      <c r="AI13" s="41">
        <f t="shared" si="29"/>
        <v>15.515352686842112</v>
      </c>
      <c r="AJ13" s="41">
        <f t="shared" si="30"/>
        <v>15.353734429687503</v>
      </c>
      <c r="AK13" s="41">
        <f t="shared" si="31"/>
        <v>15.195448507731964</v>
      </c>
      <c r="AL13" s="41">
        <f t="shared" si="32"/>
        <v>15.04039291071429</v>
      </c>
      <c r="AM13" s="41">
        <f t="shared" si="33"/>
        <v>14.888469750000004</v>
      </c>
      <c r="AN13" s="42">
        <f t="shared" si="34"/>
        <v>14.739585052500004</v>
      </c>
      <c r="AR13" s="39">
        <v>7</v>
      </c>
      <c r="AS13" s="40">
        <f t="shared" si="35"/>
        <v>0.29952782462057337</v>
      </c>
      <c r="AT13" s="41">
        <f t="shared" si="35"/>
        <v>0.30313659359190559</v>
      </c>
      <c r="AU13" s="41">
        <f t="shared" si="35"/>
        <v>0.30674536256323776</v>
      </c>
      <c r="AV13" s="41">
        <f t="shared" si="35"/>
        <v>0.31035413153456998</v>
      </c>
      <c r="AW13" s="41">
        <f t="shared" si="35"/>
        <v>0.31396290050590225</v>
      </c>
      <c r="AX13" s="41">
        <f t="shared" si="35"/>
        <v>0.31757166947723448</v>
      </c>
      <c r="AY13" s="41">
        <f t="shared" si="35"/>
        <v>0.32118043844856664</v>
      </c>
      <c r="AZ13" s="41">
        <f t="shared" si="35"/>
        <v>0.32478920741989886</v>
      </c>
      <c r="BA13" s="41">
        <f t="shared" si="35"/>
        <v>0.32839797639123108</v>
      </c>
      <c r="BB13" s="41">
        <f t="shared" si="35"/>
        <v>0.33200674536256325</v>
      </c>
      <c r="BC13" s="41">
        <f t="shared" si="36"/>
        <v>0.33561551433389547</v>
      </c>
      <c r="BD13" s="41">
        <f t="shared" si="36"/>
        <v>0.33922428330522769</v>
      </c>
      <c r="BE13" s="41">
        <f t="shared" si="36"/>
        <v>0.34283305227655986</v>
      </c>
      <c r="BF13" s="41">
        <f t="shared" si="36"/>
        <v>0.34644182124789213</v>
      </c>
      <c r="BG13" s="41">
        <f t="shared" si="36"/>
        <v>0.3500505902192243</v>
      </c>
      <c r="BH13" s="41">
        <f t="shared" si="36"/>
        <v>0.35365935919055652</v>
      </c>
      <c r="BI13" s="41">
        <f t="shared" si="36"/>
        <v>0.35726812816188874</v>
      </c>
      <c r="BJ13" s="42">
        <f t="shared" si="36"/>
        <v>0.36087689713322096</v>
      </c>
      <c r="BO13" s="39">
        <v>7</v>
      </c>
      <c r="BP13" s="40">
        <f t="shared" si="37"/>
        <v>3.4683222596964587</v>
      </c>
      <c r="BQ13" s="41">
        <f t="shared" si="37"/>
        <v>3.5101092748735243</v>
      </c>
      <c r="BR13" s="41">
        <f t="shared" si="37"/>
        <v>3.5518962900505904</v>
      </c>
      <c r="BS13" s="41">
        <f t="shared" si="37"/>
        <v>3.5936833052276556</v>
      </c>
      <c r="BT13" s="41">
        <f t="shared" si="37"/>
        <v>3.6354703204047221</v>
      </c>
      <c r="BU13" s="41">
        <f t="shared" si="37"/>
        <v>3.6772573355817872</v>
      </c>
      <c r="BV13" s="41">
        <f t="shared" si="37"/>
        <v>3.7190443507588538</v>
      </c>
      <c r="BW13" s="41">
        <f t="shared" si="37"/>
        <v>3.7608313659359189</v>
      </c>
      <c r="BX13" s="41">
        <f t="shared" si="37"/>
        <v>3.802618381112985</v>
      </c>
      <c r="BY13" s="41">
        <f t="shared" si="37"/>
        <v>3.8444053962900506</v>
      </c>
      <c r="BZ13" s="41">
        <f t="shared" si="38"/>
        <v>3.8861924114671158</v>
      </c>
      <c r="CA13" s="41">
        <f t="shared" si="38"/>
        <v>3.9279794266441823</v>
      </c>
      <c r="CB13" s="41">
        <f t="shared" si="38"/>
        <v>3.9697664418212475</v>
      </c>
      <c r="CC13" s="41">
        <f t="shared" si="38"/>
        <v>4.011553456998314</v>
      </c>
      <c r="CD13" s="41">
        <f t="shared" si="38"/>
        <v>4.0533404721753792</v>
      </c>
      <c r="CE13" s="41">
        <f t="shared" si="38"/>
        <v>4.0951274873524453</v>
      </c>
      <c r="CF13" s="41">
        <f t="shared" si="38"/>
        <v>4.1369145025295104</v>
      </c>
      <c r="CG13" s="42">
        <f t="shared" si="38"/>
        <v>4.1787015177065774</v>
      </c>
      <c r="CI13" s="39">
        <v>7</v>
      </c>
      <c r="CJ13" s="40">
        <f t="shared" si="42"/>
        <v>5.3191757187774051</v>
      </c>
      <c r="CK13" s="41">
        <f t="shared" si="39"/>
        <v>5.3191757187774051</v>
      </c>
      <c r="CL13" s="41">
        <f t="shared" si="39"/>
        <v>5.3191757187774051</v>
      </c>
      <c r="CM13" s="41">
        <f t="shared" si="39"/>
        <v>5.3191757187774051</v>
      </c>
      <c r="CN13" s="41">
        <f t="shared" si="39"/>
        <v>5.3191757187774051</v>
      </c>
      <c r="CO13" s="41">
        <f t="shared" si="39"/>
        <v>5.3191757187774051</v>
      </c>
      <c r="CP13" s="41">
        <f t="shared" si="39"/>
        <v>5.3191757187774051</v>
      </c>
      <c r="CQ13" s="41">
        <f t="shared" si="39"/>
        <v>5.3191757187774051</v>
      </c>
      <c r="CR13" s="41">
        <f t="shared" si="39"/>
        <v>5.3191757187774051</v>
      </c>
      <c r="CS13" s="41">
        <f t="shared" si="39"/>
        <v>5.3191757187774051</v>
      </c>
      <c r="CT13" s="41">
        <f t="shared" si="39"/>
        <v>5.3191757187774051</v>
      </c>
      <c r="CU13" s="41">
        <f t="shared" si="40"/>
        <v>5.3191757187774051</v>
      </c>
      <c r="CV13" s="41">
        <f t="shared" si="40"/>
        <v>5.3191757187774051</v>
      </c>
      <c r="CW13" s="41">
        <f t="shared" si="40"/>
        <v>5.3191757187774051</v>
      </c>
      <c r="CX13" s="41">
        <f t="shared" si="40"/>
        <v>5.3191757187774051</v>
      </c>
      <c r="CY13" s="41">
        <f t="shared" si="40"/>
        <v>5.3191757187774051</v>
      </c>
      <c r="CZ13" s="41">
        <f t="shared" si="40"/>
        <v>5.3191757187774051</v>
      </c>
      <c r="DA13" s="42">
        <f t="shared" si="40"/>
        <v>5.3191757187774051</v>
      </c>
    </row>
    <row r="14" spans="2:105" x14ac:dyDescent="0.25">
      <c r="B14" s="39">
        <v>8</v>
      </c>
      <c r="C14" s="40">
        <f t="shared" si="0"/>
        <v>11.472083333333334</v>
      </c>
      <c r="D14" s="41">
        <f t="shared" si="41"/>
        <v>11.472083333333332</v>
      </c>
      <c r="E14" s="41">
        <f t="shared" si="1"/>
        <v>11.472083333333334</v>
      </c>
      <c r="F14" s="41">
        <f t="shared" si="2"/>
        <v>11.472083333333332</v>
      </c>
      <c r="G14" s="41">
        <f t="shared" si="3"/>
        <v>11.472083333333332</v>
      </c>
      <c r="H14" s="41">
        <f t="shared" si="4"/>
        <v>11.472083333333332</v>
      </c>
      <c r="I14" s="41">
        <f t="shared" si="5"/>
        <v>11.472083333333334</v>
      </c>
      <c r="J14" s="41">
        <f t="shared" si="6"/>
        <v>11.472083333333332</v>
      </c>
      <c r="K14" s="41">
        <f t="shared" si="7"/>
        <v>11.47208333333333</v>
      </c>
      <c r="L14" s="41">
        <f t="shared" si="8"/>
        <v>11.47208333333333</v>
      </c>
      <c r="M14" s="41">
        <f t="shared" si="9"/>
        <v>11.472083333333332</v>
      </c>
      <c r="N14" s="41">
        <f t="shared" si="10"/>
        <v>11.47208333333333</v>
      </c>
      <c r="O14" s="41">
        <f t="shared" si="11"/>
        <v>11.47208333333333</v>
      </c>
      <c r="P14" s="41">
        <f t="shared" si="12"/>
        <v>11.472083333333334</v>
      </c>
      <c r="Q14" s="41">
        <f t="shared" si="13"/>
        <v>11.47208333333333</v>
      </c>
      <c r="R14" s="41">
        <f t="shared" si="14"/>
        <v>11.472083333333334</v>
      </c>
      <c r="S14" s="41">
        <f t="shared" si="15"/>
        <v>11.47208333333333</v>
      </c>
      <c r="T14" s="42">
        <f t="shared" si="16"/>
        <v>11.472083333333332</v>
      </c>
      <c r="V14" s="39">
        <v>8</v>
      </c>
      <c r="W14" s="40">
        <f t="shared" si="17"/>
        <v>17.75853620783133</v>
      </c>
      <c r="X14" s="41">
        <f t="shared" si="18"/>
        <v>17.547125062500008</v>
      </c>
      <c r="Y14" s="41">
        <f t="shared" si="19"/>
        <v>17.340688297058829</v>
      </c>
      <c r="Z14" s="41">
        <f t="shared" si="20"/>
        <v>17.139052386627913</v>
      </c>
      <c r="AA14" s="41">
        <f t="shared" si="21"/>
        <v>16.942051784482764</v>
      </c>
      <c r="AB14" s="41">
        <f t="shared" si="22"/>
        <v>16.749528468750007</v>
      </c>
      <c r="AC14" s="41">
        <f t="shared" si="23"/>
        <v>16.561331519662925</v>
      </c>
      <c r="AD14" s="41">
        <f t="shared" si="24"/>
        <v>16.377316725000004</v>
      </c>
      <c r="AE14" s="41">
        <f t="shared" si="25"/>
        <v>16.197346211538466</v>
      </c>
      <c r="AF14" s="41">
        <f t="shared" si="26"/>
        <v>16.02128810054348</v>
      </c>
      <c r="AG14" s="41">
        <f t="shared" si="27"/>
        <v>15.849016185483878</v>
      </c>
      <c r="AH14" s="41">
        <f t="shared" si="28"/>
        <v>15.680409630319152</v>
      </c>
      <c r="AI14" s="41">
        <f t="shared" si="29"/>
        <v>15.51535268684211</v>
      </c>
      <c r="AJ14" s="41">
        <f t="shared" si="30"/>
        <v>15.353734429687506</v>
      </c>
      <c r="AK14" s="41">
        <f t="shared" si="31"/>
        <v>15.195448507731962</v>
      </c>
      <c r="AL14" s="41">
        <f t="shared" si="32"/>
        <v>15.04039291071429</v>
      </c>
      <c r="AM14" s="41">
        <f t="shared" si="33"/>
        <v>14.888469750000004</v>
      </c>
      <c r="AN14" s="42">
        <f t="shared" si="34"/>
        <v>14.739585052500003</v>
      </c>
      <c r="AR14" s="39">
        <v>8</v>
      </c>
      <c r="AS14" s="40">
        <f t="shared" si="35"/>
        <v>0.30283783783783785</v>
      </c>
      <c r="AT14" s="41">
        <f t="shared" si="35"/>
        <v>0.30648648648648646</v>
      </c>
      <c r="AU14" s="41">
        <f t="shared" si="35"/>
        <v>0.31013513513513513</v>
      </c>
      <c r="AV14" s="41">
        <f t="shared" si="35"/>
        <v>0.3137837837837838</v>
      </c>
      <c r="AW14" s="41">
        <f t="shared" si="35"/>
        <v>0.31743243243243247</v>
      </c>
      <c r="AX14" s="41">
        <f t="shared" si="35"/>
        <v>0.32108108108108108</v>
      </c>
      <c r="AY14" s="41">
        <f t="shared" si="35"/>
        <v>0.32472972972972974</v>
      </c>
      <c r="AZ14" s="41">
        <f t="shared" si="35"/>
        <v>0.32837837837837841</v>
      </c>
      <c r="BA14" s="41">
        <f t="shared" si="35"/>
        <v>0.33202702702702708</v>
      </c>
      <c r="BB14" s="41">
        <f t="shared" si="35"/>
        <v>0.33567567567567574</v>
      </c>
      <c r="BC14" s="41">
        <f t="shared" si="36"/>
        <v>0.3393243243243243</v>
      </c>
      <c r="BD14" s="41">
        <f t="shared" si="36"/>
        <v>0.34297297297297302</v>
      </c>
      <c r="BE14" s="41">
        <f t="shared" si="36"/>
        <v>0.34662162162162163</v>
      </c>
      <c r="BF14" s="41">
        <f t="shared" si="36"/>
        <v>0.35027027027027025</v>
      </c>
      <c r="BG14" s="41">
        <f t="shared" si="36"/>
        <v>0.35391891891891897</v>
      </c>
      <c r="BH14" s="41">
        <f t="shared" si="36"/>
        <v>0.35756756756756758</v>
      </c>
      <c r="BI14" s="41">
        <f t="shared" si="36"/>
        <v>0.36121621621621625</v>
      </c>
      <c r="BJ14" s="42">
        <f t="shared" si="36"/>
        <v>0.36486486486486491</v>
      </c>
      <c r="BO14" s="39">
        <v>8</v>
      </c>
      <c r="BP14" s="40">
        <f t="shared" si="37"/>
        <v>3.4741809121621623</v>
      </c>
      <c r="BQ14" s="41">
        <f t="shared" si="37"/>
        <v>3.516038513513513</v>
      </c>
      <c r="BR14" s="41">
        <f t="shared" si="37"/>
        <v>3.5578961148648651</v>
      </c>
      <c r="BS14" s="41">
        <f t="shared" si="37"/>
        <v>3.5997537162162159</v>
      </c>
      <c r="BT14" s="41">
        <f t="shared" si="37"/>
        <v>3.6416113175675675</v>
      </c>
      <c r="BU14" s="41">
        <f t="shared" si="37"/>
        <v>3.6834689189189183</v>
      </c>
      <c r="BV14" s="41">
        <f t="shared" si="37"/>
        <v>3.7253265202702703</v>
      </c>
      <c r="BW14" s="41">
        <f t="shared" si="37"/>
        <v>3.7671841216216215</v>
      </c>
      <c r="BX14" s="41">
        <f t="shared" si="37"/>
        <v>3.8090417229729727</v>
      </c>
      <c r="BY14" s="41">
        <f t="shared" si="37"/>
        <v>3.8508993243243244</v>
      </c>
      <c r="BZ14" s="41">
        <f t="shared" si="38"/>
        <v>3.8927569256756751</v>
      </c>
      <c r="CA14" s="41">
        <f t="shared" si="38"/>
        <v>3.9346145270270267</v>
      </c>
      <c r="CB14" s="41">
        <f t="shared" si="38"/>
        <v>3.9764721283783775</v>
      </c>
      <c r="CC14" s="41">
        <f t="shared" si="38"/>
        <v>4.0183297297297296</v>
      </c>
      <c r="CD14" s="41">
        <f t="shared" si="38"/>
        <v>4.0601873310810808</v>
      </c>
      <c r="CE14" s="41">
        <f t="shared" si="38"/>
        <v>4.1020449324324328</v>
      </c>
      <c r="CF14" s="41">
        <f t="shared" si="38"/>
        <v>4.1439025337837831</v>
      </c>
      <c r="CG14" s="42">
        <f t="shared" si="38"/>
        <v>4.1857601351351352</v>
      </c>
      <c r="CI14" s="39">
        <v>8</v>
      </c>
      <c r="CJ14" s="40">
        <f t="shared" si="42"/>
        <v>5.3779567083445965</v>
      </c>
      <c r="CK14" s="41">
        <f t="shared" si="39"/>
        <v>5.3779567083445965</v>
      </c>
      <c r="CL14" s="41">
        <f t="shared" si="39"/>
        <v>5.3779567083445965</v>
      </c>
      <c r="CM14" s="41">
        <f t="shared" si="39"/>
        <v>5.3779567083445965</v>
      </c>
      <c r="CN14" s="41">
        <f t="shared" si="39"/>
        <v>5.3779567083445965</v>
      </c>
      <c r="CO14" s="41">
        <f t="shared" si="39"/>
        <v>5.3779567083445965</v>
      </c>
      <c r="CP14" s="41">
        <f t="shared" si="39"/>
        <v>5.3779567083445965</v>
      </c>
      <c r="CQ14" s="41">
        <f t="shared" si="39"/>
        <v>5.3779567083445965</v>
      </c>
      <c r="CR14" s="41">
        <f t="shared" si="39"/>
        <v>5.3779567083445965</v>
      </c>
      <c r="CS14" s="41">
        <f t="shared" si="39"/>
        <v>5.3779567083445965</v>
      </c>
      <c r="CT14" s="41">
        <f t="shared" si="39"/>
        <v>5.3779567083445965</v>
      </c>
      <c r="CU14" s="41">
        <f t="shared" si="40"/>
        <v>5.3779567083445965</v>
      </c>
      <c r="CV14" s="41">
        <f t="shared" si="40"/>
        <v>5.3779567083445965</v>
      </c>
      <c r="CW14" s="41">
        <f t="shared" si="40"/>
        <v>5.3779567083445965</v>
      </c>
      <c r="CX14" s="41">
        <f t="shared" si="40"/>
        <v>5.3779567083445965</v>
      </c>
      <c r="CY14" s="41">
        <f t="shared" si="40"/>
        <v>5.3779567083445965</v>
      </c>
      <c r="CZ14" s="41">
        <f t="shared" si="40"/>
        <v>5.3779567083445965</v>
      </c>
      <c r="DA14" s="42">
        <f t="shared" si="40"/>
        <v>5.3779567083445965</v>
      </c>
    </row>
    <row r="15" spans="2:105" x14ac:dyDescent="0.25">
      <c r="B15" s="39">
        <v>9</v>
      </c>
      <c r="C15" s="40">
        <f t="shared" si="0"/>
        <v>11.366834862385321</v>
      </c>
      <c r="D15" s="41">
        <f t="shared" si="41"/>
        <v>11.366834862385318</v>
      </c>
      <c r="E15" s="41">
        <f t="shared" si="1"/>
        <v>11.366834862385319</v>
      </c>
      <c r="F15" s="41">
        <f t="shared" si="2"/>
        <v>11.366834862385319</v>
      </c>
      <c r="G15" s="41">
        <f t="shared" si="3"/>
        <v>11.366834862385319</v>
      </c>
      <c r="H15" s="41">
        <f t="shared" si="4"/>
        <v>11.366834862385319</v>
      </c>
      <c r="I15" s="41">
        <f t="shared" si="5"/>
        <v>11.366834862385319</v>
      </c>
      <c r="J15" s="41">
        <f t="shared" si="6"/>
        <v>11.366834862385319</v>
      </c>
      <c r="K15" s="41">
        <f t="shared" si="7"/>
        <v>11.366834862385319</v>
      </c>
      <c r="L15" s="41">
        <f t="shared" si="8"/>
        <v>11.366834862385319</v>
      </c>
      <c r="M15" s="41">
        <f t="shared" si="9"/>
        <v>11.366834862385318</v>
      </c>
      <c r="N15" s="41">
        <f t="shared" si="10"/>
        <v>11.366834862385319</v>
      </c>
      <c r="O15" s="41">
        <f t="shared" si="11"/>
        <v>11.366834862385319</v>
      </c>
      <c r="P15" s="41">
        <f t="shared" si="12"/>
        <v>11.366834862385319</v>
      </c>
      <c r="Q15" s="41">
        <f t="shared" si="13"/>
        <v>11.366834862385318</v>
      </c>
      <c r="R15" s="41">
        <f t="shared" si="14"/>
        <v>11.366834862385319</v>
      </c>
      <c r="S15" s="41">
        <f t="shared" si="15"/>
        <v>11.366834862385318</v>
      </c>
      <c r="T15" s="42">
        <f t="shared" si="16"/>
        <v>11.366834862385319</v>
      </c>
      <c r="V15" s="39">
        <v>9</v>
      </c>
      <c r="W15" s="40">
        <f t="shared" si="17"/>
        <v>17.75853620783133</v>
      </c>
      <c r="X15" s="41">
        <f t="shared" si="18"/>
        <v>17.547125062500001</v>
      </c>
      <c r="Y15" s="41">
        <f t="shared" si="19"/>
        <v>17.340688297058826</v>
      </c>
      <c r="Z15" s="41">
        <f t="shared" si="20"/>
        <v>17.13905238662791</v>
      </c>
      <c r="AA15" s="41">
        <f t="shared" si="21"/>
        <v>16.942051784482761</v>
      </c>
      <c r="AB15" s="41">
        <f t="shared" si="22"/>
        <v>16.749528468750004</v>
      </c>
      <c r="AC15" s="41">
        <f t="shared" si="23"/>
        <v>16.561331519662922</v>
      </c>
      <c r="AD15" s="41">
        <f t="shared" si="24"/>
        <v>16.377316725000004</v>
      </c>
      <c r="AE15" s="41">
        <f t="shared" si="25"/>
        <v>16.197346211538463</v>
      </c>
      <c r="AF15" s="41">
        <f t="shared" si="26"/>
        <v>16.02128810054348</v>
      </c>
      <c r="AG15" s="41">
        <f t="shared" si="27"/>
        <v>15.849016185483872</v>
      </c>
      <c r="AH15" s="41">
        <f t="shared" si="28"/>
        <v>15.680409630319152</v>
      </c>
      <c r="AI15" s="41">
        <f t="shared" si="29"/>
        <v>15.515352686842107</v>
      </c>
      <c r="AJ15" s="41">
        <f t="shared" si="30"/>
        <v>15.353734429687503</v>
      </c>
      <c r="AK15" s="41">
        <f t="shared" si="31"/>
        <v>15.19544850773196</v>
      </c>
      <c r="AL15" s="41">
        <f t="shared" si="32"/>
        <v>15.040392910714287</v>
      </c>
      <c r="AM15" s="41">
        <f t="shared" si="33"/>
        <v>14.888469750000001</v>
      </c>
      <c r="AN15" s="42">
        <f t="shared" si="34"/>
        <v>14.739585052500001</v>
      </c>
      <c r="AR15" s="39">
        <v>9</v>
      </c>
      <c r="AS15" s="40">
        <f t="shared" si="35"/>
        <v>0.30615905245346869</v>
      </c>
      <c r="AT15" s="41">
        <f t="shared" si="35"/>
        <v>0.30984771573604064</v>
      </c>
      <c r="AU15" s="41">
        <f t="shared" si="35"/>
        <v>0.31353637901861253</v>
      </c>
      <c r="AV15" s="41">
        <f t="shared" si="35"/>
        <v>0.31722504230118442</v>
      </c>
      <c r="AW15" s="41">
        <f t="shared" si="35"/>
        <v>0.32091370558375637</v>
      </c>
      <c r="AX15" s="41">
        <f t="shared" si="35"/>
        <v>0.32460236886632826</v>
      </c>
      <c r="AY15" s="41">
        <f t="shared" si="35"/>
        <v>0.32829103214890021</v>
      </c>
      <c r="AZ15" s="41">
        <f t="shared" si="35"/>
        <v>0.3319796954314721</v>
      </c>
      <c r="BA15" s="41">
        <f t="shared" si="35"/>
        <v>0.33566835871404405</v>
      </c>
      <c r="BB15" s="41">
        <f t="shared" si="35"/>
        <v>0.33935702199661594</v>
      </c>
      <c r="BC15" s="41">
        <f t="shared" si="36"/>
        <v>0.34304568527918783</v>
      </c>
      <c r="BD15" s="41">
        <f t="shared" si="36"/>
        <v>0.34673434856175972</v>
      </c>
      <c r="BE15" s="41">
        <f t="shared" si="36"/>
        <v>0.35042301184433167</v>
      </c>
      <c r="BF15" s="41">
        <f t="shared" si="36"/>
        <v>0.35411167512690356</v>
      </c>
      <c r="BG15" s="41">
        <f t="shared" si="36"/>
        <v>0.3578003384094755</v>
      </c>
      <c r="BH15" s="41">
        <f t="shared" si="36"/>
        <v>0.3614890016920474</v>
      </c>
      <c r="BI15" s="41">
        <f t="shared" si="36"/>
        <v>0.36517766497461934</v>
      </c>
      <c r="BJ15" s="42">
        <f t="shared" si="36"/>
        <v>0.36886632825719123</v>
      </c>
      <c r="BO15" s="39">
        <v>9</v>
      </c>
      <c r="BP15" s="40">
        <f t="shared" si="37"/>
        <v>3.480059390862944</v>
      </c>
      <c r="BQ15" s="41">
        <f t="shared" si="37"/>
        <v>3.5219878172588825</v>
      </c>
      <c r="BR15" s="41">
        <f t="shared" si="37"/>
        <v>3.563916243654822</v>
      </c>
      <c r="BS15" s="41">
        <f t="shared" si="37"/>
        <v>3.6058446700507609</v>
      </c>
      <c r="BT15" s="41">
        <f t="shared" si="37"/>
        <v>3.6477730964467003</v>
      </c>
      <c r="BU15" s="41">
        <f t="shared" si="37"/>
        <v>3.6897015228426393</v>
      </c>
      <c r="BV15" s="41">
        <f t="shared" si="37"/>
        <v>3.7316299492385787</v>
      </c>
      <c r="BW15" s="41">
        <f t="shared" si="37"/>
        <v>3.7735583756345172</v>
      </c>
      <c r="BX15" s="41">
        <f t="shared" si="37"/>
        <v>3.8154868020304566</v>
      </c>
      <c r="BY15" s="41">
        <f t="shared" si="37"/>
        <v>3.8574152284263956</v>
      </c>
      <c r="BZ15" s="41">
        <f t="shared" si="38"/>
        <v>3.8993436548223341</v>
      </c>
      <c r="CA15" s="41">
        <f t="shared" si="38"/>
        <v>3.9412720812182735</v>
      </c>
      <c r="CB15" s="41">
        <f t="shared" si="38"/>
        <v>3.983200507614213</v>
      </c>
      <c r="CC15" s="41">
        <f t="shared" si="38"/>
        <v>4.0251289340101515</v>
      </c>
      <c r="CD15" s="41">
        <f t="shared" si="38"/>
        <v>4.0670573604060909</v>
      </c>
      <c r="CE15" s="41">
        <f t="shared" si="38"/>
        <v>4.1089857868020303</v>
      </c>
      <c r="CF15" s="41">
        <f t="shared" si="38"/>
        <v>4.1509142131979688</v>
      </c>
      <c r="CG15" s="42">
        <f t="shared" si="38"/>
        <v>4.1928426395939082</v>
      </c>
      <c r="CI15" s="39">
        <v>9</v>
      </c>
      <c r="CJ15" s="40">
        <f t="shared" si="42"/>
        <v>5.4369366183502548</v>
      </c>
      <c r="CK15" s="41">
        <f t="shared" si="39"/>
        <v>5.4369366183502548</v>
      </c>
      <c r="CL15" s="41">
        <f t="shared" si="39"/>
        <v>5.4369366183502548</v>
      </c>
      <c r="CM15" s="41">
        <f t="shared" si="39"/>
        <v>5.4369366183502548</v>
      </c>
      <c r="CN15" s="41">
        <f t="shared" si="39"/>
        <v>5.4369366183502548</v>
      </c>
      <c r="CO15" s="41">
        <f t="shared" si="39"/>
        <v>5.4369366183502548</v>
      </c>
      <c r="CP15" s="41">
        <f t="shared" si="39"/>
        <v>5.4369366183502548</v>
      </c>
      <c r="CQ15" s="41">
        <f t="shared" si="39"/>
        <v>5.4369366183502548</v>
      </c>
      <c r="CR15" s="41">
        <f t="shared" si="39"/>
        <v>5.4369366183502548</v>
      </c>
      <c r="CS15" s="41">
        <f t="shared" si="39"/>
        <v>5.4369366183502548</v>
      </c>
      <c r="CT15" s="41">
        <f t="shared" si="39"/>
        <v>5.4369366183502548</v>
      </c>
      <c r="CU15" s="41">
        <f t="shared" si="40"/>
        <v>5.4369366183502548</v>
      </c>
      <c r="CV15" s="41">
        <f t="shared" si="40"/>
        <v>5.4369366183502548</v>
      </c>
      <c r="CW15" s="41">
        <f t="shared" si="40"/>
        <v>5.4369366183502548</v>
      </c>
      <c r="CX15" s="41">
        <f t="shared" si="40"/>
        <v>5.4369366183502548</v>
      </c>
      <c r="CY15" s="41">
        <f t="shared" si="40"/>
        <v>5.4369366183502548</v>
      </c>
      <c r="CZ15" s="41">
        <f t="shared" si="40"/>
        <v>5.4369366183502548</v>
      </c>
      <c r="DA15" s="42">
        <f t="shared" si="40"/>
        <v>5.4369366183502548</v>
      </c>
    </row>
    <row r="16" spans="2:105" x14ac:dyDescent="0.25">
      <c r="B16" s="39">
        <v>10</v>
      </c>
      <c r="C16" s="40">
        <f t="shared" si="0"/>
        <v>11.263499999999999</v>
      </c>
      <c r="D16" s="41">
        <f t="shared" si="41"/>
        <v>11.263499999999999</v>
      </c>
      <c r="E16" s="41">
        <f t="shared" si="1"/>
        <v>11.263499999999999</v>
      </c>
      <c r="F16" s="41">
        <f t="shared" si="2"/>
        <v>11.263499999999999</v>
      </c>
      <c r="G16" s="41">
        <f t="shared" si="3"/>
        <v>11.263499999999999</v>
      </c>
      <c r="H16" s="41">
        <f t="shared" si="4"/>
        <v>11.263499999999999</v>
      </c>
      <c r="I16" s="41">
        <f t="shared" si="5"/>
        <v>11.263500000000001</v>
      </c>
      <c r="J16" s="41">
        <f t="shared" si="6"/>
        <v>11.263499999999997</v>
      </c>
      <c r="K16" s="41">
        <f t="shared" si="7"/>
        <v>11.263499999999999</v>
      </c>
      <c r="L16" s="41">
        <f t="shared" si="8"/>
        <v>11.263499999999997</v>
      </c>
      <c r="M16" s="41">
        <f t="shared" si="9"/>
        <v>11.263499999999999</v>
      </c>
      <c r="N16" s="41">
        <f t="shared" si="10"/>
        <v>11.263499999999999</v>
      </c>
      <c r="O16" s="41">
        <f t="shared" si="11"/>
        <v>11.263499999999999</v>
      </c>
      <c r="P16" s="41">
        <f t="shared" si="12"/>
        <v>11.263499999999997</v>
      </c>
      <c r="Q16" s="41">
        <f t="shared" si="13"/>
        <v>11.263499999999999</v>
      </c>
      <c r="R16" s="41">
        <f t="shared" si="14"/>
        <v>11.263499999999997</v>
      </c>
      <c r="S16" s="41">
        <f t="shared" si="15"/>
        <v>11.263499999999999</v>
      </c>
      <c r="T16" s="42">
        <f t="shared" si="16"/>
        <v>11.263499999999999</v>
      </c>
      <c r="V16" s="39">
        <v>10</v>
      </c>
      <c r="W16" s="40">
        <f t="shared" si="17"/>
        <v>17.758536207831327</v>
      </c>
      <c r="X16" s="41">
        <f t="shared" si="18"/>
        <v>17.547125062500001</v>
      </c>
      <c r="Y16" s="41">
        <f t="shared" si="19"/>
        <v>17.340688297058826</v>
      </c>
      <c r="Z16" s="41">
        <f t="shared" si="20"/>
        <v>17.13905238662791</v>
      </c>
      <c r="AA16" s="41">
        <f t="shared" si="21"/>
        <v>16.942051784482761</v>
      </c>
      <c r="AB16" s="41">
        <f t="shared" si="22"/>
        <v>16.749528468750004</v>
      </c>
      <c r="AC16" s="41">
        <f t="shared" si="23"/>
        <v>16.561331519662925</v>
      </c>
      <c r="AD16" s="41">
        <f t="shared" si="24"/>
        <v>16.377316725</v>
      </c>
      <c r="AE16" s="41">
        <f t="shared" si="25"/>
        <v>16.197346211538463</v>
      </c>
      <c r="AF16" s="41">
        <f t="shared" si="26"/>
        <v>16.02128810054348</v>
      </c>
      <c r="AG16" s="41">
        <f t="shared" si="27"/>
        <v>15.849016185483874</v>
      </c>
      <c r="AH16" s="41">
        <f t="shared" si="28"/>
        <v>15.680409630319152</v>
      </c>
      <c r="AI16" s="41">
        <f t="shared" si="29"/>
        <v>15.515352686842109</v>
      </c>
      <c r="AJ16" s="41">
        <f t="shared" si="30"/>
        <v>15.353734429687501</v>
      </c>
      <c r="AK16" s="41">
        <f t="shared" si="31"/>
        <v>15.195448507731962</v>
      </c>
      <c r="AL16" s="41">
        <f t="shared" si="32"/>
        <v>15.040392910714287</v>
      </c>
      <c r="AM16" s="41">
        <f t="shared" si="33"/>
        <v>14.888469750000004</v>
      </c>
      <c r="AN16" s="42">
        <f t="shared" si="34"/>
        <v>14.739585052500003</v>
      </c>
      <c r="AR16" s="39">
        <v>10</v>
      </c>
      <c r="AS16" s="40">
        <f t="shared" si="35"/>
        <v>0.30949152542372882</v>
      </c>
      <c r="AT16" s="41">
        <f t="shared" si="35"/>
        <v>0.31322033898305085</v>
      </c>
      <c r="AU16" s="41">
        <f t="shared" si="35"/>
        <v>0.31694915254237288</v>
      </c>
      <c r="AV16" s="41">
        <f t="shared" si="35"/>
        <v>0.32067796610169491</v>
      </c>
      <c r="AW16" s="41">
        <f t="shared" si="35"/>
        <v>0.32440677966101694</v>
      </c>
      <c r="AX16" s="41">
        <f t="shared" si="35"/>
        <v>0.32813559322033897</v>
      </c>
      <c r="AY16" s="41">
        <f t="shared" si="35"/>
        <v>0.331864406779661</v>
      </c>
      <c r="AZ16" s="41">
        <f t="shared" si="35"/>
        <v>0.33559322033898309</v>
      </c>
      <c r="BA16" s="41">
        <f t="shared" si="35"/>
        <v>0.33932203389830512</v>
      </c>
      <c r="BB16" s="41">
        <f t="shared" si="35"/>
        <v>0.34305084745762715</v>
      </c>
      <c r="BC16" s="41">
        <f t="shared" si="36"/>
        <v>0.34677966101694913</v>
      </c>
      <c r="BD16" s="41">
        <f t="shared" si="36"/>
        <v>0.35050847457627116</v>
      </c>
      <c r="BE16" s="41">
        <f t="shared" si="36"/>
        <v>0.35423728813559319</v>
      </c>
      <c r="BF16" s="41">
        <f t="shared" si="36"/>
        <v>0.35796610169491527</v>
      </c>
      <c r="BG16" s="41">
        <f t="shared" si="36"/>
        <v>0.36169491525423725</v>
      </c>
      <c r="BH16" s="41">
        <f t="shared" si="36"/>
        <v>0.36542372881355933</v>
      </c>
      <c r="BI16" s="41">
        <f t="shared" si="36"/>
        <v>0.36915254237288131</v>
      </c>
      <c r="BJ16" s="42">
        <f t="shared" si="36"/>
        <v>0.3728813559322034</v>
      </c>
      <c r="BO16" s="39">
        <v>10</v>
      </c>
      <c r="BP16" s="40">
        <f t="shared" si="37"/>
        <v>3.4859577966101689</v>
      </c>
      <c r="BQ16" s="41">
        <f t="shared" si="37"/>
        <v>3.527957288135593</v>
      </c>
      <c r="BR16" s="41">
        <f t="shared" si="37"/>
        <v>3.5699567796610165</v>
      </c>
      <c r="BS16" s="41">
        <f t="shared" si="37"/>
        <v>3.6119562711864401</v>
      </c>
      <c r="BT16" s="41">
        <f t="shared" si="37"/>
        <v>3.6539557627118642</v>
      </c>
      <c r="BU16" s="41">
        <f t="shared" si="37"/>
        <v>3.6959552542372878</v>
      </c>
      <c r="BV16" s="41">
        <f t="shared" si="37"/>
        <v>3.7379547457627118</v>
      </c>
      <c r="BW16" s="41">
        <f t="shared" si="37"/>
        <v>3.779954237288135</v>
      </c>
      <c r="BX16" s="41">
        <f t="shared" si="37"/>
        <v>3.8219537288135594</v>
      </c>
      <c r="BY16" s="41">
        <f t="shared" si="37"/>
        <v>3.8639532203389826</v>
      </c>
      <c r="BZ16" s="41">
        <f t="shared" si="38"/>
        <v>3.9059527118644062</v>
      </c>
      <c r="CA16" s="41">
        <f t="shared" si="38"/>
        <v>3.9479522033898298</v>
      </c>
      <c r="CB16" s="41">
        <f t="shared" si="38"/>
        <v>3.9899516949152534</v>
      </c>
      <c r="CC16" s="41">
        <f t="shared" si="38"/>
        <v>4.0319511864406774</v>
      </c>
      <c r="CD16" s="41">
        <f t="shared" si="38"/>
        <v>4.073950677966101</v>
      </c>
      <c r="CE16" s="41">
        <f t="shared" si="38"/>
        <v>4.1159501694915246</v>
      </c>
      <c r="CF16" s="41">
        <f t="shared" si="38"/>
        <v>4.1579496610169482</v>
      </c>
      <c r="CG16" s="42">
        <f t="shared" si="38"/>
        <v>4.1999491525423727</v>
      </c>
      <c r="CI16" s="39">
        <v>10</v>
      </c>
      <c r="CJ16" s="40">
        <f t="shared" si="42"/>
        <v>5.4961164602542381</v>
      </c>
      <c r="CK16" s="41">
        <f t="shared" si="39"/>
        <v>5.4961164602542381</v>
      </c>
      <c r="CL16" s="41">
        <f t="shared" si="39"/>
        <v>5.4961164602542381</v>
      </c>
      <c r="CM16" s="41">
        <f t="shared" si="39"/>
        <v>5.4961164602542381</v>
      </c>
      <c r="CN16" s="41">
        <f t="shared" si="39"/>
        <v>5.4961164602542381</v>
      </c>
      <c r="CO16" s="41">
        <f t="shared" si="39"/>
        <v>5.4961164602542381</v>
      </c>
      <c r="CP16" s="41">
        <f t="shared" si="39"/>
        <v>5.4961164602542381</v>
      </c>
      <c r="CQ16" s="41">
        <f t="shared" si="39"/>
        <v>5.4961164602542381</v>
      </c>
      <c r="CR16" s="41">
        <f t="shared" si="39"/>
        <v>5.4961164602542381</v>
      </c>
      <c r="CS16" s="41">
        <f t="shared" si="39"/>
        <v>5.4961164602542381</v>
      </c>
      <c r="CT16" s="41">
        <f t="shared" si="39"/>
        <v>5.4961164602542381</v>
      </c>
      <c r="CU16" s="41">
        <f t="shared" si="40"/>
        <v>5.4961164602542381</v>
      </c>
      <c r="CV16" s="41">
        <f t="shared" si="40"/>
        <v>5.4961164602542381</v>
      </c>
      <c r="CW16" s="41">
        <f t="shared" si="40"/>
        <v>5.4961164602542381</v>
      </c>
      <c r="CX16" s="41">
        <f t="shared" si="40"/>
        <v>5.4961164602542381</v>
      </c>
      <c r="CY16" s="41">
        <f t="shared" si="40"/>
        <v>5.4961164602542381</v>
      </c>
      <c r="CZ16" s="41">
        <f t="shared" si="40"/>
        <v>5.4961164602542381</v>
      </c>
      <c r="DA16" s="42">
        <f t="shared" si="40"/>
        <v>5.4961164602542381</v>
      </c>
    </row>
    <row r="17" spans="2:105" x14ac:dyDescent="0.25">
      <c r="B17" s="39">
        <v>11</v>
      </c>
      <c r="C17" s="40">
        <f t="shared" si="0"/>
        <v>11.162027027027026</v>
      </c>
      <c r="D17" s="41">
        <f t="shared" si="41"/>
        <v>11.162027027027026</v>
      </c>
      <c r="E17" s="41">
        <f t="shared" si="1"/>
        <v>11.162027027027026</v>
      </c>
      <c r="F17" s="41">
        <f t="shared" si="2"/>
        <v>11.162027027027024</v>
      </c>
      <c r="G17" s="41">
        <f t="shared" si="3"/>
        <v>11.162027027027026</v>
      </c>
      <c r="H17" s="41">
        <f t="shared" si="4"/>
        <v>11.162027027027024</v>
      </c>
      <c r="I17" s="41">
        <f t="shared" si="5"/>
        <v>11.162027027027026</v>
      </c>
      <c r="J17" s="41">
        <f t="shared" si="6"/>
        <v>11.162027027027026</v>
      </c>
      <c r="K17" s="41">
        <f t="shared" si="7"/>
        <v>11.162027027027024</v>
      </c>
      <c r="L17" s="41">
        <f t="shared" si="8"/>
        <v>11.162027027027024</v>
      </c>
      <c r="M17" s="41">
        <f t="shared" si="9"/>
        <v>11.162027027027026</v>
      </c>
      <c r="N17" s="41">
        <f t="shared" si="10"/>
        <v>11.162027027027026</v>
      </c>
      <c r="O17" s="41">
        <f t="shared" si="11"/>
        <v>11.162027027027026</v>
      </c>
      <c r="P17" s="41">
        <f t="shared" si="12"/>
        <v>11.162027027027024</v>
      </c>
      <c r="Q17" s="41">
        <f t="shared" si="13"/>
        <v>11.162027027027028</v>
      </c>
      <c r="R17" s="41">
        <f t="shared" si="14"/>
        <v>11.162027027027026</v>
      </c>
      <c r="S17" s="41">
        <f t="shared" si="15"/>
        <v>11.162027027027028</v>
      </c>
      <c r="T17" s="42">
        <f t="shared" si="16"/>
        <v>11.162027027027026</v>
      </c>
      <c r="V17" s="39">
        <v>11</v>
      </c>
      <c r="W17" s="40">
        <f t="shared" si="17"/>
        <v>17.758536207831327</v>
      </c>
      <c r="X17" s="41">
        <f t="shared" si="18"/>
        <v>17.547125062500005</v>
      </c>
      <c r="Y17" s="41">
        <f t="shared" si="19"/>
        <v>17.340688297058829</v>
      </c>
      <c r="Z17" s="41">
        <f t="shared" si="20"/>
        <v>17.13905238662791</v>
      </c>
      <c r="AA17" s="41">
        <f t="shared" si="21"/>
        <v>16.942051784482761</v>
      </c>
      <c r="AB17" s="41">
        <f t="shared" si="22"/>
        <v>16.74952846875</v>
      </c>
      <c r="AC17" s="41">
        <f t="shared" si="23"/>
        <v>16.561331519662922</v>
      </c>
      <c r="AD17" s="41">
        <f t="shared" si="24"/>
        <v>16.377316725000004</v>
      </c>
      <c r="AE17" s="41">
        <f t="shared" si="25"/>
        <v>16.197346211538463</v>
      </c>
      <c r="AF17" s="41">
        <f t="shared" si="26"/>
        <v>16.02128810054348</v>
      </c>
      <c r="AG17" s="41">
        <f t="shared" si="27"/>
        <v>15.849016185483876</v>
      </c>
      <c r="AH17" s="41">
        <f t="shared" si="28"/>
        <v>15.680409630319151</v>
      </c>
      <c r="AI17" s="41">
        <f t="shared" si="29"/>
        <v>15.515352686842109</v>
      </c>
      <c r="AJ17" s="41">
        <f t="shared" si="30"/>
        <v>15.353734429687501</v>
      </c>
      <c r="AK17" s="41">
        <f t="shared" si="31"/>
        <v>15.195448507731964</v>
      </c>
      <c r="AL17" s="41">
        <f t="shared" si="32"/>
        <v>15.040392910714289</v>
      </c>
      <c r="AM17" s="41">
        <f t="shared" si="33"/>
        <v>14.888469750000004</v>
      </c>
      <c r="AN17" s="42">
        <f t="shared" si="34"/>
        <v>14.739585052500003</v>
      </c>
      <c r="AR17" s="39">
        <v>11</v>
      </c>
      <c r="AS17" s="40">
        <f t="shared" ref="AS17:BB26" si="43">(1+$AR17/100)*(1-AS$5/100)/(3-$M$2*$AR17/100)</f>
        <v>0.31283531409168086</v>
      </c>
      <c r="AT17" s="41">
        <f t="shared" si="43"/>
        <v>0.31660441426146013</v>
      </c>
      <c r="AU17" s="41">
        <f t="shared" si="43"/>
        <v>0.3203735144312394</v>
      </c>
      <c r="AV17" s="41">
        <f t="shared" si="43"/>
        <v>0.32414261460101873</v>
      </c>
      <c r="AW17" s="41">
        <f t="shared" si="43"/>
        <v>0.327911714770798</v>
      </c>
      <c r="AX17" s="41">
        <f t="shared" si="43"/>
        <v>0.33168081494057733</v>
      </c>
      <c r="AY17" s="41">
        <f t="shared" si="43"/>
        <v>0.3354499151103566</v>
      </c>
      <c r="AZ17" s="41">
        <f t="shared" si="43"/>
        <v>0.33921901528013587</v>
      </c>
      <c r="BA17" s="41">
        <f t="shared" si="43"/>
        <v>0.3429881154499152</v>
      </c>
      <c r="BB17" s="41">
        <f t="shared" si="43"/>
        <v>0.34675721561969447</v>
      </c>
      <c r="BC17" s="41">
        <f t="shared" ref="BC17:BJ26" si="44">(1+$AR17/100)*(1-BC$5/100)/(3-$M$2*$AR17/100)</f>
        <v>0.35052631578947369</v>
      </c>
      <c r="BD17" s="41">
        <f t="shared" si="44"/>
        <v>0.35429541595925301</v>
      </c>
      <c r="BE17" s="41">
        <f t="shared" si="44"/>
        <v>0.35806451612903228</v>
      </c>
      <c r="BF17" s="41">
        <f t="shared" si="44"/>
        <v>0.36183361629881161</v>
      </c>
      <c r="BG17" s="41">
        <f t="shared" si="44"/>
        <v>0.36560271646859083</v>
      </c>
      <c r="BH17" s="41">
        <f t="shared" si="44"/>
        <v>0.36937181663837015</v>
      </c>
      <c r="BI17" s="41">
        <f t="shared" si="44"/>
        <v>0.37314091680814943</v>
      </c>
      <c r="BJ17" s="42">
        <f t="shared" si="44"/>
        <v>0.37691001697792875</v>
      </c>
      <c r="BO17" s="39">
        <v>11</v>
      </c>
      <c r="BP17" s="40">
        <f t="shared" ref="BP17:BY26" si="45">($M$1*$BM$3+$M$3*$BM$1)*(1/100)*(1-BP$5/100)/(3-$M$2*$BO17/100)*$BM$4*$BM$5*$BM$6*$BM$7*$BM$8</f>
        <v>3.4918762308998303</v>
      </c>
      <c r="BQ17" s="41">
        <f t="shared" si="45"/>
        <v>3.5339470288624786</v>
      </c>
      <c r="BR17" s="41">
        <f t="shared" si="45"/>
        <v>3.5760178268251273</v>
      </c>
      <c r="BS17" s="41">
        <f t="shared" si="45"/>
        <v>3.6180886247877755</v>
      </c>
      <c r="BT17" s="41">
        <f t="shared" si="45"/>
        <v>3.6601594227504246</v>
      </c>
      <c r="BU17" s="41">
        <f t="shared" si="45"/>
        <v>3.7022302207130728</v>
      </c>
      <c r="BV17" s="41">
        <f t="shared" si="45"/>
        <v>3.744301018675722</v>
      </c>
      <c r="BW17" s="41">
        <f t="shared" si="45"/>
        <v>3.7863718166383702</v>
      </c>
      <c r="BX17" s="41">
        <f t="shared" si="45"/>
        <v>3.8284426146010189</v>
      </c>
      <c r="BY17" s="41">
        <f t="shared" si="45"/>
        <v>3.8705134125636671</v>
      </c>
      <c r="BZ17" s="41">
        <f t="shared" ref="BZ17:CG26" si="46">($M$1*$BM$3+$M$3*$BM$1)*(1/100)*(1-BZ$5/100)/(3-$M$2*$BO17/100)*$BM$4*$BM$5*$BM$6*$BM$7*$BM$8</f>
        <v>3.9125842105263153</v>
      </c>
      <c r="CA17" s="41">
        <f t="shared" si="46"/>
        <v>3.9546550084889645</v>
      </c>
      <c r="CB17" s="41">
        <f t="shared" si="46"/>
        <v>3.9967258064516127</v>
      </c>
      <c r="CC17" s="41">
        <f t="shared" si="46"/>
        <v>4.0387966044142614</v>
      </c>
      <c r="CD17" s="41">
        <f t="shared" si="46"/>
        <v>4.08086740237691</v>
      </c>
      <c r="CE17" s="41">
        <f t="shared" si="46"/>
        <v>4.1229382003395587</v>
      </c>
      <c r="CF17" s="41">
        <f t="shared" si="46"/>
        <v>4.1650089983022074</v>
      </c>
      <c r="CG17" s="42">
        <f t="shared" si="46"/>
        <v>4.2070797962648561</v>
      </c>
      <c r="CI17" s="39">
        <v>11</v>
      </c>
      <c r="CJ17" s="40">
        <f t="shared" si="42"/>
        <v>5.5554972523854005</v>
      </c>
      <c r="CK17" s="41">
        <f t="shared" ref="CK17:CT26" si="47">($M$1*1.1+$M$3)*(1+$CI17/100)*(1/100)/(3-$M$2*$CI17/100)*1.1*1.1*1.05*1.03</f>
        <v>5.5554972523854005</v>
      </c>
      <c r="CL17" s="41">
        <f t="shared" si="47"/>
        <v>5.5554972523854005</v>
      </c>
      <c r="CM17" s="41">
        <f t="shared" si="47"/>
        <v>5.5554972523854005</v>
      </c>
      <c r="CN17" s="41">
        <f t="shared" si="47"/>
        <v>5.5554972523854005</v>
      </c>
      <c r="CO17" s="41">
        <f t="shared" si="47"/>
        <v>5.5554972523854005</v>
      </c>
      <c r="CP17" s="41">
        <f t="shared" si="47"/>
        <v>5.5554972523854005</v>
      </c>
      <c r="CQ17" s="41">
        <f t="shared" si="47"/>
        <v>5.5554972523854005</v>
      </c>
      <c r="CR17" s="41">
        <f t="shared" si="47"/>
        <v>5.5554972523854005</v>
      </c>
      <c r="CS17" s="41">
        <f t="shared" si="47"/>
        <v>5.5554972523854005</v>
      </c>
      <c r="CT17" s="41">
        <f t="shared" si="47"/>
        <v>5.5554972523854005</v>
      </c>
      <c r="CU17" s="41">
        <f t="shared" ref="CU17:DA26" si="48">($M$1*1.1+$M$3)*(1+$CI17/100)*(1/100)/(3-$M$2*$CI17/100)*1.1*1.1*1.05*1.03</f>
        <v>5.5554972523854005</v>
      </c>
      <c r="CV17" s="41">
        <f t="shared" si="48"/>
        <v>5.5554972523854005</v>
      </c>
      <c r="CW17" s="41">
        <f t="shared" si="48"/>
        <v>5.5554972523854005</v>
      </c>
      <c r="CX17" s="41">
        <f t="shared" si="48"/>
        <v>5.5554972523854005</v>
      </c>
      <c r="CY17" s="41">
        <f t="shared" si="48"/>
        <v>5.5554972523854005</v>
      </c>
      <c r="CZ17" s="41">
        <f t="shared" si="48"/>
        <v>5.5554972523854005</v>
      </c>
      <c r="DA17" s="42">
        <f t="shared" si="48"/>
        <v>5.5554972523854005</v>
      </c>
    </row>
    <row r="18" spans="2:105" x14ac:dyDescent="0.25">
      <c r="B18" s="39">
        <v>12</v>
      </c>
      <c r="C18" s="40">
        <f t="shared" si="0"/>
        <v>11.062366071428571</v>
      </c>
      <c r="D18" s="41">
        <f t="shared" si="41"/>
        <v>11.062366071428569</v>
      </c>
      <c r="E18" s="41">
        <f t="shared" si="1"/>
        <v>11.062366071428571</v>
      </c>
      <c r="F18" s="41">
        <f t="shared" si="2"/>
        <v>11.062366071428569</v>
      </c>
      <c r="G18" s="41">
        <f t="shared" si="3"/>
        <v>11.062366071428571</v>
      </c>
      <c r="H18" s="41">
        <f t="shared" si="4"/>
        <v>11.062366071428571</v>
      </c>
      <c r="I18" s="41">
        <f t="shared" si="5"/>
        <v>11.062366071428571</v>
      </c>
      <c r="J18" s="41">
        <f t="shared" si="6"/>
        <v>11.062366071428569</v>
      </c>
      <c r="K18" s="41">
        <f t="shared" si="7"/>
        <v>11.062366071428571</v>
      </c>
      <c r="L18" s="41">
        <f t="shared" si="8"/>
        <v>11.062366071428569</v>
      </c>
      <c r="M18" s="41">
        <f t="shared" si="9"/>
        <v>11.062366071428569</v>
      </c>
      <c r="N18" s="41">
        <f t="shared" si="10"/>
        <v>11.062366071428572</v>
      </c>
      <c r="O18" s="41">
        <f t="shared" si="11"/>
        <v>11.062366071428569</v>
      </c>
      <c r="P18" s="41">
        <f t="shared" si="12"/>
        <v>11.062366071428569</v>
      </c>
      <c r="Q18" s="41">
        <f t="shared" si="13"/>
        <v>11.062366071428571</v>
      </c>
      <c r="R18" s="41">
        <f t="shared" si="14"/>
        <v>11.062366071428569</v>
      </c>
      <c r="S18" s="41">
        <f t="shared" si="15"/>
        <v>11.062366071428569</v>
      </c>
      <c r="T18" s="42">
        <f t="shared" si="16"/>
        <v>11.062366071428571</v>
      </c>
      <c r="V18" s="39">
        <v>12</v>
      </c>
      <c r="W18" s="40">
        <f t="shared" si="17"/>
        <v>17.758536207831327</v>
      </c>
      <c r="X18" s="41">
        <f t="shared" si="18"/>
        <v>17.547125062500005</v>
      </c>
      <c r="Y18" s="41">
        <f t="shared" si="19"/>
        <v>17.340688297058826</v>
      </c>
      <c r="Z18" s="41">
        <f t="shared" si="20"/>
        <v>17.13905238662791</v>
      </c>
      <c r="AA18" s="41">
        <f t="shared" si="21"/>
        <v>16.942051784482761</v>
      </c>
      <c r="AB18" s="41">
        <f t="shared" si="22"/>
        <v>16.749528468750004</v>
      </c>
      <c r="AC18" s="41">
        <f t="shared" si="23"/>
        <v>16.561331519662922</v>
      </c>
      <c r="AD18" s="41">
        <f t="shared" si="24"/>
        <v>16.377316725</v>
      </c>
      <c r="AE18" s="41">
        <f t="shared" si="25"/>
        <v>16.197346211538463</v>
      </c>
      <c r="AF18" s="41">
        <f t="shared" si="26"/>
        <v>16.02128810054348</v>
      </c>
      <c r="AG18" s="41">
        <f t="shared" si="27"/>
        <v>15.849016185483874</v>
      </c>
      <c r="AH18" s="41">
        <f t="shared" si="28"/>
        <v>15.680409630319154</v>
      </c>
      <c r="AI18" s="41">
        <f t="shared" si="29"/>
        <v>15.515352686842107</v>
      </c>
      <c r="AJ18" s="41">
        <f t="shared" si="30"/>
        <v>15.353734429687503</v>
      </c>
      <c r="AK18" s="41">
        <f t="shared" si="31"/>
        <v>15.195448507731962</v>
      </c>
      <c r="AL18" s="41">
        <f t="shared" si="32"/>
        <v>15.040392910714287</v>
      </c>
      <c r="AM18" s="41">
        <f t="shared" si="33"/>
        <v>14.888469750000002</v>
      </c>
      <c r="AN18" s="42">
        <f t="shared" si="34"/>
        <v>14.739585052500003</v>
      </c>
      <c r="AR18" s="39">
        <v>12</v>
      </c>
      <c r="AS18" s="40">
        <f t="shared" si="43"/>
        <v>0.31619047619047624</v>
      </c>
      <c r="AT18" s="41">
        <f t="shared" si="43"/>
        <v>0.32</v>
      </c>
      <c r="AU18" s="41">
        <f t="shared" si="43"/>
        <v>0.32380952380952382</v>
      </c>
      <c r="AV18" s="41">
        <f t="shared" si="43"/>
        <v>0.32761904761904764</v>
      </c>
      <c r="AW18" s="41">
        <f t="shared" si="43"/>
        <v>0.33142857142857146</v>
      </c>
      <c r="AX18" s="41">
        <f t="shared" si="43"/>
        <v>0.33523809523809528</v>
      </c>
      <c r="AY18" s="41">
        <f t="shared" si="43"/>
        <v>0.3390476190476191</v>
      </c>
      <c r="AZ18" s="41">
        <f t="shared" si="43"/>
        <v>0.34285714285714292</v>
      </c>
      <c r="BA18" s="41">
        <f t="shared" si="43"/>
        <v>0.34666666666666673</v>
      </c>
      <c r="BB18" s="41">
        <f t="shared" si="43"/>
        <v>0.35047619047619055</v>
      </c>
      <c r="BC18" s="41">
        <f t="shared" si="44"/>
        <v>0.35428571428571431</v>
      </c>
      <c r="BD18" s="41">
        <f t="shared" si="44"/>
        <v>0.35809523809523808</v>
      </c>
      <c r="BE18" s="41">
        <f t="shared" si="44"/>
        <v>0.36190476190476195</v>
      </c>
      <c r="BF18" s="41">
        <f t="shared" si="44"/>
        <v>0.36571428571428577</v>
      </c>
      <c r="BG18" s="41">
        <f t="shared" si="44"/>
        <v>0.36952380952380953</v>
      </c>
      <c r="BH18" s="41">
        <f t="shared" si="44"/>
        <v>0.37333333333333341</v>
      </c>
      <c r="BI18" s="41">
        <f t="shared" si="44"/>
        <v>0.37714285714285717</v>
      </c>
      <c r="BJ18" s="42">
        <f t="shared" si="44"/>
        <v>0.38095238095238099</v>
      </c>
      <c r="BO18" s="39">
        <v>12</v>
      </c>
      <c r="BP18" s="40">
        <f t="shared" si="45"/>
        <v>3.4978147959183676</v>
      </c>
      <c r="BQ18" s="41">
        <f t="shared" si="45"/>
        <v>3.5399571428571424</v>
      </c>
      <c r="BR18" s="41">
        <f t="shared" si="45"/>
        <v>3.5820994897959184</v>
      </c>
      <c r="BS18" s="41">
        <f t="shared" si="45"/>
        <v>3.6242418367346931</v>
      </c>
      <c r="BT18" s="41">
        <f t="shared" si="45"/>
        <v>3.6663841836734692</v>
      </c>
      <c r="BU18" s="41">
        <f t="shared" si="45"/>
        <v>3.7085265306122448</v>
      </c>
      <c r="BV18" s="41">
        <f t="shared" si="45"/>
        <v>3.7506688775510204</v>
      </c>
      <c r="BW18" s="41">
        <f t="shared" si="45"/>
        <v>3.7928112244897956</v>
      </c>
      <c r="BX18" s="41">
        <f t="shared" si="45"/>
        <v>3.8349535714285716</v>
      </c>
      <c r="BY18" s="41">
        <f t="shared" si="45"/>
        <v>3.8770959183673468</v>
      </c>
      <c r="BZ18" s="41">
        <f t="shared" si="46"/>
        <v>3.919238265306122</v>
      </c>
      <c r="CA18" s="41">
        <f t="shared" si="46"/>
        <v>3.961380612244898</v>
      </c>
      <c r="CB18" s="41">
        <f t="shared" si="46"/>
        <v>4.0035229591836732</v>
      </c>
      <c r="CC18" s="41">
        <f t="shared" si="46"/>
        <v>4.0456653061224488</v>
      </c>
      <c r="CD18" s="41">
        <f t="shared" si="46"/>
        <v>4.0878076530612244</v>
      </c>
      <c r="CE18" s="41">
        <f t="shared" si="46"/>
        <v>4.12995</v>
      </c>
      <c r="CF18" s="41">
        <f t="shared" si="46"/>
        <v>4.1720923469387747</v>
      </c>
      <c r="CG18" s="42">
        <f t="shared" si="46"/>
        <v>4.2142346938775512</v>
      </c>
      <c r="CI18" s="39">
        <v>12</v>
      </c>
      <c r="CJ18" s="40">
        <f t="shared" si="42"/>
        <v>5.6150800200000015</v>
      </c>
      <c r="CK18" s="41">
        <f t="shared" si="47"/>
        <v>5.6150800200000015</v>
      </c>
      <c r="CL18" s="41">
        <f t="shared" si="47"/>
        <v>5.6150800200000015</v>
      </c>
      <c r="CM18" s="41">
        <f t="shared" si="47"/>
        <v>5.6150800200000015</v>
      </c>
      <c r="CN18" s="41">
        <f t="shared" si="47"/>
        <v>5.6150800200000015</v>
      </c>
      <c r="CO18" s="41">
        <f t="shared" si="47"/>
        <v>5.6150800200000015</v>
      </c>
      <c r="CP18" s="41">
        <f t="shared" si="47"/>
        <v>5.6150800200000015</v>
      </c>
      <c r="CQ18" s="41">
        <f t="shared" si="47"/>
        <v>5.6150800200000015</v>
      </c>
      <c r="CR18" s="41">
        <f t="shared" si="47"/>
        <v>5.6150800200000015</v>
      </c>
      <c r="CS18" s="41">
        <f t="shared" si="47"/>
        <v>5.6150800200000015</v>
      </c>
      <c r="CT18" s="41">
        <f t="shared" si="47"/>
        <v>5.6150800200000015</v>
      </c>
      <c r="CU18" s="41">
        <f t="shared" si="48"/>
        <v>5.6150800200000015</v>
      </c>
      <c r="CV18" s="41">
        <f t="shared" si="48"/>
        <v>5.6150800200000015</v>
      </c>
      <c r="CW18" s="41">
        <f t="shared" si="48"/>
        <v>5.6150800200000015</v>
      </c>
      <c r="CX18" s="41">
        <f t="shared" si="48"/>
        <v>5.6150800200000015</v>
      </c>
      <c r="CY18" s="41">
        <f t="shared" si="48"/>
        <v>5.6150800200000015</v>
      </c>
      <c r="CZ18" s="41">
        <f t="shared" si="48"/>
        <v>5.6150800200000015</v>
      </c>
      <c r="DA18" s="42">
        <f t="shared" si="48"/>
        <v>5.6150800200000015</v>
      </c>
    </row>
    <row r="19" spans="2:105" x14ac:dyDescent="0.25">
      <c r="B19" s="39">
        <v>13</v>
      </c>
      <c r="C19" s="40">
        <f t="shared" si="0"/>
        <v>10.964469026548674</v>
      </c>
      <c r="D19" s="41">
        <f t="shared" si="41"/>
        <v>10.964469026548672</v>
      </c>
      <c r="E19" s="41">
        <f t="shared" si="1"/>
        <v>10.964469026548674</v>
      </c>
      <c r="F19" s="41">
        <f t="shared" si="2"/>
        <v>10.964469026548674</v>
      </c>
      <c r="G19" s="41">
        <f t="shared" si="3"/>
        <v>10.964469026548674</v>
      </c>
      <c r="H19" s="41">
        <f t="shared" si="4"/>
        <v>10.964469026548672</v>
      </c>
      <c r="I19" s="41">
        <f t="shared" si="5"/>
        <v>10.964469026548674</v>
      </c>
      <c r="J19" s="41">
        <f t="shared" si="6"/>
        <v>10.964469026548672</v>
      </c>
      <c r="K19" s="41">
        <f t="shared" si="7"/>
        <v>10.964469026548672</v>
      </c>
      <c r="L19" s="41">
        <f t="shared" si="8"/>
        <v>10.964469026548674</v>
      </c>
      <c r="M19" s="41">
        <f t="shared" si="9"/>
        <v>10.964469026548674</v>
      </c>
      <c r="N19" s="41">
        <f t="shared" si="10"/>
        <v>10.964469026548674</v>
      </c>
      <c r="O19" s="41">
        <f t="shared" si="11"/>
        <v>10.964469026548672</v>
      </c>
      <c r="P19" s="41">
        <f t="shared" si="12"/>
        <v>10.964469026548674</v>
      </c>
      <c r="Q19" s="41">
        <f t="shared" si="13"/>
        <v>10.964469026548672</v>
      </c>
      <c r="R19" s="41">
        <f t="shared" si="14"/>
        <v>10.964469026548674</v>
      </c>
      <c r="S19" s="41">
        <f t="shared" si="15"/>
        <v>10.964469026548674</v>
      </c>
      <c r="T19" s="42">
        <f t="shared" si="16"/>
        <v>10.964469026548674</v>
      </c>
      <c r="V19" s="39">
        <v>13</v>
      </c>
      <c r="W19" s="40">
        <f t="shared" si="17"/>
        <v>17.75853620783133</v>
      </c>
      <c r="X19" s="41">
        <f t="shared" si="18"/>
        <v>17.547125062500005</v>
      </c>
      <c r="Y19" s="41">
        <f t="shared" si="19"/>
        <v>17.340688297058829</v>
      </c>
      <c r="Z19" s="41">
        <f t="shared" si="20"/>
        <v>17.139052386627913</v>
      </c>
      <c r="AA19" s="41">
        <f t="shared" si="21"/>
        <v>16.942051784482764</v>
      </c>
      <c r="AB19" s="41">
        <f t="shared" si="22"/>
        <v>16.749528468750004</v>
      </c>
      <c r="AC19" s="41">
        <f t="shared" si="23"/>
        <v>16.561331519662925</v>
      </c>
      <c r="AD19" s="41">
        <f t="shared" si="24"/>
        <v>16.377316725000004</v>
      </c>
      <c r="AE19" s="41">
        <f t="shared" si="25"/>
        <v>16.197346211538463</v>
      </c>
      <c r="AF19" s="41">
        <f t="shared" si="26"/>
        <v>16.021288100543483</v>
      </c>
      <c r="AG19" s="41">
        <f t="shared" si="27"/>
        <v>15.849016185483878</v>
      </c>
      <c r="AH19" s="41">
        <f t="shared" si="28"/>
        <v>15.680409630319156</v>
      </c>
      <c r="AI19" s="41">
        <f t="shared" si="29"/>
        <v>15.515352686842109</v>
      </c>
      <c r="AJ19" s="41">
        <f t="shared" si="30"/>
        <v>15.353734429687506</v>
      </c>
      <c r="AK19" s="41">
        <f t="shared" si="31"/>
        <v>15.195448507731962</v>
      </c>
      <c r="AL19" s="41">
        <f t="shared" si="32"/>
        <v>15.04039291071429</v>
      </c>
      <c r="AM19" s="41">
        <f t="shared" si="33"/>
        <v>14.888469750000006</v>
      </c>
      <c r="AN19" s="42">
        <f t="shared" si="34"/>
        <v>14.739585052500004</v>
      </c>
      <c r="AR19" s="39">
        <v>13</v>
      </c>
      <c r="AS19" s="40">
        <f t="shared" si="43"/>
        <v>0.31955706984667798</v>
      </c>
      <c r="AT19" s="41">
        <f t="shared" si="43"/>
        <v>0.32340715502555362</v>
      </c>
      <c r="AU19" s="41">
        <f t="shared" si="43"/>
        <v>0.32725724020442926</v>
      </c>
      <c r="AV19" s="41">
        <f t="shared" si="43"/>
        <v>0.3311073253833049</v>
      </c>
      <c r="AW19" s="41">
        <f t="shared" si="43"/>
        <v>0.33495741056218054</v>
      </c>
      <c r="AX19" s="41">
        <f t="shared" si="43"/>
        <v>0.33880749574105617</v>
      </c>
      <c r="AY19" s="41">
        <f t="shared" si="43"/>
        <v>0.34265758091993181</v>
      </c>
      <c r="AZ19" s="41">
        <f t="shared" si="43"/>
        <v>0.34650766609880745</v>
      </c>
      <c r="BA19" s="41">
        <f t="shared" si="43"/>
        <v>0.35035775127768315</v>
      </c>
      <c r="BB19" s="41">
        <f t="shared" si="43"/>
        <v>0.35420783645655873</v>
      </c>
      <c r="BC19" s="41">
        <f t="shared" si="44"/>
        <v>0.35805792163543432</v>
      </c>
      <c r="BD19" s="41">
        <f t="shared" si="44"/>
        <v>0.36190800681430996</v>
      </c>
      <c r="BE19" s="41">
        <f t="shared" si="44"/>
        <v>0.36575809199318565</v>
      </c>
      <c r="BF19" s="41">
        <f t="shared" si="44"/>
        <v>0.36960817717206124</v>
      </c>
      <c r="BG19" s="41">
        <f t="shared" si="44"/>
        <v>0.37345826235093693</v>
      </c>
      <c r="BH19" s="41">
        <f t="shared" si="44"/>
        <v>0.37730834752981257</v>
      </c>
      <c r="BI19" s="41">
        <f t="shared" si="44"/>
        <v>0.38115843270868816</v>
      </c>
      <c r="BJ19" s="42">
        <f t="shared" si="44"/>
        <v>0.38500851788756385</v>
      </c>
      <c r="BO19" s="39">
        <v>13</v>
      </c>
      <c r="BP19" s="40">
        <f t="shared" si="45"/>
        <v>3.503773594548552</v>
      </c>
      <c r="BQ19" s="41">
        <f t="shared" si="45"/>
        <v>3.5459877342419075</v>
      </c>
      <c r="BR19" s="41">
        <f t="shared" si="45"/>
        <v>3.5882018739352639</v>
      </c>
      <c r="BS19" s="41">
        <f t="shared" si="45"/>
        <v>3.6304160136286199</v>
      </c>
      <c r="BT19" s="41">
        <f t="shared" si="45"/>
        <v>3.6726301533219758</v>
      </c>
      <c r="BU19" s="41">
        <f t="shared" si="45"/>
        <v>3.7148442930153318</v>
      </c>
      <c r="BV19" s="41">
        <f t="shared" si="45"/>
        <v>3.7570584327086882</v>
      </c>
      <c r="BW19" s="41">
        <f t="shared" si="45"/>
        <v>3.7992725724020437</v>
      </c>
      <c r="BX19" s="41">
        <f t="shared" si="45"/>
        <v>3.8414867120954002</v>
      </c>
      <c r="BY19" s="41">
        <f t="shared" si="45"/>
        <v>3.8837008517887561</v>
      </c>
      <c r="BZ19" s="41">
        <f t="shared" si="46"/>
        <v>3.9259149914821116</v>
      </c>
      <c r="CA19" s="41">
        <f t="shared" si="46"/>
        <v>3.9681291311754681</v>
      </c>
      <c r="CB19" s="41">
        <f t="shared" si="46"/>
        <v>4.010343270868824</v>
      </c>
      <c r="CC19" s="41">
        <f t="shared" si="46"/>
        <v>4.05255741056218</v>
      </c>
      <c r="CD19" s="41">
        <f t="shared" si="46"/>
        <v>4.094771550255536</v>
      </c>
      <c r="CE19" s="41">
        <f t="shared" si="46"/>
        <v>4.1369856899488928</v>
      </c>
      <c r="CF19" s="41">
        <f t="shared" si="46"/>
        <v>4.1791998296422479</v>
      </c>
      <c r="CG19" s="42">
        <f t="shared" si="46"/>
        <v>4.2214139693356048</v>
      </c>
      <c r="CI19" s="39">
        <v>13</v>
      </c>
      <c r="CJ19" s="40">
        <f t="shared" si="42"/>
        <v>5.6748657953407164</v>
      </c>
      <c r="CK19" s="41">
        <f t="shared" si="47"/>
        <v>5.6748657953407164</v>
      </c>
      <c r="CL19" s="41">
        <f t="shared" si="47"/>
        <v>5.6748657953407164</v>
      </c>
      <c r="CM19" s="41">
        <f t="shared" si="47"/>
        <v>5.6748657953407164</v>
      </c>
      <c r="CN19" s="41">
        <f t="shared" si="47"/>
        <v>5.6748657953407164</v>
      </c>
      <c r="CO19" s="41">
        <f t="shared" si="47"/>
        <v>5.6748657953407164</v>
      </c>
      <c r="CP19" s="41">
        <f t="shared" si="47"/>
        <v>5.6748657953407164</v>
      </c>
      <c r="CQ19" s="41">
        <f t="shared" si="47"/>
        <v>5.6748657953407164</v>
      </c>
      <c r="CR19" s="41">
        <f t="shared" si="47"/>
        <v>5.6748657953407164</v>
      </c>
      <c r="CS19" s="41">
        <f t="shared" si="47"/>
        <v>5.6748657953407164</v>
      </c>
      <c r="CT19" s="41">
        <f t="shared" si="47"/>
        <v>5.6748657953407164</v>
      </c>
      <c r="CU19" s="41">
        <f t="shared" si="48"/>
        <v>5.6748657953407164</v>
      </c>
      <c r="CV19" s="41">
        <f t="shared" si="48"/>
        <v>5.6748657953407164</v>
      </c>
      <c r="CW19" s="41">
        <f t="shared" si="48"/>
        <v>5.6748657953407164</v>
      </c>
      <c r="CX19" s="41">
        <f t="shared" si="48"/>
        <v>5.6748657953407164</v>
      </c>
      <c r="CY19" s="41">
        <f t="shared" si="48"/>
        <v>5.6748657953407164</v>
      </c>
      <c r="CZ19" s="41">
        <f t="shared" si="48"/>
        <v>5.6748657953407164</v>
      </c>
      <c r="DA19" s="42">
        <f t="shared" si="48"/>
        <v>5.6748657953407164</v>
      </c>
    </row>
    <row r="20" spans="2:105" x14ac:dyDescent="0.25">
      <c r="B20" s="39">
        <v>14</v>
      </c>
      <c r="C20" s="40">
        <f t="shared" si="0"/>
        <v>10.868289473684209</v>
      </c>
      <c r="D20" s="41">
        <f t="shared" si="41"/>
        <v>10.868289473684209</v>
      </c>
      <c r="E20" s="41">
        <f t="shared" si="1"/>
        <v>10.868289473684211</v>
      </c>
      <c r="F20" s="41">
        <f t="shared" si="2"/>
        <v>10.868289473684209</v>
      </c>
      <c r="G20" s="41">
        <f t="shared" si="3"/>
        <v>10.868289473684209</v>
      </c>
      <c r="H20" s="41">
        <f t="shared" si="4"/>
        <v>10.868289473684209</v>
      </c>
      <c r="I20" s="41">
        <f t="shared" si="5"/>
        <v>10.868289473684209</v>
      </c>
      <c r="J20" s="41">
        <f t="shared" si="6"/>
        <v>10.868289473684207</v>
      </c>
      <c r="K20" s="41">
        <f t="shared" si="7"/>
        <v>10.868289473684209</v>
      </c>
      <c r="L20" s="41">
        <f t="shared" si="8"/>
        <v>10.868289473684207</v>
      </c>
      <c r="M20" s="41">
        <f t="shared" si="9"/>
        <v>10.868289473684209</v>
      </c>
      <c r="N20" s="41">
        <f t="shared" si="10"/>
        <v>10.868289473684209</v>
      </c>
      <c r="O20" s="41">
        <f t="shared" si="11"/>
        <v>10.868289473684209</v>
      </c>
      <c r="P20" s="41">
        <f t="shared" si="12"/>
        <v>10.868289473684211</v>
      </c>
      <c r="Q20" s="41">
        <f t="shared" si="13"/>
        <v>10.868289473684209</v>
      </c>
      <c r="R20" s="41">
        <f t="shared" si="14"/>
        <v>10.868289473684207</v>
      </c>
      <c r="S20" s="41">
        <f t="shared" si="15"/>
        <v>10.868289473684209</v>
      </c>
      <c r="T20" s="42">
        <f t="shared" si="16"/>
        <v>10.868289473684207</v>
      </c>
      <c r="V20" s="39">
        <v>14</v>
      </c>
      <c r="W20" s="40">
        <f t="shared" si="17"/>
        <v>17.75853620783133</v>
      </c>
      <c r="X20" s="41">
        <f t="shared" si="18"/>
        <v>17.547125062500005</v>
      </c>
      <c r="Y20" s="41">
        <f t="shared" si="19"/>
        <v>17.340688297058826</v>
      </c>
      <c r="Z20" s="41">
        <f t="shared" si="20"/>
        <v>17.13905238662791</v>
      </c>
      <c r="AA20" s="41">
        <f t="shared" si="21"/>
        <v>16.942051784482761</v>
      </c>
      <c r="AB20" s="41">
        <f t="shared" si="22"/>
        <v>16.74952846875</v>
      </c>
      <c r="AC20" s="41">
        <f t="shared" si="23"/>
        <v>16.561331519662922</v>
      </c>
      <c r="AD20" s="41">
        <f t="shared" si="24"/>
        <v>16.377316725</v>
      </c>
      <c r="AE20" s="41">
        <f t="shared" si="25"/>
        <v>16.197346211538463</v>
      </c>
      <c r="AF20" s="41">
        <f t="shared" si="26"/>
        <v>16.02128810054348</v>
      </c>
      <c r="AG20" s="41">
        <f t="shared" si="27"/>
        <v>15.849016185483874</v>
      </c>
      <c r="AH20" s="41">
        <f t="shared" si="28"/>
        <v>15.680409630319149</v>
      </c>
      <c r="AI20" s="41">
        <f t="shared" si="29"/>
        <v>15.515352686842109</v>
      </c>
      <c r="AJ20" s="41">
        <f t="shared" si="30"/>
        <v>15.353734429687503</v>
      </c>
      <c r="AK20" s="41">
        <f t="shared" si="31"/>
        <v>15.19544850773196</v>
      </c>
      <c r="AL20" s="41">
        <f t="shared" si="32"/>
        <v>15.040392910714285</v>
      </c>
      <c r="AM20" s="41">
        <f t="shared" si="33"/>
        <v>14.888469750000002</v>
      </c>
      <c r="AN20" s="42">
        <f t="shared" si="34"/>
        <v>14.739585052500003</v>
      </c>
      <c r="AR20" s="39">
        <v>14</v>
      </c>
      <c r="AS20" s="40">
        <f t="shared" si="43"/>
        <v>0.32293515358361774</v>
      </c>
      <c r="AT20" s="41">
        <f t="shared" si="43"/>
        <v>0.3268259385665529</v>
      </c>
      <c r="AU20" s="41">
        <f t="shared" si="43"/>
        <v>0.33071672354948806</v>
      </c>
      <c r="AV20" s="41">
        <f t="shared" si="43"/>
        <v>0.33460750853242321</v>
      </c>
      <c r="AW20" s="41">
        <f t="shared" si="43"/>
        <v>0.33849829351535837</v>
      </c>
      <c r="AX20" s="41">
        <f t="shared" si="43"/>
        <v>0.34238907849829353</v>
      </c>
      <c r="AY20" s="41">
        <f t="shared" si="43"/>
        <v>0.34627986348122869</v>
      </c>
      <c r="AZ20" s="41">
        <f t="shared" si="43"/>
        <v>0.3501706484641639</v>
      </c>
      <c r="BA20" s="41">
        <f t="shared" si="43"/>
        <v>0.35406143344709901</v>
      </c>
      <c r="BB20" s="41">
        <f t="shared" si="43"/>
        <v>0.35795221843003416</v>
      </c>
      <c r="BC20" s="41">
        <f t="shared" si="44"/>
        <v>0.36184300341296927</v>
      </c>
      <c r="BD20" s="41">
        <f t="shared" si="44"/>
        <v>0.36573378839590448</v>
      </c>
      <c r="BE20" s="41">
        <f t="shared" si="44"/>
        <v>0.36962457337883958</v>
      </c>
      <c r="BF20" s="41">
        <f t="shared" si="44"/>
        <v>0.37351535836177474</v>
      </c>
      <c r="BG20" s="41">
        <f t="shared" si="44"/>
        <v>0.3774061433447099</v>
      </c>
      <c r="BH20" s="41">
        <f t="shared" si="44"/>
        <v>0.38129692832764511</v>
      </c>
      <c r="BI20" s="41">
        <f t="shared" si="44"/>
        <v>0.38518771331058022</v>
      </c>
      <c r="BJ20" s="42">
        <f t="shared" si="44"/>
        <v>0.38907849829351537</v>
      </c>
      <c r="BO20" s="39">
        <v>14</v>
      </c>
      <c r="BP20" s="40">
        <f t="shared" si="45"/>
        <v>3.5097527303754261</v>
      </c>
      <c r="BQ20" s="41">
        <f t="shared" si="45"/>
        <v>3.5520389078498287</v>
      </c>
      <c r="BR20" s="41">
        <f t="shared" si="45"/>
        <v>3.5943250853242321</v>
      </c>
      <c r="BS20" s="41">
        <f t="shared" si="45"/>
        <v>3.6366112627986342</v>
      </c>
      <c r="BT20" s="41">
        <f t="shared" si="45"/>
        <v>3.6788974402730372</v>
      </c>
      <c r="BU20" s="41">
        <f t="shared" si="45"/>
        <v>3.7211836177474398</v>
      </c>
      <c r="BV20" s="41">
        <f t="shared" si="45"/>
        <v>3.7634697952218428</v>
      </c>
      <c r="BW20" s="41">
        <f t="shared" si="45"/>
        <v>3.8057559726962453</v>
      </c>
      <c r="BX20" s="41">
        <f t="shared" si="45"/>
        <v>3.8480421501706483</v>
      </c>
      <c r="BY20" s="41">
        <f t="shared" si="45"/>
        <v>3.8903283276450504</v>
      </c>
      <c r="BZ20" s="41">
        <f t="shared" si="46"/>
        <v>3.932614505119453</v>
      </c>
      <c r="CA20" s="41">
        <f t="shared" si="46"/>
        <v>3.9749006825938564</v>
      </c>
      <c r="CB20" s="41">
        <f t="shared" si="46"/>
        <v>4.017186860068259</v>
      </c>
      <c r="CC20" s="41">
        <f t="shared" si="46"/>
        <v>4.059473037542662</v>
      </c>
      <c r="CD20" s="41">
        <f t="shared" si="46"/>
        <v>4.1017592150170641</v>
      </c>
      <c r="CE20" s="41">
        <f t="shared" si="46"/>
        <v>4.1440453924914671</v>
      </c>
      <c r="CF20" s="41">
        <f t="shared" si="46"/>
        <v>4.1863315699658701</v>
      </c>
      <c r="CG20" s="42">
        <f t="shared" si="46"/>
        <v>4.2286177474402722</v>
      </c>
      <c r="CI20" s="39">
        <v>14</v>
      </c>
      <c r="CJ20" s="40">
        <f t="shared" si="42"/>
        <v>5.7348556176962466</v>
      </c>
      <c r="CK20" s="41">
        <f t="shared" si="47"/>
        <v>5.7348556176962466</v>
      </c>
      <c r="CL20" s="41">
        <f t="shared" si="47"/>
        <v>5.7348556176962466</v>
      </c>
      <c r="CM20" s="41">
        <f t="shared" si="47"/>
        <v>5.7348556176962466</v>
      </c>
      <c r="CN20" s="41">
        <f t="shared" si="47"/>
        <v>5.7348556176962466</v>
      </c>
      <c r="CO20" s="41">
        <f t="shared" si="47"/>
        <v>5.7348556176962466</v>
      </c>
      <c r="CP20" s="41">
        <f t="shared" si="47"/>
        <v>5.7348556176962466</v>
      </c>
      <c r="CQ20" s="41">
        <f t="shared" si="47"/>
        <v>5.7348556176962466</v>
      </c>
      <c r="CR20" s="41">
        <f t="shared" si="47"/>
        <v>5.7348556176962466</v>
      </c>
      <c r="CS20" s="41">
        <f t="shared" si="47"/>
        <v>5.7348556176962466</v>
      </c>
      <c r="CT20" s="41">
        <f t="shared" si="47"/>
        <v>5.7348556176962466</v>
      </c>
      <c r="CU20" s="41">
        <f t="shared" si="48"/>
        <v>5.7348556176962466</v>
      </c>
      <c r="CV20" s="41">
        <f t="shared" si="48"/>
        <v>5.7348556176962466</v>
      </c>
      <c r="CW20" s="41">
        <f t="shared" si="48"/>
        <v>5.7348556176962466</v>
      </c>
      <c r="CX20" s="41">
        <f t="shared" si="48"/>
        <v>5.7348556176962466</v>
      </c>
      <c r="CY20" s="41">
        <f t="shared" si="48"/>
        <v>5.7348556176962466</v>
      </c>
      <c r="CZ20" s="41">
        <f t="shared" si="48"/>
        <v>5.7348556176962466</v>
      </c>
      <c r="DA20" s="42">
        <f t="shared" si="48"/>
        <v>5.7348556176962466</v>
      </c>
    </row>
    <row r="21" spans="2:105" x14ac:dyDescent="0.25">
      <c r="B21" s="39">
        <v>15</v>
      </c>
      <c r="C21" s="40">
        <f t="shared" si="0"/>
        <v>10.773782608695653</v>
      </c>
      <c r="D21" s="41">
        <f t="shared" si="41"/>
        <v>10.773782608695653</v>
      </c>
      <c r="E21" s="41">
        <f t="shared" si="1"/>
        <v>10.773782608695653</v>
      </c>
      <c r="F21" s="41">
        <f t="shared" si="2"/>
        <v>10.773782608695653</v>
      </c>
      <c r="G21" s="41">
        <f t="shared" si="3"/>
        <v>10.773782608695653</v>
      </c>
      <c r="H21" s="41">
        <f t="shared" si="4"/>
        <v>10.773782608695651</v>
      </c>
      <c r="I21" s="41">
        <f t="shared" si="5"/>
        <v>10.773782608695655</v>
      </c>
      <c r="J21" s="41">
        <f t="shared" si="6"/>
        <v>10.773782608695651</v>
      </c>
      <c r="K21" s="41">
        <f t="shared" si="7"/>
        <v>10.773782608695651</v>
      </c>
      <c r="L21" s="41">
        <f t="shared" si="8"/>
        <v>10.773782608695651</v>
      </c>
      <c r="M21" s="41">
        <f t="shared" si="9"/>
        <v>10.773782608695651</v>
      </c>
      <c r="N21" s="41">
        <f t="shared" si="10"/>
        <v>10.773782608695653</v>
      </c>
      <c r="O21" s="41">
        <f t="shared" si="11"/>
        <v>10.773782608695653</v>
      </c>
      <c r="P21" s="41">
        <f t="shared" si="12"/>
        <v>10.773782608695653</v>
      </c>
      <c r="Q21" s="41">
        <f t="shared" si="13"/>
        <v>10.773782608695651</v>
      </c>
      <c r="R21" s="41">
        <f t="shared" si="14"/>
        <v>10.773782608695651</v>
      </c>
      <c r="S21" s="41">
        <f t="shared" si="15"/>
        <v>10.773782608695653</v>
      </c>
      <c r="T21" s="42">
        <f t="shared" si="16"/>
        <v>10.773782608695653</v>
      </c>
      <c r="V21" s="39">
        <v>15</v>
      </c>
      <c r="W21" s="40">
        <f t="shared" si="17"/>
        <v>17.75853620783133</v>
      </c>
      <c r="X21" s="41">
        <f t="shared" si="18"/>
        <v>17.547125062500005</v>
      </c>
      <c r="Y21" s="41">
        <f t="shared" si="19"/>
        <v>17.340688297058829</v>
      </c>
      <c r="Z21" s="41">
        <f t="shared" si="20"/>
        <v>17.13905238662791</v>
      </c>
      <c r="AA21" s="41">
        <f t="shared" si="21"/>
        <v>16.942051784482761</v>
      </c>
      <c r="AB21" s="41">
        <f t="shared" si="22"/>
        <v>16.749528468750004</v>
      </c>
      <c r="AC21" s="41">
        <f t="shared" si="23"/>
        <v>16.561331519662925</v>
      </c>
      <c r="AD21" s="41">
        <f t="shared" si="24"/>
        <v>16.377316725000004</v>
      </c>
      <c r="AE21" s="41">
        <f t="shared" si="25"/>
        <v>16.197346211538463</v>
      </c>
      <c r="AF21" s="41">
        <f t="shared" si="26"/>
        <v>16.02128810054348</v>
      </c>
      <c r="AG21" s="41">
        <f t="shared" si="27"/>
        <v>15.849016185483874</v>
      </c>
      <c r="AH21" s="41">
        <f t="shared" si="28"/>
        <v>15.680409630319152</v>
      </c>
      <c r="AI21" s="41">
        <f t="shared" si="29"/>
        <v>15.51535268684211</v>
      </c>
      <c r="AJ21" s="41">
        <f t="shared" si="30"/>
        <v>15.353734429687504</v>
      </c>
      <c r="AK21" s="41">
        <f t="shared" si="31"/>
        <v>15.19544850773196</v>
      </c>
      <c r="AL21" s="41">
        <f t="shared" si="32"/>
        <v>15.040392910714287</v>
      </c>
      <c r="AM21" s="41">
        <f t="shared" si="33"/>
        <v>14.888469750000004</v>
      </c>
      <c r="AN21" s="42">
        <f t="shared" si="34"/>
        <v>14.739585052500003</v>
      </c>
      <c r="AR21" s="39">
        <v>15</v>
      </c>
      <c r="AS21" s="40">
        <f t="shared" si="43"/>
        <v>0.32632478632478629</v>
      </c>
      <c r="AT21" s="41">
        <f t="shared" si="43"/>
        <v>0.33025641025641023</v>
      </c>
      <c r="AU21" s="41">
        <f t="shared" si="43"/>
        <v>0.33418803418803417</v>
      </c>
      <c r="AV21" s="41">
        <f t="shared" si="43"/>
        <v>0.33811965811965811</v>
      </c>
      <c r="AW21" s="41">
        <f t="shared" si="43"/>
        <v>0.34205128205128205</v>
      </c>
      <c r="AX21" s="41">
        <f t="shared" si="43"/>
        <v>0.34598290598290599</v>
      </c>
      <c r="AY21" s="41">
        <f t="shared" si="43"/>
        <v>0.34991452991452987</v>
      </c>
      <c r="AZ21" s="41">
        <f t="shared" si="43"/>
        <v>0.35384615384615387</v>
      </c>
      <c r="BA21" s="41">
        <f t="shared" si="43"/>
        <v>0.35777777777777781</v>
      </c>
      <c r="BB21" s="41">
        <f t="shared" si="43"/>
        <v>0.36170940170940175</v>
      </c>
      <c r="BC21" s="41">
        <f t="shared" si="44"/>
        <v>0.36564102564102563</v>
      </c>
      <c r="BD21" s="41">
        <f t="shared" si="44"/>
        <v>0.36957264957264957</v>
      </c>
      <c r="BE21" s="41">
        <f t="shared" si="44"/>
        <v>0.37350427350427345</v>
      </c>
      <c r="BF21" s="41">
        <f t="shared" si="44"/>
        <v>0.37743589743589739</v>
      </c>
      <c r="BG21" s="41">
        <f t="shared" si="44"/>
        <v>0.38136752136752139</v>
      </c>
      <c r="BH21" s="41">
        <f t="shared" si="44"/>
        <v>0.38529914529914533</v>
      </c>
      <c r="BI21" s="41">
        <f t="shared" si="44"/>
        <v>0.38923076923076921</v>
      </c>
      <c r="BJ21" s="42">
        <f t="shared" si="44"/>
        <v>0.39316239316239315</v>
      </c>
      <c r="BO21" s="39">
        <v>15</v>
      </c>
      <c r="BP21" s="40">
        <f t="shared" si="45"/>
        <v>3.5157523076923076</v>
      </c>
      <c r="BQ21" s="41">
        <f t="shared" si="45"/>
        <v>3.558110769230769</v>
      </c>
      <c r="BR21" s="41">
        <f t="shared" si="45"/>
        <v>3.6004692307692308</v>
      </c>
      <c r="BS21" s="41">
        <f t="shared" si="45"/>
        <v>3.6428276923076921</v>
      </c>
      <c r="BT21" s="41">
        <f t="shared" si="45"/>
        <v>3.6851861538461539</v>
      </c>
      <c r="BU21" s="41">
        <f t="shared" si="45"/>
        <v>3.7275446153846152</v>
      </c>
      <c r="BV21" s="41">
        <f t="shared" si="45"/>
        <v>3.769903076923077</v>
      </c>
      <c r="BW21" s="41">
        <f t="shared" si="45"/>
        <v>3.8122615384615384</v>
      </c>
      <c r="BX21" s="41">
        <f t="shared" si="45"/>
        <v>3.8546200000000002</v>
      </c>
      <c r="BY21" s="41">
        <f t="shared" si="45"/>
        <v>3.8969784615384615</v>
      </c>
      <c r="BZ21" s="41">
        <f t="shared" si="46"/>
        <v>3.9393369230769224</v>
      </c>
      <c r="CA21" s="41">
        <f t="shared" si="46"/>
        <v>3.9816953846153846</v>
      </c>
      <c r="CB21" s="41">
        <f t="shared" si="46"/>
        <v>4.024053846153846</v>
      </c>
      <c r="CC21" s="41">
        <f t="shared" si="46"/>
        <v>4.0664123076923078</v>
      </c>
      <c r="CD21" s="41">
        <f t="shared" si="46"/>
        <v>4.1087707692307687</v>
      </c>
      <c r="CE21" s="41">
        <f t="shared" si="46"/>
        <v>4.1511292307692305</v>
      </c>
      <c r="CF21" s="41">
        <f t="shared" si="46"/>
        <v>4.1934876923076922</v>
      </c>
      <c r="CG21" s="42">
        <f t="shared" si="46"/>
        <v>4.235846153846154</v>
      </c>
      <c r="CI21" s="39">
        <v>15</v>
      </c>
      <c r="CJ21" s="40">
        <f t="shared" si="42"/>
        <v>5.7950505334615396</v>
      </c>
      <c r="CK21" s="41">
        <f t="shared" si="47"/>
        <v>5.7950505334615396</v>
      </c>
      <c r="CL21" s="41">
        <f t="shared" si="47"/>
        <v>5.7950505334615396</v>
      </c>
      <c r="CM21" s="41">
        <f t="shared" si="47"/>
        <v>5.7950505334615396</v>
      </c>
      <c r="CN21" s="41">
        <f t="shared" si="47"/>
        <v>5.7950505334615396</v>
      </c>
      <c r="CO21" s="41">
        <f t="shared" si="47"/>
        <v>5.7950505334615396</v>
      </c>
      <c r="CP21" s="41">
        <f t="shared" si="47"/>
        <v>5.7950505334615396</v>
      </c>
      <c r="CQ21" s="41">
        <f t="shared" si="47"/>
        <v>5.7950505334615396</v>
      </c>
      <c r="CR21" s="41">
        <f t="shared" si="47"/>
        <v>5.7950505334615396</v>
      </c>
      <c r="CS21" s="41">
        <f t="shared" si="47"/>
        <v>5.7950505334615396</v>
      </c>
      <c r="CT21" s="41">
        <f t="shared" si="47"/>
        <v>5.7950505334615396</v>
      </c>
      <c r="CU21" s="41">
        <f t="shared" si="48"/>
        <v>5.7950505334615396</v>
      </c>
      <c r="CV21" s="41">
        <f t="shared" si="48"/>
        <v>5.7950505334615396</v>
      </c>
      <c r="CW21" s="41">
        <f t="shared" si="48"/>
        <v>5.7950505334615396</v>
      </c>
      <c r="CX21" s="41">
        <f t="shared" si="48"/>
        <v>5.7950505334615396</v>
      </c>
      <c r="CY21" s="41">
        <f t="shared" si="48"/>
        <v>5.7950505334615396</v>
      </c>
      <c r="CZ21" s="41">
        <f t="shared" si="48"/>
        <v>5.7950505334615396</v>
      </c>
      <c r="DA21" s="42">
        <f t="shared" si="48"/>
        <v>5.7950505334615396</v>
      </c>
    </row>
    <row r="22" spans="2:105" x14ac:dyDescent="0.25">
      <c r="B22" s="39">
        <v>16</v>
      </c>
      <c r="C22" s="40">
        <f t="shared" ref="C22:C52" si="49">(BP22/AS22)</f>
        <v>10.680905172413793</v>
      </c>
      <c r="D22" s="41">
        <f t="shared" ref="D22:D52" si="50">(BQ22/AT22)</f>
        <v>10.680905172413793</v>
      </c>
      <c r="E22" s="41">
        <f t="shared" ref="E22:E52" si="51">(BR22/AU22)</f>
        <v>10.680905172413794</v>
      </c>
      <c r="F22" s="41">
        <f t="shared" ref="F22:F52" si="52">(BS22/AV22)</f>
        <v>10.680905172413793</v>
      </c>
      <c r="G22" s="41">
        <f t="shared" ref="G22:G52" si="53">(BT22/AW22)</f>
        <v>10.680905172413794</v>
      </c>
      <c r="H22" s="41">
        <f t="shared" ref="H22:H52" si="54">(BU22/AX22)</f>
        <v>10.680905172413793</v>
      </c>
      <c r="I22" s="41">
        <f t="shared" ref="I22:I52" si="55">(BV22/AY22)</f>
        <v>10.680905172413793</v>
      </c>
      <c r="J22" s="41">
        <f t="shared" ref="J22:J52" si="56">(BW22/AZ22)</f>
        <v>10.680905172413791</v>
      </c>
      <c r="K22" s="41">
        <f t="shared" ref="K22:K52" si="57">(BX22/BA22)</f>
        <v>10.680905172413794</v>
      </c>
      <c r="L22" s="41">
        <f t="shared" ref="L22:L52" si="58">(BY22/BB22)</f>
        <v>10.680905172413794</v>
      </c>
      <c r="M22" s="41">
        <f t="shared" ref="M22:M52" si="59">(BZ22/BC22)</f>
        <v>10.680905172413793</v>
      </c>
      <c r="N22" s="41">
        <f t="shared" ref="N22:N52" si="60">(CA22/BD22)</f>
        <v>10.680905172413794</v>
      </c>
      <c r="O22" s="41">
        <f t="shared" ref="O22:O52" si="61">(CB22/BE22)</f>
        <v>10.680905172413793</v>
      </c>
      <c r="P22" s="41">
        <f t="shared" ref="P22:P52" si="62">(CC22/BF22)</f>
        <v>10.680905172413793</v>
      </c>
      <c r="Q22" s="41">
        <f t="shared" ref="Q22:Q52" si="63">(CD22/BG22)</f>
        <v>10.680905172413791</v>
      </c>
      <c r="R22" s="41">
        <f t="shared" ref="R22:R52" si="64">(CE22/BH22)</f>
        <v>10.680905172413793</v>
      </c>
      <c r="S22" s="41">
        <f t="shared" ref="S22:S56" si="65">(CF22/BI22)</f>
        <v>10.680905172413793</v>
      </c>
      <c r="T22" s="42">
        <f t="shared" si="16"/>
        <v>10.680905172413793</v>
      </c>
      <c r="V22" s="39">
        <v>16</v>
      </c>
      <c r="W22" s="40">
        <f t="shared" ref="W22:W52" si="66">(CJ22/AS22)</f>
        <v>17.758536207831327</v>
      </c>
      <c r="X22" s="41">
        <f t="shared" ref="X22:X52" si="67">(CK22/AT22)</f>
        <v>17.547125062500001</v>
      </c>
      <c r="Y22" s="41">
        <f t="shared" ref="Y22:Y52" si="68">(CL22/AU22)</f>
        <v>17.340688297058826</v>
      </c>
      <c r="Z22" s="41">
        <f t="shared" ref="Z22:Z52" si="69">(CM22/AV22)</f>
        <v>17.13905238662791</v>
      </c>
      <c r="AA22" s="41">
        <f t="shared" ref="AA22:AA52" si="70">(CN22/AW22)</f>
        <v>16.942051784482761</v>
      </c>
      <c r="AB22" s="41">
        <f t="shared" ref="AB22:AB52" si="71">(CO22/AX22)</f>
        <v>16.74952846875</v>
      </c>
      <c r="AC22" s="41">
        <f t="shared" ref="AC22:AC52" si="72">(CP22/AY22)</f>
        <v>16.561331519662922</v>
      </c>
      <c r="AD22" s="41">
        <f t="shared" ref="AD22:AD52" si="73">(CQ22/AZ22)</f>
        <v>16.377316725</v>
      </c>
      <c r="AE22" s="41">
        <f t="shared" ref="AE22:AE52" si="74">(CR22/BA22)</f>
        <v>16.197346211538466</v>
      </c>
      <c r="AF22" s="41">
        <f t="shared" ref="AF22:AF52" si="75">(CS22/BB22)</f>
        <v>16.02128810054348</v>
      </c>
      <c r="AG22" s="41">
        <f t="shared" ref="AG22:AG52" si="76">(CT22/BC22)</f>
        <v>15.849016185483874</v>
      </c>
      <c r="AH22" s="41">
        <f t="shared" ref="AH22:AH52" si="77">(CU22/BD22)</f>
        <v>15.680409630319152</v>
      </c>
      <c r="AI22" s="41">
        <f t="shared" ref="AI22:AI52" si="78">(CV22/BE22)</f>
        <v>15.515352686842107</v>
      </c>
      <c r="AJ22" s="41">
        <f t="shared" ref="AJ22:AJ52" si="79">(CW22/BF22)</f>
        <v>15.353734429687501</v>
      </c>
      <c r="AK22" s="41">
        <f t="shared" ref="AK22:AK52" si="80">(CX22/BG22)</f>
        <v>15.195448507731959</v>
      </c>
      <c r="AL22" s="41">
        <f t="shared" ref="AL22:AL52" si="81">(CY22/BH22)</f>
        <v>15.040392910714289</v>
      </c>
      <c r="AM22" s="41">
        <f t="shared" ref="AM22:AM56" si="82">(CZ22/BI22)</f>
        <v>14.888469750000002</v>
      </c>
      <c r="AN22" s="42">
        <f t="shared" si="34"/>
        <v>14.739585052500001</v>
      </c>
      <c r="AR22" s="39">
        <v>16</v>
      </c>
      <c r="AS22" s="40">
        <f t="shared" si="43"/>
        <v>0.32972602739726026</v>
      </c>
      <c r="AT22" s="41">
        <f t="shared" si="43"/>
        <v>0.33369863013698631</v>
      </c>
      <c r="AU22" s="41">
        <f t="shared" si="43"/>
        <v>0.3376712328767123</v>
      </c>
      <c r="AV22" s="41">
        <f t="shared" si="43"/>
        <v>0.34164383561643835</v>
      </c>
      <c r="AW22" s="41">
        <f t="shared" si="43"/>
        <v>0.34561643835616435</v>
      </c>
      <c r="AX22" s="41">
        <f t="shared" si="43"/>
        <v>0.3495890410958904</v>
      </c>
      <c r="AY22" s="41">
        <f t="shared" si="43"/>
        <v>0.35356164383561645</v>
      </c>
      <c r="AZ22" s="41">
        <f t="shared" si="43"/>
        <v>0.3575342465753425</v>
      </c>
      <c r="BA22" s="41">
        <f t="shared" si="43"/>
        <v>0.36150684931506843</v>
      </c>
      <c r="BB22" s="41">
        <f t="shared" si="43"/>
        <v>0.36547945205479448</v>
      </c>
      <c r="BC22" s="41">
        <f t="shared" si="44"/>
        <v>0.36945205479452048</v>
      </c>
      <c r="BD22" s="41">
        <f t="shared" si="44"/>
        <v>0.37342465753424653</v>
      </c>
      <c r="BE22" s="41">
        <f t="shared" si="44"/>
        <v>0.37739726027397258</v>
      </c>
      <c r="BF22" s="41">
        <f t="shared" si="44"/>
        <v>0.38136986301369863</v>
      </c>
      <c r="BG22" s="41">
        <f t="shared" si="44"/>
        <v>0.38534246575342468</v>
      </c>
      <c r="BH22" s="41">
        <f t="shared" si="44"/>
        <v>0.38931506849315062</v>
      </c>
      <c r="BI22" s="41">
        <f t="shared" si="44"/>
        <v>0.39328767123287667</v>
      </c>
      <c r="BJ22" s="42">
        <f t="shared" si="44"/>
        <v>0.39726027397260272</v>
      </c>
      <c r="BO22" s="39">
        <v>16</v>
      </c>
      <c r="BP22" s="40">
        <f t="shared" si="45"/>
        <v>3.5217724315068493</v>
      </c>
      <c r="BQ22" s="41">
        <f t="shared" si="45"/>
        <v>3.564203424657534</v>
      </c>
      <c r="BR22" s="41">
        <f t="shared" si="45"/>
        <v>3.6066344178082193</v>
      </c>
      <c r="BS22" s="41">
        <f t="shared" si="45"/>
        <v>3.649065410958904</v>
      </c>
      <c r="BT22" s="41">
        <f t="shared" si="45"/>
        <v>3.6914964041095892</v>
      </c>
      <c r="BU22" s="41">
        <f t="shared" si="45"/>
        <v>3.7339273972602736</v>
      </c>
      <c r="BV22" s="41">
        <f t="shared" si="45"/>
        <v>3.7763583904109588</v>
      </c>
      <c r="BW22" s="41">
        <f t="shared" si="45"/>
        <v>3.8187893835616435</v>
      </c>
      <c r="BX22" s="41">
        <f t="shared" si="45"/>
        <v>3.8612203767123288</v>
      </c>
      <c r="BY22" s="41">
        <f t="shared" si="45"/>
        <v>3.9036513698630135</v>
      </c>
      <c r="BZ22" s="41">
        <f t="shared" si="46"/>
        <v>3.9460823630136979</v>
      </c>
      <c r="CA22" s="41">
        <f t="shared" si="46"/>
        <v>3.9885133561643835</v>
      </c>
      <c r="CB22" s="41">
        <f t="shared" si="46"/>
        <v>4.0309443493150683</v>
      </c>
      <c r="CC22" s="41">
        <f t="shared" si="46"/>
        <v>4.0733753424657531</v>
      </c>
      <c r="CD22" s="41">
        <f t="shared" si="46"/>
        <v>4.1158063356164378</v>
      </c>
      <c r="CE22" s="41">
        <f t="shared" si="46"/>
        <v>4.1582373287671226</v>
      </c>
      <c r="CF22" s="41">
        <f t="shared" si="46"/>
        <v>4.2006683219178074</v>
      </c>
      <c r="CG22" s="42">
        <f t="shared" si="46"/>
        <v>4.243099315068493</v>
      </c>
      <c r="CI22" s="39">
        <v>16</v>
      </c>
      <c r="CJ22" s="40">
        <f t="shared" si="42"/>
        <v>5.8554515961986304</v>
      </c>
      <c r="CK22" s="41">
        <f t="shared" si="47"/>
        <v>5.8554515961986304</v>
      </c>
      <c r="CL22" s="41">
        <f t="shared" si="47"/>
        <v>5.8554515961986304</v>
      </c>
      <c r="CM22" s="41">
        <f t="shared" si="47"/>
        <v>5.8554515961986304</v>
      </c>
      <c r="CN22" s="41">
        <f t="shared" si="47"/>
        <v>5.8554515961986304</v>
      </c>
      <c r="CO22" s="41">
        <f t="shared" si="47"/>
        <v>5.8554515961986304</v>
      </c>
      <c r="CP22" s="41">
        <f t="shared" si="47"/>
        <v>5.8554515961986304</v>
      </c>
      <c r="CQ22" s="41">
        <f t="shared" si="47"/>
        <v>5.8554515961986304</v>
      </c>
      <c r="CR22" s="41">
        <f t="shared" si="47"/>
        <v>5.8554515961986304</v>
      </c>
      <c r="CS22" s="41">
        <f t="shared" si="47"/>
        <v>5.8554515961986304</v>
      </c>
      <c r="CT22" s="41">
        <f t="shared" si="47"/>
        <v>5.8554515961986304</v>
      </c>
      <c r="CU22" s="41">
        <f t="shared" si="48"/>
        <v>5.8554515961986304</v>
      </c>
      <c r="CV22" s="41">
        <f t="shared" si="48"/>
        <v>5.8554515961986304</v>
      </c>
      <c r="CW22" s="41">
        <f t="shared" si="48"/>
        <v>5.8554515961986304</v>
      </c>
      <c r="CX22" s="41">
        <f t="shared" si="48"/>
        <v>5.8554515961986304</v>
      </c>
      <c r="CY22" s="41">
        <f t="shared" si="48"/>
        <v>5.8554515961986304</v>
      </c>
      <c r="CZ22" s="41">
        <f t="shared" si="48"/>
        <v>5.8554515961986304</v>
      </c>
      <c r="DA22" s="42">
        <f t="shared" si="48"/>
        <v>5.8554515961986304</v>
      </c>
    </row>
    <row r="23" spans="2:105" x14ac:dyDescent="0.25">
      <c r="B23" s="39">
        <v>17</v>
      </c>
      <c r="C23" s="40">
        <f t="shared" si="49"/>
        <v>10.589615384615385</v>
      </c>
      <c r="D23" s="41">
        <f t="shared" si="50"/>
        <v>10.589615384615385</v>
      </c>
      <c r="E23" s="41">
        <f t="shared" si="51"/>
        <v>10.589615384615385</v>
      </c>
      <c r="F23" s="41">
        <f t="shared" si="52"/>
        <v>10.589615384615383</v>
      </c>
      <c r="G23" s="41">
        <f t="shared" si="53"/>
        <v>10.589615384615383</v>
      </c>
      <c r="H23" s="41">
        <f t="shared" si="54"/>
        <v>10.589615384615385</v>
      </c>
      <c r="I23" s="41">
        <f t="shared" si="55"/>
        <v>10.589615384615385</v>
      </c>
      <c r="J23" s="41">
        <f t="shared" si="56"/>
        <v>10.589615384615383</v>
      </c>
      <c r="K23" s="41">
        <f t="shared" si="57"/>
        <v>10.589615384615383</v>
      </c>
      <c r="L23" s="41">
        <f t="shared" si="58"/>
        <v>10.589615384615383</v>
      </c>
      <c r="M23" s="41">
        <f t="shared" si="59"/>
        <v>10.589615384615385</v>
      </c>
      <c r="N23" s="41">
        <f t="shared" si="60"/>
        <v>10.589615384615383</v>
      </c>
      <c r="O23" s="41">
        <f t="shared" si="61"/>
        <v>10.589615384615383</v>
      </c>
      <c r="P23" s="41">
        <f t="shared" si="62"/>
        <v>10.589615384615383</v>
      </c>
      <c r="Q23" s="41">
        <f t="shared" si="63"/>
        <v>10.589615384615385</v>
      </c>
      <c r="R23" s="41">
        <f t="shared" si="64"/>
        <v>10.589615384615387</v>
      </c>
      <c r="S23" s="41">
        <f t="shared" si="65"/>
        <v>10.589615384615385</v>
      </c>
      <c r="T23" s="42">
        <f t="shared" si="16"/>
        <v>10.589615384615385</v>
      </c>
      <c r="V23" s="39">
        <v>17</v>
      </c>
      <c r="W23" s="40">
        <f t="shared" si="66"/>
        <v>17.75853620783133</v>
      </c>
      <c r="X23" s="41">
        <f t="shared" si="67"/>
        <v>17.547125062500005</v>
      </c>
      <c r="Y23" s="41">
        <f t="shared" si="68"/>
        <v>17.340688297058826</v>
      </c>
      <c r="Z23" s="41">
        <f t="shared" si="69"/>
        <v>17.13905238662791</v>
      </c>
      <c r="AA23" s="41">
        <f t="shared" si="70"/>
        <v>16.942051784482761</v>
      </c>
      <c r="AB23" s="41">
        <f t="shared" si="71"/>
        <v>16.749528468750004</v>
      </c>
      <c r="AC23" s="41">
        <f t="shared" si="72"/>
        <v>16.561331519662925</v>
      </c>
      <c r="AD23" s="41">
        <f t="shared" si="73"/>
        <v>16.377316725000004</v>
      </c>
      <c r="AE23" s="41">
        <f t="shared" si="74"/>
        <v>16.197346211538463</v>
      </c>
      <c r="AF23" s="41">
        <f t="shared" si="75"/>
        <v>16.02128810054348</v>
      </c>
      <c r="AG23" s="41">
        <f t="shared" si="76"/>
        <v>15.849016185483876</v>
      </c>
      <c r="AH23" s="41">
        <f t="shared" si="77"/>
        <v>15.680409630319151</v>
      </c>
      <c r="AI23" s="41">
        <f t="shared" si="78"/>
        <v>15.515352686842107</v>
      </c>
      <c r="AJ23" s="41">
        <f t="shared" si="79"/>
        <v>15.353734429687501</v>
      </c>
      <c r="AK23" s="41">
        <f t="shared" si="80"/>
        <v>15.195448507731964</v>
      </c>
      <c r="AL23" s="41">
        <f t="shared" si="81"/>
        <v>15.04039291071429</v>
      </c>
      <c r="AM23" s="41">
        <f t="shared" si="82"/>
        <v>14.888469750000004</v>
      </c>
      <c r="AN23" s="42">
        <f t="shared" si="34"/>
        <v>14.739585052500004</v>
      </c>
      <c r="AR23" s="39">
        <v>17</v>
      </c>
      <c r="AS23" s="40">
        <f t="shared" si="43"/>
        <v>0.33313893653516291</v>
      </c>
      <c r="AT23" s="41">
        <f t="shared" si="43"/>
        <v>0.3371526586620926</v>
      </c>
      <c r="AU23" s="41">
        <f t="shared" si="43"/>
        <v>0.34116638078902228</v>
      </c>
      <c r="AV23" s="41">
        <f t="shared" si="43"/>
        <v>0.34518010291595197</v>
      </c>
      <c r="AW23" s="41">
        <f t="shared" si="43"/>
        <v>0.34919382504288166</v>
      </c>
      <c r="AX23" s="41">
        <f t="shared" si="43"/>
        <v>0.35320754716981129</v>
      </c>
      <c r="AY23" s="41">
        <f t="shared" si="43"/>
        <v>0.35722126929674097</v>
      </c>
      <c r="AZ23" s="41">
        <f t="shared" si="43"/>
        <v>0.36123499142367066</v>
      </c>
      <c r="BA23" s="41">
        <f t="shared" si="43"/>
        <v>0.36524871355060035</v>
      </c>
      <c r="BB23" s="41">
        <f t="shared" si="43"/>
        <v>0.36926243567753003</v>
      </c>
      <c r="BC23" s="41">
        <f t="shared" si="44"/>
        <v>0.37327615780445961</v>
      </c>
      <c r="BD23" s="41">
        <f t="shared" si="44"/>
        <v>0.37728987993138935</v>
      </c>
      <c r="BE23" s="41">
        <f t="shared" si="44"/>
        <v>0.38130360205831904</v>
      </c>
      <c r="BF23" s="41">
        <f t="shared" si="44"/>
        <v>0.38531732418524872</v>
      </c>
      <c r="BG23" s="41">
        <f t="shared" si="44"/>
        <v>0.3893310463121783</v>
      </c>
      <c r="BH23" s="41">
        <f t="shared" si="44"/>
        <v>0.39334476843910798</v>
      </c>
      <c r="BI23" s="41">
        <f t="shared" si="44"/>
        <v>0.39735849056603767</v>
      </c>
      <c r="BJ23" s="42">
        <f t="shared" si="44"/>
        <v>0.40137221269296736</v>
      </c>
      <c r="BO23" s="39">
        <v>17</v>
      </c>
      <c r="BP23" s="40">
        <f t="shared" si="45"/>
        <v>3.5278132075471693</v>
      </c>
      <c r="BQ23" s="41">
        <f t="shared" si="45"/>
        <v>3.5703169811320752</v>
      </c>
      <c r="BR23" s="41">
        <f t="shared" si="45"/>
        <v>3.6128207547169811</v>
      </c>
      <c r="BS23" s="41">
        <f t="shared" si="45"/>
        <v>3.6553245283018865</v>
      </c>
      <c r="BT23" s="41">
        <f t="shared" si="45"/>
        <v>3.6978283018867923</v>
      </c>
      <c r="BU23" s="41">
        <f t="shared" si="45"/>
        <v>3.7403320754716978</v>
      </c>
      <c r="BV23" s="41">
        <f t="shared" si="45"/>
        <v>3.7828358490566036</v>
      </c>
      <c r="BW23" s="41">
        <f t="shared" si="45"/>
        <v>3.8253396226415091</v>
      </c>
      <c r="BX23" s="41">
        <f t="shared" si="45"/>
        <v>3.8678433962264149</v>
      </c>
      <c r="BY23" s="41">
        <f t="shared" si="45"/>
        <v>3.9103471698113204</v>
      </c>
      <c r="BZ23" s="41">
        <f t="shared" si="46"/>
        <v>3.9528509433962258</v>
      </c>
      <c r="CA23" s="41">
        <f t="shared" si="46"/>
        <v>3.9953547169811316</v>
      </c>
      <c r="CB23" s="41">
        <f t="shared" si="46"/>
        <v>4.0378584905660375</v>
      </c>
      <c r="CC23" s="41">
        <f t="shared" si="46"/>
        <v>4.0803622641509429</v>
      </c>
      <c r="CD23" s="41">
        <f t="shared" si="46"/>
        <v>4.1228660377358484</v>
      </c>
      <c r="CE23" s="41">
        <f t="shared" si="46"/>
        <v>4.1653698113207547</v>
      </c>
      <c r="CF23" s="41">
        <f t="shared" si="46"/>
        <v>4.2078735849056601</v>
      </c>
      <c r="CG23" s="42">
        <f t="shared" si="46"/>
        <v>4.2503773584905655</v>
      </c>
      <c r="CI23" s="39">
        <v>17</v>
      </c>
      <c r="CJ23" s="40">
        <f t="shared" si="42"/>
        <v>5.9160598666981139</v>
      </c>
      <c r="CK23" s="41">
        <f t="shared" si="47"/>
        <v>5.9160598666981139</v>
      </c>
      <c r="CL23" s="41">
        <f t="shared" si="47"/>
        <v>5.9160598666981139</v>
      </c>
      <c r="CM23" s="41">
        <f t="shared" si="47"/>
        <v>5.9160598666981139</v>
      </c>
      <c r="CN23" s="41">
        <f t="shared" si="47"/>
        <v>5.9160598666981139</v>
      </c>
      <c r="CO23" s="41">
        <f t="shared" si="47"/>
        <v>5.9160598666981139</v>
      </c>
      <c r="CP23" s="41">
        <f t="shared" si="47"/>
        <v>5.9160598666981139</v>
      </c>
      <c r="CQ23" s="41">
        <f t="shared" si="47"/>
        <v>5.9160598666981139</v>
      </c>
      <c r="CR23" s="41">
        <f t="shared" si="47"/>
        <v>5.9160598666981139</v>
      </c>
      <c r="CS23" s="41">
        <f t="shared" si="47"/>
        <v>5.9160598666981139</v>
      </c>
      <c r="CT23" s="41">
        <f t="shared" si="47"/>
        <v>5.9160598666981139</v>
      </c>
      <c r="CU23" s="41">
        <f t="shared" si="48"/>
        <v>5.9160598666981139</v>
      </c>
      <c r="CV23" s="41">
        <f t="shared" si="48"/>
        <v>5.9160598666981139</v>
      </c>
      <c r="CW23" s="41">
        <f t="shared" si="48"/>
        <v>5.9160598666981139</v>
      </c>
      <c r="CX23" s="41">
        <f t="shared" si="48"/>
        <v>5.9160598666981139</v>
      </c>
      <c r="CY23" s="41">
        <f t="shared" si="48"/>
        <v>5.9160598666981139</v>
      </c>
      <c r="CZ23" s="41">
        <f t="shared" si="48"/>
        <v>5.9160598666981139</v>
      </c>
      <c r="DA23" s="42">
        <f t="shared" si="48"/>
        <v>5.9160598666981139</v>
      </c>
    </row>
    <row r="24" spans="2:105" x14ac:dyDescent="0.25">
      <c r="B24" s="39">
        <v>18</v>
      </c>
      <c r="C24" s="40">
        <f t="shared" si="49"/>
        <v>10.499872881355932</v>
      </c>
      <c r="D24" s="41">
        <f t="shared" si="50"/>
        <v>10.499872881355932</v>
      </c>
      <c r="E24" s="41">
        <f t="shared" si="51"/>
        <v>10.499872881355932</v>
      </c>
      <c r="F24" s="41">
        <f t="shared" si="52"/>
        <v>10.499872881355932</v>
      </c>
      <c r="G24" s="41">
        <f t="shared" si="53"/>
        <v>10.499872881355932</v>
      </c>
      <c r="H24" s="41">
        <f t="shared" si="54"/>
        <v>10.499872881355932</v>
      </c>
      <c r="I24" s="41">
        <f t="shared" si="55"/>
        <v>10.499872881355932</v>
      </c>
      <c r="J24" s="41">
        <f t="shared" si="56"/>
        <v>10.499872881355932</v>
      </c>
      <c r="K24" s="41">
        <f t="shared" si="57"/>
        <v>10.499872881355932</v>
      </c>
      <c r="L24" s="41">
        <f t="shared" si="58"/>
        <v>10.499872881355934</v>
      </c>
      <c r="M24" s="41">
        <f t="shared" si="59"/>
        <v>10.499872881355932</v>
      </c>
      <c r="N24" s="41">
        <f t="shared" si="60"/>
        <v>10.499872881355932</v>
      </c>
      <c r="O24" s="41">
        <f t="shared" si="61"/>
        <v>10.49987288135593</v>
      </c>
      <c r="P24" s="41">
        <f t="shared" si="62"/>
        <v>10.499872881355932</v>
      </c>
      <c r="Q24" s="41">
        <f t="shared" si="63"/>
        <v>10.499872881355932</v>
      </c>
      <c r="R24" s="41">
        <f t="shared" si="64"/>
        <v>10.499872881355934</v>
      </c>
      <c r="S24" s="41">
        <f t="shared" si="65"/>
        <v>10.49987288135593</v>
      </c>
      <c r="T24" s="42">
        <f t="shared" si="16"/>
        <v>10.499872881355934</v>
      </c>
      <c r="V24" s="39">
        <v>18</v>
      </c>
      <c r="W24" s="40">
        <f t="shared" si="66"/>
        <v>17.75853620783133</v>
      </c>
      <c r="X24" s="41">
        <f t="shared" si="67"/>
        <v>17.547125062500008</v>
      </c>
      <c r="Y24" s="41">
        <f t="shared" si="68"/>
        <v>17.340688297058829</v>
      </c>
      <c r="Z24" s="41">
        <f t="shared" si="69"/>
        <v>17.139052386627913</v>
      </c>
      <c r="AA24" s="41">
        <f t="shared" si="70"/>
        <v>16.942051784482764</v>
      </c>
      <c r="AB24" s="41">
        <f t="shared" si="71"/>
        <v>16.749528468750004</v>
      </c>
      <c r="AC24" s="41">
        <f t="shared" si="72"/>
        <v>16.561331519662925</v>
      </c>
      <c r="AD24" s="41">
        <f t="shared" si="73"/>
        <v>16.377316725000004</v>
      </c>
      <c r="AE24" s="41">
        <f t="shared" si="74"/>
        <v>16.197346211538466</v>
      </c>
      <c r="AF24" s="41">
        <f t="shared" si="75"/>
        <v>16.021288100543483</v>
      </c>
      <c r="AG24" s="41">
        <f t="shared" si="76"/>
        <v>15.849016185483876</v>
      </c>
      <c r="AH24" s="41">
        <f t="shared" si="77"/>
        <v>15.680409630319154</v>
      </c>
      <c r="AI24" s="41">
        <f t="shared" si="78"/>
        <v>15.51535268684211</v>
      </c>
      <c r="AJ24" s="41">
        <f t="shared" si="79"/>
        <v>15.353734429687506</v>
      </c>
      <c r="AK24" s="41">
        <f t="shared" si="80"/>
        <v>15.195448507731966</v>
      </c>
      <c r="AL24" s="41">
        <f t="shared" si="81"/>
        <v>15.040392910714292</v>
      </c>
      <c r="AM24" s="41">
        <f t="shared" si="82"/>
        <v>14.888469750000006</v>
      </c>
      <c r="AN24" s="42">
        <f t="shared" si="34"/>
        <v>14.739585052500004</v>
      </c>
      <c r="AR24" s="39">
        <v>18</v>
      </c>
      <c r="AS24" s="40">
        <f t="shared" si="43"/>
        <v>0.33656357388316149</v>
      </c>
      <c r="AT24" s="41">
        <f t="shared" si="43"/>
        <v>0.34061855670103086</v>
      </c>
      <c r="AU24" s="41">
        <f t="shared" si="43"/>
        <v>0.34467353951890028</v>
      </c>
      <c r="AV24" s="41">
        <f t="shared" si="43"/>
        <v>0.34872852233676971</v>
      </c>
      <c r="AW24" s="41">
        <f t="shared" si="43"/>
        <v>0.35278350515463913</v>
      </c>
      <c r="AX24" s="41">
        <f t="shared" si="43"/>
        <v>0.35683848797250856</v>
      </c>
      <c r="AY24" s="41">
        <f t="shared" si="43"/>
        <v>0.36089347079037798</v>
      </c>
      <c r="AZ24" s="41">
        <f t="shared" si="43"/>
        <v>0.3649484536082474</v>
      </c>
      <c r="BA24" s="41">
        <f t="shared" si="43"/>
        <v>0.36900343642611683</v>
      </c>
      <c r="BB24" s="41">
        <f t="shared" si="43"/>
        <v>0.37305841924398619</v>
      </c>
      <c r="BC24" s="41">
        <f t="shared" si="44"/>
        <v>0.37711340206185562</v>
      </c>
      <c r="BD24" s="41">
        <f t="shared" si="44"/>
        <v>0.38116838487972504</v>
      </c>
      <c r="BE24" s="41">
        <f t="shared" si="44"/>
        <v>0.38522336769759447</v>
      </c>
      <c r="BF24" s="41">
        <f t="shared" si="44"/>
        <v>0.38927835051546383</v>
      </c>
      <c r="BG24" s="41">
        <f t="shared" si="44"/>
        <v>0.39333333333333326</v>
      </c>
      <c r="BH24" s="41">
        <f t="shared" si="44"/>
        <v>0.39738831615120268</v>
      </c>
      <c r="BI24" s="41">
        <f t="shared" si="44"/>
        <v>0.4014432989690721</v>
      </c>
      <c r="BJ24" s="42">
        <f t="shared" si="44"/>
        <v>0.40549828178694153</v>
      </c>
      <c r="BO24" s="39">
        <v>18</v>
      </c>
      <c r="BP24" s="40">
        <f t="shared" si="45"/>
        <v>3.5338747422680408</v>
      </c>
      <c r="BQ24" s="41">
        <f t="shared" si="45"/>
        <v>3.5764515463917519</v>
      </c>
      <c r="BR24" s="41">
        <f t="shared" si="45"/>
        <v>3.6190283505154635</v>
      </c>
      <c r="BS24" s="41">
        <f t="shared" si="45"/>
        <v>3.6616051546391746</v>
      </c>
      <c r="BT24" s="41">
        <f t="shared" si="45"/>
        <v>3.7041819587628861</v>
      </c>
      <c r="BU24" s="41">
        <f t="shared" si="45"/>
        <v>3.7467587628865973</v>
      </c>
      <c r="BV24" s="41">
        <f t="shared" si="45"/>
        <v>3.7893355670103093</v>
      </c>
      <c r="BW24" s="41">
        <f t="shared" si="45"/>
        <v>3.8319123711340204</v>
      </c>
      <c r="BX24" s="41">
        <f t="shared" si="45"/>
        <v>3.874489175257732</v>
      </c>
      <c r="BY24" s="41">
        <f t="shared" si="45"/>
        <v>3.9170659793814431</v>
      </c>
      <c r="BZ24" s="41">
        <f t="shared" si="46"/>
        <v>3.9596427835051542</v>
      </c>
      <c r="CA24" s="41">
        <f t="shared" si="46"/>
        <v>4.0022195876288658</v>
      </c>
      <c r="CB24" s="41">
        <f t="shared" si="46"/>
        <v>4.044796391752576</v>
      </c>
      <c r="CC24" s="41">
        <f t="shared" si="46"/>
        <v>4.087373195876288</v>
      </c>
      <c r="CD24" s="41">
        <f t="shared" si="46"/>
        <v>4.1299499999999991</v>
      </c>
      <c r="CE24" s="41">
        <f t="shared" si="46"/>
        <v>4.1725268041237111</v>
      </c>
      <c r="CF24" s="41">
        <f t="shared" si="46"/>
        <v>4.2151036082474214</v>
      </c>
      <c r="CG24" s="42">
        <f t="shared" si="46"/>
        <v>4.2576804123711343</v>
      </c>
      <c r="CI24" s="39">
        <v>18</v>
      </c>
      <c r="CJ24" s="40">
        <f t="shared" si="42"/>
        <v>5.9768764130412384</v>
      </c>
      <c r="CK24" s="41">
        <f t="shared" si="47"/>
        <v>5.9768764130412384</v>
      </c>
      <c r="CL24" s="41">
        <f t="shared" si="47"/>
        <v>5.9768764130412384</v>
      </c>
      <c r="CM24" s="41">
        <f t="shared" si="47"/>
        <v>5.9768764130412384</v>
      </c>
      <c r="CN24" s="41">
        <f t="shared" si="47"/>
        <v>5.9768764130412384</v>
      </c>
      <c r="CO24" s="41">
        <f t="shared" si="47"/>
        <v>5.9768764130412384</v>
      </c>
      <c r="CP24" s="41">
        <f t="shared" si="47"/>
        <v>5.9768764130412384</v>
      </c>
      <c r="CQ24" s="41">
        <f t="shared" si="47"/>
        <v>5.9768764130412384</v>
      </c>
      <c r="CR24" s="41">
        <f t="shared" si="47"/>
        <v>5.9768764130412384</v>
      </c>
      <c r="CS24" s="41">
        <f t="shared" si="47"/>
        <v>5.9768764130412384</v>
      </c>
      <c r="CT24" s="41">
        <f t="shared" si="47"/>
        <v>5.9768764130412384</v>
      </c>
      <c r="CU24" s="41">
        <f t="shared" si="48"/>
        <v>5.9768764130412384</v>
      </c>
      <c r="CV24" s="41">
        <f t="shared" si="48"/>
        <v>5.9768764130412384</v>
      </c>
      <c r="CW24" s="41">
        <f t="shared" si="48"/>
        <v>5.9768764130412384</v>
      </c>
      <c r="CX24" s="41">
        <f t="shared" si="48"/>
        <v>5.9768764130412384</v>
      </c>
      <c r="CY24" s="41">
        <f t="shared" si="48"/>
        <v>5.9768764130412384</v>
      </c>
      <c r="CZ24" s="41">
        <f t="shared" si="48"/>
        <v>5.9768764130412384</v>
      </c>
      <c r="DA24" s="42">
        <f t="shared" si="48"/>
        <v>5.9768764130412384</v>
      </c>
    </row>
    <row r="25" spans="2:105" x14ac:dyDescent="0.25">
      <c r="B25" s="39">
        <v>19</v>
      </c>
      <c r="C25" s="40">
        <f t="shared" si="49"/>
        <v>10.411638655462186</v>
      </c>
      <c r="D25" s="41">
        <f t="shared" si="50"/>
        <v>10.411638655462186</v>
      </c>
      <c r="E25" s="41">
        <f t="shared" si="51"/>
        <v>10.411638655462186</v>
      </c>
      <c r="F25" s="41">
        <f t="shared" si="52"/>
        <v>10.411638655462186</v>
      </c>
      <c r="G25" s="41">
        <f t="shared" si="53"/>
        <v>10.411638655462186</v>
      </c>
      <c r="H25" s="41">
        <f t="shared" si="54"/>
        <v>10.411638655462184</v>
      </c>
      <c r="I25" s="41">
        <f t="shared" si="55"/>
        <v>10.411638655462184</v>
      </c>
      <c r="J25" s="41">
        <f t="shared" si="56"/>
        <v>10.411638655462186</v>
      </c>
      <c r="K25" s="41">
        <f t="shared" si="57"/>
        <v>10.411638655462186</v>
      </c>
      <c r="L25" s="41">
        <f t="shared" si="58"/>
        <v>10.411638655462184</v>
      </c>
      <c r="M25" s="41">
        <f t="shared" si="59"/>
        <v>10.411638655462186</v>
      </c>
      <c r="N25" s="41">
        <f t="shared" si="60"/>
        <v>10.411638655462186</v>
      </c>
      <c r="O25" s="41">
        <f t="shared" si="61"/>
        <v>10.411638655462184</v>
      </c>
      <c r="P25" s="41">
        <f t="shared" si="62"/>
        <v>10.411638655462186</v>
      </c>
      <c r="Q25" s="41">
        <f t="shared" si="63"/>
        <v>10.411638655462186</v>
      </c>
      <c r="R25" s="41">
        <f t="shared" si="64"/>
        <v>10.411638655462186</v>
      </c>
      <c r="S25" s="41">
        <f t="shared" si="65"/>
        <v>10.411638655462186</v>
      </c>
      <c r="T25" s="42">
        <f t="shared" si="16"/>
        <v>10.411638655462188</v>
      </c>
      <c r="V25" s="39">
        <v>19</v>
      </c>
      <c r="W25" s="40">
        <f t="shared" si="66"/>
        <v>17.75853620783133</v>
      </c>
      <c r="X25" s="41">
        <f t="shared" si="67"/>
        <v>17.547125062500005</v>
      </c>
      <c r="Y25" s="41">
        <f t="shared" si="68"/>
        <v>17.340688297058829</v>
      </c>
      <c r="Z25" s="41">
        <f t="shared" si="69"/>
        <v>17.139052386627913</v>
      </c>
      <c r="AA25" s="41">
        <f t="shared" si="70"/>
        <v>16.942051784482764</v>
      </c>
      <c r="AB25" s="41">
        <f t="shared" si="71"/>
        <v>16.749528468750004</v>
      </c>
      <c r="AC25" s="41">
        <f t="shared" si="72"/>
        <v>16.561331519662925</v>
      </c>
      <c r="AD25" s="41">
        <f t="shared" si="73"/>
        <v>16.377316725000004</v>
      </c>
      <c r="AE25" s="41">
        <f t="shared" si="74"/>
        <v>16.197346211538466</v>
      </c>
      <c r="AF25" s="41">
        <f t="shared" si="75"/>
        <v>16.021288100543483</v>
      </c>
      <c r="AG25" s="41">
        <f t="shared" si="76"/>
        <v>15.849016185483876</v>
      </c>
      <c r="AH25" s="41">
        <f t="shared" si="77"/>
        <v>15.680409630319154</v>
      </c>
      <c r="AI25" s="41">
        <f t="shared" si="78"/>
        <v>15.51535268684211</v>
      </c>
      <c r="AJ25" s="41">
        <f t="shared" si="79"/>
        <v>15.353734429687504</v>
      </c>
      <c r="AK25" s="41">
        <f t="shared" si="80"/>
        <v>15.195448507731964</v>
      </c>
      <c r="AL25" s="41">
        <f t="shared" si="81"/>
        <v>15.04039291071429</v>
      </c>
      <c r="AM25" s="41">
        <f t="shared" si="82"/>
        <v>14.888469750000004</v>
      </c>
      <c r="AN25" s="42">
        <f t="shared" si="34"/>
        <v>14.739585052500004</v>
      </c>
      <c r="AR25" s="39">
        <v>19</v>
      </c>
      <c r="AS25" s="40">
        <f t="shared" si="43"/>
        <v>0.33999999999999997</v>
      </c>
      <c r="AT25" s="41">
        <f t="shared" si="43"/>
        <v>0.34409638554216865</v>
      </c>
      <c r="AU25" s="41">
        <f t="shared" si="43"/>
        <v>0.34819277108433733</v>
      </c>
      <c r="AV25" s="41">
        <f t="shared" si="43"/>
        <v>0.35228915662650601</v>
      </c>
      <c r="AW25" s="41">
        <f t="shared" si="43"/>
        <v>0.35638554216867468</v>
      </c>
      <c r="AX25" s="41">
        <f t="shared" si="43"/>
        <v>0.36048192771084336</v>
      </c>
      <c r="AY25" s="41">
        <f t="shared" si="43"/>
        <v>0.36457831325301204</v>
      </c>
      <c r="AZ25" s="41">
        <f t="shared" si="43"/>
        <v>0.36867469879518072</v>
      </c>
      <c r="BA25" s="41">
        <f t="shared" si="43"/>
        <v>0.3727710843373494</v>
      </c>
      <c r="BB25" s="41">
        <f t="shared" si="43"/>
        <v>0.37686746987951808</v>
      </c>
      <c r="BC25" s="41">
        <f t="shared" si="44"/>
        <v>0.3809638554216867</v>
      </c>
      <c r="BD25" s="41">
        <f t="shared" si="44"/>
        <v>0.38506024096385538</v>
      </c>
      <c r="BE25" s="41">
        <f t="shared" si="44"/>
        <v>0.38915662650602406</v>
      </c>
      <c r="BF25" s="41">
        <f t="shared" si="44"/>
        <v>0.39325301204819274</v>
      </c>
      <c r="BG25" s="41">
        <f t="shared" si="44"/>
        <v>0.39734939759036142</v>
      </c>
      <c r="BH25" s="41">
        <f t="shared" si="44"/>
        <v>0.4014457831325301</v>
      </c>
      <c r="BI25" s="41">
        <f t="shared" si="44"/>
        <v>0.40554216867469878</v>
      </c>
      <c r="BJ25" s="42">
        <f t="shared" si="44"/>
        <v>0.40963855421686746</v>
      </c>
      <c r="BO25" s="39">
        <v>19</v>
      </c>
      <c r="BP25" s="40">
        <f t="shared" si="45"/>
        <v>3.5399571428571428</v>
      </c>
      <c r="BQ25" s="41">
        <f t="shared" si="45"/>
        <v>3.5826072289156627</v>
      </c>
      <c r="BR25" s="41">
        <f t="shared" si="45"/>
        <v>3.6252573149741822</v>
      </c>
      <c r="BS25" s="41">
        <f t="shared" si="45"/>
        <v>3.6679074010327022</v>
      </c>
      <c r="BT25" s="41">
        <f t="shared" si="45"/>
        <v>3.7105574870912221</v>
      </c>
      <c r="BU25" s="41">
        <f t="shared" si="45"/>
        <v>3.7532075731497416</v>
      </c>
      <c r="BV25" s="41">
        <f t="shared" si="45"/>
        <v>3.7958576592082616</v>
      </c>
      <c r="BW25" s="41">
        <f t="shared" si="45"/>
        <v>3.8385077452667815</v>
      </c>
      <c r="BX25" s="41">
        <f t="shared" si="45"/>
        <v>3.8811578313253019</v>
      </c>
      <c r="BY25" s="41">
        <f t="shared" si="45"/>
        <v>3.923807917383821</v>
      </c>
      <c r="BZ25" s="41">
        <f t="shared" si="46"/>
        <v>3.9664580034423409</v>
      </c>
      <c r="CA25" s="41">
        <f t="shared" si="46"/>
        <v>4.0091080895008604</v>
      </c>
      <c r="CB25" s="41">
        <f t="shared" si="46"/>
        <v>4.0517581755593799</v>
      </c>
      <c r="CC25" s="41">
        <f t="shared" si="46"/>
        <v>4.0944082616179003</v>
      </c>
      <c r="CD25" s="41">
        <f t="shared" si="46"/>
        <v>4.1370583476764198</v>
      </c>
      <c r="CE25" s="41">
        <f t="shared" si="46"/>
        <v>4.1797084337349402</v>
      </c>
      <c r="CF25" s="41">
        <f t="shared" si="46"/>
        <v>4.2223585197934597</v>
      </c>
      <c r="CG25" s="42">
        <f t="shared" si="46"/>
        <v>4.2650086058519801</v>
      </c>
      <c r="CI25" s="39">
        <v>19</v>
      </c>
      <c r="CJ25" s="40">
        <f t="shared" si="42"/>
        <v>6.0379023106626519</v>
      </c>
      <c r="CK25" s="41">
        <f t="shared" si="47"/>
        <v>6.0379023106626519</v>
      </c>
      <c r="CL25" s="41">
        <f t="shared" si="47"/>
        <v>6.0379023106626519</v>
      </c>
      <c r="CM25" s="41">
        <f t="shared" si="47"/>
        <v>6.0379023106626519</v>
      </c>
      <c r="CN25" s="41">
        <f t="shared" si="47"/>
        <v>6.0379023106626519</v>
      </c>
      <c r="CO25" s="41">
        <f t="shared" si="47"/>
        <v>6.0379023106626519</v>
      </c>
      <c r="CP25" s="41">
        <f t="shared" si="47"/>
        <v>6.0379023106626519</v>
      </c>
      <c r="CQ25" s="41">
        <f t="shared" si="47"/>
        <v>6.0379023106626519</v>
      </c>
      <c r="CR25" s="41">
        <f t="shared" si="47"/>
        <v>6.0379023106626519</v>
      </c>
      <c r="CS25" s="41">
        <f t="shared" si="47"/>
        <v>6.0379023106626519</v>
      </c>
      <c r="CT25" s="41">
        <f t="shared" si="47"/>
        <v>6.0379023106626519</v>
      </c>
      <c r="CU25" s="41">
        <f t="shared" si="48"/>
        <v>6.0379023106626519</v>
      </c>
      <c r="CV25" s="41">
        <f t="shared" si="48"/>
        <v>6.0379023106626519</v>
      </c>
      <c r="CW25" s="41">
        <f t="shared" si="48"/>
        <v>6.0379023106626519</v>
      </c>
      <c r="CX25" s="41">
        <f t="shared" si="48"/>
        <v>6.0379023106626519</v>
      </c>
      <c r="CY25" s="41">
        <f t="shared" si="48"/>
        <v>6.0379023106626519</v>
      </c>
      <c r="CZ25" s="41">
        <f t="shared" si="48"/>
        <v>6.0379023106626519</v>
      </c>
      <c r="DA25" s="42">
        <f t="shared" si="48"/>
        <v>6.0379023106626519</v>
      </c>
    </row>
    <row r="26" spans="2:105" x14ac:dyDescent="0.25">
      <c r="B26" s="39">
        <v>20</v>
      </c>
      <c r="C26" s="40">
        <f t="shared" si="49"/>
        <v>10.324875</v>
      </c>
      <c r="D26" s="41">
        <f t="shared" si="50"/>
        <v>10.324874999999999</v>
      </c>
      <c r="E26" s="41">
        <f t="shared" si="51"/>
        <v>10.324874999999999</v>
      </c>
      <c r="F26" s="41">
        <f t="shared" si="52"/>
        <v>10.324874999999999</v>
      </c>
      <c r="G26" s="41">
        <f t="shared" si="53"/>
        <v>10.324874999999999</v>
      </c>
      <c r="H26" s="41">
        <f t="shared" si="54"/>
        <v>10.324874999999999</v>
      </c>
      <c r="I26" s="41">
        <f t="shared" si="55"/>
        <v>10.324874999999999</v>
      </c>
      <c r="J26" s="41">
        <f t="shared" si="56"/>
        <v>10.324874999999999</v>
      </c>
      <c r="K26" s="41">
        <f t="shared" si="57"/>
        <v>10.324875</v>
      </c>
      <c r="L26" s="41">
        <f t="shared" si="58"/>
        <v>10.324875</v>
      </c>
      <c r="M26" s="41">
        <f t="shared" si="59"/>
        <v>10.324875</v>
      </c>
      <c r="N26" s="41">
        <f t="shared" si="60"/>
        <v>10.324875</v>
      </c>
      <c r="O26" s="41">
        <f t="shared" si="61"/>
        <v>10.324875</v>
      </c>
      <c r="P26" s="41">
        <f t="shared" si="62"/>
        <v>10.324874999999999</v>
      </c>
      <c r="Q26" s="41">
        <f t="shared" si="63"/>
        <v>10.324874999999999</v>
      </c>
      <c r="R26" s="41">
        <f t="shared" si="64"/>
        <v>10.324875000000002</v>
      </c>
      <c r="S26" s="41">
        <f t="shared" si="65"/>
        <v>10.324875</v>
      </c>
      <c r="T26" s="42">
        <f t="shared" si="16"/>
        <v>10.324875</v>
      </c>
      <c r="V26" s="39">
        <v>20</v>
      </c>
      <c r="W26" s="40">
        <f t="shared" si="66"/>
        <v>17.75853620783133</v>
      </c>
      <c r="X26" s="41">
        <f t="shared" si="67"/>
        <v>17.547125062500001</v>
      </c>
      <c r="Y26" s="41">
        <f t="shared" si="68"/>
        <v>17.340688297058826</v>
      </c>
      <c r="Z26" s="41">
        <f t="shared" si="69"/>
        <v>17.13905238662791</v>
      </c>
      <c r="AA26" s="41">
        <f t="shared" si="70"/>
        <v>16.942051784482761</v>
      </c>
      <c r="AB26" s="41">
        <f t="shared" si="71"/>
        <v>16.74952846875</v>
      </c>
      <c r="AC26" s="41">
        <f t="shared" si="72"/>
        <v>16.561331519662922</v>
      </c>
      <c r="AD26" s="41">
        <f t="shared" si="73"/>
        <v>16.377316725</v>
      </c>
      <c r="AE26" s="41">
        <f t="shared" si="74"/>
        <v>16.197346211538463</v>
      </c>
      <c r="AF26" s="41">
        <f t="shared" si="75"/>
        <v>16.02128810054348</v>
      </c>
      <c r="AG26" s="41">
        <f t="shared" si="76"/>
        <v>15.849016185483876</v>
      </c>
      <c r="AH26" s="41">
        <f t="shared" si="77"/>
        <v>15.680409630319152</v>
      </c>
      <c r="AI26" s="41">
        <f t="shared" si="78"/>
        <v>15.51535268684211</v>
      </c>
      <c r="AJ26" s="41">
        <f t="shared" si="79"/>
        <v>15.353734429687503</v>
      </c>
      <c r="AK26" s="41">
        <f t="shared" si="80"/>
        <v>15.195448507731962</v>
      </c>
      <c r="AL26" s="41">
        <f t="shared" si="81"/>
        <v>15.040392910714289</v>
      </c>
      <c r="AM26" s="41">
        <f t="shared" si="82"/>
        <v>14.888469750000002</v>
      </c>
      <c r="AN26" s="42">
        <f t="shared" si="34"/>
        <v>14.739585052500003</v>
      </c>
      <c r="AR26" s="39">
        <v>20</v>
      </c>
      <c r="AS26" s="40">
        <f t="shared" si="43"/>
        <v>0.34344827586206894</v>
      </c>
      <c r="AT26" s="41">
        <f t="shared" si="43"/>
        <v>0.34758620689655173</v>
      </c>
      <c r="AU26" s="41">
        <f t="shared" si="43"/>
        <v>0.35172413793103452</v>
      </c>
      <c r="AV26" s="41">
        <f t="shared" si="43"/>
        <v>0.35586206896551725</v>
      </c>
      <c r="AW26" s="41">
        <f t="shared" si="43"/>
        <v>0.36000000000000004</v>
      </c>
      <c r="AX26" s="41">
        <f t="shared" si="43"/>
        <v>0.36413793103448278</v>
      </c>
      <c r="AY26" s="41">
        <f t="shared" si="43"/>
        <v>0.36827586206896556</v>
      </c>
      <c r="AZ26" s="41">
        <f t="shared" si="43"/>
        <v>0.3724137931034483</v>
      </c>
      <c r="BA26" s="41">
        <f t="shared" si="43"/>
        <v>0.37655172413793109</v>
      </c>
      <c r="BB26" s="41">
        <f t="shared" si="43"/>
        <v>0.38068965517241382</v>
      </c>
      <c r="BC26" s="41">
        <f t="shared" si="44"/>
        <v>0.3848275862068965</v>
      </c>
      <c r="BD26" s="41">
        <f t="shared" si="44"/>
        <v>0.38896551724137929</v>
      </c>
      <c r="BE26" s="41">
        <f t="shared" si="44"/>
        <v>0.39310344827586202</v>
      </c>
      <c r="BF26" s="41">
        <f t="shared" si="44"/>
        <v>0.39724137931034481</v>
      </c>
      <c r="BG26" s="41">
        <f t="shared" si="44"/>
        <v>0.40137931034482754</v>
      </c>
      <c r="BH26" s="41">
        <f t="shared" si="44"/>
        <v>0.40551724137931033</v>
      </c>
      <c r="BI26" s="41">
        <f t="shared" si="44"/>
        <v>0.40965517241379312</v>
      </c>
      <c r="BJ26" s="42">
        <f t="shared" si="44"/>
        <v>0.41379310344827586</v>
      </c>
      <c r="BO26" s="39">
        <v>20</v>
      </c>
      <c r="BP26" s="40">
        <f t="shared" si="45"/>
        <v>3.5460605172413793</v>
      </c>
      <c r="BQ26" s="41">
        <f t="shared" si="45"/>
        <v>3.5887841379310341</v>
      </c>
      <c r="BR26" s="41">
        <f t="shared" si="45"/>
        <v>3.6315077586206894</v>
      </c>
      <c r="BS26" s="41">
        <f t="shared" si="45"/>
        <v>3.6742313793103443</v>
      </c>
      <c r="BT26" s="41">
        <f t="shared" si="45"/>
        <v>3.716955</v>
      </c>
      <c r="BU26" s="41">
        <f t="shared" si="45"/>
        <v>3.7596786206896549</v>
      </c>
      <c r="BV26" s="41">
        <f t="shared" si="45"/>
        <v>3.8024022413793102</v>
      </c>
      <c r="BW26" s="41">
        <f t="shared" si="45"/>
        <v>3.845125862068965</v>
      </c>
      <c r="BX26" s="41">
        <f t="shared" si="45"/>
        <v>3.8878494827586212</v>
      </c>
      <c r="BY26" s="41">
        <f t="shared" si="45"/>
        <v>3.930573103448276</v>
      </c>
      <c r="BZ26" s="41">
        <f t="shared" si="46"/>
        <v>3.9732967241379309</v>
      </c>
      <c r="CA26" s="41">
        <f t="shared" si="46"/>
        <v>4.0160203448275862</v>
      </c>
      <c r="CB26" s="41">
        <f t="shared" si="46"/>
        <v>4.058743965517241</v>
      </c>
      <c r="CC26" s="41">
        <f t="shared" si="46"/>
        <v>4.1014675862068959</v>
      </c>
      <c r="CD26" s="41">
        <f t="shared" si="46"/>
        <v>4.1441912068965507</v>
      </c>
      <c r="CE26" s="41">
        <f t="shared" si="46"/>
        <v>4.1869148275862074</v>
      </c>
      <c r="CF26" s="41">
        <f t="shared" si="46"/>
        <v>4.2296384482758622</v>
      </c>
      <c r="CG26" s="42">
        <f t="shared" si="46"/>
        <v>4.2723620689655171</v>
      </c>
      <c r="CI26" s="39">
        <v>20</v>
      </c>
      <c r="CJ26" s="40">
        <f t="shared" si="42"/>
        <v>6.0991386424137941</v>
      </c>
      <c r="CK26" s="41">
        <f t="shared" si="47"/>
        <v>6.0991386424137941</v>
      </c>
      <c r="CL26" s="41">
        <f t="shared" si="47"/>
        <v>6.0991386424137941</v>
      </c>
      <c r="CM26" s="41">
        <f t="shared" si="47"/>
        <v>6.0991386424137941</v>
      </c>
      <c r="CN26" s="41">
        <f t="shared" si="47"/>
        <v>6.0991386424137941</v>
      </c>
      <c r="CO26" s="41">
        <f t="shared" si="47"/>
        <v>6.0991386424137941</v>
      </c>
      <c r="CP26" s="41">
        <f t="shared" si="47"/>
        <v>6.0991386424137941</v>
      </c>
      <c r="CQ26" s="41">
        <f t="shared" si="47"/>
        <v>6.0991386424137941</v>
      </c>
      <c r="CR26" s="41">
        <f t="shared" si="47"/>
        <v>6.0991386424137941</v>
      </c>
      <c r="CS26" s="41">
        <f t="shared" si="47"/>
        <v>6.0991386424137941</v>
      </c>
      <c r="CT26" s="41">
        <f t="shared" si="47"/>
        <v>6.0991386424137941</v>
      </c>
      <c r="CU26" s="41">
        <f t="shared" si="48"/>
        <v>6.0991386424137941</v>
      </c>
      <c r="CV26" s="41">
        <f t="shared" si="48"/>
        <v>6.0991386424137941</v>
      </c>
      <c r="CW26" s="41">
        <f t="shared" si="48"/>
        <v>6.0991386424137941</v>
      </c>
      <c r="CX26" s="41">
        <f t="shared" si="48"/>
        <v>6.0991386424137941</v>
      </c>
      <c r="CY26" s="41">
        <f t="shared" si="48"/>
        <v>6.0991386424137941</v>
      </c>
      <c r="CZ26" s="41">
        <f t="shared" si="48"/>
        <v>6.0991386424137941</v>
      </c>
      <c r="DA26" s="42">
        <f t="shared" si="48"/>
        <v>6.0991386424137941</v>
      </c>
    </row>
    <row r="27" spans="2:105" x14ac:dyDescent="0.25">
      <c r="B27" s="39">
        <v>21</v>
      </c>
      <c r="C27" s="40">
        <f t="shared" si="49"/>
        <v>10.239545454545453</v>
      </c>
      <c r="D27" s="41">
        <f t="shared" si="50"/>
        <v>10.239545454545453</v>
      </c>
      <c r="E27" s="41">
        <f t="shared" si="51"/>
        <v>10.239545454545455</v>
      </c>
      <c r="F27" s="41">
        <f t="shared" si="52"/>
        <v>10.239545454545453</v>
      </c>
      <c r="G27" s="41">
        <f t="shared" si="53"/>
        <v>10.239545454545455</v>
      </c>
      <c r="H27" s="41">
        <f t="shared" si="54"/>
        <v>10.239545454545453</v>
      </c>
      <c r="I27" s="41">
        <f t="shared" si="55"/>
        <v>10.239545454545455</v>
      </c>
      <c r="J27" s="41">
        <f t="shared" si="56"/>
        <v>10.239545454545455</v>
      </c>
      <c r="K27" s="41">
        <f t="shared" si="57"/>
        <v>10.239545454545457</v>
      </c>
      <c r="L27" s="41">
        <f t="shared" si="58"/>
        <v>10.239545454545453</v>
      </c>
      <c r="M27" s="41">
        <f t="shared" si="59"/>
        <v>10.239545454545453</v>
      </c>
      <c r="N27" s="41">
        <f t="shared" si="60"/>
        <v>10.239545454545453</v>
      </c>
      <c r="O27" s="41">
        <f t="shared" si="61"/>
        <v>10.239545454545453</v>
      </c>
      <c r="P27" s="41">
        <f t="shared" si="62"/>
        <v>10.239545454545453</v>
      </c>
      <c r="Q27" s="41">
        <f t="shared" si="63"/>
        <v>10.239545454545453</v>
      </c>
      <c r="R27" s="41">
        <f t="shared" si="64"/>
        <v>10.239545454545455</v>
      </c>
      <c r="S27" s="41">
        <f t="shared" si="65"/>
        <v>10.239545454545453</v>
      </c>
      <c r="T27" s="42">
        <f t="shared" si="16"/>
        <v>10.239545454545455</v>
      </c>
      <c r="V27" s="39">
        <v>21</v>
      </c>
      <c r="W27" s="40">
        <f t="shared" si="66"/>
        <v>17.758536207831323</v>
      </c>
      <c r="X27" s="41">
        <f t="shared" si="67"/>
        <v>17.547125062499997</v>
      </c>
      <c r="Y27" s="41">
        <f t="shared" si="68"/>
        <v>17.340688297058822</v>
      </c>
      <c r="Z27" s="41">
        <f t="shared" si="69"/>
        <v>17.139052386627906</v>
      </c>
      <c r="AA27" s="41">
        <f t="shared" si="70"/>
        <v>16.942051784482757</v>
      </c>
      <c r="AB27" s="41">
        <f t="shared" si="71"/>
        <v>16.74952846875</v>
      </c>
      <c r="AC27" s="41">
        <f t="shared" si="72"/>
        <v>16.561331519662922</v>
      </c>
      <c r="AD27" s="41">
        <f t="shared" si="73"/>
        <v>16.377316725</v>
      </c>
      <c r="AE27" s="41">
        <f t="shared" si="74"/>
        <v>16.197346211538463</v>
      </c>
      <c r="AF27" s="41">
        <f t="shared" si="75"/>
        <v>16.02128810054348</v>
      </c>
      <c r="AG27" s="41">
        <f t="shared" si="76"/>
        <v>15.849016185483871</v>
      </c>
      <c r="AH27" s="41">
        <f t="shared" si="77"/>
        <v>15.680409630319149</v>
      </c>
      <c r="AI27" s="41">
        <f t="shared" si="78"/>
        <v>15.515352686842105</v>
      </c>
      <c r="AJ27" s="41">
        <f t="shared" si="79"/>
        <v>15.353734429687499</v>
      </c>
      <c r="AK27" s="41">
        <f t="shared" si="80"/>
        <v>15.195448507731959</v>
      </c>
      <c r="AL27" s="41">
        <f t="shared" si="81"/>
        <v>15.040392910714285</v>
      </c>
      <c r="AM27" s="41">
        <f t="shared" si="82"/>
        <v>14.888469750000001</v>
      </c>
      <c r="AN27" s="42">
        <f t="shared" si="34"/>
        <v>14.739585052500001</v>
      </c>
      <c r="AR27" s="39">
        <v>21</v>
      </c>
      <c r="AS27" s="40">
        <f t="shared" ref="AS27:BB36" si="83">(1+$AR27/100)*(1-AS$5/100)/(3-$M$2*$AR27/100)</f>
        <v>0.3469084628670121</v>
      </c>
      <c r="AT27" s="41">
        <f t="shared" si="83"/>
        <v>0.35108808290155441</v>
      </c>
      <c r="AU27" s="41">
        <f t="shared" si="83"/>
        <v>0.35526770293609672</v>
      </c>
      <c r="AV27" s="41">
        <f t="shared" si="83"/>
        <v>0.35944732297063903</v>
      </c>
      <c r="AW27" s="41">
        <f t="shared" si="83"/>
        <v>0.36362694300518134</v>
      </c>
      <c r="AX27" s="41">
        <f t="shared" si="83"/>
        <v>0.36780656303972364</v>
      </c>
      <c r="AY27" s="41">
        <f t="shared" si="83"/>
        <v>0.37198618307426595</v>
      </c>
      <c r="AZ27" s="41">
        <f t="shared" si="83"/>
        <v>0.37616580310880826</v>
      </c>
      <c r="BA27" s="41">
        <f t="shared" si="83"/>
        <v>0.38034542314335057</v>
      </c>
      <c r="BB27" s="41">
        <f t="shared" si="83"/>
        <v>0.38452504317789288</v>
      </c>
      <c r="BC27" s="41">
        <f t="shared" ref="BC27:BJ36" si="84">(1+$AR27/100)*(1-BC$5/100)/(3-$M$2*$AR27/100)</f>
        <v>0.38870466321243524</v>
      </c>
      <c r="BD27" s="41">
        <f t="shared" si="84"/>
        <v>0.39288428324697755</v>
      </c>
      <c r="BE27" s="41">
        <f t="shared" si="84"/>
        <v>0.39706390328151986</v>
      </c>
      <c r="BF27" s="41">
        <f t="shared" si="84"/>
        <v>0.40124352331606217</v>
      </c>
      <c r="BG27" s="41">
        <f t="shared" si="84"/>
        <v>0.40542314335060448</v>
      </c>
      <c r="BH27" s="41">
        <f t="shared" si="84"/>
        <v>0.40960276338514678</v>
      </c>
      <c r="BI27" s="41">
        <f t="shared" si="84"/>
        <v>0.41378238341968909</v>
      </c>
      <c r="BJ27" s="42">
        <f t="shared" si="84"/>
        <v>0.4179620034542314</v>
      </c>
      <c r="BO27" s="39">
        <v>21</v>
      </c>
      <c r="BP27" s="40">
        <f t="shared" ref="BP27:BY36" si="85">($M$1*$BM$3+$M$3*$BM$1)*(1/100)*(1-BP$5/100)/(3-$M$2*$BO27/100)*$BM$4*$BM$5*$BM$6*$BM$7*$BM$8</f>
        <v>3.5521849740932643</v>
      </c>
      <c r="BQ27" s="41">
        <f t="shared" si="85"/>
        <v>3.5949823834196888</v>
      </c>
      <c r="BR27" s="41">
        <f t="shared" si="85"/>
        <v>3.6377797927461142</v>
      </c>
      <c r="BS27" s="41">
        <f t="shared" si="85"/>
        <v>3.6805772020725382</v>
      </c>
      <c r="BT27" s="41">
        <f t="shared" si="85"/>
        <v>3.7233746113989636</v>
      </c>
      <c r="BU27" s="41">
        <f t="shared" si="85"/>
        <v>3.7661720207253881</v>
      </c>
      <c r="BV27" s="41">
        <f t="shared" si="85"/>
        <v>3.8089694300518135</v>
      </c>
      <c r="BW27" s="41">
        <f t="shared" si="85"/>
        <v>3.851766839378238</v>
      </c>
      <c r="BX27" s="41">
        <f t="shared" si="85"/>
        <v>3.8945642487046634</v>
      </c>
      <c r="BY27" s="41">
        <f t="shared" si="85"/>
        <v>3.9373616580310875</v>
      </c>
      <c r="BZ27" s="41">
        <f t="shared" ref="BZ27:CG36" si="86">($M$1*$BM$3+$M$3*$BM$1)*(1/100)*(1-BZ$5/100)/(3-$M$2*$BO27/100)*$BM$4*$BM$5*$BM$6*$BM$7*$BM$8</f>
        <v>3.9801590673575125</v>
      </c>
      <c r="CA27" s="41">
        <f t="shared" si="86"/>
        <v>4.0229564766839374</v>
      </c>
      <c r="CB27" s="41">
        <f t="shared" si="86"/>
        <v>4.0657538860103619</v>
      </c>
      <c r="CC27" s="41">
        <f t="shared" si="86"/>
        <v>4.1085512953367873</v>
      </c>
      <c r="CD27" s="41">
        <f t="shared" si="86"/>
        <v>4.1513487046632118</v>
      </c>
      <c r="CE27" s="41">
        <f t="shared" si="86"/>
        <v>4.1941461139896372</v>
      </c>
      <c r="CF27" s="41">
        <f t="shared" si="86"/>
        <v>4.2369435233160617</v>
      </c>
      <c r="CG27" s="42">
        <f t="shared" si="86"/>
        <v>4.2797409326424871</v>
      </c>
      <c r="CI27" s="39">
        <v>21</v>
      </c>
      <c r="CJ27" s="40">
        <f t="shared" si="42"/>
        <v>6.1605864986269427</v>
      </c>
      <c r="CK27" s="41">
        <f t="shared" ref="CK27:CT36" si="87">($M$1*1.1+$M$3)*(1+$CI27/100)*(1/100)/(3-$M$2*$CI27/100)*1.1*1.1*1.05*1.03</f>
        <v>6.1605864986269427</v>
      </c>
      <c r="CL27" s="41">
        <f t="shared" si="87"/>
        <v>6.1605864986269427</v>
      </c>
      <c r="CM27" s="41">
        <f t="shared" si="87"/>
        <v>6.1605864986269427</v>
      </c>
      <c r="CN27" s="41">
        <f t="shared" si="87"/>
        <v>6.1605864986269427</v>
      </c>
      <c r="CO27" s="41">
        <f t="shared" si="87"/>
        <v>6.1605864986269427</v>
      </c>
      <c r="CP27" s="41">
        <f t="shared" si="87"/>
        <v>6.1605864986269427</v>
      </c>
      <c r="CQ27" s="41">
        <f t="shared" si="87"/>
        <v>6.1605864986269427</v>
      </c>
      <c r="CR27" s="41">
        <f t="shared" si="87"/>
        <v>6.1605864986269427</v>
      </c>
      <c r="CS27" s="41">
        <f t="shared" si="87"/>
        <v>6.1605864986269427</v>
      </c>
      <c r="CT27" s="41">
        <f t="shared" si="87"/>
        <v>6.1605864986269427</v>
      </c>
      <c r="CU27" s="41">
        <f t="shared" ref="CU27:DA36" si="88">($M$1*1.1+$M$3)*(1+$CI27/100)*(1/100)/(3-$M$2*$CI27/100)*1.1*1.1*1.05*1.03</f>
        <v>6.1605864986269427</v>
      </c>
      <c r="CV27" s="41">
        <f t="shared" si="88"/>
        <v>6.1605864986269427</v>
      </c>
      <c r="CW27" s="41">
        <f t="shared" si="88"/>
        <v>6.1605864986269427</v>
      </c>
      <c r="CX27" s="41">
        <f t="shared" si="88"/>
        <v>6.1605864986269427</v>
      </c>
      <c r="CY27" s="41">
        <f t="shared" si="88"/>
        <v>6.1605864986269427</v>
      </c>
      <c r="CZ27" s="41">
        <f t="shared" si="88"/>
        <v>6.1605864986269427</v>
      </c>
      <c r="DA27" s="42">
        <f t="shared" si="88"/>
        <v>6.1605864986269427</v>
      </c>
    </row>
    <row r="28" spans="2:105" x14ac:dyDescent="0.25">
      <c r="B28" s="39">
        <v>22</v>
      </c>
      <c r="C28" s="40">
        <f t="shared" si="49"/>
        <v>10.155614754098361</v>
      </c>
      <c r="D28" s="41">
        <f t="shared" si="50"/>
        <v>10.155614754098359</v>
      </c>
      <c r="E28" s="41">
        <f t="shared" si="51"/>
        <v>10.155614754098362</v>
      </c>
      <c r="F28" s="41">
        <f t="shared" si="52"/>
        <v>10.155614754098361</v>
      </c>
      <c r="G28" s="41">
        <f t="shared" si="53"/>
        <v>10.155614754098361</v>
      </c>
      <c r="H28" s="41">
        <f t="shared" si="54"/>
        <v>10.155614754098361</v>
      </c>
      <c r="I28" s="41">
        <f t="shared" si="55"/>
        <v>10.155614754098361</v>
      </c>
      <c r="J28" s="41">
        <f t="shared" si="56"/>
        <v>10.155614754098359</v>
      </c>
      <c r="K28" s="41">
        <f t="shared" si="57"/>
        <v>10.155614754098361</v>
      </c>
      <c r="L28" s="41">
        <f t="shared" si="58"/>
        <v>10.155614754098359</v>
      </c>
      <c r="M28" s="41">
        <f t="shared" si="59"/>
        <v>10.155614754098361</v>
      </c>
      <c r="N28" s="41">
        <f t="shared" si="60"/>
        <v>10.155614754098362</v>
      </c>
      <c r="O28" s="41">
        <f t="shared" si="61"/>
        <v>10.155614754098361</v>
      </c>
      <c r="P28" s="41">
        <f t="shared" si="62"/>
        <v>10.155614754098361</v>
      </c>
      <c r="Q28" s="41">
        <f t="shared" si="63"/>
        <v>10.155614754098361</v>
      </c>
      <c r="R28" s="41">
        <f t="shared" si="64"/>
        <v>10.155614754098361</v>
      </c>
      <c r="S28" s="41">
        <f t="shared" si="65"/>
        <v>10.155614754098361</v>
      </c>
      <c r="T28" s="42">
        <f t="shared" si="16"/>
        <v>10.155614754098361</v>
      </c>
      <c r="V28" s="39">
        <v>22</v>
      </c>
      <c r="W28" s="40">
        <f t="shared" si="66"/>
        <v>17.75853620783133</v>
      </c>
      <c r="X28" s="41">
        <f t="shared" si="67"/>
        <v>17.547125062500005</v>
      </c>
      <c r="Y28" s="41">
        <f t="shared" si="68"/>
        <v>17.340688297058829</v>
      </c>
      <c r="Z28" s="41">
        <f t="shared" si="69"/>
        <v>17.13905238662791</v>
      </c>
      <c r="AA28" s="41">
        <f t="shared" si="70"/>
        <v>16.942051784482764</v>
      </c>
      <c r="AB28" s="41">
        <f t="shared" si="71"/>
        <v>16.749528468750004</v>
      </c>
      <c r="AC28" s="41">
        <f t="shared" si="72"/>
        <v>16.561331519662922</v>
      </c>
      <c r="AD28" s="41">
        <f t="shared" si="73"/>
        <v>16.377316725000004</v>
      </c>
      <c r="AE28" s="41">
        <f t="shared" si="74"/>
        <v>16.197346211538463</v>
      </c>
      <c r="AF28" s="41">
        <f t="shared" si="75"/>
        <v>16.02128810054348</v>
      </c>
      <c r="AG28" s="41">
        <f t="shared" si="76"/>
        <v>15.849016185483876</v>
      </c>
      <c r="AH28" s="41">
        <f t="shared" si="77"/>
        <v>15.680409630319156</v>
      </c>
      <c r="AI28" s="41">
        <f t="shared" si="78"/>
        <v>15.515352686842109</v>
      </c>
      <c r="AJ28" s="41">
        <f t="shared" si="79"/>
        <v>15.353734429687503</v>
      </c>
      <c r="AK28" s="41">
        <f t="shared" si="80"/>
        <v>15.195448507731962</v>
      </c>
      <c r="AL28" s="41">
        <f t="shared" si="81"/>
        <v>15.040392910714289</v>
      </c>
      <c r="AM28" s="41">
        <f t="shared" si="82"/>
        <v>14.888469750000004</v>
      </c>
      <c r="AN28" s="42">
        <f t="shared" si="34"/>
        <v>14.739585052500003</v>
      </c>
      <c r="AR28" s="39">
        <v>22</v>
      </c>
      <c r="AS28" s="40">
        <f t="shared" si="83"/>
        <v>0.3503806228373702</v>
      </c>
      <c r="AT28" s="41">
        <f t="shared" si="83"/>
        <v>0.35460207612456746</v>
      </c>
      <c r="AU28" s="41">
        <f t="shared" si="83"/>
        <v>0.35882352941176465</v>
      </c>
      <c r="AV28" s="41">
        <f t="shared" si="83"/>
        <v>0.3630449826989619</v>
      </c>
      <c r="AW28" s="41">
        <f t="shared" si="83"/>
        <v>0.3672664359861591</v>
      </c>
      <c r="AX28" s="41">
        <f t="shared" si="83"/>
        <v>0.37148788927335635</v>
      </c>
      <c r="AY28" s="41">
        <f t="shared" si="83"/>
        <v>0.37570934256055366</v>
      </c>
      <c r="AZ28" s="41">
        <f t="shared" si="83"/>
        <v>0.37993079584775086</v>
      </c>
      <c r="BA28" s="41">
        <f t="shared" si="83"/>
        <v>0.38415224913494811</v>
      </c>
      <c r="BB28" s="41">
        <f t="shared" si="83"/>
        <v>0.38837370242214536</v>
      </c>
      <c r="BC28" s="41">
        <f t="shared" si="84"/>
        <v>0.3925951557093425</v>
      </c>
      <c r="BD28" s="41">
        <f t="shared" si="84"/>
        <v>0.3968166089965397</v>
      </c>
      <c r="BE28" s="41">
        <f t="shared" si="84"/>
        <v>0.40103806228373701</v>
      </c>
      <c r="BF28" s="41">
        <f t="shared" si="84"/>
        <v>0.40525951557093426</v>
      </c>
      <c r="BG28" s="41">
        <f t="shared" si="84"/>
        <v>0.40948096885813146</v>
      </c>
      <c r="BH28" s="41">
        <f t="shared" si="84"/>
        <v>0.41370242214532871</v>
      </c>
      <c r="BI28" s="41">
        <f t="shared" si="84"/>
        <v>0.4179238754325259</v>
      </c>
      <c r="BJ28" s="42">
        <f t="shared" si="84"/>
        <v>0.42214532871972316</v>
      </c>
      <c r="BO28" s="39">
        <v>22</v>
      </c>
      <c r="BP28" s="40">
        <f t="shared" si="85"/>
        <v>3.5583306228373699</v>
      </c>
      <c r="BQ28" s="41">
        <f t="shared" si="85"/>
        <v>3.6012020761245669</v>
      </c>
      <c r="BR28" s="41">
        <f t="shared" si="85"/>
        <v>3.6440735294117648</v>
      </c>
      <c r="BS28" s="41">
        <f t="shared" si="85"/>
        <v>3.6869449826989613</v>
      </c>
      <c r="BT28" s="41">
        <f t="shared" si="85"/>
        <v>3.7298164359861588</v>
      </c>
      <c r="BU28" s="41">
        <f t="shared" si="85"/>
        <v>3.7726878892733557</v>
      </c>
      <c r="BV28" s="41">
        <f t="shared" si="85"/>
        <v>3.8155593425605536</v>
      </c>
      <c r="BW28" s="41">
        <f t="shared" si="85"/>
        <v>3.8584307958477502</v>
      </c>
      <c r="BX28" s="41">
        <f t="shared" si="85"/>
        <v>3.9013022491349481</v>
      </c>
      <c r="BY28" s="41">
        <f t="shared" si="85"/>
        <v>3.944173702422145</v>
      </c>
      <c r="BZ28" s="41">
        <f t="shared" si="86"/>
        <v>3.9870451557093416</v>
      </c>
      <c r="CA28" s="41">
        <f t="shared" si="86"/>
        <v>4.0299166089965395</v>
      </c>
      <c r="CB28" s="41">
        <f t="shared" si="86"/>
        <v>4.0727880622837365</v>
      </c>
      <c r="CC28" s="41">
        <f t="shared" si="86"/>
        <v>4.1156595155709343</v>
      </c>
      <c r="CD28" s="41">
        <f t="shared" si="86"/>
        <v>4.1585309688581313</v>
      </c>
      <c r="CE28" s="41">
        <f t="shared" si="86"/>
        <v>4.2014024221453283</v>
      </c>
      <c r="CF28" s="41">
        <f t="shared" si="86"/>
        <v>4.2442738754325253</v>
      </c>
      <c r="CG28" s="42">
        <f t="shared" si="86"/>
        <v>4.2871453287197232</v>
      </c>
      <c r="CI28" s="39">
        <v>22</v>
      </c>
      <c r="CJ28" s="40">
        <f t="shared" si="42"/>
        <v>6.2222469771799318</v>
      </c>
      <c r="CK28" s="41">
        <f t="shared" si="87"/>
        <v>6.2222469771799318</v>
      </c>
      <c r="CL28" s="41">
        <f t="shared" si="87"/>
        <v>6.2222469771799318</v>
      </c>
      <c r="CM28" s="41">
        <f t="shared" si="87"/>
        <v>6.2222469771799318</v>
      </c>
      <c r="CN28" s="41">
        <f t="shared" si="87"/>
        <v>6.2222469771799318</v>
      </c>
      <c r="CO28" s="41">
        <f t="shared" si="87"/>
        <v>6.2222469771799318</v>
      </c>
      <c r="CP28" s="41">
        <f t="shared" si="87"/>
        <v>6.2222469771799318</v>
      </c>
      <c r="CQ28" s="41">
        <f t="shared" si="87"/>
        <v>6.2222469771799318</v>
      </c>
      <c r="CR28" s="41">
        <f t="shared" si="87"/>
        <v>6.2222469771799318</v>
      </c>
      <c r="CS28" s="41">
        <f t="shared" si="87"/>
        <v>6.2222469771799318</v>
      </c>
      <c r="CT28" s="41">
        <f t="shared" si="87"/>
        <v>6.2222469771799318</v>
      </c>
      <c r="CU28" s="41">
        <f t="shared" si="88"/>
        <v>6.2222469771799318</v>
      </c>
      <c r="CV28" s="41">
        <f t="shared" si="88"/>
        <v>6.2222469771799318</v>
      </c>
      <c r="CW28" s="41">
        <f t="shared" si="88"/>
        <v>6.2222469771799318</v>
      </c>
      <c r="CX28" s="41">
        <f t="shared" si="88"/>
        <v>6.2222469771799318</v>
      </c>
      <c r="CY28" s="41">
        <f t="shared" si="88"/>
        <v>6.2222469771799318</v>
      </c>
      <c r="CZ28" s="41">
        <f t="shared" si="88"/>
        <v>6.2222469771799318</v>
      </c>
      <c r="DA28" s="42">
        <f t="shared" si="88"/>
        <v>6.2222469771799318</v>
      </c>
    </row>
    <row r="29" spans="2:105" x14ac:dyDescent="0.25">
      <c r="B29" s="39">
        <v>23</v>
      </c>
      <c r="C29" s="40">
        <f t="shared" si="49"/>
        <v>10.073048780487804</v>
      </c>
      <c r="D29" s="41">
        <f t="shared" si="50"/>
        <v>10.073048780487804</v>
      </c>
      <c r="E29" s="41">
        <f t="shared" si="51"/>
        <v>10.073048780487806</v>
      </c>
      <c r="F29" s="41">
        <f t="shared" si="52"/>
        <v>10.073048780487802</v>
      </c>
      <c r="G29" s="41">
        <f t="shared" si="53"/>
        <v>10.073048780487802</v>
      </c>
      <c r="H29" s="41">
        <f t="shared" si="54"/>
        <v>10.073048780487804</v>
      </c>
      <c r="I29" s="41">
        <f t="shared" si="55"/>
        <v>10.073048780487806</v>
      </c>
      <c r="J29" s="41">
        <f t="shared" si="56"/>
        <v>10.073048780487804</v>
      </c>
      <c r="K29" s="41">
        <f t="shared" si="57"/>
        <v>10.073048780487804</v>
      </c>
      <c r="L29" s="41">
        <f t="shared" si="58"/>
        <v>10.073048780487804</v>
      </c>
      <c r="M29" s="41">
        <f t="shared" si="59"/>
        <v>10.073048780487804</v>
      </c>
      <c r="N29" s="41">
        <f t="shared" si="60"/>
        <v>10.073048780487806</v>
      </c>
      <c r="O29" s="41">
        <f t="shared" si="61"/>
        <v>10.073048780487804</v>
      </c>
      <c r="P29" s="41">
        <f t="shared" si="62"/>
        <v>10.073048780487806</v>
      </c>
      <c r="Q29" s="41">
        <f t="shared" si="63"/>
        <v>10.073048780487802</v>
      </c>
      <c r="R29" s="41">
        <f t="shared" si="64"/>
        <v>10.073048780487804</v>
      </c>
      <c r="S29" s="41">
        <f t="shared" si="65"/>
        <v>10.073048780487806</v>
      </c>
      <c r="T29" s="42">
        <f t="shared" si="16"/>
        <v>10.073048780487806</v>
      </c>
      <c r="V29" s="39">
        <v>23</v>
      </c>
      <c r="W29" s="40">
        <f t="shared" si="66"/>
        <v>17.75853620783133</v>
      </c>
      <c r="X29" s="41">
        <f t="shared" si="67"/>
        <v>17.547125062500005</v>
      </c>
      <c r="Y29" s="41">
        <f t="shared" si="68"/>
        <v>17.340688297058829</v>
      </c>
      <c r="Z29" s="41">
        <f t="shared" si="69"/>
        <v>17.13905238662791</v>
      </c>
      <c r="AA29" s="41">
        <f t="shared" si="70"/>
        <v>16.942051784482761</v>
      </c>
      <c r="AB29" s="41">
        <f t="shared" si="71"/>
        <v>16.749528468750004</v>
      </c>
      <c r="AC29" s="41">
        <f t="shared" si="72"/>
        <v>16.561331519662925</v>
      </c>
      <c r="AD29" s="41">
        <f t="shared" si="73"/>
        <v>16.377316725000004</v>
      </c>
      <c r="AE29" s="41">
        <f t="shared" si="74"/>
        <v>16.197346211538466</v>
      </c>
      <c r="AF29" s="41">
        <f t="shared" si="75"/>
        <v>16.021288100543483</v>
      </c>
      <c r="AG29" s="41">
        <f t="shared" si="76"/>
        <v>15.849016185483874</v>
      </c>
      <c r="AH29" s="41">
        <f t="shared" si="77"/>
        <v>15.680409630319152</v>
      </c>
      <c r="AI29" s="41">
        <f t="shared" si="78"/>
        <v>15.515352686842109</v>
      </c>
      <c r="AJ29" s="41">
        <f t="shared" si="79"/>
        <v>15.353734429687506</v>
      </c>
      <c r="AK29" s="41">
        <f t="shared" si="80"/>
        <v>15.19544850773196</v>
      </c>
      <c r="AL29" s="41">
        <f t="shared" si="81"/>
        <v>15.040392910714287</v>
      </c>
      <c r="AM29" s="41">
        <f t="shared" si="82"/>
        <v>14.888469750000004</v>
      </c>
      <c r="AN29" s="42">
        <f t="shared" si="34"/>
        <v>14.739585052500003</v>
      </c>
      <c r="AR29" s="39">
        <v>23</v>
      </c>
      <c r="AS29" s="40">
        <f t="shared" si="83"/>
        <v>0.35386481802426345</v>
      </c>
      <c r="AT29" s="41">
        <f t="shared" si="83"/>
        <v>0.35812824956672445</v>
      </c>
      <c r="AU29" s="41">
        <f t="shared" si="83"/>
        <v>0.3623916811091854</v>
      </c>
      <c r="AV29" s="41">
        <f t="shared" si="83"/>
        <v>0.36665511265164652</v>
      </c>
      <c r="AW29" s="41">
        <f t="shared" si="83"/>
        <v>0.37091854419410752</v>
      </c>
      <c r="AX29" s="41">
        <f t="shared" si="83"/>
        <v>0.37518197573656847</v>
      </c>
      <c r="AY29" s="41">
        <f t="shared" si="83"/>
        <v>0.37944540727902948</v>
      </c>
      <c r="AZ29" s="41">
        <f t="shared" si="83"/>
        <v>0.38370883882149048</v>
      </c>
      <c r="BA29" s="41">
        <f t="shared" si="83"/>
        <v>0.38797227036395149</v>
      </c>
      <c r="BB29" s="41">
        <f t="shared" si="83"/>
        <v>0.39223570190641249</v>
      </c>
      <c r="BC29" s="41">
        <f t="shared" si="84"/>
        <v>0.3964991334488735</v>
      </c>
      <c r="BD29" s="41">
        <f t="shared" si="84"/>
        <v>0.4007625649913345</v>
      </c>
      <c r="BE29" s="41">
        <f t="shared" si="84"/>
        <v>0.40502599653379551</v>
      </c>
      <c r="BF29" s="41">
        <f t="shared" si="84"/>
        <v>0.40928942807625646</v>
      </c>
      <c r="BG29" s="41">
        <f t="shared" si="84"/>
        <v>0.41355285961871757</v>
      </c>
      <c r="BH29" s="41">
        <f t="shared" si="84"/>
        <v>0.41781629116117858</v>
      </c>
      <c r="BI29" s="41">
        <f t="shared" si="84"/>
        <v>0.42207972270363953</v>
      </c>
      <c r="BJ29" s="42">
        <f t="shared" si="84"/>
        <v>0.42634315424610053</v>
      </c>
      <c r="BO29" s="39">
        <v>23</v>
      </c>
      <c r="BP29" s="40">
        <f t="shared" si="85"/>
        <v>3.5644975736568458</v>
      </c>
      <c r="BQ29" s="41">
        <f t="shared" si="85"/>
        <v>3.6074433275563256</v>
      </c>
      <c r="BR29" s="41">
        <f t="shared" si="85"/>
        <v>3.6503890814558062</v>
      </c>
      <c r="BS29" s="41">
        <f t="shared" si="85"/>
        <v>3.6933348353552859</v>
      </c>
      <c r="BT29" s="41">
        <f t="shared" si="85"/>
        <v>3.7362805892547661</v>
      </c>
      <c r="BU29" s="41">
        <f t="shared" si="85"/>
        <v>3.7792263431542459</v>
      </c>
      <c r="BV29" s="41">
        <f t="shared" si="85"/>
        <v>3.8221720970537265</v>
      </c>
      <c r="BW29" s="41">
        <f t="shared" si="85"/>
        <v>3.8651178509532063</v>
      </c>
      <c r="BX29" s="41">
        <f t="shared" si="85"/>
        <v>3.9080636048526864</v>
      </c>
      <c r="BY29" s="41">
        <f t="shared" si="85"/>
        <v>3.9510093587521662</v>
      </c>
      <c r="BZ29" s="41">
        <f t="shared" si="86"/>
        <v>3.9939551126516464</v>
      </c>
      <c r="CA29" s="41">
        <f t="shared" si="86"/>
        <v>4.036900866551127</v>
      </c>
      <c r="CB29" s="41">
        <f t="shared" si="86"/>
        <v>4.0798466204506063</v>
      </c>
      <c r="CC29" s="41">
        <f t="shared" si="86"/>
        <v>4.1227923743500865</v>
      </c>
      <c r="CD29" s="41">
        <f t="shared" si="86"/>
        <v>4.1657381282495667</v>
      </c>
      <c r="CE29" s="41">
        <f t="shared" si="86"/>
        <v>4.2086838821490469</v>
      </c>
      <c r="CF29" s="41">
        <f t="shared" si="86"/>
        <v>4.2516296360485271</v>
      </c>
      <c r="CG29" s="42">
        <f t="shared" si="86"/>
        <v>4.2945753899480072</v>
      </c>
      <c r="CI29" s="39">
        <v>23</v>
      </c>
      <c r="CJ29" s="40">
        <f t="shared" si="42"/>
        <v>6.2841211835615267</v>
      </c>
      <c r="CK29" s="41">
        <f t="shared" si="87"/>
        <v>6.2841211835615267</v>
      </c>
      <c r="CL29" s="41">
        <f t="shared" si="87"/>
        <v>6.2841211835615267</v>
      </c>
      <c r="CM29" s="41">
        <f t="shared" si="87"/>
        <v>6.2841211835615267</v>
      </c>
      <c r="CN29" s="41">
        <f t="shared" si="87"/>
        <v>6.2841211835615267</v>
      </c>
      <c r="CO29" s="41">
        <f t="shared" si="87"/>
        <v>6.2841211835615267</v>
      </c>
      <c r="CP29" s="41">
        <f t="shared" si="87"/>
        <v>6.2841211835615267</v>
      </c>
      <c r="CQ29" s="41">
        <f t="shared" si="87"/>
        <v>6.2841211835615267</v>
      </c>
      <c r="CR29" s="41">
        <f t="shared" si="87"/>
        <v>6.2841211835615267</v>
      </c>
      <c r="CS29" s="41">
        <f t="shared" si="87"/>
        <v>6.2841211835615267</v>
      </c>
      <c r="CT29" s="41">
        <f t="shared" si="87"/>
        <v>6.2841211835615267</v>
      </c>
      <c r="CU29" s="41">
        <f t="shared" si="88"/>
        <v>6.2841211835615267</v>
      </c>
      <c r="CV29" s="41">
        <f t="shared" si="88"/>
        <v>6.2841211835615267</v>
      </c>
      <c r="CW29" s="41">
        <f t="shared" si="88"/>
        <v>6.2841211835615267</v>
      </c>
      <c r="CX29" s="41">
        <f t="shared" si="88"/>
        <v>6.2841211835615267</v>
      </c>
      <c r="CY29" s="41">
        <f t="shared" si="88"/>
        <v>6.2841211835615267</v>
      </c>
      <c r="CZ29" s="41">
        <f t="shared" si="88"/>
        <v>6.2841211835615267</v>
      </c>
      <c r="DA29" s="42">
        <f t="shared" si="88"/>
        <v>6.2841211835615267</v>
      </c>
    </row>
    <row r="30" spans="2:105" x14ac:dyDescent="0.25">
      <c r="B30" s="39">
        <v>24</v>
      </c>
      <c r="C30" s="40">
        <f t="shared" si="49"/>
        <v>9.9918145161290344</v>
      </c>
      <c r="D30" s="41">
        <f t="shared" si="50"/>
        <v>9.9918145161290308</v>
      </c>
      <c r="E30" s="41">
        <f t="shared" si="51"/>
        <v>9.9918145161290326</v>
      </c>
      <c r="F30" s="41">
        <f t="shared" si="52"/>
        <v>9.9918145161290308</v>
      </c>
      <c r="G30" s="41">
        <f t="shared" si="53"/>
        <v>9.9918145161290326</v>
      </c>
      <c r="H30" s="41">
        <f t="shared" si="54"/>
        <v>9.9918145161290326</v>
      </c>
      <c r="I30" s="41">
        <f t="shared" si="55"/>
        <v>9.9918145161290326</v>
      </c>
      <c r="J30" s="41">
        <f t="shared" si="56"/>
        <v>9.9918145161290308</v>
      </c>
      <c r="K30" s="41">
        <f t="shared" si="57"/>
        <v>9.9918145161290326</v>
      </c>
      <c r="L30" s="41">
        <f t="shared" si="58"/>
        <v>9.9918145161290308</v>
      </c>
      <c r="M30" s="41">
        <f t="shared" si="59"/>
        <v>9.9918145161290308</v>
      </c>
      <c r="N30" s="41">
        <f t="shared" si="60"/>
        <v>9.9918145161290326</v>
      </c>
      <c r="O30" s="41">
        <f t="shared" si="61"/>
        <v>9.9918145161290308</v>
      </c>
      <c r="P30" s="41">
        <f t="shared" si="62"/>
        <v>9.9918145161290326</v>
      </c>
      <c r="Q30" s="41">
        <f t="shared" si="63"/>
        <v>9.9918145161290326</v>
      </c>
      <c r="R30" s="41">
        <f t="shared" si="64"/>
        <v>9.9918145161290326</v>
      </c>
      <c r="S30" s="41">
        <f t="shared" si="65"/>
        <v>9.9918145161290308</v>
      </c>
      <c r="T30" s="42">
        <f t="shared" si="16"/>
        <v>9.9918145161290308</v>
      </c>
      <c r="V30" s="39">
        <v>24</v>
      </c>
      <c r="W30" s="40">
        <f t="shared" si="66"/>
        <v>17.758536207831334</v>
      </c>
      <c r="X30" s="41">
        <f t="shared" si="67"/>
        <v>17.547125062500008</v>
      </c>
      <c r="Y30" s="41">
        <f t="shared" si="68"/>
        <v>17.340688297058829</v>
      </c>
      <c r="Z30" s="41">
        <f t="shared" si="69"/>
        <v>17.13905238662791</v>
      </c>
      <c r="AA30" s="41">
        <f t="shared" si="70"/>
        <v>16.942051784482764</v>
      </c>
      <c r="AB30" s="41">
        <f t="shared" si="71"/>
        <v>16.749528468750007</v>
      </c>
      <c r="AC30" s="41">
        <f t="shared" si="72"/>
        <v>16.561331519662925</v>
      </c>
      <c r="AD30" s="41">
        <f t="shared" si="73"/>
        <v>16.377316725000004</v>
      </c>
      <c r="AE30" s="41">
        <f t="shared" si="74"/>
        <v>16.197346211538466</v>
      </c>
      <c r="AF30" s="41">
        <f t="shared" si="75"/>
        <v>16.021288100543483</v>
      </c>
      <c r="AG30" s="41">
        <f t="shared" si="76"/>
        <v>15.849016185483874</v>
      </c>
      <c r="AH30" s="41">
        <f t="shared" si="77"/>
        <v>15.680409630319154</v>
      </c>
      <c r="AI30" s="41">
        <f t="shared" si="78"/>
        <v>15.51535268684211</v>
      </c>
      <c r="AJ30" s="41">
        <f t="shared" si="79"/>
        <v>15.353734429687504</v>
      </c>
      <c r="AK30" s="41">
        <f t="shared" si="80"/>
        <v>15.195448507731966</v>
      </c>
      <c r="AL30" s="41">
        <f t="shared" si="81"/>
        <v>15.04039291071429</v>
      </c>
      <c r="AM30" s="41">
        <f t="shared" si="82"/>
        <v>14.888469750000004</v>
      </c>
      <c r="AN30" s="42">
        <f t="shared" si="34"/>
        <v>14.739585052500004</v>
      </c>
      <c r="AR30" s="39">
        <v>24</v>
      </c>
      <c r="AS30" s="40">
        <f t="shared" si="83"/>
        <v>0.35736111111111107</v>
      </c>
      <c r="AT30" s="41">
        <f t="shared" si="83"/>
        <v>0.36166666666666664</v>
      </c>
      <c r="AU30" s="41">
        <f t="shared" si="83"/>
        <v>0.36597222222222225</v>
      </c>
      <c r="AV30" s="41">
        <f t="shared" si="83"/>
        <v>0.37027777777777782</v>
      </c>
      <c r="AW30" s="41">
        <f t="shared" si="83"/>
        <v>0.37458333333333332</v>
      </c>
      <c r="AX30" s="41">
        <f t="shared" si="83"/>
        <v>0.37888888888888889</v>
      </c>
      <c r="AY30" s="41">
        <f t="shared" si="83"/>
        <v>0.38319444444444445</v>
      </c>
      <c r="AZ30" s="41">
        <f t="shared" si="83"/>
        <v>0.38750000000000007</v>
      </c>
      <c r="BA30" s="41">
        <f t="shared" si="83"/>
        <v>0.39180555555555557</v>
      </c>
      <c r="BB30" s="41">
        <f t="shared" si="83"/>
        <v>0.39611111111111114</v>
      </c>
      <c r="BC30" s="41">
        <f t="shared" si="84"/>
        <v>0.4004166666666667</v>
      </c>
      <c r="BD30" s="41">
        <f t="shared" si="84"/>
        <v>0.40472222222222221</v>
      </c>
      <c r="BE30" s="41">
        <f t="shared" si="84"/>
        <v>0.40902777777777777</v>
      </c>
      <c r="BF30" s="41">
        <f t="shared" si="84"/>
        <v>0.41333333333333333</v>
      </c>
      <c r="BG30" s="41">
        <f t="shared" si="84"/>
        <v>0.41763888888888884</v>
      </c>
      <c r="BH30" s="41">
        <f t="shared" si="84"/>
        <v>0.42194444444444446</v>
      </c>
      <c r="BI30" s="41">
        <f t="shared" si="84"/>
        <v>0.42625000000000002</v>
      </c>
      <c r="BJ30" s="42">
        <f t="shared" si="84"/>
        <v>0.43055555555555558</v>
      </c>
      <c r="BO30" s="39">
        <v>24</v>
      </c>
      <c r="BP30" s="40">
        <f t="shared" si="85"/>
        <v>3.5706859375000004</v>
      </c>
      <c r="BQ30" s="41">
        <f t="shared" si="85"/>
        <v>3.6137062499999995</v>
      </c>
      <c r="BR30" s="41">
        <f t="shared" si="85"/>
        <v>3.6567265625000003</v>
      </c>
      <c r="BS30" s="41">
        <f t="shared" si="85"/>
        <v>3.6997468749999998</v>
      </c>
      <c r="BT30" s="41">
        <f t="shared" si="85"/>
        <v>3.7427671875000001</v>
      </c>
      <c r="BU30" s="41">
        <f t="shared" si="85"/>
        <v>3.7857875000000001</v>
      </c>
      <c r="BV30" s="41">
        <f t="shared" si="85"/>
        <v>3.8288078125</v>
      </c>
      <c r="BW30" s="41">
        <f t="shared" si="85"/>
        <v>3.871828125</v>
      </c>
      <c r="BX30" s="41">
        <f t="shared" si="85"/>
        <v>3.9148484375000003</v>
      </c>
      <c r="BY30" s="41">
        <f t="shared" si="85"/>
        <v>3.9578687499999998</v>
      </c>
      <c r="BZ30" s="41">
        <f t="shared" si="86"/>
        <v>4.0008890624999998</v>
      </c>
      <c r="CA30" s="41">
        <f t="shared" si="86"/>
        <v>4.0439093750000001</v>
      </c>
      <c r="CB30" s="41">
        <f t="shared" si="86"/>
        <v>4.0869296874999996</v>
      </c>
      <c r="CC30" s="41">
        <f t="shared" si="86"/>
        <v>4.12995</v>
      </c>
      <c r="CD30" s="41">
        <f t="shared" si="86"/>
        <v>4.1729703124999995</v>
      </c>
      <c r="CE30" s="41">
        <f t="shared" si="86"/>
        <v>4.2159906249999999</v>
      </c>
      <c r="CF30" s="41">
        <f t="shared" si="86"/>
        <v>4.2590109374999994</v>
      </c>
      <c r="CG30" s="42">
        <f t="shared" si="86"/>
        <v>4.3020312499999998</v>
      </c>
      <c r="CI30" s="39">
        <v>24</v>
      </c>
      <c r="CJ30" s="40">
        <f t="shared" si="42"/>
        <v>6.3462102309375021</v>
      </c>
      <c r="CK30" s="41">
        <f t="shared" si="87"/>
        <v>6.3462102309375021</v>
      </c>
      <c r="CL30" s="41">
        <f t="shared" si="87"/>
        <v>6.3462102309375021</v>
      </c>
      <c r="CM30" s="41">
        <f t="shared" si="87"/>
        <v>6.3462102309375021</v>
      </c>
      <c r="CN30" s="41">
        <f t="shared" si="87"/>
        <v>6.3462102309375021</v>
      </c>
      <c r="CO30" s="41">
        <f t="shared" si="87"/>
        <v>6.3462102309375021</v>
      </c>
      <c r="CP30" s="41">
        <f t="shared" si="87"/>
        <v>6.3462102309375021</v>
      </c>
      <c r="CQ30" s="41">
        <f t="shared" si="87"/>
        <v>6.3462102309375021</v>
      </c>
      <c r="CR30" s="41">
        <f t="shared" si="87"/>
        <v>6.3462102309375021</v>
      </c>
      <c r="CS30" s="41">
        <f t="shared" si="87"/>
        <v>6.3462102309375021</v>
      </c>
      <c r="CT30" s="41">
        <f t="shared" si="87"/>
        <v>6.3462102309375021</v>
      </c>
      <c r="CU30" s="41">
        <f t="shared" si="88"/>
        <v>6.3462102309375021</v>
      </c>
      <c r="CV30" s="41">
        <f t="shared" si="88"/>
        <v>6.3462102309375021</v>
      </c>
      <c r="CW30" s="41">
        <f t="shared" si="88"/>
        <v>6.3462102309375021</v>
      </c>
      <c r="CX30" s="41">
        <f t="shared" si="88"/>
        <v>6.3462102309375021</v>
      </c>
      <c r="CY30" s="41">
        <f t="shared" si="88"/>
        <v>6.3462102309375021</v>
      </c>
      <c r="CZ30" s="41">
        <f t="shared" si="88"/>
        <v>6.3462102309375021</v>
      </c>
      <c r="DA30" s="42">
        <f t="shared" si="88"/>
        <v>6.3462102309375021</v>
      </c>
    </row>
    <row r="31" spans="2:105" x14ac:dyDescent="0.25">
      <c r="B31" s="39">
        <v>25</v>
      </c>
      <c r="C31" s="40">
        <f t="shared" si="49"/>
        <v>9.91188</v>
      </c>
      <c r="D31" s="41">
        <f t="shared" si="50"/>
        <v>9.9118799999999982</v>
      </c>
      <c r="E31" s="41">
        <f t="shared" si="51"/>
        <v>9.91188</v>
      </c>
      <c r="F31" s="41">
        <f t="shared" si="52"/>
        <v>9.9118799999999982</v>
      </c>
      <c r="G31" s="41">
        <f t="shared" si="53"/>
        <v>9.91188</v>
      </c>
      <c r="H31" s="41">
        <f t="shared" si="54"/>
        <v>9.9118799999999982</v>
      </c>
      <c r="I31" s="41">
        <f t="shared" si="55"/>
        <v>9.91188</v>
      </c>
      <c r="J31" s="41">
        <f t="shared" si="56"/>
        <v>9.9118799999999982</v>
      </c>
      <c r="K31" s="41">
        <f t="shared" si="57"/>
        <v>9.91188</v>
      </c>
      <c r="L31" s="41">
        <f t="shared" si="58"/>
        <v>9.9118799999999982</v>
      </c>
      <c r="M31" s="41">
        <f t="shared" si="59"/>
        <v>9.91188</v>
      </c>
      <c r="N31" s="41">
        <f t="shared" si="60"/>
        <v>9.9118800000000018</v>
      </c>
      <c r="O31" s="41">
        <f t="shared" si="61"/>
        <v>9.9118799999999982</v>
      </c>
      <c r="P31" s="41">
        <f t="shared" si="62"/>
        <v>9.91188</v>
      </c>
      <c r="Q31" s="41">
        <f t="shared" si="63"/>
        <v>9.91188</v>
      </c>
      <c r="R31" s="41">
        <f t="shared" si="64"/>
        <v>9.9118799999999982</v>
      </c>
      <c r="S31" s="41">
        <f t="shared" si="65"/>
        <v>9.9118799999999982</v>
      </c>
      <c r="T31" s="42">
        <f t="shared" si="16"/>
        <v>9.91188</v>
      </c>
      <c r="V31" s="39">
        <v>25</v>
      </c>
      <c r="W31" s="40">
        <f t="shared" si="66"/>
        <v>17.758536207831334</v>
      </c>
      <c r="X31" s="41">
        <f t="shared" si="67"/>
        <v>17.547125062500008</v>
      </c>
      <c r="Y31" s="41">
        <f t="shared" si="68"/>
        <v>17.340688297058833</v>
      </c>
      <c r="Z31" s="41">
        <f t="shared" si="69"/>
        <v>17.139052386627913</v>
      </c>
      <c r="AA31" s="41">
        <f t="shared" si="70"/>
        <v>16.942051784482768</v>
      </c>
      <c r="AB31" s="41">
        <f t="shared" si="71"/>
        <v>16.749528468750007</v>
      </c>
      <c r="AC31" s="41">
        <f t="shared" si="72"/>
        <v>16.561331519662925</v>
      </c>
      <c r="AD31" s="41">
        <f t="shared" si="73"/>
        <v>16.377316725000007</v>
      </c>
      <c r="AE31" s="41">
        <f t="shared" si="74"/>
        <v>16.19734621153847</v>
      </c>
      <c r="AF31" s="41">
        <f t="shared" si="75"/>
        <v>16.021288100543483</v>
      </c>
      <c r="AG31" s="41">
        <f t="shared" si="76"/>
        <v>15.84901618548388</v>
      </c>
      <c r="AH31" s="41">
        <f t="shared" si="77"/>
        <v>15.680409630319158</v>
      </c>
      <c r="AI31" s="41">
        <f t="shared" si="78"/>
        <v>15.515352686842112</v>
      </c>
      <c r="AJ31" s="41">
        <f t="shared" si="79"/>
        <v>15.353734429687508</v>
      </c>
      <c r="AK31" s="41">
        <f t="shared" si="80"/>
        <v>15.195448507731967</v>
      </c>
      <c r="AL31" s="41">
        <f t="shared" si="81"/>
        <v>15.04039291071429</v>
      </c>
      <c r="AM31" s="41">
        <f t="shared" si="82"/>
        <v>14.888469750000006</v>
      </c>
      <c r="AN31" s="42">
        <f t="shared" si="34"/>
        <v>14.739585052500006</v>
      </c>
      <c r="AR31" s="39">
        <v>25</v>
      </c>
      <c r="AS31" s="40">
        <f t="shared" si="83"/>
        <v>0.36086956521739127</v>
      </c>
      <c r="AT31" s="41">
        <f t="shared" si="83"/>
        <v>0.36521739130434783</v>
      </c>
      <c r="AU31" s="41">
        <f t="shared" si="83"/>
        <v>0.36956521739130432</v>
      </c>
      <c r="AV31" s="41">
        <f t="shared" si="83"/>
        <v>0.37391304347826088</v>
      </c>
      <c r="AW31" s="41">
        <f t="shared" si="83"/>
        <v>0.37826086956521737</v>
      </c>
      <c r="AX31" s="41">
        <f t="shared" si="83"/>
        <v>0.38260869565217392</v>
      </c>
      <c r="AY31" s="41">
        <f t="shared" si="83"/>
        <v>0.38695652173913048</v>
      </c>
      <c r="AZ31" s="41">
        <f t="shared" si="83"/>
        <v>0.39130434782608697</v>
      </c>
      <c r="BA31" s="41">
        <f t="shared" si="83"/>
        <v>0.39565217391304347</v>
      </c>
      <c r="BB31" s="41">
        <f t="shared" si="83"/>
        <v>0.4</v>
      </c>
      <c r="BC31" s="41">
        <f t="shared" si="84"/>
        <v>0.40434782608695646</v>
      </c>
      <c r="BD31" s="41">
        <f t="shared" si="84"/>
        <v>0.40869565217391296</v>
      </c>
      <c r="BE31" s="41">
        <f t="shared" si="84"/>
        <v>0.41304347826086957</v>
      </c>
      <c r="BF31" s="41">
        <f t="shared" si="84"/>
        <v>0.41739130434782606</v>
      </c>
      <c r="BG31" s="41">
        <f t="shared" si="84"/>
        <v>0.42173913043478256</v>
      </c>
      <c r="BH31" s="41">
        <f t="shared" si="84"/>
        <v>0.42608695652173917</v>
      </c>
      <c r="BI31" s="41">
        <f t="shared" si="84"/>
        <v>0.43043478260869567</v>
      </c>
      <c r="BJ31" s="42">
        <f t="shared" si="84"/>
        <v>0.43478260869565216</v>
      </c>
      <c r="BO31" s="39">
        <v>25</v>
      </c>
      <c r="BP31" s="40">
        <f t="shared" si="85"/>
        <v>3.5768958260869566</v>
      </c>
      <c r="BQ31" s="41">
        <f t="shared" si="85"/>
        <v>3.6199909565217387</v>
      </c>
      <c r="BR31" s="41">
        <f t="shared" si="85"/>
        <v>3.6630860869565218</v>
      </c>
      <c r="BS31" s="41">
        <f t="shared" si="85"/>
        <v>3.706181217391304</v>
      </c>
      <c r="BT31" s="41">
        <f t="shared" si="85"/>
        <v>3.7492763478260871</v>
      </c>
      <c r="BU31" s="41">
        <f t="shared" si="85"/>
        <v>3.7923714782608693</v>
      </c>
      <c r="BV31" s="41">
        <f t="shared" si="85"/>
        <v>3.8354666086956524</v>
      </c>
      <c r="BW31" s="41">
        <f t="shared" si="85"/>
        <v>3.8785617391304346</v>
      </c>
      <c r="BX31" s="41">
        <f t="shared" si="85"/>
        <v>3.9216568695652176</v>
      </c>
      <c r="BY31" s="41">
        <f t="shared" si="85"/>
        <v>3.9647519999999998</v>
      </c>
      <c r="BZ31" s="41">
        <f t="shared" si="86"/>
        <v>4.007847130434782</v>
      </c>
      <c r="CA31" s="41">
        <f t="shared" si="86"/>
        <v>4.0509422608695651</v>
      </c>
      <c r="CB31" s="41">
        <f t="shared" si="86"/>
        <v>4.0940373913043473</v>
      </c>
      <c r="CC31" s="41">
        <f t="shared" si="86"/>
        <v>4.1371325217391304</v>
      </c>
      <c r="CD31" s="41">
        <f t="shared" si="86"/>
        <v>4.1802276521739126</v>
      </c>
      <c r="CE31" s="41">
        <f t="shared" si="86"/>
        <v>4.2233227826086956</v>
      </c>
      <c r="CF31" s="41">
        <f t="shared" si="86"/>
        <v>4.2664179130434778</v>
      </c>
      <c r="CG31" s="42">
        <f t="shared" si="86"/>
        <v>4.3095130434782609</v>
      </c>
      <c r="CI31" s="39">
        <v>25</v>
      </c>
      <c r="CJ31" s="40">
        <f t="shared" si="42"/>
        <v>6.4085152402173939</v>
      </c>
      <c r="CK31" s="41">
        <f t="shared" si="87"/>
        <v>6.4085152402173939</v>
      </c>
      <c r="CL31" s="41">
        <f t="shared" si="87"/>
        <v>6.4085152402173939</v>
      </c>
      <c r="CM31" s="41">
        <f t="shared" si="87"/>
        <v>6.4085152402173939</v>
      </c>
      <c r="CN31" s="41">
        <f t="shared" si="87"/>
        <v>6.4085152402173939</v>
      </c>
      <c r="CO31" s="41">
        <f t="shared" si="87"/>
        <v>6.4085152402173939</v>
      </c>
      <c r="CP31" s="41">
        <f t="shared" si="87"/>
        <v>6.4085152402173939</v>
      </c>
      <c r="CQ31" s="41">
        <f t="shared" si="87"/>
        <v>6.4085152402173939</v>
      </c>
      <c r="CR31" s="41">
        <f t="shared" si="87"/>
        <v>6.4085152402173939</v>
      </c>
      <c r="CS31" s="41">
        <f t="shared" si="87"/>
        <v>6.4085152402173939</v>
      </c>
      <c r="CT31" s="41">
        <f t="shared" si="87"/>
        <v>6.4085152402173939</v>
      </c>
      <c r="CU31" s="41">
        <f t="shared" si="88"/>
        <v>6.4085152402173939</v>
      </c>
      <c r="CV31" s="41">
        <f t="shared" si="88"/>
        <v>6.4085152402173939</v>
      </c>
      <c r="CW31" s="41">
        <f t="shared" si="88"/>
        <v>6.4085152402173939</v>
      </c>
      <c r="CX31" s="41">
        <f t="shared" si="88"/>
        <v>6.4085152402173939</v>
      </c>
      <c r="CY31" s="41">
        <f t="shared" si="88"/>
        <v>6.4085152402173939</v>
      </c>
      <c r="CZ31" s="41">
        <f t="shared" si="88"/>
        <v>6.4085152402173939</v>
      </c>
      <c r="DA31" s="42">
        <f t="shared" si="88"/>
        <v>6.4085152402173939</v>
      </c>
    </row>
    <row r="32" spans="2:105" x14ac:dyDescent="0.25">
      <c r="B32" s="39">
        <v>26</v>
      </c>
      <c r="C32" s="40">
        <f t="shared" si="49"/>
        <v>9.8332142857142859</v>
      </c>
      <c r="D32" s="41">
        <f t="shared" si="50"/>
        <v>9.8332142857142841</v>
      </c>
      <c r="E32" s="41">
        <f t="shared" si="51"/>
        <v>9.8332142857142859</v>
      </c>
      <c r="F32" s="41">
        <f t="shared" si="52"/>
        <v>9.8332142857142859</v>
      </c>
      <c r="G32" s="41">
        <f t="shared" si="53"/>
        <v>9.8332142857142841</v>
      </c>
      <c r="H32" s="41">
        <f t="shared" si="54"/>
        <v>9.8332142857142841</v>
      </c>
      <c r="I32" s="41">
        <f t="shared" si="55"/>
        <v>9.8332142857142859</v>
      </c>
      <c r="J32" s="41">
        <f t="shared" si="56"/>
        <v>9.8332142857142841</v>
      </c>
      <c r="K32" s="41">
        <f t="shared" si="57"/>
        <v>9.8332142857142859</v>
      </c>
      <c r="L32" s="41">
        <f t="shared" si="58"/>
        <v>9.8332142857142859</v>
      </c>
      <c r="M32" s="41">
        <f t="shared" si="59"/>
        <v>9.8332142857142859</v>
      </c>
      <c r="N32" s="41">
        <f t="shared" si="60"/>
        <v>9.8332142857142877</v>
      </c>
      <c r="O32" s="41">
        <f t="shared" si="61"/>
        <v>9.8332142857142859</v>
      </c>
      <c r="P32" s="41">
        <f t="shared" si="62"/>
        <v>9.8332142857142859</v>
      </c>
      <c r="Q32" s="41">
        <f t="shared" si="63"/>
        <v>9.8332142857142841</v>
      </c>
      <c r="R32" s="41">
        <f t="shared" si="64"/>
        <v>9.8332142857142859</v>
      </c>
      <c r="S32" s="41">
        <f t="shared" si="65"/>
        <v>9.8332142857142841</v>
      </c>
      <c r="T32" s="42">
        <f t="shared" si="16"/>
        <v>9.8332142857142841</v>
      </c>
      <c r="V32" s="39">
        <v>26</v>
      </c>
      <c r="W32" s="40">
        <f t="shared" si="66"/>
        <v>17.758536207831323</v>
      </c>
      <c r="X32" s="41">
        <f t="shared" si="67"/>
        <v>17.547125062499997</v>
      </c>
      <c r="Y32" s="41">
        <f t="shared" si="68"/>
        <v>17.340688297058822</v>
      </c>
      <c r="Z32" s="41">
        <f t="shared" si="69"/>
        <v>17.139052386627906</v>
      </c>
      <c r="AA32" s="41">
        <f t="shared" si="70"/>
        <v>16.942051784482754</v>
      </c>
      <c r="AB32" s="41">
        <f t="shared" si="71"/>
        <v>16.749528468749997</v>
      </c>
      <c r="AC32" s="41">
        <f t="shared" si="72"/>
        <v>16.561331519662922</v>
      </c>
      <c r="AD32" s="41">
        <f t="shared" si="73"/>
        <v>16.377316724999996</v>
      </c>
      <c r="AE32" s="41">
        <f t="shared" si="74"/>
        <v>16.197346211538459</v>
      </c>
      <c r="AF32" s="41">
        <f t="shared" si="75"/>
        <v>16.021288100543476</v>
      </c>
      <c r="AG32" s="41">
        <f t="shared" si="76"/>
        <v>15.849016185483869</v>
      </c>
      <c r="AH32" s="41">
        <f t="shared" si="77"/>
        <v>15.680409630319149</v>
      </c>
      <c r="AI32" s="41">
        <f t="shared" si="78"/>
        <v>15.515352686842105</v>
      </c>
      <c r="AJ32" s="41">
        <f t="shared" si="79"/>
        <v>15.353734429687497</v>
      </c>
      <c r="AK32" s="41">
        <f t="shared" si="80"/>
        <v>15.195448507731957</v>
      </c>
      <c r="AL32" s="41">
        <f t="shared" si="81"/>
        <v>15.040392910714285</v>
      </c>
      <c r="AM32" s="41">
        <f t="shared" si="82"/>
        <v>14.888469749999997</v>
      </c>
      <c r="AN32" s="42">
        <f t="shared" si="34"/>
        <v>14.739585052499997</v>
      </c>
      <c r="AR32" s="39">
        <v>26</v>
      </c>
      <c r="AS32" s="40">
        <f t="shared" si="83"/>
        <v>0.36439024390243901</v>
      </c>
      <c r="AT32" s="41">
        <f t="shared" si="83"/>
        <v>0.36878048780487804</v>
      </c>
      <c r="AU32" s="41">
        <f t="shared" si="83"/>
        <v>0.37317073170731702</v>
      </c>
      <c r="AV32" s="41">
        <f t="shared" si="83"/>
        <v>0.37756097560975604</v>
      </c>
      <c r="AW32" s="41">
        <f t="shared" si="83"/>
        <v>0.38195121951219513</v>
      </c>
      <c r="AX32" s="41">
        <f t="shared" si="83"/>
        <v>0.38634146341463416</v>
      </c>
      <c r="AY32" s="41">
        <f t="shared" si="83"/>
        <v>0.39073170731707313</v>
      </c>
      <c r="AZ32" s="41">
        <f t="shared" si="83"/>
        <v>0.39512195121951221</v>
      </c>
      <c r="BA32" s="41">
        <f t="shared" si="83"/>
        <v>0.39951219512195124</v>
      </c>
      <c r="BB32" s="41">
        <f t="shared" si="83"/>
        <v>0.40390243902439021</v>
      </c>
      <c r="BC32" s="41">
        <f t="shared" si="84"/>
        <v>0.40829268292682924</v>
      </c>
      <c r="BD32" s="41">
        <f t="shared" si="84"/>
        <v>0.41268292682926822</v>
      </c>
      <c r="BE32" s="41">
        <f t="shared" si="84"/>
        <v>0.41707317073170724</v>
      </c>
      <c r="BF32" s="41">
        <f t="shared" si="84"/>
        <v>0.42146341463414633</v>
      </c>
      <c r="BG32" s="41">
        <f t="shared" si="84"/>
        <v>0.42585365853658536</v>
      </c>
      <c r="BH32" s="41">
        <f t="shared" si="84"/>
        <v>0.43024390243902433</v>
      </c>
      <c r="BI32" s="41">
        <f t="shared" si="84"/>
        <v>0.43463414634146341</v>
      </c>
      <c r="BJ32" s="42">
        <f t="shared" si="84"/>
        <v>0.43902439024390244</v>
      </c>
      <c r="BO32" s="39">
        <v>26</v>
      </c>
      <c r="BP32" s="40">
        <f t="shared" si="85"/>
        <v>3.5831273519163762</v>
      </c>
      <c r="BQ32" s="41">
        <f t="shared" si="85"/>
        <v>3.6262975609756092</v>
      </c>
      <c r="BR32" s="41">
        <f t="shared" si="85"/>
        <v>3.669467770034843</v>
      </c>
      <c r="BS32" s="41">
        <f t="shared" si="85"/>
        <v>3.7126379790940764</v>
      </c>
      <c r="BT32" s="41">
        <f t="shared" si="85"/>
        <v>3.7558081881533099</v>
      </c>
      <c r="BU32" s="41">
        <f t="shared" si="85"/>
        <v>3.7989783972125428</v>
      </c>
      <c r="BV32" s="41">
        <f t="shared" si="85"/>
        <v>3.8421486062717767</v>
      </c>
      <c r="BW32" s="41">
        <f t="shared" si="85"/>
        <v>3.8853188153310101</v>
      </c>
      <c r="BX32" s="41">
        <f t="shared" si="85"/>
        <v>3.9284890243902439</v>
      </c>
      <c r="BY32" s="41">
        <f t="shared" si="85"/>
        <v>3.9716592334494769</v>
      </c>
      <c r="BZ32" s="41">
        <f t="shared" si="86"/>
        <v>4.0148294425087103</v>
      </c>
      <c r="CA32" s="41">
        <f t="shared" si="86"/>
        <v>4.0579996515679442</v>
      </c>
      <c r="CB32" s="41">
        <f t="shared" si="86"/>
        <v>4.1011698606271771</v>
      </c>
      <c r="CC32" s="41">
        <f t="shared" si="86"/>
        <v>4.144340069686411</v>
      </c>
      <c r="CD32" s="41">
        <f t="shared" si="86"/>
        <v>4.187510278745644</v>
      </c>
      <c r="CE32" s="41">
        <f t="shared" si="86"/>
        <v>4.2306804878048778</v>
      </c>
      <c r="CF32" s="41">
        <f t="shared" si="86"/>
        <v>4.2738506968641108</v>
      </c>
      <c r="CG32" s="42">
        <f t="shared" si="86"/>
        <v>4.3170209059233446</v>
      </c>
      <c r="CI32" s="39">
        <v>26</v>
      </c>
      <c r="CJ32" s="40">
        <f t="shared" si="42"/>
        <v>6.4710373401219501</v>
      </c>
      <c r="CK32" s="41">
        <f t="shared" si="87"/>
        <v>6.4710373401219501</v>
      </c>
      <c r="CL32" s="41">
        <f t="shared" si="87"/>
        <v>6.4710373401219501</v>
      </c>
      <c r="CM32" s="41">
        <f t="shared" si="87"/>
        <v>6.4710373401219501</v>
      </c>
      <c r="CN32" s="41">
        <f t="shared" si="87"/>
        <v>6.4710373401219501</v>
      </c>
      <c r="CO32" s="41">
        <f t="shared" si="87"/>
        <v>6.4710373401219501</v>
      </c>
      <c r="CP32" s="41">
        <f t="shared" si="87"/>
        <v>6.4710373401219501</v>
      </c>
      <c r="CQ32" s="41">
        <f t="shared" si="87"/>
        <v>6.4710373401219501</v>
      </c>
      <c r="CR32" s="41">
        <f t="shared" si="87"/>
        <v>6.4710373401219501</v>
      </c>
      <c r="CS32" s="41">
        <f t="shared" si="87"/>
        <v>6.4710373401219501</v>
      </c>
      <c r="CT32" s="41">
        <f t="shared" si="87"/>
        <v>6.4710373401219501</v>
      </c>
      <c r="CU32" s="41">
        <f t="shared" si="88"/>
        <v>6.4710373401219501</v>
      </c>
      <c r="CV32" s="41">
        <f t="shared" si="88"/>
        <v>6.4710373401219501</v>
      </c>
      <c r="CW32" s="41">
        <f t="shared" si="88"/>
        <v>6.4710373401219501</v>
      </c>
      <c r="CX32" s="41">
        <f t="shared" si="88"/>
        <v>6.4710373401219501</v>
      </c>
      <c r="CY32" s="41">
        <f t="shared" si="88"/>
        <v>6.4710373401219501</v>
      </c>
      <c r="CZ32" s="41">
        <f t="shared" si="88"/>
        <v>6.4710373401219501</v>
      </c>
      <c r="DA32" s="42">
        <f t="shared" si="88"/>
        <v>6.4710373401219501</v>
      </c>
    </row>
    <row r="33" spans="2:105" x14ac:dyDescent="0.25">
      <c r="B33" s="39">
        <v>27</v>
      </c>
      <c r="C33" s="40">
        <f t="shared" si="49"/>
        <v>9.7557874015748034</v>
      </c>
      <c r="D33" s="41">
        <f t="shared" si="50"/>
        <v>9.7557874015748034</v>
      </c>
      <c r="E33" s="41">
        <f t="shared" si="51"/>
        <v>9.7557874015748034</v>
      </c>
      <c r="F33" s="41">
        <f t="shared" si="52"/>
        <v>9.7557874015748016</v>
      </c>
      <c r="G33" s="41">
        <f t="shared" si="53"/>
        <v>9.7557874015748016</v>
      </c>
      <c r="H33" s="41">
        <f t="shared" si="54"/>
        <v>9.7557874015748034</v>
      </c>
      <c r="I33" s="41">
        <f t="shared" si="55"/>
        <v>9.7557874015748034</v>
      </c>
      <c r="J33" s="41">
        <f t="shared" si="56"/>
        <v>9.7557874015748016</v>
      </c>
      <c r="K33" s="41">
        <f t="shared" si="57"/>
        <v>9.7557874015748034</v>
      </c>
      <c r="L33" s="41">
        <f t="shared" si="58"/>
        <v>9.7557874015748016</v>
      </c>
      <c r="M33" s="41">
        <f t="shared" si="59"/>
        <v>9.7557874015748016</v>
      </c>
      <c r="N33" s="41">
        <f t="shared" si="60"/>
        <v>9.7557874015748034</v>
      </c>
      <c r="O33" s="41">
        <f t="shared" si="61"/>
        <v>9.7557874015748034</v>
      </c>
      <c r="P33" s="41">
        <f t="shared" si="62"/>
        <v>9.7557874015748016</v>
      </c>
      <c r="Q33" s="41">
        <f t="shared" si="63"/>
        <v>9.7557874015748016</v>
      </c>
      <c r="R33" s="41">
        <f t="shared" si="64"/>
        <v>9.7557874015748034</v>
      </c>
      <c r="S33" s="41">
        <f t="shared" si="65"/>
        <v>9.7557874015747998</v>
      </c>
      <c r="T33" s="42">
        <f t="shared" si="16"/>
        <v>9.7557874015748034</v>
      </c>
      <c r="V33" s="39">
        <v>27</v>
      </c>
      <c r="W33" s="40">
        <f t="shared" si="66"/>
        <v>17.758536207831323</v>
      </c>
      <c r="X33" s="41">
        <f t="shared" si="67"/>
        <v>17.547125062500001</v>
      </c>
      <c r="Y33" s="41">
        <f t="shared" si="68"/>
        <v>17.340688297058826</v>
      </c>
      <c r="Z33" s="41">
        <f t="shared" si="69"/>
        <v>17.139052386627906</v>
      </c>
      <c r="AA33" s="41">
        <f t="shared" si="70"/>
        <v>16.942051784482757</v>
      </c>
      <c r="AB33" s="41">
        <f t="shared" si="71"/>
        <v>16.74952846875</v>
      </c>
      <c r="AC33" s="41">
        <f t="shared" si="72"/>
        <v>16.561331519662922</v>
      </c>
      <c r="AD33" s="41">
        <f t="shared" si="73"/>
        <v>16.377316724999996</v>
      </c>
      <c r="AE33" s="41">
        <f t="shared" si="74"/>
        <v>16.197346211538459</v>
      </c>
      <c r="AF33" s="41">
        <f t="shared" si="75"/>
        <v>16.021288100543476</v>
      </c>
      <c r="AG33" s="41">
        <f t="shared" si="76"/>
        <v>15.849016185483871</v>
      </c>
      <c r="AH33" s="41">
        <f t="shared" si="77"/>
        <v>15.680409630319149</v>
      </c>
      <c r="AI33" s="41">
        <f t="shared" si="78"/>
        <v>15.515352686842107</v>
      </c>
      <c r="AJ33" s="41">
        <f t="shared" si="79"/>
        <v>15.353734429687499</v>
      </c>
      <c r="AK33" s="41">
        <f t="shared" si="80"/>
        <v>15.195448507731959</v>
      </c>
      <c r="AL33" s="41">
        <f t="shared" si="81"/>
        <v>15.040392910714287</v>
      </c>
      <c r="AM33" s="41">
        <f t="shared" si="82"/>
        <v>14.888469749999997</v>
      </c>
      <c r="AN33" s="42">
        <f t="shared" si="34"/>
        <v>14.739585052499999</v>
      </c>
      <c r="AR33" s="39">
        <v>27</v>
      </c>
      <c r="AS33" s="40">
        <f t="shared" si="83"/>
        <v>0.36792321116928445</v>
      </c>
      <c r="AT33" s="41">
        <f t="shared" si="83"/>
        <v>0.37235602094240833</v>
      </c>
      <c r="AU33" s="41">
        <f t="shared" si="83"/>
        <v>0.37678883071553221</v>
      </c>
      <c r="AV33" s="41">
        <f t="shared" si="83"/>
        <v>0.3812216404886562</v>
      </c>
      <c r="AW33" s="41">
        <f t="shared" si="83"/>
        <v>0.38565445026178008</v>
      </c>
      <c r="AX33" s="41">
        <f t="shared" si="83"/>
        <v>0.39008726003490396</v>
      </c>
      <c r="AY33" s="41">
        <f t="shared" si="83"/>
        <v>0.3945200698080279</v>
      </c>
      <c r="AZ33" s="41">
        <f t="shared" si="83"/>
        <v>0.39895287958115183</v>
      </c>
      <c r="BA33" s="41">
        <f t="shared" si="83"/>
        <v>0.40338568935427571</v>
      </c>
      <c r="BB33" s="41">
        <f t="shared" si="83"/>
        <v>0.40781849912739965</v>
      </c>
      <c r="BC33" s="41">
        <f t="shared" si="84"/>
        <v>0.41225130890052353</v>
      </c>
      <c r="BD33" s="41">
        <f t="shared" si="84"/>
        <v>0.41668411867364741</v>
      </c>
      <c r="BE33" s="41">
        <f t="shared" si="84"/>
        <v>0.42111692844677129</v>
      </c>
      <c r="BF33" s="41">
        <f t="shared" si="84"/>
        <v>0.42554973821989528</v>
      </c>
      <c r="BG33" s="41">
        <f t="shared" si="84"/>
        <v>0.42998254799301916</v>
      </c>
      <c r="BH33" s="41">
        <f t="shared" si="84"/>
        <v>0.43441535776614304</v>
      </c>
      <c r="BI33" s="41">
        <f t="shared" si="84"/>
        <v>0.43884816753926703</v>
      </c>
      <c r="BJ33" s="42">
        <f t="shared" si="84"/>
        <v>0.44328097731239091</v>
      </c>
      <c r="BO33" s="39">
        <v>27</v>
      </c>
      <c r="BP33" s="40">
        <f t="shared" si="85"/>
        <v>3.5893806282722509</v>
      </c>
      <c r="BQ33" s="41">
        <f t="shared" si="85"/>
        <v>3.6326261780104705</v>
      </c>
      <c r="BR33" s="41">
        <f t="shared" si="85"/>
        <v>3.6758717277486905</v>
      </c>
      <c r="BS33" s="41">
        <f t="shared" si="85"/>
        <v>3.7191172774869106</v>
      </c>
      <c r="BT33" s="41">
        <f t="shared" si="85"/>
        <v>3.7623628272251302</v>
      </c>
      <c r="BU33" s="41">
        <f t="shared" si="85"/>
        <v>3.8056083769633502</v>
      </c>
      <c r="BV33" s="41">
        <f t="shared" si="85"/>
        <v>3.8488539267015707</v>
      </c>
      <c r="BW33" s="41">
        <f t="shared" si="85"/>
        <v>3.8920994764397898</v>
      </c>
      <c r="BX33" s="41">
        <f t="shared" si="85"/>
        <v>3.9353450261780103</v>
      </c>
      <c r="BY33" s="41">
        <f t="shared" si="85"/>
        <v>3.9785905759162299</v>
      </c>
      <c r="BZ33" s="41">
        <f t="shared" si="86"/>
        <v>4.021836125654449</v>
      </c>
      <c r="CA33" s="41">
        <f t="shared" si="86"/>
        <v>4.06508167539267</v>
      </c>
      <c r="CB33" s="41">
        <f t="shared" si="86"/>
        <v>4.1083272251308891</v>
      </c>
      <c r="CC33" s="41">
        <f t="shared" si="86"/>
        <v>4.1515727748691091</v>
      </c>
      <c r="CD33" s="41">
        <f t="shared" si="86"/>
        <v>4.1948183246073292</v>
      </c>
      <c r="CE33" s="41">
        <f t="shared" si="86"/>
        <v>4.2380638743455492</v>
      </c>
      <c r="CF33" s="41">
        <f t="shared" si="86"/>
        <v>4.2813094240837684</v>
      </c>
      <c r="CG33" s="42">
        <f t="shared" si="86"/>
        <v>4.3245549738219893</v>
      </c>
      <c r="CI33" s="39">
        <v>27</v>
      </c>
      <c r="CJ33" s="40">
        <f t="shared" si="42"/>
        <v>6.5337776672513082</v>
      </c>
      <c r="CK33" s="41">
        <f t="shared" si="87"/>
        <v>6.5337776672513082</v>
      </c>
      <c r="CL33" s="41">
        <f t="shared" si="87"/>
        <v>6.5337776672513082</v>
      </c>
      <c r="CM33" s="41">
        <f t="shared" si="87"/>
        <v>6.5337776672513082</v>
      </c>
      <c r="CN33" s="41">
        <f t="shared" si="87"/>
        <v>6.5337776672513082</v>
      </c>
      <c r="CO33" s="41">
        <f t="shared" si="87"/>
        <v>6.5337776672513082</v>
      </c>
      <c r="CP33" s="41">
        <f t="shared" si="87"/>
        <v>6.5337776672513082</v>
      </c>
      <c r="CQ33" s="41">
        <f t="shared" si="87"/>
        <v>6.5337776672513082</v>
      </c>
      <c r="CR33" s="41">
        <f t="shared" si="87"/>
        <v>6.5337776672513082</v>
      </c>
      <c r="CS33" s="41">
        <f t="shared" si="87"/>
        <v>6.5337776672513082</v>
      </c>
      <c r="CT33" s="41">
        <f t="shared" si="87"/>
        <v>6.5337776672513082</v>
      </c>
      <c r="CU33" s="41">
        <f t="shared" si="88"/>
        <v>6.5337776672513082</v>
      </c>
      <c r="CV33" s="41">
        <f t="shared" si="88"/>
        <v>6.5337776672513082</v>
      </c>
      <c r="CW33" s="41">
        <f t="shared" si="88"/>
        <v>6.5337776672513082</v>
      </c>
      <c r="CX33" s="41">
        <f t="shared" si="88"/>
        <v>6.5337776672513082</v>
      </c>
      <c r="CY33" s="41">
        <f t="shared" si="88"/>
        <v>6.5337776672513082</v>
      </c>
      <c r="CZ33" s="41">
        <f t="shared" si="88"/>
        <v>6.5337776672513082</v>
      </c>
      <c r="DA33" s="42">
        <f t="shared" si="88"/>
        <v>6.5337776672513082</v>
      </c>
    </row>
    <row r="34" spans="2:105" x14ac:dyDescent="0.25">
      <c r="B34" s="39">
        <v>28</v>
      </c>
      <c r="C34" s="40">
        <f t="shared" si="49"/>
        <v>9.679570312500001</v>
      </c>
      <c r="D34" s="41">
        <f t="shared" si="50"/>
        <v>9.6795703124999992</v>
      </c>
      <c r="E34" s="41">
        <f t="shared" si="51"/>
        <v>9.6795703124999992</v>
      </c>
      <c r="F34" s="41">
        <f t="shared" si="52"/>
        <v>9.6795703124999992</v>
      </c>
      <c r="G34" s="41">
        <f t="shared" si="53"/>
        <v>9.6795703124999992</v>
      </c>
      <c r="H34" s="41">
        <f t="shared" si="54"/>
        <v>9.6795703124999992</v>
      </c>
      <c r="I34" s="41">
        <f t="shared" si="55"/>
        <v>9.6795703124999992</v>
      </c>
      <c r="J34" s="41">
        <f t="shared" si="56"/>
        <v>9.6795703124999974</v>
      </c>
      <c r="K34" s="41">
        <f t="shared" si="57"/>
        <v>9.679570312500001</v>
      </c>
      <c r="L34" s="41">
        <f t="shared" si="58"/>
        <v>9.6795703124999992</v>
      </c>
      <c r="M34" s="41">
        <f t="shared" si="59"/>
        <v>9.6795703124999992</v>
      </c>
      <c r="N34" s="41">
        <f t="shared" si="60"/>
        <v>9.6795703124999992</v>
      </c>
      <c r="O34" s="41">
        <f t="shared" si="61"/>
        <v>9.6795703124999974</v>
      </c>
      <c r="P34" s="41">
        <f t="shared" si="62"/>
        <v>9.679570312500001</v>
      </c>
      <c r="Q34" s="41">
        <f t="shared" si="63"/>
        <v>9.6795703124999992</v>
      </c>
      <c r="R34" s="41">
        <f t="shared" si="64"/>
        <v>9.679570312500001</v>
      </c>
      <c r="S34" s="41">
        <f t="shared" si="65"/>
        <v>9.6795703124999974</v>
      </c>
      <c r="T34" s="42">
        <f t="shared" si="16"/>
        <v>9.6795703124999992</v>
      </c>
      <c r="V34" s="39">
        <v>28</v>
      </c>
      <c r="W34" s="40">
        <f t="shared" si="66"/>
        <v>17.758536207831323</v>
      </c>
      <c r="X34" s="41">
        <f t="shared" si="67"/>
        <v>17.547125062500001</v>
      </c>
      <c r="Y34" s="41">
        <f t="shared" si="68"/>
        <v>17.340688297058822</v>
      </c>
      <c r="Z34" s="41">
        <f t="shared" si="69"/>
        <v>17.139052386627906</v>
      </c>
      <c r="AA34" s="41">
        <f t="shared" si="70"/>
        <v>16.942051784482757</v>
      </c>
      <c r="AB34" s="41">
        <f t="shared" si="71"/>
        <v>16.749528468749997</v>
      </c>
      <c r="AC34" s="41">
        <f t="shared" si="72"/>
        <v>16.561331519662918</v>
      </c>
      <c r="AD34" s="41">
        <f t="shared" si="73"/>
        <v>16.377316724999996</v>
      </c>
      <c r="AE34" s="41">
        <f t="shared" si="74"/>
        <v>16.197346211538459</v>
      </c>
      <c r="AF34" s="41">
        <f t="shared" si="75"/>
        <v>16.02128810054348</v>
      </c>
      <c r="AG34" s="41">
        <f t="shared" si="76"/>
        <v>15.849016185483871</v>
      </c>
      <c r="AH34" s="41">
        <f t="shared" si="77"/>
        <v>15.680409630319147</v>
      </c>
      <c r="AI34" s="41">
        <f t="shared" si="78"/>
        <v>15.515352686842105</v>
      </c>
      <c r="AJ34" s="41">
        <f t="shared" si="79"/>
        <v>15.353734429687499</v>
      </c>
      <c r="AK34" s="41">
        <f t="shared" si="80"/>
        <v>15.195448507731957</v>
      </c>
      <c r="AL34" s="41">
        <f t="shared" si="81"/>
        <v>15.040392910714285</v>
      </c>
      <c r="AM34" s="41">
        <f t="shared" si="82"/>
        <v>14.888469749999997</v>
      </c>
      <c r="AN34" s="42">
        <f t="shared" si="34"/>
        <v>14.739585052499997</v>
      </c>
      <c r="AR34" s="39">
        <v>28</v>
      </c>
      <c r="AS34" s="40">
        <f t="shared" si="83"/>
        <v>0.37146853146853148</v>
      </c>
      <c r="AT34" s="41">
        <f t="shared" si="83"/>
        <v>0.37594405594405594</v>
      </c>
      <c r="AU34" s="41">
        <f t="shared" si="83"/>
        <v>0.38041958041958046</v>
      </c>
      <c r="AV34" s="41">
        <f t="shared" si="83"/>
        <v>0.38489510489510492</v>
      </c>
      <c r="AW34" s="41">
        <f t="shared" si="83"/>
        <v>0.38937062937062938</v>
      </c>
      <c r="AX34" s="41">
        <f t="shared" si="83"/>
        <v>0.3938461538461539</v>
      </c>
      <c r="AY34" s="41">
        <f t="shared" si="83"/>
        <v>0.39832167832167836</v>
      </c>
      <c r="AZ34" s="41">
        <f t="shared" si="83"/>
        <v>0.40279720279720288</v>
      </c>
      <c r="BA34" s="41">
        <f t="shared" si="83"/>
        <v>0.40727272727272729</v>
      </c>
      <c r="BB34" s="41">
        <f t="shared" si="83"/>
        <v>0.41174825174825175</v>
      </c>
      <c r="BC34" s="41">
        <f t="shared" si="84"/>
        <v>0.41622377622377621</v>
      </c>
      <c r="BD34" s="41">
        <f t="shared" si="84"/>
        <v>0.42069930069930073</v>
      </c>
      <c r="BE34" s="41">
        <f t="shared" si="84"/>
        <v>0.42517482517482519</v>
      </c>
      <c r="BF34" s="41">
        <f t="shared" si="84"/>
        <v>0.42965034965034965</v>
      </c>
      <c r="BG34" s="41">
        <f t="shared" si="84"/>
        <v>0.43412587412587417</v>
      </c>
      <c r="BH34" s="41">
        <f t="shared" si="84"/>
        <v>0.43860139860139863</v>
      </c>
      <c r="BI34" s="41">
        <f t="shared" si="84"/>
        <v>0.44307692307692315</v>
      </c>
      <c r="BJ34" s="42">
        <f t="shared" si="84"/>
        <v>0.44755244755244761</v>
      </c>
      <c r="BO34" s="39">
        <v>28</v>
      </c>
      <c r="BP34" s="40">
        <f t="shared" si="85"/>
        <v>3.5956557692307696</v>
      </c>
      <c r="BQ34" s="41">
        <f t="shared" si="85"/>
        <v>3.6389769230769229</v>
      </c>
      <c r="BR34" s="41">
        <f t="shared" si="85"/>
        <v>3.6822980769230771</v>
      </c>
      <c r="BS34" s="41">
        <f t="shared" si="85"/>
        <v>3.7256192307692304</v>
      </c>
      <c r="BT34" s="41">
        <f t="shared" si="85"/>
        <v>3.7689403846153846</v>
      </c>
      <c r="BU34" s="41">
        <f t="shared" si="85"/>
        <v>3.8122615384615384</v>
      </c>
      <c r="BV34" s="41">
        <f t="shared" si="85"/>
        <v>3.8555826923076921</v>
      </c>
      <c r="BW34" s="41">
        <f t="shared" si="85"/>
        <v>3.8989038461538459</v>
      </c>
      <c r="BX34" s="41">
        <f t="shared" si="85"/>
        <v>3.9422250000000005</v>
      </c>
      <c r="BY34" s="41">
        <f t="shared" si="85"/>
        <v>3.9855461538461538</v>
      </c>
      <c r="BZ34" s="41">
        <f t="shared" si="86"/>
        <v>4.0288673076923072</v>
      </c>
      <c r="CA34" s="41">
        <f t="shared" si="86"/>
        <v>4.0721884615384614</v>
      </c>
      <c r="CB34" s="41">
        <f t="shared" si="86"/>
        <v>4.1155096153846147</v>
      </c>
      <c r="CC34" s="41">
        <f t="shared" si="86"/>
        <v>4.1588307692307698</v>
      </c>
      <c r="CD34" s="41">
        <f t="shared" si="86"/>
        <v>4.2021519230769231</v>
      </c>
      <c r="CE34" s="41">
        <f t="shared" si="86"/>
        <v>4.2454730769230773</v>
      </c>
      <c r="CF34" s="41">
        <f t="shared" si="86"/>
        <v>4.2887942307692306</v>
      </c>
      <c r="CG34" s="42">
        <f t="shared" si="86"/>
        <v>4.3321153846153848</v>
      </c>
      <c r="CI34" s="39">
        <v>28</v>
      </c>
      <c r="CJ34" s="40">
        <f t="shared" si="42"/>
        <v>6.596737366153846</v>
      </c>
      <c r="CK34" s="41">
        <f t="shared" si="87"/>
        <v>6.596737366153846</v>
      </c>
      <c r="CL34" s="41">
        <f t="shared" si="87"/>
        <v>6.596737366153846</v>
      </c>
      <c r="CM34" s="41">
        <f t="shared" si="87"/>
        <v>6.596737366153846</v>
      </c>
      <c r="CN34" s="41">
        <f t="shared" si="87"/>
        <v>6.596737366153846</v>
      </c>
      <c r="CO34" s="41">
        <f t="shared" si="87"/>
        <v>6.596737366153846</v>
      </c>
      <c r="CP34" s="41">
        <f t="shared" si="87"/>
        <v>6.596737366153846</v>
      </c>
      <c r="CQ34" s="41">
        <f t="shared" si="87"/>
        <v>6.596737366153846</v>
      </c>
      <c r="CR34" s="41">
        <f t="shared" si="87"/>
        <v>6.596737366153846</v>
      </c>
      <c r="CS34" s="41">
        <f t="shared" si="87"/>
        <v>6.596737366153846</v>
      </c>
      <c r="CT34" s="41">
        <f t="shared" si="87"/>
        <v>6.596737366153846</v>
      </c>
      <c r="CU34" s="41">
        <f t="shared" si="88"/>
        <v>6.596737366153846</v>
      </c>
      <c r="CV34" s="41">
        <f t="shared" si="88"/>
        <v>6.596737366153846</v>
      </c>
      <c r="CW34" s="41">
        <f t="shared" si="88"/>
        <v>6.596737366153846</v>
      </c>
      <c r="CX34" s="41">
        <f t="shared" si="88"/>
        <v>6.596737366153846</v>
      </c>
      <c r="CY34" s="41">
        <f t="shared" si="88"/>
        <v>6.596737366153846</v>
      </c>
      <c r="CZ34" s="41">
        <f t="shared" si="88"/>
        <v>6.596737366153846</v>
      </c>
      <c r="DA34" s="42">
        <f t="shared" si="88"/>
        <v>6.596737366153846</v>
      </c>
    </row>
    <row r="35" spans="2:105" x14ac:dyDescent="0.25">
      <c r="B35" s="39">
        <v>29</v>
      </c>
      <c r="C35" s="40">
        <f t="shared" si="49"/>
        <v>9.6045348837209303</v>
      </c>
      <c r="D35" s="41">
        <f t="shared" si="50"/>
        <v>9.6045348837209303</v>
      </c>
      <c r="E35" s="41">
        <f t="shared" si="51"/>
        <v>9.6045348837209303</v>
      </c>
      <c r="F35" s="41">
        <f t="shared" si="52"/>
        <v>9.6045348837209303</v>
      </c>
      <c r="G35" s="41">
        <f t="shared" si="53"/>
        <v>9.6045348837209303</v>
      </c>
      <c r="H35" s="41">
        <f t="shared" si="54"/>
        <v>9.6045348837209303</v>
      </c>
      <c r="I35" s="41">
        <f t="shared" si="55"/>
        <v>9.6045348837209303</v>
      </c>
      <c r="J35" s="41">
        <f t="shared" si="56"/>
        <v>9.6045348837209303</v>
      </c>
      <c r="K35" s="41">
        <f t="shared" si="57"/>
        <v>9.6045348837209286</v>
      </c>
      <c r="L35" s="41">
        <f t="shared" si="58"/>
        <v>9.6045348837209286</v>
      </c>
      <c r="M35" s="41">
        <f t="shared" si="59"/>
        <v>9.6045348837209286</v>
      </c>
      <c r="N35" s="41">
        <f t="shared" si="60"/>
        <v>9.6045348837209303</v>
      </c>
      <c r="O35" s="41">
        <f t="shared" si="61"/>
        <v>9.6045348837209286</v>
      </c>
      <c r="P35" s="41">
        <f t="shared" si="62"/>
        <v>9.6045348837209286</v>
      </c>
      <c r="Q35" s="41">
        <f t="shared" si="63"/>
        <v>9.6045348837209286</v>
      </c>
      <c r="R35" s="41">
        <f t="shared" si="64"/>
        <v>9.6045348837209286</v>
      </c>
      <c r="S35" s="41">
        <f t="shared" si="65"/>
        <v>9.6045348837209286</v>
      </c>
      <c r="T35" s="42">
        <f t="shared" si="16"/>
        <v>9.6045348837209303</v>
      </c>
      <c r="V35" s="39">
        <v>29</v>
      </c>
      <c r="W35" s="40">
        <f t="shared" si="66"/>
        <v>17.75853620783133</v>
      </c>
      <c r="X35" s="41">
        <f t="shared" si="67"/>
        <v>17.547125062500008</v>
      </c>
      <c r="Y35" s="41">
        <f t="shared" si="68"/>
        <v>17.340688297058829</v>
      </c>
      <c r="Z35" s="41">
        <f t="shared" si="69"/>
        <v>17.139052386627913</v>
      </c>
      <c r="AA35" s="41">
        <f t="shared" si="70"/>
        <v>16.942051784482761</v>
      </c>
      <c r="AB35" s="41">
        <f t="shared" si="71"/>
        <v>16.749528468750004</v>
      </c>
      <c r="AC35" s="41">
        <f t="shared" si="72"/>
        <v>16.561331519662925</v>
      </c>
      <c r="AD35" s="41">
        <f t="shared" si="73"/>
        <v>16.377316725000004</v>
      </c>
      <c r="AE35" s="41">
        <f t="shared" si="74"/>
        <v>16.197346211538463</v>
      </c>
      <c r="AF35" s="41">
        <f t="shared" si="75"/>
        <v>16.021288100543483</v>
      </c>
      <c r="AG35" s="41">
        <f t="shared" si="76"/>
        <v>15.849016185483876</v>
      </c>
      <c r="AH35" s="41">
        <f t="shared" si="77"/>
        <v>15.680409630319154</v>
      </c>
      <c r="AI35" s="41">
        <f t="shared" si="78"/>
        <v>15.51535268684211</v>
      </c>
      <c r="AJ35" s="41">
        <f t="shared" si="79"/>
        <v>15.353734429687506</v>
      </c>
      <c r="AK35" s="41">
        <f t="shared" si="80"/>
        <v>15.195448507731962</v>
      </c>
      <c r="AL35" s="41">
        <f t="shared" si="81"/>
        <v>15.04039291071429</v>
      </c>
      <c r="AM35" s="41">
        <f t="shared" si="82"/>
        <v>14.888469750000002</v>
      </c>
      <c r="AN35" s="42">
        <f t="shared" si="34"/>
        <v>14.739585052500004</v>
      </c>
      <c r="AR35" s="39">
        <v>29</v>
      </c>
      <c r="AS35" s="40">
        <f t="shared" si="83"/>
        <v>0.3750262697022767</v>
      </c>
      <c r="AT35" s="41">
        <f t="shared" si="83"/>
        <v>0.37954465849387037</v>
      </c>
      <c r="AU35" s="41">
        <f t="shared" si="83"/>
        <v>0.38406304728546409</v>
      </c>
      <c r="AV35" s="41">
        <f t="shared" si="83"/>
        <v>0.38858143607705775</v>
      </c>
      <c r="AW35" s="41">
        <f t="shared" si="83"/>
        <v>0.39309982486865153</v>
      </c>
      <c r="AX35" s="41">
        <f t="shared" si="83"/>
        <v>0.39761821366024519</v>
      </c>
      <c r="AY35" s="41">
        <f t="shared" si="83"/>
        <v>0.40213660245183891</v>
      </c>
      <c r="AZ35" s="41">
        <f t="shared" si="83"/>
        <v>0.40665499124343257</v>
      </c>
      <c r="BA35" s="41">
        <f t="shared" si="83"/>
        <v>0.41117338003502635</v>
      </c>
      <c r="BB35" s="41">
        <f t="shared" si="83"/>
        <v>0.41569176882662001</v>
      </c>
      <c r="BC35" s="41">
        <f t="shared" si="84"/>
        <v>0.42021015761821368</v>
      </c>
      <c r="BD35" s="41">
        <f t="shared" si="84"/>
        <v>0.42472854640980734</v>
      </c>
      <c r="BE35" s="41">
        <f t="shared" si="84"/>
        <v>0.42924693520140106</v>
      </c>
      <c r="BF35" s="41">
        <f t="shared" si="84"/>
        <v>0.43376532399299472</v>
      </c>
      <c r="BG35" s="41">
        <f t="shared" si="84"/>
        <v>0.4382837127845885</v>
      </c>
      <c r="BH35" s="41">
        <f t="shared" si="84"/>
        <v>0.44280210157618216</v>
      </c>
      <c r="BI35" s="41">
        <f t="shared" si="84"/>
        <v>0.44732049036777588</v>
      </c>
      <c r="BJ35" s="42">
        <f t="shared" si="84"/>
        <v>0.45183887915936954</v>
      </c>
      <c r="BO35" s="39">
        <v>29</v>
      </c>
      <c r="BP35" s="40">
        <f t="shared" si="85"/>
        <v>3.6019528896672504</v>
      </c>
      <c r="BQ35" s="41">
        <f t="shared" si="85"/>
        <v>3.6453499124343254</v>
      </c>
      <c r="BR35" s="41">
        <f t="shared" si="85"/>
        <v>3.6887469352014008</v>
      </c>
      <c r="BS35" s="41">
        <f t="shared" si="85"/>
        <v>3.7321439579684759</v>
      </c>
      <c r="BT35" s="41">
        <f t="shared" si="85"/>
        <v>3.7755409807355518</v>
      </c>
      <c r="BU35" s="41">
        <f t="shared" si="85"/>
        <v>3.8189380035026268</v>
      </c>
      <c r="BV35" s="41">
        <f t="shared" si="85"/>
        <v>3.8623350262697023</v>
      </c>
      <c r="BW35" s="41">
        <f t="shared" si="85"/>
        <v>3.9057320490367773</v>
      </c>
      <c r="BX35" s="41">
        <f t="shared" si="85"/>
        <v>3.9491290718038528</v>
      </c>
      <c r="BY35" s="41">
        <f t="shared" si="85"/>
        <v>3.9925260945709278</v>
      </c>
      <c r="BZ35" s="41">
        <f t="shared" si="86"/>
        <v>4.0359231173380028</v>
      </c>
      <c r="CA35" s="41">
        <f t="shared" si="86"/>
        <v>4.0793201401050787</v>
      </c>
      <c r="CB35" s="41">
        <f t="shared" si="86"/>
        <v>4.1227171628721537</v>
      </c>
      <c r="CC35" s="41">
        <f t="shared" si="86"/>
        <v>4.1661141856392288</v>
      </c>
      <c r="CD35" s="41">
        <f t="shared" si="86"/>
        <v>4.2095112084063047</v>
      </c>
      <c r="CE35" s="41">
        <f t="shared" si="86"/>
        <v>4.2529082311733797</v>
      </c>
      <c r="CF35" s="41">
        <f t="shared" si="86"/>
        <v>4.2963052539404547</v>
      </c>
      <c r="CG35" s="42">
        <f t="shared" si="86"/>
        <v>4.3397022767075306</v>
      </c>
      <c r="CI35" s="39">
        <v>29</v>
      </c>
      <c r="CJ35" s="40">
        <f t="shared" si="42"/>
        <v>6.6599175893957989</v>
      </c>
      <c r="CK35" s="41">
        <f t="shared" si="87"/>
        <v>6.6599175893957989</v>
      </c>
      <c r="CL35" s="41">
        <f t="shared" si="87"/>
        <v>6.6599175893957989</v>
      </c>
      <c r="CM35" s="41">
        <f t="shared" si="87"/>
        <v>6.6599175893957989</v>
      </c>
      <c r="CN35" s="41">
        <f t="shared" si="87"/>
        <v>6.6599175893957989</v>
      </c>
      <c r="CO35" s="41">
        <f t="shared" si="87"/>
        <v>6.6599175893957989</v>
      </c>
      <c r="CP35" s="41">
        <f t="shared" si="87"/>
        <v>6.6599175893957989</v>
      </c>
      <c r="CQ35" s="41">
        <f t="shared" si="87"/>
        <v>6.6599175893957989</v>
      </c>
      <c r="CR35" s="41">
        <f t="shared" si="87"/>
        <v>6.6599175893957989</v>
      </c>
      <c r="CS35" s="41">
        <f t="shared" si="87"/>
        <v>6.6599175893957989</v>
      </c>
      <c r="CT35" s="41">
        <f t="shared" si="87"/>
        <v>6.6599175893957989</v>
      </c>
      <c r="CU35" s="41">
        <f t="shared" si="88"/>
        <v>6.6599175893957989</v>
      </c>
      <c r="CV35" s="41">
        <f t="shared" si="88"/>
        <v>6.6599175893957989</v>
      </c>
      <c r="CW35" s="41">
        <f t="shared" si="88"/>
        <v>6.6599175893957989</v>
      </c>
      <c r="CX35" s="41">
        <f t="shared" si="88"/>
        <v>6.6599175893957989</v>
      </c>
      <c r="CY35" s="41">
        <f t="shared" si="88"/>
        <v>6.6599175893957989</v>
      </c>
      <c r="CZ35" s="41">
        <f t="shared" si="88"/>
        <v>6.6599175893957989</v>
      </c>
      <c r="DA35" s="42">
        <f t="shared" si="88"/>
        <v>6.6599175893957989</v>
      </c>
    </row>
    <row r="36" spans="2:105" x14ac:dyDescent="0.25">
      <c r="B36" s="39">
        <v>30</v>
      </c>
      <c r="C36" s="40">
        <f t="shared" si="49"/>
        <v>9.5306538461538466</v>
      </c>
      <c r="D36" s="41">
        <f t="shared" si="50"/>
        <v>9.530653846153843</v>
      </c>
      <c r="E36" s="41">
        <f t="shared" si="51"/>
        <v>9.5306538461538466</v>
      </c>
      <c r="F36" s="41">
        <f t="shared" si="52"/>
        <v>9.5306538461538448</v>
      </c>
      <c r="G36" s="41">
        <f t="shared" si="53"/>
        <v>9.5306538461538448</v>
      </c>
      <c r="H36" s="41">
        <f t="shared" si="54"/>
        <v>9.5306538461538448</v>
      </c>
      <c r="I36" s="41">
        <f t="shared" si="55"/>
        <v>9.5306538461538466</v>
      </c>
      <c r="J36" s="41">
        <f t="shared" si="56"/>
        <v>9.530653846153843</v>
      </c>
      <c r="K36" s="41">
        <f t="shared" si="57"/>
        <v>9.5306538461538448</v>
      </c>
      <c r="L36" s="41">
        <f t="shared" si="58"/>
        <v>9.5306538461538448</v>
      </c>
      <c r="M36" s="41">
        <f t="shared" si="59"/>
        <v>9.5306538461538466</v>
      </c>
      <c r="N36" s="41">
        <f t="shared" si="60"/>
        <v>9.5306538461538466</v>
      </c>
      <c r="O36" s="41">
        <f t="shared" si="61"/>
        <v>9.5306538461538448</v>
      </c>
      <c r="P36" s="41">
        <f t="shared" si="62"/>
        <v>9.5306538461538466</v>
      </c>
      <c r="Q36" s="41">
        <f t="shared" si="63"/>
        <v>9.5306538461538448</v>
      </c>
      <c r="R36" s="41">
        <f t="shared" si="64"/>
        <v>9.5306538461538448</v>
      </c>
      <c r="S36" s="41">
        <f t="shared" si="65"/>
        <v>9.5306538461538448</v>
      </c>
      <c r="T36" s="42">
        <f t="shared" si="16"/>
        <v>9.5306538461538466</v>
      </c>
      <c r="V36" s="39">
        <v>30</v>
      </c>
      <c r="W36" s="40">
        <f t="shared" si="66"/>
        <v>17.75853620783133</v>
      </c>
      <c r="X36" s="41">
        <f t="shared" si="67"/>
        <v>17.547125062500001</v>
      </c>
      <c r="Y36" s="41">
        <f t="shared" si="68"/>
        <v>17.340688297058829</v>
      </c>
      <c r="Z36" s="41">
        <f t="shared" si="69"/>
        <v>17.13905238662791</v>
      </c>
      <c r="AA36" s="41">
        <f t="shared" si="70"/>
        <v>16.942051784482764</v>
      </c>
      <c r="AB36" s="41">
        <f t="shared" si="71"/>
        <v>16.74952846875</v>
      </c>
      <c r="AC36" s="41">
        <f t="shared" si="72"/>
        <v>16.561331519662925</v>
      </c>
      <c r="AD36" s="41">
        <f t="shared" si="73"/>
        <v>16.377316725</v>
      </c>
      <c r="AE36" s="41">
        <f t="shared" si="74"/>
        <v>16.197346211538466</v>
      </c>
      <c r="AF36" s="41">
        <f t="shared" si="75"/>
        <v>16.02128810054348</v>
      </c>
      <c r="AG36" s="41">
        <f t="shared" si="76"/>
        <v>15.849016185483876</v>
      </c>
      <c r="AH36" s="41">
        <f t="shared" si="77"/>
        <v>15.680409630319154</v>
      </c>
      <c r="AI36" s="41">
        <f t="shared" si="78"/>
        <v>15.51535268684211</v>
      </c>
      <c r="AJ36" s="41">
        <f t="shared" si="79"/>
        <v>15.353734429687504</v>
      </c>
      <c r="AK36" s="41">
        <f t="shared" si="80"/>
        <v>15.195448507731964</v>
      </c>
      <c r="AL36" s="41">
        <f t="shared" si="81"/>
        <v>15.04039291071429</v>
      </c>
      <c r="AM36" s="41">
        <f t="shared" si="82"/>
        <v>14.888469750000004</v>
      </c>
      <c r="AN36" s="42">
        <f t="shared" si="34"/>
        <v>14.739585052500004</v>
      </c>
      <c r="AR36" s="39">
        <v>30</v>
      </c>
      <c r="AS36" s="40">
        <f t="shared" si="83"/>
        <v>0.37859649122807015</v>
      </c>
      <c r="AT36" s="41">
        <f t="shared" si="83"/>
        <v>0.38315789473684214</v>
      </c>
      <c r="AU36" s="41">
        <f t="shared" si="83"/>
        <v>0.38771929824561402</v>
      </c>
      <c r="AV36" s="41">
        <f t="shared" si="83"/>
        <v>0.39228070175438601</v>
      </c>
      <c r="AW36" s="41">
        <f t="shared" si="83"/>
        <v>0.39684210526315788</v>
      </c>
      <c r="AX36" s="41">
        <f t="shared" si="83"/>
        <v>0.40140350877192987</v>
      </c>
      <c r="AY36" s="41">
        <f t="shared" si="83"/>
        <v>0.40596491228070175</v>
      </c>
      <c r="AZ36" s="41">
        <f t="shared" si="83"/>
        <v>0.41052631578947374</v>
      </c>
      <c r="BA36" s="41">
        <f t="shared" si="83"/>
        <v>0.41508771929824562</v>
      </c>
      <c r="BB36" s="41">
        <f t="shared" si="83"/>
        <v>0.4196491228070176</v>
      </c>
      <c r="BC36" s="41">
        <f t="shared" si="84"/>
        <v>0.42421052631578943</v>
      </c>
      <c r="BD36" s="41">
        <f t="shared" si="84"/>
        <v>0.42877192982456136</v>
      </c>
      <c r="BE36" s="41">
        <f t="shared" si="84"/>
        <v>0.43333333333333329</v>
      </c>
      <c r="BF36" s="41">
        <f t="shared" si="84"/>
        <v>0.43789473684210523</v>
      </c>
      <c r="BG36" s="41">
        <f t="shared" si="84"/>
        <v>0.44245614035087716</v>
      </c>
      <c r="BH36" s="41">
        <f t="shared" si="84"/>
        <v>0.44701754385964909</v>
      </c>
      <c r="BI36" s="41">
        <f t="shared" si="84"/>
        <v>0.45157894736842102</v>
      </c>
      <c r="BJ36" s="42">
        <f t="shared" si="84"/>
        <v>0.45614035087719296</v>
      </c>
      <c r="BO36" s="39">
        <v>30</v>
      </c>
      <c r="BP36" s="40">
        <f t="shared" si="85"/>
        <v>3.6082721052631577</v>
      </c>
      <c r="BQ36" s="41">
        <f t="shared" si="85"/>
        <v>3.6517452631578942</v>
      </c>
      <c r="BR36" s="41">
        <f t="shared" si="85"/>
        <v>3.6952184210526315</v>
      </c>
      <c r="BS36" s="41">
        <f t="shared" si="85"/>
        <v>3.738691578947368</v>
      </c>
      <c r="BT36" s="41">
        <f t="shared" si="85"/>
        <v>3.782164736842105</v>
      </c>
      <c r="BU36" s="41">
        <f t="shared" si="85"/>
        <v>3.8256378947368419</v>
      </c>
      <c r="BV36" s="41">
        <f t="shared" si="85"/>
        <v>3.8691110526315788</v>
      </c>
      <c r="BW36" s="41">
        <f t="shared" si="85"/>
        <v>3.9125842105263153</v>
      </c>
      <c r="BX36" s="41">
        <f t="shared" si="85"/>
        <v>3.9560573684210523</v>
      </c>
      <c r="BY36" s="41">
        <f t="shared" si="85"/>
        <v>3.9995305263157892</v>
      </c>
      <c r="BZ36" s="41">
        <f t="shared" si="86"/>
        <v>4.0430036842105261</v>
      </c>
      <c r="CA36" s="41">
        <f t="shared" si="86"/>
        <v>4.0864768421052631</v>
      </c>
      <c r="CB36" s="41">
        <f t="shared" si="86"/>
        <v>4.1299499999999991</v>
      </c>
      <c r="CC36" s="41">
        <f t="shared" si="86"/>
        <v>4.1734231578947369</v>
      </c>
      <c r="CD36" s="41">
        <f t="shared" si="86"/>
        <v>4.216896315789473</v>
      </c>
      <c r="CE36" s="41">
        <f t="shared" si="86"/>
        <v>4.2603694736842099</v>
      </c>
      <c r="CF36" s="41">
        <f t="shared" si="86"/>
        <v>4.3038426315789469</v>
      </c>
      <c r="CG36" s="42">
        <f t="shared" si="86"/>
        <v>4.3473157894736838</v>
      </c>
      <c r="CI36" s="39">
        <v>30</v>
      </c>
      <c r="CJ36" s="40">
        <f t="shared" si="42"/>
        <v>6.7233194976315804</v>
      </c>
      <c r="CK36" s="41">
        <f t="shared" si="87"/>
        <v>6.7233194976315804</v>
      </c>
      <c r="CL36" s="41">
        <f t="shared" si="87"/>
        <v>6.7233194976315804</v>
      </c>
      <c r="CM36" s="41">
        <f t="shared" si="87"/>
        <v>6.7233194976315804</v>
      </c>
      <c r="CN36" s="41">
        <f t="shared" si="87"/>
        <v>6.7233194976315804</v>
      </c>
      <c r="CO36" s="41">
        <f t="shared" si="87"/>
        <v>6.7233194976315804</v>
      </c>
      <c r="CP36" s="41">
        <f t="shared" si="87"/>
        <v>6.7233194976315804</v>
      </c>
      <c r="CQ36" s="41">
        <f t="shared" si="87"/>
        <v>6.7233194976315804</v>
      </c>
      <c r="CR36" s="41">
        <f t="shared" si="87"/>
        <v>6.7233194976315804</v>
      </c>
      <c r="CS36" s="41">
        <f t="shared" si="87"/>
        <v>6.7233194976315804</v>
      </c>
      <c r="CT36" s="41">
        <f t="shared" si="87"/>
        <v>6.7233194976315804</v>
      </c>
      <c r="CU36" s="41">
        <f t="shared" si="88"/>
        <v>6.7233194976315804</v>
      </c>
      <c r="CV36" s="41">
        <f t="shared" si="88"/>
        <v>6.7233194976315804</v>
      </c>
      <c r="CW36" s="41">
        <f t="shared" si="88"/>
        <v>6.7233194976315804</v>
      </c>
      <c r="CX36" s="41">
        <f t="shared" si="88"/>
        <v>6.7233194976315804</v>
      </c>
      <c r="CY36" s="41">
        <f t="shared" si="88"/>
        <v>6.7233194976315804</v>
      </c>
      <c r="CZ36" s="41">
        <f t="shared" si="88"/>
        <v>6.7233194976315804</v>
      </c>
      <c r="DA36" s="42">
        <f t="shared" si="88"/>
        <v>6.7233194976315804</v>
      </c>
    </row>
    <row r="37" spans="2:105" x14ac:dyDescent="0.25">
      <c r="B37" s="39">
        <v>31</v>
      </c>
      <c r="C37" s="40">
        <f t="shared" si="49"/>
        <v>9.4579007633587793</v>
      </c>
      <c r="D37" s="41">
        <f t="shared" si="50"/>
        <v>9.4579007633587775</v>
      </c>
      <c r="E37" s="41">
        <f t="shared" si="51"/>
        <v>9.4579007633587793</v>
      </c>
      <c r="F37" s="41">
        <f t="shared" si="52"/>
        <v>9.4579007633587775</v>
      </c>
      <c r="G37" s="41">
        <f t="shared" si="53"/>
        <v>9.4579007633587793</v>
      </c>
      <c r="H37" s="41">
        <f t="shared" si="54"/>
        <v>9.4579007633587775</v>
      </c>
      <c r="I37" s="41">
        <f t="shared" si="55"/>
        <v>9.4579007633587775</v>
      </c>
      <c r="J37" s="41">
        <f t="shared" si="56"/>
        <v>9.4579007633587775</v>
      </c>
      <c r="K37" s="41">
        <f t="shared" si="57"/>
        <v>9.4579007633587775</v>
      </c>
      <c r="L37" s="41">
        <f t="shared" si="58"/>
        <v>9.4579007633587775</v>
      </c>
      <c r="M37" s="41">
        <f t="shared" si="59"/>
        <v>9.4579007633587775</v>
      </c>
      <c r="N37" s="41">
        <f t="shared" si="60"/>
        <v>9.4579007633587757</v>
      </c>
      <c r="O37" s="41">
        <f t="shared" si="61"/>
        <v>9.4579007633587793</v>
      </c>
      <c r="P37" s="41">
        <f t="shared" si="62"/>
        <v>9.4579007633587775</v>
      </c>
      <c r="Q37" s="41">
        <f t="shared" si="63"/>
        <v>9.4579007633587775</v>
      </c>
      <c r="R37" s="41">
        <f t="shared" si="64"/>
        <v>9.4579007633587775</v>
      </c>
      <c r="S37" s="41">
        <f t="shared" si="65"/>
        <v>9.4579007633587775</v>
      </c>
      <c r="T37" s="42">
        <f t="shared" si="16"/>
        <v>9.4579007633587793</v>
      </c>
      <c r="V37" s="39">
        <v>31</v>
      </c>
      <c r="W37" s="40">
        <f t="shared" si="66"/>
        <v>17.758536207831327</v>
      </c>
      <c r="X37" s="41">
        <f t="shared" si="67"/>
        <v>17.547125062500001</v>
      </c>
      <c r="Y37" s="41">
        <f t="shared" si="68"/>
        <v>17.340688297058826</v>
      </c>
      <c r="Z37" s="41">
        <f t="shared" si="69"/>
        <v>17.139052386627906</v>
      </c>
      <c r="AA37" s="41">
        <f t="shared" si="70"/>
        <v>16.942051784482761</v>
      </c>
      <c r="AB37" s="41">
        <f t="shared" si="71"/>
        <v>16.74952846875</v>
      </c>
      <c r="AC37" s="41">
        <f t="shared" si="72"/>
        <v>16.561331519662918</v>
      </c>
      <c r="AD37" s="41">
        <f t="shared" si="73"/>
        <v>16.377316725</v>
      </c>
      <c r="AE37" s="41">
        <f t="shared" si="74"/>
        <v>16.197346211538459</v>
      </c>
      <c r="AF37" s="41">
        <f t="shared" si="75"/>
        <v>16.02128810054348</v>
      </c>
      <c r="AG37" s="41">
        <f t="shared" si="76"/>
        <v>15.849016185483872</v>
      </c>
      <c r="AH37" s="41">
        <f t="shared" si="77"/>
        <v>15.680409630319147</v>
      </c>
      <c r="AI37" s="41">
        <f t="shared" si="78"/>
        <v>15.515352686842107</v>
      </c>
      <c r="AJ37" s="41">
        <f t="shared" si="79"/>
        <v>15.353734429687497</v>
      </c>
      <c r="AK37" s="41">
        <f t="shared" si="80"/>
        <v>15.19544850773196</v>
      </c>
      <c r="AL37" s="41">
        <f t="shared" si="81"/>
        <v>15.040392910714283</v>
      </c>
      <c r="AM37" s="41">
        <f t="shared" si="82"/>
        <v>14.888469750000001</v>
      </c>
      <c r="AN37" s="42">
        <f t="shared" si="34"/>
        <v>14.739585052499999</v>
      </c>
      <c r="AR37" s="39">
        <v>31</v>
      </c>
      <c r="AS37" s="40">
        <f t="shared" ref="AS37:BB46" si="89">(1+$AR37/100)*(1-AS$5/100)/(3-$M$2*$AR37/100)</f>
        <v>0.38217926186291734</v>
      </c>
      <c r="AT37" s="41">
        <f t="shared" si="89"/>
        <v>0.38678383128295252</v>
      </c>
      <c r="AU37" s="41">
        <f t="shared" si="89"/>
        <v>0.39138840070298764</v>
      </c>
      <c r="AV37" s="41">
        <f t="shared" si="89"/>
        <v>0.39599297012302281</v>
      </c>
      <c r="AW37" s="41">
        <f t="shared" si="89"/>
        <v>0.40059753954305793</v>
      </c>
      <c r="AX37" s="41">
        <f t="shared" si="89"/>
        <v>0.40520210896309311</v>
      </c>
      <c r="AY37" s="41">
        <f t="shared" si="89"/>
        <v>0.40980667838312834</v>
      </c>
      <c r="AZ37" s="41">
        <f t="shared" si="89"/>
        <v>0.41441124780316341</v>
      </c>
      <c r="BA37" s="41">
        <f t="shared" si="89"/>
        <v>0.41901581722319864</v>
      </c>
      <c r="BB37" s="41">
        <f t="shared" si="89"/>
        <v>0.4236203866432337</v>
      </c>
      <c r="BC37" s="41">
        <f t="shared" ref="BC37:BJ46" si="90">(1+$AR37/100)*(1-BC$5/100)/(3-$M$2*$AR37/100)</f>
        <v>0.42822495606326882</v>
      </c>
      <c r="BD37" s="41">
        <f t="shared" si="90"/>
        <v>0.43282952548330406</v>
      </c>
      <c r="BE37" s="41">
        <f t="shared" si="90"/>
        <v>0.43743409490333912</v>
      </c>
      <c r="BF37" s="41">
        <f t="shared" si="90"/>
        <v>0.44203866432337435</v>
      </c>
      <c r="BG37" s="41">
        <f t="shared" si="90"/>
        <v>0.44664323374340942</v>
      </c>
      <c r="BH37" s="41">
        <f t="shared" si="90"/>
        <v>0.45124780316344465</v>
      </c>
      <c r="BI37" s="41">
        <f t="shared" si="90"/>
        <v>0.45585237258347971</v>
      </c>
      <c r="BJ37" s="42">
        <f t="shared" si="90"/>
        <v>0.46045694200351495</v>
      </c>
      <c r="BO37" s="39">
        <v>31</v>
      </c>
      <c r="BP37" s="40">
        <f t="shared" ref="BP37:BY46" si="91">($M$1*$BM$3+$M$3*$BM$1)*(1/100)*(1-BP$5/100)/(3-$M$2*$BO37/100)*$BM$4*$BM$5*$BM$6*$BM$7*$BM$8</f>
        <v>3.6146135325131805</v>
      </c>
      <c r="BQ37" s="41">
        <f t="shared" si="91"/>
        <v>3.6581630931458693</v>
      </c>
      <c r="BR37" s="41">
        <f t="shared" si="91"/>
        <v>3.7017126537785585</v>
      </c>
      <c r="BS37" s="41">
        <f t="shared" si="91"/>
        <v>3.7452622144112468</v>
      </c>
      <c r="BT37" s="41">
        <f t="shared" si="91"/>
        <v>3.7888117750439365</v>
      </c>
      <c r="BU37" s="41">
        <f t="shared" si="91"/>
        <v>3.8323613356766248</v>
      </c>
      <c r="BV37" s="41">
        <f t="shared" si="91"/>
        <v>3.8759108963093145</v>
      </c>
      <c r="BW37" s="41">
        <f t="shared" si="91"/>
        <v>3.9194604569420028</v>
      </c>
      <c r="BX37" s="41">
        <f t="shared" si="91"/>
        <v>3.9630100175746925</v>
      </c>
      <c r="BY37" s="41">
        <f t="shared" si="91"/>
        <v>4.0065595782073808</v>
      </c>
      <c r="BZ37" s="41">
        <f t="shared" ref="BZ37:CG46" si="92">($M$1*$BM$3+$M$3*$BM$1)*(1/100)*(1-BZ$5/100)/(3-$M$2*$BO37/100)*$BM$4*$BM$5*$BM$6*$BM$7*$BM$8</f>
        <v>4.0501091388400692</v>
      </c>
      <c r="CA37" s="41">
        <f t="shared" si="92"/>
        <v>4.0936586994727584</v>
      </c>
      <c r="CB37" s="41">
        <f t="shared" si="92"/>
        <v>4.1372082601054476</v>
      </c>
      <c r="CC37" s="41">
        <f t="shared" si="92"/>
        <v>4.1807578207381368</v>
      </c>
      <c r="CD37" s="41">
        <f t="shared" si="92"/>
        <v>4.2243073813708252</v>
      </c>
      <c r="CE37" s="41">
        <f t="shared" si="92"/>
        <v>4.2678569420035144</v>
      </c>
      <c r="CF37" s="41">
        <f t="shared" si="92"/>
        <v>4.3114065026362027</v>
      </c>
      <c r="CG37" s="42">
        <f t="shared" si="92"/>
        <v>4.3549560632688928</v>
      </c>
      <c r="CI37" s="39">
        <v>31</v>
      </c>
      <c r="CJ37" s="40">
        <f t="shared" si="42"/>
        <v>6.7869442596748675</v>
      </c>
      <c r="CK37" s="41">
        <f t="shared" ref="CK37:CT46" si="93">($M$1*1.1+$M$3)*(1+$CI37/100)*(1/100)/(3-$M$2*$CI37/100)*1.1*1.1*1.05*1.03</f>
        <v>6.7869442596748675</v>
      </c>
      <c r="CL37" s="41">
        <f t="shared" si="93"/>
        <v>6.7869442596748675</v>
      </c>
      <c r="CM37" s="41">
        <f t="shared" si="93"/>
        <v>6.7869442596748675</v>
      </c>
      <c r="CN37" s="41">
        <f t="shared" si="93"/>
        <v>6.7869442596748675</v>
      </c>
      <c r="CO37" s="41">
        <f t="shared" si="93"/>
        <v>6.7869442596748675</v>
      </c>
      <c r="CP37" s="41">
        <f t="shared" si="93"/>
        <v>6.7869442596748675</v>
      </c>
      <c r="CQ37" s="41">
        <f t="shared" si="93"/>
        <v>6.7869442596748675</v>
      </c>
      <c r="CR37" s="41">
        <f t="shared" si="93"/>
        <v>6.7869442596748675</v>
      </c>
      <c r="CS37" s="41">
        <f t="shared" si="93"/>
        <v>6.7869442596748675</v>
      </c>
      <c r="CT37" s="41">
        <f t="shared" si="93"/>
        <v>6.7869442596748675</v>
      </c>
      <c r="CU37" s="41">
        <f t="shared" ref="CU37:DA46" si="94">($M$1*1.1+$M$3)*(1+$CI37/100)*(1/100)/(3-$M$2*$CI37/100)*1.1*1.1*1.05*1.03</f>
        <v>6.7869442596748675</v>
      </c>
      <c r="CV37" s="41">
        <f t="shared" si="94"/>
        <v>6.7869442596748675</v>
      </c>
      <c r="CW37" s="41">
        <f t="shared" si="94"/>
        <v>6.7869442596748675</v>
      </c>
      <c r="CX37" s="41">
        <f t="shared" si="94"/>
        <v>6.7869442596748675</v>
      </c>
      <c r="CY37" s="41">
        <f t="shared" si="94"/>
        <v>6.7869442596748675</v>
      </c>
      <c r="CZ37" s="41">
        <f t="shared" si="94"/>
        <v>6.7869442596748675</v>
      </c>
      <c r="DA37" s="42">
        <f t="shared" si="94"/>
        <v>6.7869442596748675</v>
      </c>
    </row>
    <row r="38" spans="2:105" x14ac:dyDescent="0.25">
      <c r="B38" s="39">
        <v>32</v>
      </c>
      <c r="C38" s="40">
        <f t="shared" si="49"/>
        <v>9.3862500000000022</v>
      </c>
      <c r="D38" s="41">
        <f t="shared" si="50"/>
        <v>9.3862499999999986</v>
      </c>
      <c r="E38" s="41">
        <f t="shared" si="51"/>
        <v>9.3862499999999969</v>
      </c>
      <c r="F38" s="41">
        <f t="shared" si="52"/>
        <v>9.3862499999999986</v>
      </c>
      <c r="G38" s="41">
        <f t="shared" si="53"/>
        <v>9.3862499999999986</v>
      </c>
      <c r="H38" s="41">
        <f t="shared" si="54"/>
        <v>9.3862500000000004</v>
      </c>
      <c r="I38" s="41">
        <f t="shared" si="55"/>
        <v>9.3862499999999986</v>
      </c>
      <c r="J38" s="41">
        <f t="shared" si="56"/>
        <v>9.3862499999999986</v>
      </c>
      <c r="K38" s="41">
        <f t="shared" si="57"/>
        <v>9.3862499999999986</v>
      </c>
      <c r="L38" s="41">
        <f t="shared" si="58"/>
        <v>9.3862499999999986</v>
      </c>
      <c r="M38" s="41">
        <f t="shared" si="59"/>
        <v>9.3862499999999986</v>
      </c>
      <c r="N38" s="41">
        <f t="shared" si="60"/>
        <v>9.3862500000000004</v>
      </c>
      <c r="O38" s="41">
        <f t="shared" si="61"/>
        <v>9.3862500000000004</v>
      </c>
      <c r="P38" s="41">
        <f t="shared" si="62"/>
        <v>9.3862499999999969</v>
      </c>
      <c r="Q38" s="41">
        <f t="shared" si="63"/>
        <v>9.3862499999999986</v>
      </c>
      <c r="R38" s="41">
        <f t="shared" si="64"/>
        <v>9.3862499999999986</v>
      </c>
      <c r="S38" s="41">
        <f t="shared" si="65"/>
        <v>9.3862500000000004</v>
      </c>
      <c r="T38" s="42">
        <f t="shared" si="16"/>
        <v>9.3862500000000004</v>
      </c>
      <c r="V38" s="39">
        <v>32</v>
      </c>
      <c r="W38" s="40">
        <f t="shared" si="66"/>
        <v>17.758536207831327</v>
      </c>
      <c r="X38" s="41">
        <f t="shared" si="67"/>
        <v>17.547125062500001</v>
      </c>
      <c r="Y38" s="41">
        <f t="shared" si="68"/>
        <v>17.340688297058822</v>
      </c>
      <c r="Z38" s="41">
        <f t="shared" si="69"/>
        <v>17.139052386627906</v>
      </c>
      <c r="AA38" s="41">
        <f t="shared" si="70"/>
        <v>16.942051784482757</v>
      </c>
      <c r="AB38" s="41">
        <f t="shared" si="71"/>
        <v>16.74952846875</v>
      </c>
      <c r="AC38" s="41">
        <f t="shared" si="72"/>
        <v>16.561331519662922</v>
      </c>
      <c r="AD38" s="41">
        <f t="shared" si="73"/>
        <v>16.377316725</v>
      </c>
      <c r="AE38" s="41">
        <f t="shared" si="74"/>
        <v>16.197346211538459</v>
      </c>
      <c r="AF38" s="41">
        <f t="shared" si="75"/>
        <v>16.021288100543476</v>
      </c>
      <c r="AG38" s="41">
        <f t="shared" si="76"/>
        <v>15.849016185483872</v>
      </c>
      <c r="AH38" s="41">
        <f t="shared" si="77"/>
        <v>15.680409630319151</v>
      </c>
      <c r="AI38" s="41">
        <f t="shared" si="78"/>
        <v>15.515352686842105</v>
      </c>
      <c r="AJ38" s="41">
        <f t="shared" si="79"/>
        <v>15.353734429687499</v>
      </c>
      <c r="AK38" s="41">
        <f t="shared" si="80"/>
        <v>15.195448507731959</v>
      </c>
      <c r="AL38" s="41">
        <f t="shared" si="81"/>
        <v>15.040392910714285</v>
      </c>
      <c r="AM38" s="41">
        <f t="shared" si="82"/>
        <v>14.888469750000002</v>
      </c>
      <c r="AN38" s="42">
        <f t="shared" si="34"/>
        <v>14.739585052499999</v>
      </c>
      <c r="AR38" s="39">
        <v>32</v>
      </c>
      <c r="AS38" s="40">
        <f t="shared" si="89"/>
        <v>0.38577464788732391</v>
      </c>
      <c r="AT38" s="41">
        <f t="shared" si="89"/>
        <v>0.39042253521126763</v>
      </c>
      <c r="AU38" s="41">
        <f t="shared" si="89"/>
        <v>0.39507042253521135</v>
      </c>
      <c r="AV38" s="41">
        <f t="shared" si="89"/>
        <v>0.39971830985915496</v>
      </c>
      <c r="AW38" s="41">
        <f t="shared" si="89"/>
        <v>0.40436619718309863</v>
      </c>
      <c r="AX38" s="41">
        <f t="shared" si="89"/>
        <v>0.40901408450704224</v>
      </c>
      <c r="AY38" s="41">
        <f t="shared" si="89"/>
        <v>0.41366197183098596</v>
      </c>
      <c r="AZ38" s="41">
        <f t="shared" si="89"/>
        <v>0.41830985915492963</v>
      </c>
      <c r="BA38" s="41">
        <f t="shared" si="89"/>
        <v>0.4229577464788733</v>
      </c>
      <c r="BB38" s="41">
        <f t="shared" si="89"/>
        <v>0.42760563380281696</v>
      </c>
      <c r="BC38" s="41">
        <f t="shared" si="90"/>
        <v>0.43225352112676058</v>
      </c>
      <c r="BD38" s="41">
        <f t="shared" si="90"/>
        <v>0.43690140845070419</v>
      </c>
      <c r="BE38" s="41">
        <f t="shared" si="90"/>
        <v>0.44154929577464791</v>
      </c>
      <c r="BF38" s="41">
        <f t="shared" si="90"/>
        <v>0.44619718309859163</v>
      </c>
      <c r="BG38" s="41">
        <f t="shared" si="90"/>
        <v>0.45084507042253524</v>
      </c>
      <c r="BH38" s="41">
        <f t="shared" si="90"/>
        <v>0.45549295774647891</v>
      </c>
      <c r="BI38" s="41">
        <f t="shared" si="90"/>
        <v>0.46014084507042252</v>
      </c>
      <c r="BJ38" s="42">
        <f t="shared" si="90"/>
        <v>0.46478873239436624</v>
      </c>
      <c r="BO38" s="39">
        <v>32</v>
      </c>
      <c r="BP38" s="40">
        <f t="shared" si="91"/>
        <v>3.6209772887323948</v>
      </c>
      <c r="BQ38" s="41">
        <f t="shared" si="91"/>
        <v>3.6646035211267605</v>
      </c>
      <c r="BR38" s="41">
        <f t="shared" si="91"/>
        <v>3.7082297535211266</v>
      </c>
      <c r="BS38" s="41">
        <f t="shared" si="91"/>
        <v>3.7518559859154927</v>
      </c>
      <c r="BT38" s="41">
        <f t="shared" si="91"/>
        <v>3.7954822183098589</v>
      </c>
      <c r="BU38" s="41">
        <f t="shared" si="91"/>
        <v>3.8391084507042255</v>
      </c>
      <c r="BV38" s="41">
        <f t="shared" si="91"/>
        <v>3.8827346830985916</v>
      </c>
      <c r="BW38" s="41">
        <f t="shared" si="91"/>
        <v>3.9263609154929577</v>
      </c>
      <c r="BX38" s="41">
        <f t="shared" si="91"/>
        <v>3.9699871478873239</v>
      </c>
      <c r="BY38" s="41">
        <f t="shared" si="91"/>
        <v>4.01361338028169</v>
      </c>
      <c r="BZ38" s="41">
        <f t="shared" si="92"/>
        <v>4.0572396126760557</v>
      </c>
      <c r="CA38" s="41">
        <f t="shared" si="92"/>
        <v>4.1008658450704223</v>
      </c>
      <c r="CB38" s="41">
        <f t="shared" si="92"/>
        <v>4.1444920774647889</v>
      </c>
      <c r="CC38" s="41">
        <f t="shared" si="92"/>
        <v>4.1881183098591546</v>
      </c>
      <c r="CD38" s="41">
        <f t="shared" si="92"/>
        <v>4.2317445422535211</v>
      </c>
      <c r="CE38" s="41">
        <f t="shared" si="92"/>
        <v>4.2753707746478868</v>
      </c>
      <c r="CF38" s="41">
        <f t="shared" si="92"/>
        <v>4.3189970070422534</v>
      </c>
      <c r="CG38" s="42">
        <f t="shared" si="92"/>
        <v>4.36262323943662</v>
      </c>
      <c r="CI38" s="39">
        <v>32</v>
      </c>
      <c r="CJ38" s="40">
        <f t="shared" si="42"/>
        <v>6.850793052570423</v>
      </c>
      <c r="CK38" s="41">
        <f t="shared" si="93"/>
        <v>6.850793052570423</v>
      </c>
      <c r="CL38" s="41">
        <f t="shared" si="93"/>
        <v>6.850793052570423</v>
      </c>
      <c r="CM38" s="41">
        <f t="shared" si="93"/>
        <v>6.850793052570423</v>
      </c>
      <c r="CN38" s="41">
        <f t="shared" si="93"/>
        <v>6.850793052570423</v>
      </c>
      <c r="CO38" s="41">
        <f t="shared" si="93"/>
        <v>6.850793052570423</v>
      </c>
      <c r="CP38" s="41">
        <f t="shared" si="93"/>
        <v>6.850793052570423</v>
      </c>
      <c r="CQ38" s="41">
        <f t="shared" si="93"/>
        <v>6.850793052570423</v>
      </c>
      <c r="CR38" s="41">
        <f t="shared" si="93"/>
        <v>6.850793052570423</v>
      </c>
      <c r="CS38" s="41">
        <f t="shared" si="93"/>
        <v>6.850793052570423</v>
      </c>
      <c r="CT38" s="41">
        <f t="shared" si="93"/>
        <v>6.850793052570423</v>
      </c>
      <c r="CU38" s="41">
        <f t="shared" si="94"/>
        <v>6.850793052570423</v>
      </c>
      <c r="CV38" s="41">
        <f t="shared" si="94"/>
        <v>6.850793052570423</v>
      </c>
      <c r="CW38" s="41">
        <f t="shared" si="94"/>
        <v>6.850793052570423</v>
      </c>
      <c r="CX38" s="41">
        <f t="shared" si="94"/>
        <v>6.850793052570423</v>
      </c>
      <c r="CY38" s="41">
        <f t="shared" si="94"/>
        <v>6.850793052570423</v>
      </c>
      <c r="CZ38" s="41">
        <f t="shared" si="94"/>
        <v>6.850793052570423</v>
      </c>
      <c r="DA38" s="42">
        <f t="shared" si="94"/>
        <v>6.850793052570423</v>
      </c>
    </row>
    <row r="39" spans="2:105" x14ac:dyDescent="0.25">
      <c r="B39" s="39">
        <v>33</v>
      </c>
      <c r="C39" s="40">
        <f t="shared" si="49"/>
        <v>9.3156766917293226</v>
      </c>
      <c r="D39" s="41">
        <f t="shared" si="50"/>
        <v>9.3156766917293208</v>
      </c>
      <c r="E39" s="41">
        <f t="shared" si="51"/>
        <v>9.3156766917293226</v>
      </c>
      <c r="F39" s="41">
        <f t="shared" si="52"/>
        <v>9.3156766917293208</v>
      </c>
      <c r="G39" s="41">
        <f t="shared" si="53"/>
        <v>9.3156766917293226</v>
      </c>
      <c r="H39" s="41">
        <f t="shared" si="54"/>
        <v>9.3156766917293208</v>
      </c>
      <c r="I39" s="41">
        <f t="shared" si="55"/>
        <v>9.3156766917293226</v>
      </c>
      <c r="J39" s="41">
        <f t="shared" si="56"/>
        <v>9.3156766917293208</v>
      </c>
      <c r="K39" s="41">
        <f t="shared" si="57"/>
        <v>9.3156766917293226</v>
      </c>
      <c r="L39" s="41">
        <f t="shared" si="58"/>
        <v>9.3156766917293226</v>
      </c>
      <c r="M39" s="41">
        <f t="shared" si="59"/>
        <v>9.3156766917293243</v>
      </c>
      <c r="N39" s="41">
        <f t="shared" si="60"/>
        <v>9.3156766917293226</v>
      </c>
      <c r="O39" s="41">
        <f t="shared" si="61"/>
        <v>9.3156766917293226</v>
      </c>
      <c r="P39" s="41">
        <f t="shared" si="62"/>
        <v>9.3156766917293243</v>
      </c>
      <c r="Q39" s="41">
        <f t="shared" si="63"/>
        <v>9.3156766917293226</v>
      </c>
      <c r="R39" s="41">
        <f t="shared" si="64"/>
        <v>9.3156766917293208</v>
      </c>
      <c r="S39" s="41">
        <f t="shared" si="65"/>
        <v>9.3156766917293226</v>
      </c>
      <c r="T39" s="42">
        <f t="shared" si="16"/>
        <v>9.3156766917293226</v>
      </c>
      <c r="V39" s="39">
        <v>33</v>
      </c>
      <c r="W39" s="40">
        <f t="shared" si="66"/>
        <v>17.75853620783133</v>
      </c>
      <c r="X39" s="41">
        <f t="shared" si="67"/>
        <v>17.547125062500005</v>
      </c>
      <c r="Y39" s="41">
        <f t="shared" si="68"/>
        <v>17.340688297058826</v>
      </c>
      <c r="Z39" s="41">
        <f t="shared" si="69"/>
        <v>17.139052386627906</v>
      </c>
      <c r="AA39" s="41">
        <f t="shared" si="70"/>
        <v>16.942051784482764</v>
      </c>
      <c r="AB39" s="41">
        <f t="shared" si="71"/>
        <v>16.749528468750004</v>
      </c>
      <c r="AC39" s="41">
        <f t="shared" si="72"/>
        <v>16.561331519662925</v>
      </c>
      <c r="AD39" s="41">
        <f t="shared" si="73"/>
        <v>16.377316725</v>
      </c>
      <c r="AE39" s="41">
        <f t="shared" si="74"/>
        <v>16.197346211538463</v>
      </c>
      <c r="AF39" s="41">
        <f t="shared" si="75"/>
        <v>16.021288100543483</v>
      </c>
      <c r="AG39" s="41">
        <f t="shared" si="76"/>
        <v>15.849016185483876</v>
      </c>
      <c r="AH39" s="41">
        <f t="shared" si="77"/>
        <v>15.680409630319154</v>
      </c>
      <c r="AI39" s="41">
        <f t="shared" si="78"/>
        <v>15.515352686842109</v>
      </c>
      <c r="AJ39" s="41">
        <f t="shared" si="79"/>
        <v>15.353734429687504</v>
      </c>
      <c r="AK39" s="41">
        <f t="shared" si="80"/>
        <v>15.195448507731962</v>
      </c>
      <c r="AL39" s="41">
        <f t="shared" si="81"/>
        <v>15.040392910714287</v>
      </c>
      <c r="AM39" s="41">
        <f t="shared" si="82"/>
        <v>14.888469750000004</v>
      </c>
      <c r="AN39" s="42">
        <f t="shared" si="34"/>
        <v>14.739585052500003</v>
      </c>
      <c r="AR39" s="39">
        <v>33</v>
      </c>
      <c r="AS39" s="40">
        <f t="shared" si="89"/>
        <v>0.38938271604938274</v>
      </c>
      <c r="AT39" s="41">
        <f t="shared" si="89"/>
        <v>0.39407407407407408</v>
      </c>
      <c r="AU39" s="41">
        <f t="shared" si="89"/>
        <v>0.39876543209876547</v>
      </c>
      <c r="AV39" s="41">
        <f t="shared" si="89"/>
        <v>0.40345679012345687</v>
      </c>
      <c r="AW39" s="41">
        <f t="shared" si="89"/>
        <v>0.40814814814814815</v>
      </c>
      <c r="AX39" s="41">
        <f t="shared" si="89"/>
        <v>0.41283950617283954</v>
      </c>
      <c r="AY39" s="41">
        <f t="shared" si="89"/>
        <v>0.41753086419753088</v>
      </c>
      <c r="AZ39" s="41">
        <f t="shared" si="89"/>
        <v>0.42222222222222228</v>
      </c>
      <c r="BA39" s="41">
        <f t="shared" si="89"/>
        <v>0.42691358024691362</v>
      </c>
      <c r="BB39" s="41">
        <f t="shared" si="89"/>
        <v>0.43160493827160495</v>
      </c>
      <c r="BC39" s="41">
        <f t="shared" si="90"/>
        <v>0.43629629629629624</v>
      </c>
      <c r="BD39" s="41">
        <f t="shared" si="90"/>
        <v>0.44098765432098763</v>
      </c>
      <c r="BE39" s="41">
        <f t="shared" si="90"/>
        <v>0.44567901234567903</v>
      </c>
      <c r="BF39" s="41">
        <f t="shared" si="90"/>
        <v>0.45037037037037037</v>
      </c>
      <c r="BG39" s="41">
        <f t="shared" si="90"/>
        <v>0.45506172839506176</v>
      </c>
      <c r="BH39" s="41">
        <f t="shared" si="90"/>
        <v>0.45975308641975315</v>
      </c>
      <c r="BI39" s="41">
        <f t="shared" si="90"/>
        <v>0.46444444444444444</v>
      </c>
      <c r="BJ39" s="42">
        <f t="shared" si="90"/>
        <v>0.46913580246913583</v>
      </c>
      <c r="BO39" s="39">
        <v>33</v>
      </c>
      <c r="BP39" s="40">
        <f t="shared" si="91"/>
        <v>3.6273634920634921</v>
      </c>
      <c r="BQ39" s="41">
        <f t="shared" si="91"/>
        <v>3.671066666666666</v>
      </c>
      <c r="BR39" s="41">
        <f t="shared" si="91"/>
        <v>3.7147698412698413</v>
      </c>
      <c r="BS39" s="41">
        <f t="shared" si="91"/>
        <v>3.7584730158730157</v>
      </c>
      <c r="BT39" s="41">
        <f t="shared" si="91"/>
        <v>3.8021761904761902</v>
      </c>
      <c r="BU39" s="41">
        <f t="shared" si="91"/>
        <v>3.8458793650793646</v>
      </c>
      <c r="BV39" s="41">
        <f t="shared" si="91"/>
        <v>3.8895825396825399</v>
      </c>
      <c r="BW39" s="41">
        <f t="shared" si="91"/>
        <v>3.9332857142857138</v>
      </c>
      <c r="BX39" s="41">
        <f t="shared" si="91"/>
        <v>3.9769888888888887</v>
      </c>
      <c r="BY39" s="41">
        <f t="shared" si="91"/>
        <v>4.0206920634920635</v>
      </c>
      <c r="BZ39" s="41">
        <f t="shared" si="92"/>
        <v>4.0643952380952379</v>
      </c>
      <c r="CA39" s="41">
        <f t="shared" si="92"/>
        <v>4.1080984126984124</v>
      </c>
      <c r="CB39" s="41">
        <f t="shared" si="92"/>
        <v>4.1518015873015868</v>
      </c>
      <c r="CC39" s="41">
        <f t="shared" si="92"/>
        <v>4.1955047619047621</v>
      </c>
      <c r="CD39" s="41">
        <f t="shared" si="92"/>
        <v>4.2392079365079365</v>
      </c>
      <c r="CE39" s="41">
        <f t="shared" si="92"/>
        <v>4.2829111111111109</v>
      </c>
      <c r="CF39" s="41">
        <f t="shared" si="92"/>
        <v>4.3266142857142853</v>
      </c>
      <c r="CG39" s="42">
        <f t="shared" si="92"/>
        <v>4.3703174603174606</v>
      </c>
      <c r="CI39" s="39">
        <v>33</v>
      </c>
      <c r="CJ39" s="40">
        <f t="shared" si="42"/>
        <v>6.9148670616666683</v>
      </c>
      <c r="CK39" s="41">
        <f t="shared" si="93"/>
        <v>6.9148670616666683</v>
      </c>
      <c r="CL39" s="41">
        <f t="shared" si="93"/>
        <v>6.9148670616666683</v>
      </c>
      <c r="CM39" s="41">
        <f t="shared" si="93"/>
        <v>6.9148670616666683</v>
      </c>
      <c r="CN39" s="41">
        <f t="shared" si="93"/>
        <v>6.9148670616666683</v>
      </c>
      <c r="CO39" s="41">
        <f t="shared" si="93"/>
        <v>6.9148670616666683</v>
      </c>
      <c r="CP39" s="41">
        <f t="shared" si="93"/>
        <v>6.9148670616666683</v>
      </c>
      <c r="CQ39" s="41">
        <f t="shared" si="93"/>
        <v>6.9148670616666683</v>
      </c>
      <c r="CR39" s="41">
        <f t="shared" si="93"/>
        <v>6.9148670616666683</v>
      </c>
      <c r="CS39" s="41">
        <f t="shared" si="93"/>
        <v>6.9148670616666683</v>
      </c>
      <c r="CT39" s="41">
        <f t="shared" si="93"/>
        <v>6.9148670616666683</v>
      </c>
      <c r="CU39" s="41">
        <f t="shared" si="94"/>
        <v>6.9148670616666683</v>
      </c>
      <c r="CV39" s="41">
        <f t="shared" si="94"/>
        <v>6.9148670616666683</v>
      </c>
      <c r="CW39" s="41">
        <f t="shared" si="94"/>
        <v>6.9148670616666683</v>
      </c>
      <c r="CX39" s="41">
        <f t="shared" si="94"/>
        <v>6.9148670616666683</v>
      </c>
      <c r="CY39" s="41">
        <f t="shared" si="94"/>
        <v>6.9148670616666683</v>
      </c>
      <c r="CZ39" s="41">
        <f t="shared" si="94"/>
        <v>6.9148670616666683</v>
      </c>
      <c r="DA39" s="42">
        <f t="shared" si="94"/>
        <v>6.9148670616666683</v>
      </c>
    </row>
    <row r="40" spans="2:105" x14ac:dyDescent="0.25">
      <c r="B40" s="39">
        <v>34</v>
      </c>
      <c r="C40" s="40">
        <f t="shared" si="49"/>
        <v>9.246156716417909</v>
      </c>
      <c r="D40" s="41">
        <f t="shared" si="50"/>
        <v>9.2461567164179108</v>
      </c>
      <c r="E40" s="41">
        <f t="shared" si="51"/>
        <v>9.2461567164179108</v>
      </c>
      <c r="F40" s="41">
        <f t="shared" si="52"/>
        <v>9.246156716417909</v>
      </c>
      <c r="G40" s="41">
        <f t="shared" si="53"/>
        <v>9.246156716417909</v>
      </c>
      <c r="H40" s="41">
        <f t="shared" si="54"/>
        <v>9.246156716417909</v>
      </c>
      <c r="I40" s="41">
        <f t="shared" si="55"/>
        <v>9.2461567164179108</v>
      </c>
      <c r="J40" s="41">
        <f t="shared" si="56"/>
        <v>9.2461567164179073</v>
      </c>
      <c r="K40" s="41">
        <f t="shared" si="57"/>
        <v>9.2461567164179108</v>
      </c>
      <c r="L40" s="41">
        <f t="shared" si="58"/>
        <v>9.246156716417909</v>
      </c>
      <c r="M40" s="41">
        <f t="shared" si="59"/>
        <v>9.246156716417909</v>
      </c>
      <c r="N40" s="41">
        <f t="shared" si="60"/>
        <v>9.246156716417909</v>
      </c>
      <c r="O40" s="41">
        <f t="shared" si="61"/>
        <v>9.246156716417909</v>
      </c>
      <c r="P40" s="41">
        <f t="shared" si="62"/>
        <v>9.2461567164179108</v>
      </c>
      <c r="Q40" s="41">
        <f t="shared" si="63"/>
        <v>9.246156716417909</v>
      </c>
      <c r="R40" s="41">
        <f t="shared" si="64"/>
        <v>9.246156716417909</v>
      </c>
      <c r="S40" s="41">
        <f t="shared" si="65"/>
        <v>9.246156716417909</v>
      </c>
      <c r="T40" s="42">
        <f t="shared" si="16"/>
        <v>9.246156716417909</v>
      </c>
      <c r="V40" s="39">
        <v>34</v>
      </c>
      <c r="W40" s="40">
        <f t="shared" si="66"/>
        <v>17.758536207831327</v>
      </c>
      <c r="X40" s="41">
        <f t="shared" si="67"/>
        <v>17.547125062500005</v>
      </c>
      <c r="Y40" s="41">
        <f t="shared" si="68"/>
        <v>17.340688297058826</v>
      </c>
      <c r="Z40" s="41">
        <f t="shared" si="69"/>
        <v>17.13905238662791</v>
      </c>
      <c r="AA40" s="41">
        <f t="shared" si="70"/>
        <v>16.942051784482761</v>
      </c>
      <c r="AB40" s="41">
        <f t="shared" si="71"/>
        <v>16.74952846875</v>
      </c>
      <c r="AC40" s="41">
        <f t="shared" si="72"/>
        <v>16.561331519662925</v>
      </c>
      <c r="AD40" s="41">
        <f t="shared" si="73"/>
        <v>16.377316725</v>
      </c>
      <c r="AE40" s="41">
        <f t="shared" si="74"/>
        <v>16.197346211538463</v>
      </c>
      <c r="AF40" s="41">
        <f t="shared" si="75"/>
        <v>16.02128810054348</v>
      </c>
      <c r="AG40" s="41">
        <f t="shared" si="76"/>
        <v>15.849016185483874</v>
      </c>
      <c r="AH40" s="41">
        <f t="shared" si="77"/>
        <v>15.680409630319151</v>
      </c>
      <c r="AI40" s="41">
        <f t="shared" si="78"/>
        <v>15.515352686842109</v>
      </c>
      <c r="AJ40" s="41">
        <f t="shared" si="79"/>
        <v>15.353734429687504</v>
      </c>
      <c r="AK40" s="41">
        <f t="shared" si="80"/>
        <v>15.195448507731962</v>
      </c>
      <c r="AL40" s="41">
        <f t="shared" si="81"/>
        <v>15.040392910714287</v>
      </c>
      <c r="AM40" s="41">
        <f t="shared" si="82"/>
        <v>14.888469750000002</v>
      </c>
      <c r="AN40" s="42">
        <f t="shared" si="34"/>
        <v>14.739585052500001</v>
      </c>
      <c r="AR40" s="39">
        <v>34</v>
      </c>
      <c r="AS40" s="40">
        <f t="shared" si="89"/>
        <v>0.39300353356890461</v>
      </c>
      <c r="AT40" s="41">
        <f t="shared" si="89"/>
        <v>0.39773851590106002</v>
      </c>
      <c r="AU40" s="41">
        <f t="shared" si="89"/>
        <v>0.40247349823321554</v>
      </c>
      <c r="AV40" s="41">
        <f t="shared" si="89"/>
        <v>0.40720848056537107</v>
      </c>
      <c r="AW40" s="41">
        <f t="shared" si="89"/>
        <v>0.41194346289752654</v>
      </c>
      <c r="AX40" s="41">
        <f t="shared" si="89"/>
        <v>0.416678445229682</v>
      </c>
      <c r="AY40" s="41">
        <f t="shared" si="89"/>
        <v>0.42141342756183747</v>
      </c>
      <c r="AZ40" s="41">
        <f t="shared" si="89"/>
        <v>0.426148409893993</v>
      </c>
      <c r="BA40" s="41">
        <f t="shared" si="89"/>
        <v>0.43088339222614841</v>
      </c>
      <c r="BB40" s="41">
        <f t="shared" si="89"/>
        <v>0.43561837455830393</v>
      </c>
      <c r="BC40" s="41">
        <f t="shared" si="90"/>
        <v>0.44035335689045935</v>
      </c>
      <c r="BD40" s="41">
        <f t="shared" si="90"/>
        <v>0.44508833922261487</v>
      </c>
      <c r="BE40" s="41">
        <f t="shared" si="90"/>
        <v>0.44982332155477028</v>
      </c>
      <c r="BF40" s="41">
        <f t="shared" si="90"/>
        <v>0.45455830388692575</v>
      </c>
      <c r="BG40" s="41">
        <f t="shared" si="90"/>
        <v>0.45929328621908128</v>
      </c>
      <c r="BH40" s="41">
        <f t="shared" si="90"/>
        <v>0.4640282685512368</v>
      </c>
      <c r="BI40" s="41">
        <f t="shared" si="90"/>
        <v>0.46876325088339221</v>
      </c>
      <c r="BJ40" s="42">
        <f t="shared" si="90"/>
        <v>0.47349823321554774</v>
      </c>
      <c r="BO40" s="39">
        <v>34</v>
      </c>
      <c r="BP40" s="40">
        <f t="shared" si="91"/>
        <v>3.6337722614840988</v>
      </c>
      <c r="BQ40" s="41">
        <f t="shared" si="91"/>
        <v>3.6775526501766778</v>
      </c>
      <c r="BR40" s="41">
        <f t="shared" si="91"/>
        <v>3.721333038869258</v>
      </c>
      <c r="BS40" s="41">
        <f t="shared" si="91"/>
        <v>3.765113427561837</v>
      </c>
      <c r="BT40" s="41">
        <f t="shared" si="91"/>
        <v>3.8088938162544168</v>
      </c>
      <c r="BU40" s="41">
        <f t="shared" si="91"/>
        <v>3.8526742049469962</v>
      </c>
      <c r="BV40" s="41">
        <f t="shared" si="91"/>
        <v>3.896454593639576</v>
      </c>
      <c r="BW40" s="41">
        <f t="shared" si="91"/>
        <v>3.940234982332155</v>
      </c>
      <c r="BX40" s="41">
        <f t="shared" si="91"/>
        <v>3.9840153710247352</v>
      </c>
      <c r="BY40" s="41">
        <f t="shared" si="91"/>
        <v>4.0277957597173142</v>
      </c>
      <c r="BZ40" s="41">
        <f t="shared" si="92"/>
        <v>4.0715761484098936</v>
      </c>
      <c r="CA40" s="41">
        <f t="shared" si="92"/>
        <v>4.115356537102473</v>
      </c>
      <c r="CB40" s="41">
        <f t="shared" si="92"/>
        <v>4.1591369257950523</v>
      </c>
      <c r="CC40" s="41">
        <f t="shared" si="92"/>
        <v>4.2029173144876326</v>
      </c>
      <c r="CD40" s="41">
        <f t="shared" si="92"/>
        <v>4.2466977031802111</v>
      </c>
      <c r="CE40" s="41">
        <f t="shared" si="92"/>
        <v>4.2904780918727914</v>
      </c>
      <c r="CF40" s="41">
        <f t="shared" si="92"/>
        <v>4.3342584805653699</v>
      </c>
      <c r="CG40" s="42">
        <f t="shared" si="92"/>
        <v>4.3780388692579502</v>
      </c>
      <c r="CI40" s="39">
        <v>34</v>
      </c>
      <c r="CJ40" s="40">
        <f t="shared" ref="CJ40:CJ71" si="95">($M$1*1.1+$M$3)*(1+$CI40/100)*(1/100)/(3-$M$2*$CI40/100)*1.1*1.1*1.05*1.03</f>
        <v>6.9791674806890471</v>
      </c>
      <c r="CK40" s="41">
        <f t="shared" si="93"/>
        <v>6.9791674806890471</v>
      </c>
      <c r="CL40" s="41">
        <f t="shared" si="93"/>
        <v>6.9791674806890471</v>
      </c>
      <c r="CM40" s="41">
        <f t="shared" si="93"/>
        <v>6.9791674806890471</v>
      </c>
      <c r="CN40" s="41">
        <f t="shared" si="93"/>
        <v>6.9791674806890471</v>
      </c>
      <c r="CO40" s="41">
        <f t="shared" si="93"/>
        <v>6.9791674806890471</v>
      </c>
      <c r="CP40" s="41">
        <f t="shared" si="93"/>
        <v>6.9791674806890471</v>
      </c>
      <c r="CQ40" s="41">
        <f t="shared" si="93"/>
        <v>6.9791674806890471</v>
      </c>
      <c r="CR40" s="41">
        <f t="shared" si="93"/>
        <v>6.9791674806890471</v>
      </c>
      <c r="CS40" s="41">
        <f t="shared" si="93"/>
        <v>6.9791674806890471</v>
      </c>
      <c r="CT40" s="41">
        <f t="shared" si="93"/>
        <v>6.9791674806890471</v>
      </c>
      <c r="CU40" s="41">
        <f t="shared" si="94"/>
        <v>6.9791674806890471</v>
      </c>
      <c r="CV40" s="41">
        <f t="shared" si="94"/>
        <v>6.9791674806890471</v>
      </c>
      <c r="CW40" s="41">
        <f t="shared" si="94"/>
        <v>6.9791674806890471</v>
      </c>
      <c r="CX40" s="41">
        <f t="shared" si="94"/>
        <v>6.9791674806890471</v>
      </c>
      <c r="CY40" s="41">
        <f t="shared" si="94"/>
        <v>6.9791674806890471</v>
      </c>
      <c r="CZ40" s="41">
        <f t="shared" si="94"/>
        <v>6.9791674806890471</v>
      </c>
      <c r="DA40" s="42">
        <f t="shared" si="94"/>
        <v>6.9791674806890471</v>
      </c>
    </row>
    <row r="41" spans="2:105" x14ac:dyDescent="0.25">
      <c r="B41" s="39">
        <v>35</v>
      </c>
      <c r="C41" s="40">
        <f t="shared" si="49"/>
        <v>9.1776666666666653</v>
      </c>
      <c r="D41" s="41">
        <f t="shared" si="50"/>
        <v>9.1776666666666653</v>
      </c>
      <c r="E41" s="41">
        <f t="shared" si="51"/>
        <v>9.1776666666666653</v>
      </c>
      <c r="F41" s="41">
        <f t="shared" si="52"/>
        <v>9.1776666666666653</v>
      </c>
      <c r="G41" s="41">
        <f t="shared" si="53"/>
        <v>9.1776666666666653</v>
      </c>
      <c r="H41" s="41">
        <f t="shared" si="54"/>
        <v>9.1776666666666653</v>
      </c>
      <c r="I41" s="41">
        <f t="shared" si="55"/>
        <v>9.1776666666666671</v>
      </c>
      <c r="J41" s="41">
        <f t="shared" si="56"/>
        <v>9.1776666666666671</v>
      </c>
      <c r="K41" s="41">
        <f t="shared" si="57"/>
        <v>9.1776666666666635</v>
      </c>
      <c r="L41" s="41">
        <f t="shared" si="58"/>
        <v>9.1776666666666653</v>
      </c>
      <c r="M41" s="41">
        <f t="shared" si="59"/>
        <v>9.1776666666666635</v>
      </c>
      <c r="N41" s="41">
        <f t="shared" si="60"/>
        <v>9.1776666666666671</v>
      </c>
      <c r="O41" s="41">
        <f t="shared" si="61"/>
        <v>9.1776666666666653</v>
      </c>
      <c r="P41" s="41">
        <f t="shared" si="62"/>
        <v>9.1776666666666653</v>
      </c>
      <c r="Q41" s="41">
        <f t="shared" si="63"/>
        <v>9.1776666666666653</v>
      </c>
      <c r="R41" s="41">
        <f t="shared" si="64"/>
        <v>9.1776666666666671</v>
      </c>
      <c r="S41" s="41">
        <f t="shared" si="65"/>
        <v>9.1776666666666653</v>
      </c>
      <c r="T41" s="42">
        <f t="shared" si="16"/>
        <v>9.1776666666666653</v>
      </c>
      <c r="V41" s="39">
        <v>35</v>
      </c>
      <c r="W41" s="40">
        <f t="shared" si="66"/>
        <v>17.75853620783133</v>
      </c>
      <c r="X41" s="41">
        <f t="shared" si="67"/>
        <v>17.547125062500001</v>
      </c>
      <c r="Y41" s="41">
        <f t="shared" si="68"/>
        <v>17.340688297058826</v>
      </c>
      <c r="Z41" s="41">
        <f t="shared" si="69"/>
        <v>17.13905238662791</v>
      </c>
      <c r="AA41" s="41">
        <f t="shared" si="70"/>
        <v>16.942051784482761</v>
      </c>
      <c r="AB41" s="41">
        <f t="shared" si="71"/>
        <v>16.74952846875</v>
      </c>
      <c r="AC41" s="41">
        <f t="shared" si="72"/>
        <v>16.561331519662925</v>
      </c>
      <c r="AD41" s="41">
        <f t="shared" si="73"/>
        <v>16.377316725000004</v>
      </c>
      <c r="AE41" s="41">
        <f t="shared" si="74"/>
        <v>16.197346211538463</v>
      </c>
      <c r="AF41" s="41">
        <f t="shared" si="75"/>
        <v>16.02128810054348</v>
      </c>
      <c r="AG41" s="41">
        <f t="shared" si="76"/>
        <v>15.849016185483872</v>
      </c>
      <c r="AH41" s="41">
        <f t="shared" si="77"/>
        <v>15.680409630319152</v>
      </c>
      <c r="AI41" s="41">
        <f t="shared" si="78"/>
        <v>15.515352686842109</v>
      </c>
      <c r="AJ41" s="41">
        <f t="shared" si="79"/>
        <v>15.353734429687503</v>
      </c>
      <c r="AK41" s="41">
        <f t="shared" si="80"/>
        <v>15.195448507731962</v>
      </c>
      <c r="AL41" s="41">
        <f t="shared" si="81"/>
        <v>15.04039291071429</v>
      </c>
      <c r="AM41" s="41">
        <f t="shared" si="82"/>
        <v>14.888469750000004</v>
      </c>
      <c r="AN41" s="42">
        <f t="shared" si="34"/>
        <v>14.739585052500003</v>
      </c>
      <c r="AR41" s="39">
        <v>35</v>
      </c>
      <c r="AS41" s="40">
        <f t="shared" si="89"/>
        <v>0.39663716814159289</v>
      </c>
      <c r="AT41" s="41">
        <f t="shared" si="89"/>
        <v>0.40141592920353986</v>
      </c>
      <c r="AU41" s="41">
        <f t="shared" si="89"/>
        <v>0.40619469026548671</v>
      </c>
      <c r="AV41" s="41">
        <f t="shared" si="89"/>
        <v>0.41097345132743363</v>
      </c>
      <c r="AW41" s="41">
        <f t="shared" si="89"/>
        <v>0.41575221238938054</v>
      </c>
      <c r="AX41" s="41">
        <f t="shared" si="89"/>
        <v>0.42053097345132745</v>
      </c>
      <c r="AY41" s="41">
        <f t="shared" si="89"/>
        <v>0.42530973451327431</v>
      </c>
      <c r="AZ41" s="41">
        <f t="shared" si="89"/>
        <v>0.43008849557522122</v>
      </c>
      <c r="BA41" s="41">
        <f t="shared" si="89"/>
        <v>0.43486725663716819</v>
      </c>
      <c r="BB41" s="41">
        <f t="shared" si="89"/>
        <v>0.4396460176991151</v>
      </c>
      <c r="BC41" s="41">
        <f t="shared" si="90"/>
        <v>0.44442477876106196</v>
      </c>
      <c r="BD41" s="41">
        <f t="shared" si="90"/>
        <v>0.44920353982300881</v>
      </c>
      <c r="BE41" s="41">
        <f t="shared" si="90"/>
        <v>0.45398230088495573</v>
      </c>
      <c r="BF41" s="41">
        <f t="shared" si="90"/>
        <v>0.45876106194690264</v>
      </c>
      <c r="BG41" s="41">
        <f t="shared" si="90"/>
        <v>0.46353982300884955</v>
      </c>
      <c r="BH41" s="41">
        <f t="shared" si="90"/>
        <v>0.46831858407079641</v>
      </c>
      <c r="BI41" s="41">
        <f t="shared" si="90"/>
        <v>0.47309734513274332</v>
      </c>
      <c r="BJ41" s="42">
        <f t="shared" si="90"/>
        <v>0.47787610619469029</v>
      </c>
      <c r="BO41" s="39">
        <v>35</v>
      </c>
      <c r="BP41" s="40">
        <f t="shared" si="91"/>
        <v>3.6402037168141588</v>
      </c>
      <c r="BQ41" s="41">
        <f t="shared" si="91"/>
        <v>3.6840615929203535</v>
      </c>
      <c r="BR41" s="41">
        <f t="shared" si="91"/>
        <v>3.7279194690265482</v>
      </c>
      <c r="BS41" s="41">
        <f t="shared" si="91"/>
        <v>3.771777345132743</v>
      </c>
      <c r="BT41" s="41">
        <f t="shared" si="91"/>
        <v>3.8156352212389377</v>
      </c>
      <c r="BU41" s="41">
        <f t="shared" si="91"/>
        <v>3.8594930973451325</v>
      </c>
      <c r="BV41" s="41">
        <f t="shared" si="91"/>
        <v>3.9033509734513272</v>
      </c>
      <c r="BW41" s="41">
        <f t="shared" si="91"/>
        <v>3.9472088495575219</v>
      </c>
      <c r="BX41" s="41">
        <f t="shared" si="91"/>
        <v>3.9910667256637162</v>
      </c>
      <c r="BY41" s="41">
        <f t="shared" si="91"/>
        <v>4.0349246017699114</v>
      </c>
      <c r="BZ41" s="41">
        <f t="shared" si="92"/>
        <v>4.0787824778761053</v>
      </c>
      <c r="CA41" s="41">
        <f t="shared" si="92"/>
        <v>4.1226403539823009</v>
      </c>
      <c r="CB41" s="41">
        <f t="shared" si="92"/>
        <v>4.1664982300884947</v>
      </c>
      <c r="CC41" s="41">
        <f t="shared" si="92"/>
        <v>4.2103561061946895</v>
      </c>
      <c r="CD41" s="41">
        <f t="shared" si="92"/>
        <v>4.2542139823008842</v>
      </c>
      <c r="CE41" s="41">
        <f t="shared" si="92"/>
        <v>4.2980718584070789</v>
      </c>
      <c r="CF41" s="41">
        <f t="shared" si="92"/>
        <v>4.3419297345132737</v>
      </c>
      <c r="CG41" s="42">
        <f t="shared" si="92"/>
        <v>4.3857876106194684</v>
      </c>
      <c r="CI41" s="39">
        <v>35</v>
      </c>
      <c r="CJ41" s="40">
        <f t="shared" si="95"/>
        <v>7.0436955118141604</v>
      </c>
      <c r="CK41" s="41">
        <f t="shared" si="93"/>
        <v>7.0436955118141604</v>
      </c>
      <c r="CL41" s="41">
        <f t="shared" si="93"/>
        <v>7.0436955118141604</v>
      </c>
      <c r="CM41" s="41">
        <f t="shared" si="93"/>
        <v>7.0436955118141604</v>
      </c>
      <c r="CN41" s="41">
        <f t="shared" si="93"/>
        <v>7.0436955118141604</v>
      </c>
      <c r="CO41" s="41">
        <f t="shared" si="93"/>
        <v>7.0436955118141604</v>
      </c>
      <c r="CP41" s="41">
        <f t="shared" si="93"/>
        <v>7.0436955118141604</v>
      </c>
      <c r="CQ41" s="41">
        <f t="shared" si="93"/>
        <v>7.0436955118141604</v>
      </c>
      <c r="CR41" s="41">
        <f t="shared" si="93"/>
        <v>7.0436955118141604</v>
      </c>
      <c r="CS41" s="41">
        <f t="shared" si="93"/>
        <v>7.0436955118141604</v>
      </c>
      <c r="CT41" s="41">
        <f t="shared" si="93"/>
        <v>7.0436955118141604</v>
      </c>
      <c r="CU41" s="41">
        <f t="shared" si="94"/>
        <v>7.0436955118141604</v>
      </c>
      <c r="CV41" s="41">
        <f t="shared" si="94"/>
        <v>7.0436955118141604</v>
      </c>
      <c r="CW41" s="41">
        <f t="shared" si="94"/>
        <v>7.0436955118141604</v>
      </c>
      <c r="CX41" s="41">
        <f t="shared" si="94"/>
        <v>7.0436955118141604</v>
      </c>
      <c r="CY41" s="41">
        <f t="shared" si="94"/>
        <v>7.0436955118141604</v>
      </c>
      <c r="CZ41" s="41">
        <f t="shared" si="94"/>
        <v>7.0436955118141604</v>
      </c>
      <c r="DA41" s="42">
        <f t="shared" si="94"/>
        <v>7.0436955118141604</v>
      </c>
    </row>
    <row r="42" spans="2:105" x14ac:dyDescent="0.25">
      <c r="B42" s="39">
        <v>36</v>
      </c>
      <c r="C42" s="40">
        <f t="shared" si="49"/>
        <v>9.1101838235294128</v>
      </c>
      <c r="D42" s="41">
        <f t="shared" si="50"/>
        <v>9.1101838235294128</v>
      </c>
      <c r="E42" s="41">
        <f t="shared" si="51"/>
        <v>9.1101838235294128</v>
      </c>
      <c r="F42" s="41">
        <f t="shared" si="52"/>
        <v>9.110183823529411</v>
      </c>
      <c r="G42" s="41">
        <f t="shared" si="53"/>
        <v>9.1101838235294128</v>
      </c>
      <c r="H42" s="41">
        <f t="shared" si="54"/>
        <v>9.1101838235294128</v>
      </c>
      <c r="I42" s="41">
        <f t="shared" si="55"/>
        <v>9.1101838235294128</v>
      </c>
      <c r="J42" s="41">
        <f t="shared" si="56"/>
        <v>9.110183823529411</v>
      </c>
      <c r="K42" s="41">
        <f t="shared" si="57"/>
        <v>9.110183823529411</v>
      </c>
      <c r="L42" s="41">
        <f t="shared" si="58"/>
        <v>9.110183823529411</v>
      </c>
      <c r="M42" s="41">
        <f t="shared" si="59"/>
        <v>9.1101838235294128</v>
      </c>
      <c r="N42" s="41">
        <f t="shared" si="60"/>
        <v>9.1101838235294128</v>
      </c>
      <c r="O42" s="41">
        <f t="shared" si="61"/>
        <v>9.110183823529411</v>
      </c>
      <c r="P42" s="41">
        <f t="shared" si="62"/>
        <v>9.110183823529411</v>
      </c>
      <c r="Q42" s="41">
        <f t="shared" si="63"/>
        <v>9.1101838235294128</v>
      </c>
      <c r="R42" s="41">
        <f t="shared" si="64"/>
        <v>9.1101838235294128</v>
      </c>
      <c r="S42" s="41">
        <f t="shared" si="65"/>
        <v>9.110183823529411</v>
      </c>
      <c r="T42" s="42">
        <f t="shared" si="16"/>
        <v>9.1101838235294128</v>
      </c>
      <c r="V42" s="39">
        <v>36</v>
      </c>
      <c r="W42" s="40">
        <f t="shared" si="66"/>
        <v>17.75853620783133</v>
      </c>
      <c r="X42" s="41">
        <f t="shared" si="67"/>
        <v>17.547125062500005</v>
      </c>
      <c r="Y42" s="41">
        <f t="shared" si="68"/>
        <v>17.340688297058826</v>
      </c>
      <c r="Z42" s="41">
        <f t="shared" si="69"/>
        <v>17.13905238662791</v>
      </c>
      <c r="AA42" s="41">
        <f t="shared" si="70"/>
        <v>16.942051784482761</v>
      </c>
      <c r="AB42" s="41">
        <f t="shared" si="71"/>
        <v>16.749528468750004</v>
      </c>
      <c r="AC42" s="41">
        <f t="shared" si="72"/>
        <v>16.561331519662922</v>
      </c>
      <c r="AD42" s="41">
        <f t="shared" si="73"/>
        <v>16.377316725</v>
      </c>
      <c r="AE42" s="41">
        <f t="shared" si="74"/>
        <v>16.197346211538463</v>
      </c>
      <c r="AF42" s="41">
        <f t="shared" si="75"/>
        <v>16.02128810054348</v>
      </c>
      <c r="AG42" s="41">
        <f t="shared" si="76"/>
        <v>15.849016185483876</v>
      </c>
      <c r="AH42" s="41">
        <f t="shared" si="77"/>
        <v>15.680409630319152</v>
      </c>
      <c r="AI42" s="41">
        <f t="shared" si="78"/>
        <v>15.515352686842109</v>
      </c>
      <c r="AJ42" s="41">
        <f t="shared" si="79"/>
        <v>15.353734429687503</v>
      </c>
      <c r="AK42" s="41">
        <f t="shared" si="80"/>
        <v>15.19544850773196</v>
      </c>
      <c r="AL42" s="41">
        <f t="shared" si="81"/>
        <v>15.040392910714289</v>
      </c>
      <c r="AM42" s="41">
        <f t="shared" si="82"/>
        <v>14.888469750000002</v>
      </c>
      <c r="AN42" s="42">
        <f t="shared" si="34"/>
        <v>14.739585052500003</v>
      </c>
      <c r="AR42" s="39">
        <v>36</v>
      </c>
      <c r="AS42" s="40">
        <f t="shared" si="89"/>
        <v>0.40028368794326236</v>
      </c>
      <c r="AT42" s="41">
        <f t="shared" si="89"/>
        <v>0.40510638297872337</v>
      </c>
      <c r="AU42" s="41">
        <f t="shared" si="89"/>
        <v>0.40992907801418438</v>
      </c>
      <c r="AV42" s="41">
        <f t="shared" si="89"/>
        <v>0.41475177304964539</v>
      </c>
      <c r="AW42" s="41">
        <f t="shared" si="89"/>
        <v>0.41957446808510634</v>
      </c>
      <c r="AX42" s="41">
        <f t="shared" si="89"/>
        <v>0.42439716312056736</v>
      </c>
      <c r="AY42" s="41">
        <f t="shared" si="89"/>
        <v>0.42921985815602837</v>
      </c>
      <c r="AZ42" s="41">
        <f t="shared" si="89"/>
        <v>0.43404255319148938</v>
      </c>
      <c r="BA42" s="41">
        <f t="shared" si="89"/>
        <v>0.43886524822695039</v>
      </c>
      <c r="BB42" s="41">
        <f t="shared" si="89"/>
        <v>0.44368794326241134</v>
      </c>
      <c r="BC42" s="41">
        <f t="shared" si="90"/>
        <v>0.44851063829787224</v>
      </c>
      <c r="BD42" s="41">
        <f t="shared" si="90"/>
        <v>0.45333333333333325</v>
      </c>
      <c r="BE42" s="41">
        <f t="shared" si="90"/>
        <v>0.45815602836879427</v>
      </c>
      <c r="BF42" s="41">
        <f t="shared" si="90"/>
        <v>0.46297872340425528</v>
      </c>
      <c r="BG42" s="41">
        <f t="shared" si="90"/>
        <v>0.46780141843971629</v>
      </c>
      <c r="BH42" s="41">
        <f t="shared" si="90"/>
        <v>0.47262411347517724</v>
      </c>
      <c r="BI42" s="41">
        <f t="shared" si="90"/>
        <v>0.47744680851063825</v>
      </c>
      <c r="BJ42" s="42">
        <f t="shared" si="90"/>
        <v>0.48226950354609927</v>
      </c>
      <c r="BO42" s="39">
        <v>36</v>
      </c>
      <c r="BP42" s="40">
        <f t="shared" si="91"/>
        <v>3.6466579787234044</v>
      </c>
      <c r="BQ42" s="41">
        <f t="shared" si="91"/>
        <v>3.6905936170212765</v>
      </c>
      <c r="BR42" s="41">
        <f t="shared" si="91"/>
        <v>3.7345292553191491</v>
      </c>
      <c r="BS42" s="41">
        <f t="shared" si="91"/>
        <v>3.7784648936170209</v>
      </c>
      <c r="BT42" s="41">
        <f t="shared" si="91"/>
        <v>3.8224005319148935</v>
      </c>
      <c r="BU42" s="41">
        <f t="shared" si="91"/>
        <v>3.8663361702127661</v>
      </c>
      <c r="BV42" s="41">
        <f t="shared" si="91"/>
        <v>3.9102718085106387</v>
      </c>
      <c r="BW42" s="41">
        <f t="shared" si="91"/>
        <v>3.9542074468085104</v>
      </c>
      <c r="BX42" s="41">
        <f t="shared" si="91"/>
        <v>3.9981430851063831</v>
      </c>
      <c r="BY42" s="41">
        <f t="shared" si="91"/>
        <v>4.0420787234042548</v>
      </c>
      <c r="BZ42" s="41">
        <f t="shared" si="92"/>
        <v>4.0860143617021274</v>
      </c>
      <c r="CA42" s="41">
        <f t="shared" si="92"/>
        <v>4.12995</v>
      </c>
      <c r="CB42" s="41">
        <f t="shared" si="92"/>
        <v>4.1738856382978717</v>
      </c>
      <c r="CC42" s="41">
        <f t="shared" si="92"/>
        <v>4.2178212765957444</v>
      </c>
      <c r="CD42" s="41">
        <f t="shared" si="92"/>
        <v>4.261756914893617</v>
      </c>
      <c r="CE42" s="41">
        <f t="shared" si="92"/>
        <v>4.3056925531914896</v>
      </c>
      <c r="CF42" s="41">
        <f t="shared" si="92"/>
        <v>4.3496281914893613</v>
      </c>
      <c r="CG42" s="42">
        <f t="shared" si="92"/>
        <v>4.3935638297872339</v>
      </c>
      <c r="CI42" s="39">
        <v>36</v>
      </c>
      <c r="CJ42" s="40">
        <f t="shared" si="95"/>
        <v>7.1084523657446814</v>
      </c>
      <c r="CK42" s="41">
        <f t="shared" si="93"/>
        <v>7.1084523657446814</v>
      </c>
      <c r="CL42" s="41">
        <f t="shared" si="93"/>
        <v>7.1084523657446814</v>
      </c>
      <c r="CM42" s="41">
        <f t="shared" si="93"/>
        <v>7.1084523657446814</v>
      </c>
      <c r="CN42" s="41">
        <f t="shared" si="93"/>
        <v>7.1084523657446814</v>
      </c>
      <c r="CO42" s="41">
        <f t="shared" si="93"/>
        <v>7.1084523657446814</v>
      </c>
      <c r="CP42" s="41">
        <f t="shared" si="93"/>
        <v>7.1084523657446814</v>
      </c>
      <c r="CQ42" s="41">
        <f t="shared" si="93"/>
        <v>7.1084523657446814</v>
      </c>
      <c r="CR42" s="41">
        <f t="shared" si="93"/>
        <v>7.1084523657446814</v>
      </c>
      <c r="CS42" s="41">
        <f t="shared" si="93"/>
        <v>7.1084523657446814</v>
      </c>
      <c r="CT42" s="41">
        <f t="shared" si="93"/>
        <v>7.1084523657446814</v>
      </c>
      <c r="CU42" s="41">
        <f t="shared" si="94"/>
        <v>7.1084523657446814</v>
      </c>
      <c r="CV42" s="41">
        <f t="shared" si="94"/>
        <v>7.1084523657446814</v>
      </c>
      <c r="CW42" s="41">
        <f t="shared" si="94"/>
        <v>7.1084523657446814</v>
      </c>
      <c r="CX42" s="41">
        <f t="shared" si="94"/>
        <v>7.1084523657446814</v>
      </c>
      <c r="CY42" s="41">
        <f t="shared" si="94"/>
        <v>7.1084523657446814</v>
      </c>
      <c r="CZ42" s="41">
        <f t="shared" si="94"/>
        <v>7.1084523657446814</v>
      </c>
      <c r="DA42" s="42">
        <f t="shared" si="94"/>
        <v>7.1084523657446814</v>
      </c>
    </row>
    <row r="43" spans="2:105" x14ac:dyDescent="0.25">
      <c r="B43" s="39">
        <v>37</v>
      </c>
      <c r="C43" s="40">
        <f t="shared" si="49"/>
        <v>9.0436861313868597</v>
      </c>
      <c r="D43" s="41">
        <f t="shared" si="50"/>
        <v>9.0436861313868597</v>
      </c>
      <c r="E43" s="41">
        <f t="shared" si="51"/>
        <v>9.0436861313868597</v>
      </c>
      <c r="F43" s="41">
        <f t="shared" si="52"/>
        <v>9.0436861313868597</v>
      </c>
      <c r="G43" s="41">
        <f t="shared" si="53"/>
        <v>9.0436861313868597</v>
      </c>
      <c r="H43" s="41">
        <f t="shared" si="54"/>
        <v>9.0436861313868615</v>
      </c>
      <c r="I43" s="41">
        <f t="shared" si="55"/>
        <v>9.0436861313868597</v>
      </c>
      <c r="J43" s="41">
        <f t="shared" si="56"/>
        <v>9.0436861313868615</v>
      </c>
      <c r="K43" s="41">
        <f t="shared" si="57"/>
        <v>9.0436861313868597</v>
      </c>
      <c r="L43" s="41">
        <f t="shared" si="58"/>
        <v>9.0436861313868597</v>
      </c>
      <c r="M43" s="41">
        <f t="shared" si="59"/>
        <v>9.0436861313868597</v>
      </c>
      <c r="N43" s="41">
        <f t="shared" si="60"/>
        <v>9.0436861313868597</v>
      </c>
      <c r="O43" s="41">
        <f t="shared" si="61"/>
        <v>9.0436861313868597</v>
      </c>
      <c r="P43" s="41">
        <f t="shared" si="62"/>
        <v>9.0436861313868597</v>
      </c>
      <c r="Q43" s="41">
        <f t="shared" si="63"/>
        <v>9.0436861313868597</v>
      </c>
      <c r="R43" s="41">
        <f t="shared" si="64"/>
        <v>9.0436861313868597</v>
      </c>
      <c r="S43" s="41">
        <f t="shared" si="65"/>
        <v>9.0436861313868597</v>
      </c>
      <c r="T43" s="42">
        <f t="shared" si="16"/>
        <v>9.0436861313868615</v>
      </c>
      <c r="V43" s="39">
        <v>37</v>
      </c>
      <c r="W43" s="40">
        <f t="shared" si="66"/>
        <v>17.75853620783133</v>
      </c>
      <c r="X43" s="41">
        <f t="shared" si="67"/>
        <v>17.547125062500005</v>
      </c>
      <c r="Y43" s="41">
        <f t="shared" si="68"/>
        <v>17.340688297058826</v>
      </c>
      <c r="Z43" s="41">
        <f t="shared" si="69"/>
        <v>17.13905238662791</v>
      </c>
      <c r="AA43" s="41">
        <f t="shared" si="70"/>
        <v>16.942051784482761</v>
      </c>
      <c r="AB43" s="41">
        <f t="shared" si="71"/>
        <v>16.749528468750004</v>
      </c>
      <c r="AC43" s="41">
        <f t="shared" si="72"/>
        <v>16.561331519662925</v>
      </c>
      <c r="AD43" s="41">
        <f t="shared" si="73"/>
        <v>16.377316725000004</v>
      </c>
      <c r="AE43" s="41">
        <f t="shared" si="74"/>
        <v>16.197346211538463</v>
      </c>
      <c r="AF43" s="41">
        <f t="shared" si="75"/>
        <v>16.02128810054348</v>
      </c>
      <c r="AG43" s="41">
        <f t="shared" si="76"/>
        <v>15.849016185483874</v>
      </c>
      <c r="AH43" s="41">
        <f t="shared" si="77"/>
        <v>15.680409630319152</v>
      </c>
      <c r="AI43" s="41">
        <f t="shared" si="78"/>
        <v>15.515352686842107</v>
      </c>
      <c r="AJ43" s="41">
        <f t="shared" si="79"/>
        <v>15.353734429687503</v>
      </c>
      <c r="AK43" s="41">
        <f t="shared" si="80"/>
        <v>15.195448507731964</v>
      </c>
      <c r="AL43" s="41">
        <f t="shared" si="81"/>
        <v>15.040392910714289</v>
      </c>
      <c r="AM43" s="41">
        <f t="shared" si="82"/>
        <v>14.888469750000004</v>
      </c>
      <c r="AN43" s="42">
        <f t="shared" si="34"/>
        <v>14.739585052500003</v>
      </c>
      <c r="AR43" s="39">
        <v>37</v>
      </c>
      <c r="AS43" s="40">
        <f t="shared" si="89"/>
        <v>0.40394316163410304</v>
      </c>
      <c r="AT43" s="41">
        <f t="shared" si="89"/>
        <v>0.40880994671403198</v>
      </c>
      <c r="AU43" s="41">
        <f t="shared" si="89"/>
        <v>0.41367673179396097</v>
      </c>
      <c r="AV43" s="41">
        <f t="shared" si="89"/>
        <v>0.41854351687388991</v>
      </c>
      <c r="AW43" s="41">
        <f t="shared" si="89"/>
        <v>0.4234103019538189</v>
      </c>
      <c r="AX43" s="41">
        <f t="shared" si="89"/>
        <v>0.42827708703374778</v>
      </c>
      <c r="AY43" s="41">
        <f t="shared" si="89"/>
        <v>0.43314387211367678</v>
      </c>
      <c r="AZ43" s="41">
        <f t="shared" si="89"/>
        <v>0.43801065719360571</v>
      </c>
      <c r="BA43" s="41">
        <f t="shared" si="89"/>
        <v>0.4428774422735347</v>
      </c>
      <c r="BB43" s="41">
        <f t="shared" si="89"/>
        <v>0.44774422735346364</v>
      </c>
      <c r="BC43" s="41">
        <f t="shared" si="90"/>
        <v>0.45261101243339258</v>
      </c>
      <c r="BD43" s="41">
        <f t="shared" si="90"/>
        <v>0.45747779751332152</v>
      </c>
      <c r="BE43" s="41">
        <f t="shared" si="90"/>
        <v>0.46234458259325051</v>
      </c>
      <c r="BF43" s="41">
        <f t="shared" si="90"/>
        <v>0.46721136767317945</v>
      </c>
      <c r="BG43" s="41">
        <f t="shared" si="90"/>
        <v>0.47207815275310833</v>
      </c>
      <c r="BH43" s="41">
        <f t="shared" si="90"/>
        <v>0.47694493783303732</v>
      </c>
      <c r="BI43" s="41">
        <f t="shared" si="90"/>
        <v>0.48181172291296626</v>
      </c>
      <c r="BJ43" s="42">
        <f t="shared" si="90"/>
        <v>0.48667850799289525</v>
      </c>
      <c r="BO43" s="39">
        <v>37</v>
      </c>
      <c r="BP43" s="40">
        <f t="shared" si="91"/>
        <v>3.6531351687388987</v>
      </c>
      <c r="BQ43" s="41">
        <f t="shared" si="91"/>
        <v>3.6971488454706924</v>
      </c>
      <c r="BR43" s="41">
        <f t="shared" si="91"/>
        <v>3.7411625222024867</v>
      </c>
      <c r="BS43" s="41">
        <f t="shared" si="91"/>
        <v>3.7851761989342805</v>
      </c>
      <c r="BT43" s="41">
        <f t="shared" si="91"/>
        <v>3.8291898756660747</v>
      </c>
      <c r="BU43" s="41">
        <f t="shared" si="91"/>
        <v>3.8732035523978685</v>
      </c>
      <c r="BV43" s="41">
        <f t="shared" si="91"/>
        <v>3.9172172291296623</v>
      </c>
      <c r="BW43" s="41">
        <f t="shared" si="91"/>
        <v>3.9612309058614565</v>
      </c>
      <c r="BX43" s="41">
        <f t="shared" si="91"/>
        <v>4.0052445825932503</v>
      </c>
      <c r="BY43" s="41">
        <f t="shared" si="91"/>
        <v>4.0492582593250441</v>
      </c>
      <c r="BZ43" s="41">
        <f t="shared" si="92"/>
        <v>4.0932719360568379</v>
      </c>
      <c r="CA43" s="41">
        <f t="shared" si="92"/>
        <v>4.1372856127886317</v>
      </c>
      <c r="CB43" s="41">
        <f t="shared" si="92"/>
        <v>4.1812992895204264</v>
      </c>
      <c r="CC43" s="41">
        <f t="shared" si="92"/>
        <v>4.2253129662522202</v>
      </c>
      <c r="CD43" s="41">
        <f t="shared" si="92"/>
        <v>4.2693266429840131</v>
      </c>
      <c r="CE43" s="41">
        <f t="shared" si="92"/>
        <v>4.3133403197158078</v>
      </c>
      <c r="CF43" s="41">
        <f t="shared" si="92"/>
        <v>4.3573539964476016</v>
      </c>
      <c r="CG43" s="42">
        <f t="shared" si="92"/>
        <v>4.4013676731793963</v>
      </c>
      <c r="CI43" s="39">
        <v>37</v>
      </c>
      <c r="CJ43" s="40">
        <f t="shared" si="95"/>
        <v>7.1734392617850817</v>
      </c>
      <c r="CK43" s="41">
        <f t="shared" si="93"/>
        <v>7.1734392617850817</v>
      </c>
      <c r="CL43" s="41">
        <f t="shared" si="93"/>
        <v>7.1734392617850817</v>
      </c>
      <c r="CM43" s="41">
        <f t="shared" si="93"/>
        <v>7.1734392617850817</v>
      </c>
      <c r="CN43" s="41">
        <f t="shared" si="93"/>
        <v>7.1734392617850817</v>
      </c>
      <c r="CO43" s="41">
        <f t="shared" si="93"/>
        <v>7.1734392617850817</v>
      </c>
      <c r="CP43" s="41">
        <f t="shared" si="93"/>
        <v>7.1734392617850817</v>
      </c>
      <c r="CQ43" s="41">
        <f t="shared" si="93"/>
        <v>7.1734392617850817</v>
      </c>
      <c r="CR43" s="41">
        <f t="shared" si="93"/>
        <v>7.1734392617850817</v>
      </c>
      <c r="CS43" s="41">
        <f t="shared" si="93"/>
        <v>7.1734392617850817</v>
      </c>
      <c r="CT43" s="41">
        <f t="shared" si="93"/>
        <v>7.1734392617850817</v>
      </c>
      <c r="CU43" s="41">
        <f t="shared" si="94"/>
        <v>7.1734392617850817</v>
      </c>
      <c r="CV43" s="41">
        <f t="shared" si="94"/>
        <v>7.1734392617850817</v>
      </c>
      <c r="CW43" s="41">
        <f t="shared" si="94"/>
        <v>7.1734392617850817</v>
      </c>
      <c r="CX43" s="41">
        <f t="shared" si="94"/>
        <v>7.1734392617850817</v>
      </c>
      <c r="CY43" s="41">
        <f t="shared" si="94"/>
        <v>7.1734392617850817</v>
      </c>
      <c r="CZ43" s="41">
        <f t="shared" si="94"/>
        <v>7.1734392617850817</v>
      </c>
      <c r="DA43" s="42">
        <f t="shared" si="94"/>
        <v>7.1734392617850817</v>
      </c>
    </row>
    <row r="44" spans="2:105" x14ac:dyDescent="0.25">
      <c r="B44" s="39">
        <v>38</v>
      </c>
      <c r="C44" s="40">
        <f t="shared" si="49"/>
        <v>8.9781521739130454</v>
      </c>
      <c r="D44" s="41">
        <f t="shared" si="50"/>
        <v>8.9781521739130437</v>
      </c>
      <c r="E44" s="41">
        <f t="shared" si="51"/>
        <v>8.9781521739130437</v>
      </c>
      <c r="F44" s="41">
        <f t="shared" si="52"/>
        <v>8.9781521739130437</v>
      </c>
      <c r="G44" s="41">
        <f t="shared" si="53"/>
        <v>8.9781521739130437</v>
      </c>
      <c r="H44" s="41">
        <f t="shared" si="54"/>
        <v>8.9781521739130437</v>
      </c>
      <c r="I44" s="41">
        <f t="shared" si="55"/>
        <v>8.9781521739130437</v>
      </c>
      <c r="J44" s="41">
        <f t="shared" si="56"/>
        <v>8.9781521739130419</v>
      </c>
      <c r="K44" s="41">
        <f t="shared" si="57"/>
        <v>8.9781521739130419</v>
      </c>
      <c r="L44" s="41">
        <f t="shared" si="58"/>
        <v>8.9781521739130419</v>
      </c>
      <c r="M44" s="41">
        <f t="shared" si="59"/>
        <v>8.9781521739130437</v>
      </c>
      <c r="N44" s="41">
        <f t="shared" si="60"/>
        <v>8.9781521739130437</v>
      </c>
      <c r="O44" s="41">
        <f t="shared" si="61"/>
        <v>8.9781521739130437</v>
      </c>
      <c r="P44" s="41">
        <f t="shared" si="62"/>
        <v>8.9781521739130437</v>
      </c>
      <c r="Q44" s="41">
        <f t="shared" si="63"/>
        <v>8.9781521739130437</v>
      </c>
      <c r="R44" s="41">
        <f t="shared" si="64"/>
        <v>8.9781521739130454</v>
      </c>
      <c r="S44" s="41">
        <f t="shared" si="65"/>
        <v>8.9781521739130437</v>
      </c>
      <c r="T44" s="42">
        <f t="shared" si="16"/>
        <v>8.9781521739130437</v>
      </c>
      <c r="V44" s="39">
        <v>38</v>
      </c>
      <c r="W44" s="40">
        <f t="shared" si="66"/>
        <v>17.75853620783133</v>
      </c>
      <c r="X44" s="41">
        <f t="shared" si="67"/>
        <v>17.547125062500005</v>
      </c>
      <c r="Y44" s="41">
        <f t="shared" si="68"/>
        <v>17.340688297058829</v>
      </c>
      <c r="Z44" s="41">
        <f t="shared" si="69"/>
        <v>17.13905238662791</v>
      </c>
      <c r="AA44" s="41">
        <f t="shared" si="70"/>
        <v>16.942051784482761</v>
      </c>
      <c r="AB44" s="41">
        <f t="shared" si="71"/>
        <v>16.749528468750004</v>
      </c>
      <c r="AC44" s="41">
        <f t="shared" si="72"/>
        <v>16.561331519662925</v>
      </c>
      <c r="AD44" s="41">
        <f t="shared" si="73"/>
        <v>16.377316725000004</v>
      </c>
      <c r="AE44" s="41">
        <f t="shared" si="74"/>
        <v>16.197346211538463</v>
      </c>
      <c r="AF44" s="41">
        <f t="shared" si="75"/>
        <v>16.02128810054348</v>
      </c>
      <c r="AG44" s="41">
        <f t="shared" si="76"/>
        <v>15.849016185483876</v>
      </c>
      <c r="AH44" s="41">
        <f t="shared" si="77"/>
        <v>15.680409630319152</v>
      </c>
      <c r="AI44" s="41">
        <f t="shared" si="78"/>
        <v>15.515352686842109</v>
      </c>
      <c r="AJ44" s="41">
        <f t="shared" si="79"/>
        <v>15.353734429687504</v>
      </c>
      <c r="AK44" s="41">
        <f t="shared" si="80"/>
        <v>15.195448507731964</v>
      </c>
      <c r="AL44" s="41">
        <f t="shared" si="81"/>
        <v>15.04039291071429</v>
      </c>
      <c r="AM44" s="41">
        <f t="shared" si="82"/>
        <v>14.888469750000004</v>
      </c>
      <c r="AN44" s="42">
        <f t="shared" si="34"/>
        <v>14.739585052500003</v>
      </c>
      <c r="AR44" s="39">
        <v>38</v>
      </c>
      <c r="AS44" s="40">
        <f t="shared" si="89"/>
        <v>0.40761565836298924</v>
      </c>
      <c r="AT44" s="41">
        <f t="shared" si="89"/>
        <v>0.41252669039145901</v>
      </c>
      <c r="AU44" s="41">
        <f t="shared" si="89"/>
        <v>0.41743772241992877</v>
      </c>
      <c r="AV44" s="41">
        <f t="shared" si="89"/>
        <v>0.42234875444839853</v>
      </c>
      <c r="AW44" s="41">
        <f t="shared" si="89"/>
        <v>0.4272597864768683</v>
      </c>
      <c r="AX44" s="41">
        <f t="shared" si="89"/>
        <v>0.43217081850533806</v>
      </c>
      <c r="AY44" s="41">
        <f t="shared" si="89"/>
        <v>0.43708185053380783</v>
      </c>
      <c r="AZ44" s="41">
        <f t="shared" si="89"/>
        <v>0.44199288256227759</v>
      </c>
      <c r="BA44" s="41">
        <f t="shared" si="89"/>
        <v>0.44690391459074735</v>
      </c>
      <c r="BB44" s="41">
        <f t="shared" si="89"/>
        <v>0.45181494661921712</v>
      </c>
      <c r="BC44" s="41">
        <f t="shared" si="90"/>
        <v>0.45672597864768677</v>
      </c>
      <c r="BD44" s="41">
        <f t="shared" si="90"/>
        <v>0.46163701067615653</v>
      </c>
      <c r="BE44" s="41">
        <f t="shared" si="90"/>
        <v>0.4665480427046263</v>
      </c>
      <c r="BF44" s="41">
        <f t="shared" si="90"/>
        <v>0.47145907473309601</v>
      </c>
      <c r="BG44" s="41">
        <f t="shared" si="90"/>
        <v>0.47637010676156577</v>
      </c>
      <c r="BH44" s="41">
        <f t="shared" si="90"/>
        <v>0.48128113879003553</v>
      </c>
      <c r="BI44" s="41">
        <f t="shared" si="90"/>
        <v>0.4861921708185053</v>
      </c>
      <c r="BJ44" s="42">
        <f t="shared" si="90"/>
        <v>0.49110320284697506</v>
      </c>
      <c r="BO44" s="39">
        <v>38</v>
      </c>
      <c r="BP44" s="40">
        <f t="shared" si="91"/>
        <v>3.6596354092526688</v>
      </c>
      <c r="BQ44" s="41">
        <f t="shared" si="91"/>
        <v>3.7037274021352311</v>
      </c>
      <c r="BR44" s="41">
        <f t="shared" si="91"/>
        <v>3.7478193950177934</v>
      </c>
      <c r="BS44" s="41">
        <f t="shared" si="91"/>
        <v>3.7919113879003552</v>
      </c>
      <c r="BT44" s="41">
        <f t="shared" si="91"/>
        <v>3.8360033807829179</v>
      </c>
      <c r="BU44" s="41">
        <f t="shared" si="91"/>
        <v>3.8800953736654802</v>
      </c>
      <c r="BV44" s="41">
        <f t="shared" si="91"/>
        <v>3.9241873665480425</v>
      </c>
      <c r="BW44" s="41">
        <f t="shared" si="91"/>
        <v>3.9682793594306043</v>
      </c>
      <c r="BX44" s="41">
        <f t="shared" si="91"/>
        <v>4.012371352313167</v>
      </c>
      <c r="BY44" s="41">
        <f t="shared" si="91"/>
        <v>4.0564633451957288</v>
      </c>
      <c r="BZ44" s="41">
        <f t="shared" si="92"/>
        <v>4.1005553380782915</v>
      </c>
      <c r="CA44" s="41">
        <f t="shared" si="92"/>
        <v>4.1446473309608534</v>
      </c>
      <c r="CB44" s="41">
        <f t="shared" si="92"/>
        <v>4.1887393238434161</v>
      </c>
      <c r="CC44" s="41">
        <f t="shared" si="92"/>
        <v>4.2328313167259779</v>
      </c>
      <c r="CD44" s="41">
        <f t="shared" si="92"/>
        <v>4.2769233096085406</v>
      </c>
      <c r="CE44" s="41">
        <f t="shared" si="92"/>
        <v>4.3210153024911033</v>
      </c>
      <c r="CF44" s="41">
        <f t="shared" si="92"/>
        <v>4.3651072953736652</v>
      </c>
      <c r="CG44" s="42">
        <f t="shared" si="92"/>
        <v>4.4091992882562279</v>
      </c>
      <c r="CI44" s="39">
        <v>38</v>
      </c>
      <c r="CJ44" s="40">
        <f t="shared" si="95"/>
        <v>7.2386574279181506</v>
      </c>
      <c r="CK44" s="41">
        <f t="shared" si="93"/>
        <v>7.2386574279181506</v>
      </c>
      <c r="CL44" s="41">
        <f t="shared" si="93"/>
        <v>7.2386574279181506</v>
      </c>
      <c r="CM44" s="41">
        <f t="shared" si="93"/>
        <v>7.2386574279181506</v>
      </c>
      <c r="CN44" s="41">
        <f t="shared" si="93"/>
        <v>7.2386574279181506</v>
      </c>
      <c r="CO44" s="41">
        <f t="shared" si="93"/>
        <v>7.2386574279181506</v>
      </c>
      <c r="CP44" s="41">
        <f t="shared" si="93"/>
        <v>7.2386574279181506</v>
      </c>
      <c r="CQ44" s="41">
        <f t="shared" si="93"/>
        <v>7.2386574279181506</v>
      </c>
      <c r="CR44" s="41">
        <f t="shared" si="93"/>
        <v>7.2386574279181506</v>
      </c>
      <c r="CS44" s="41">
        <f t="shared" si="93"/>
        <v>7.2386574279181506</v>
      </c>
      <c r="CT44" s="41">
        <f t="shared" si="93"/>
        <v>7.2386574279181506</v>
      </c>
      <c r="CU44" s="41">
        <f t="shared" si="94"/>
        <v>7.2386574279181506</v>
      </c>
      <c r="CV44" s="41">
        <f t="shared" si="94"/>
        <v>7.2386574279181506</v>
      </c>
      <c r="CW44" s="41">
        <f t="shared" si="94"/>
        <v>7.2386574279181506</v>
      </c>
      <c r="CX44" s="41">
        <f t="shared" si="94"/>
        <v>7.2386574279181506</v>
      </c>
      <c r="CY44" s="41">
        <f t="shared" si="94"/>
        <v>7.2386574279181506</v>
      </c>
      <c r="CZ44" s="41">
        <f t="shared" si="94"/>
        <v>7.2386574279181506</v>
      </c>
      <c r="DA44" s="42">
        <f t="shared" si="94"/>
        <v>7.2386574279181506</v>
      </c>
    </row>
    <row r="45" spans="2:105" x14ac:dyDescent="0.25">
      <c r="B45" s="39">
        <v>39</v>
      </c>
      <c r="C45" s="40">
        <f t="shared" si="49"/>
        <v>8.9135611510791364</v>
      </c>
      <c r="D45" s="41">
        <f t="shared" si="50"/>
        <v>8.9135611510791364</v>
      </c>
      <c r="E45" s="41">
        <f t="shared" si="51"/>
        <v>8.9135611510791364</v>
      </c>
      <c r="F45" s="41">
        <f t="shared" si="52"/>
        <v>8.9135611510791346</v>
      </c>
      <c r="G45" s="41">
        <f t="shared" si="53"/>
        <v>8.9135611510791364</v>
      </c>
      <c r="H45" s="41">
        <f t="shared" si="54"/>
        <v>8.9135611510791346</v>
      </c>
      <c r="I45" s="41">
        <f t="shared" si="55"/>
        <v>8.9135611510791364</v>
      </c>
      <c r="J45" s="41">
        <f t="shared" si="56"/>
        <v>8.9135611510791364</v>
      </c>
      <c r="K45" s="41">
        <f t="shared" si="57"/>
        <v>8.9135611510791364</v>
      </c>
      <c r="L45" s="41">
        <f t="shared" si="58"/>
        <v>8.9135611510791346</v>
      </c>
      <c r="M45" s="41">
        <f t="shared" si="59"/>
        <v>8.9135611510791346</v>
      </c>
      <c r="N45" s="41">
        <f t="shared" si="60"/>
        <v>8.9135611510791364</v>
      </c>
      <c r="O45" s="41">
        <f t="shared" si="61"/>
        <v>8.9135611510791346</v>
      </c>
      <c r="P45" s="41">
        <f t="shared" si="62"/>
        <v>8.9135611510791364</v>
      </c>
      <c r="Q45" s="41">
        <f t="shared" si="63"/>
        <v>8.9135611510791364</v>
      </c>
      <c r="R45" s="41">
        <f t="shared" si="64"/>
        <v>8.9135611510791364</v>
      </c>
      <c r="S45" s="41">
        <f t="shared" si="65"/>
        <v>8.9135611510791364</v>
      </c>
      <c r="T45" s="42">
        <f t="shared" si="16"/>
        <v>8.9135611510791364</v>
      </c>
      <c r="V45" s="39">
        <v>39</v>
      </c>
      <c r="W45" s="40">
        <f t="shared" si="66"/>
        <v>17.75853620783133</v>
      </c>
      <c r="X45" s="41">
        <f t="shared" si="67"/>
        <v>17.547125062500005</v>
      </c>
      <c r="Y45" s="41">
        <f t="shared" si="68"/>
        <v>17.340688297058826</v>
      </c>
      <c r="Z45" s="41">
        <f t="shared" si="69"/>
        <v>17.13905238662791</v>
      </c>
      <c r="AA45" s="41">
        <f t="shared" si="70"/>
        <v>16.942051784482764</v>
      </c>
      <c r="AB45" s="41">
        <f t="shared" si="71"/>
        <v>16.749528468750004</v>
      </c>
      <c r="AC45" s="41">
        <f t="shared" si="72"/>
        <v>16.561331519662925</v>
      </c>
      <c r="AD45" s="41">
        <f t="shared" si="73"/>
        <v>16.377316725000004</v>
      </c>
      <c r="AE45" s="41">
        <f t="shared" si="74"/>
        <v>16.197346211538463</v>
      </c>
      <c r="AF45" s="41">
        <f t="shared" si="75"/>
        <v>16.02128810054348</v>
      </c>
      <c r="AG45" s="41">
        <f t="shared" si="76"/>
        <v>15.849016185483876</v>
      </c>
      <c r="AH45" s="41">
        <f t="shared" si="77"/>
        <v>15.680409630319154</v>
      </c>
      <c r="AI45" s="41">
        <f t="shared" si="78"/>
        <v>15.515352686842109</v>
      </c>
      <c r="AJ45" s="41">
        <f t="shared" si="79"/>
        <v>15.353734429687503</v>
      </c>
      <c r="AK45" s="41">
        <f t="shared" si="80"/>
        <v>15.195448507731962</v>
      </c>
      <c r="AL45" s="41">
        <f t="shared" si="81"/>
        <v>15.040392910714289</v>
      </c>
      <c r="AM45" s="41">
        <f t="shared" si="82"/>
        <v>14.888469750000002</v>
      </c>
      <c r="AN45" s="42">
        <f t="shared" si="34"/>
        <v>14.739585052500003</v>
      </c>
      <c r="AR45" s="39">
        <v>39</v>
      </c>
      <c r="AS45" s="40">
        <f t="shared" si="89"/>
        <v>0.41130124777183596</v>
      </c>
      <c r="AT45" s="41">
        <f t="shared" si="89"/>
        <v>0.41625668449197856</v>
      </c>
      <c r="AU45" s="41">
        <f t="shared" si="89"/>
        <v>0.4212121212121212</v>
      </c>
      <c r="AV45" s="41">
        <f t="shared" si="89"/>
        <v>0.4261675579322638</v>
      </c>
      <c r="AW45" s="41">
        <f t="shared" si="89"/>
        <v>0.43112299465240639</v>
      </c>
      <c r="AX45" s="41">
        <f t="shared" si="89"/>
        <v>0.43607843137254904</v>
      </c>
      <c r="AY45" s="41">
        <f t="shared" si="89"/>
        <v>0.44103386809269163</v>
      </c>
      <c r="AZ45" s="41">
        <f t="shared" si="89"/>
        <v>0.44598930481283422</v>
      </c>
      <c r="BA45" s="41">
        <f t="shared" si="89"/>
        <v>0.45094474153297687</v>
      </c>
      <c r="BB45" s="41">
        <f t="shared" si="89"/>
        <v>0.45590017825311946</v>
      </c>
      <c r="BC45" s="41">
        <f t="shared" si="90"/>
        <v>0.460855614973262</v>
      </c>
      <c r="BD45" s="41">
        <f t="shared" si="90"/>
        <v>0.46581105169340459</v>
      </c>
      <c r="BE45" s="41">
        <f t="shared" si="90"/>
        <v>0.47076648841354723</v>
      </c>
      <c r="BF45" s="41">
        <f t="shared" si="90"/>
        <v>0.47572192513368983</v>
      </c>
      <c r="BG45" s="41">
        <f t="shared" si="90"/>
        <v>0.48067736185383242</v>
      </c>
      <c r="BH45" s="41">
        <f t="shared" si="90"/>
        <v>0.48563279857397507</v>
      </c>
      <c r="BI45" s="41">
        <f t="shared" si="90"/>
        <v>0.49058823529411766</v>
      </c>
      <c r="BJ45" s="42">
        <f t="shared" si="90"/>
        <v>0.49554367201426025</v>
      </c>
      <c r="BO45" s="39">
        <v>39</v>
      </c>
      <c r="BP45" s="40">
        <f t="shared" si="91"/>
        <v>3.6661588235294116</v>
      </c>
      <c r="BQ45" s="41">
        <f t="shared" si="91"/>
        <v>3.7103294117647052</v>
      </c>
      <c r="BR45" s="41">
        <f t="shared" si="91"/>
        <v>3.7544999999999997</v>
      </c>
      <c r="BS45" s="41">
        <f t="shared" si="91"/>
        <v>3.7986705882352934</v>
      </c>
      <c r="BT45" s="41">
        <f t="shared" si="91"/>
        <v>3.8428411764705879</v>
      </c>
      <c r="BU45" s="41">
        <f t="shared" si="91"/>
        <v>3.8870117647058815</v>
      </c>
      <c r="BV45" s="41">
        <f t="shared" si="91"/>
        <v>3.9311823529411765</v>
      </c>
      <c r="BW45" s="41">
        <f t="shared" si="91"/>
        <v>3.9753529411764701</v>
      </c>
      <c r="BX45" s="41">
        <f t="shared" si="91"/>
        <v>4.0195235294117646</v>
      </c>
      <c r="BY45" s="41">
        <f t="shared" si="91"/>
        <v>4.0636941176470582</v>
      </c>
      <c r="BZ45" s="41">
        <f t="shared" si="92"/>
        <v>4.1078647058823519</v>
      </c>
      <c r="CA45" s="41">
        <f t="shared" si="92"/>
        <v>4.1520352941176464</v>
      </c>
      <c r="CB45" s="41">
        <f t="shared" si="92"/>
        <v>4.19620588235294</v>
      </c>
      <c r="CC45" s="41">
        <f t="shared" si="92"/>
        <v>4.2403764705882354</v>
      </c>
      <c r="CD45" s="41">
        <f t="shared" si="92"/>
        <v>4.284547058823529</v>
      </c>
      <c r="CE45" s="41">
        <f t="shared" si="92"/>
        <v>4.3287176470588236</v>
      </c>
      <c r="CF45" s="41">
        <f t="shared" si="92"/>
        <v>4.3728882352941172</v>
      </c>
      <c r="CG45" s="42">
        <f t="shared" si="92"/>
        <v>4.4170588235294117</v>
      </c>
      <c r="CI45" s="39">
        <v>39</v>
      </c>
      <c r="CJ45" s="40">
        <f t="shared" si="95"/>
        <v>7.3041081008823543</v>
      </c>
      <c r="CK45" s="41">
        <f t="shared" si="93"/>
        <v>7.3041081008823543</v>
      </c>
      <c r="CL45" s="41">
        <f t="shared" si="93"/>
        <v>7.3041081008823543</v>
      </c>
      <c r="CM45" s="41">
        <f t="shared" si="93"/>
        <v>7.3041081008823543</v>
      </c>
      <c r="CN45" s="41">
        <f t="shared" si="93"/>
        <v>7.3041081008823543</v>
      </c>
      <c r="CO45" s="41">
        <f t="shared" si="93"/>
        <v>7.3041081008823543</v>
      </c>
      <c r="CP45" s="41">
        <f t="shared" si="93"/>
        <v>7.3041081008823543</v>
      </c>
      <c r="CQ45" s="41">
        <f t="shared" si="93"/>
        <v>7.3041081008823543</v>
      </c>
      <c r="CR45" s="41">
        <f t="shared" si="93"/>
        <v>7.3041081008823543</v>
      </c>
      <c r="CS45" s="41">
        <f t="shared" si="93"/>
        <v>7.3041081008823543</v>
      </c>
      <c r="CT45" s="41">
        <f t="shared" si="93"/>
        <v>7.3041081008823543</v>
      </c>
      <c r="CU45" s="41">
        <f t="shared" si="94"/>
        <v>7.3041081008823543</v>
      </c>
      <c r="CV45" s="41">
        <f t="shared" si="94"/>
        <v>7.3041081008823543</v>
      </c>
      <c r="CW45" s="41">
        <f t="shared" si="94"/>
        <v>7.3041081008823543</v>
      </c>
      <c r="CX45" s="41">
        <f t="shared" si="94"/>
        <v>7.3041081008823543</v>
      </c>
      <c r="CY45" s="41">
        <f t="shared" si="94"/>
        <v>7.3041081008823543</v>
      </c>
      <c r="CZ45" s="41">
        <f t="shared" si="94"/>
        <v>7.3041081008823543</v>
      </c>
      <c r="DA45" s="42">
        <f t="shared" si="94"/>
        <v>7.3041081008823543</v>
      </c>
    </row>
    <row r="46" spans="2:105" x14ac:dyDescent="0.25">
      <c r="B46" s="39">
        <v>40</v>
      </c>
      <c r="C46" s="40">
        <f t="shared" si="49"/>
        <v>8.8498928571428586</v>
      </c>
      <c r="D46" s="41">
        <f t="shared" si="50"/>
        <v>8.8498928571428568</v>
      </c>
      <c r="E46" s="41">
        <f t="shared" si="51"/>
        <v>8.8498928571428586</v>
      </c>
      <c r="F46" s="41">
        <f t="shared" si="52"/>
        <v>8.8498928571428568</v>
      </c>
      <c r="G46" s="41">
        <f t="shared" si="53"/>
        <v>8.8498928571428586</v>
      </c>
      <c r="H46" s="41">
        <f t="shared" si="54"/>
        <v>8.8498928571428568</v>
      </c>
      <c r="I46" s="41">
        <f t="shared" si="55"/>
        <v>8.8498928571428586</v>
      </c>
      <c r="J46" s="41">
        <f t="shared" si="56"/>
        <v>8.8498928571428568</v>
      </c>
      <c r="K46" s="41">
        <f t="shared" si="57"/>
        <v>8.8498928571428568</v>
      </c>
      <c r="L46" s="41">
        <f t="shared" si="58"/>
        <v>8.8498928571428568</v>
      </c>
      <c r="M46" s="41">
        <f t="shared" si="59"/>
        <v>8.8498928571428568</v>
      </c>
      <c r="N46" s="41">
        <f t="shared" si="60"/>
        <v>8.8498928571428586</v>
      </c>
      <c r="O46" s="41">
        <f t="shared" si="61"/>
        <v>8.8498928571428568</v>
      </c>
      <c r="P46" s="41">
        <f t="shared" si="62"/>
        <v>8.8498928571428568</v>
      </c>
      <c r="Q46" s="41">
        <f t="shared" si="63"/>
        <v>8.8498928571428568</v>
      </c>
      <c r="R46" s="41">
        <f t="shared" si="64"/>
        <v>8.8498928571428586</v>
      </c>
      <c r="S46" s="41">
        <f t="shared" si="65"/>
        <v>8.8498928571428568</v>
      </c>
      <c r="T46" s="42">
        <f t="shared" si="16"/>
        <v>8.8498928571428568</v>
      </c>
      <c r="V46" s="39">
        <v>40</v>
      </c>
      <c r="W46" s="40">
        <f t="shared" si="66"/>
        <v>17.75853620783133</v>
      </c>
      <c r="X46" s="41">
        <f t="shared" si="67"/>
        <v>17.547125062500005</v>
      </c>
      <c r="Y46" s="41">
        <f t="shared" si="68"/>
        <v>17.340688297058829</v>
      </c>
      <c r="Z46" s="41">
        <f t="shared" si="69"/>
        <v>17.139052386627913</v>
      </c>
      <c r="AA46" s="41">
        <f t="shared" si="70"/>
        <v>16.942051784482764</v>
      </c>
      <c r="AB46" s="41">
        <f t="shared" si="71"/>
        <v>16.749528468750004</v>
      </c>
      <c r="AC46" s="41">
        <f t="shared" si="72"/>
        <v>16.561331519662925</v>
      </c>
      <c r="AD46" s="41">
        <f t="shared" si="73"/>
        <v>16.377316725000004</v>
      </c>
      <c r="AE46" s="41">
        <f t="shared" si="74"/>
        <v>16.197346211538466</v>
      </c>
      <c r="AF46" s="41">
        <f t="shared" si="75"/>
        <v>16.021288100543483</v>
      </c>
      <c r="AG46" s="41">
        <f t="shared" si="76"/>
        <v>15.849016185483876</v>
      </c>
      <c r="AH46" s="41">
        <f t="shared" si="77"/>
        <v>15.680409630319154</v>
      </c>
      <c r="AI46" s="41">
        <f t="shared" si="78"/>
        <v>15.51535268684211</v>
      </c>
      <c r="AJ46" s="41">
        <f t="shared" si="79"/>
        <v>15.353734429687504</v>
      </c>
      <c r="AK46" s="41">
        <f t="shared" si="80"/>
        <v>15.195448507731964</v>
      </c>
      <c r="AL46" s="41">
        <f t="shared" si="81"/>
        <v>15.04039291071429</v>
      </c>
      <c r="AM46" s="41">
        <f t="shared" si="82"/>
        <v>14.888469750000004</v>
      </c>
      <c r="AN46" s="42">
        <f t="shared" si="34"/>
        <v>14.739585052500004</v>
      </c>
      <c r="AR46" s="39">
        <v>40</v>
      </c>
      <c r="AS46" s="40">
        <f t="shared" si="89"/>
        <v>0.41499999999999998</v>
      </c>
      <c r="AT46" s="41">
        <f t="shared" si="89"/>
        <v>0.42</v>
      </c>
      <c r="AU46" s="41">
        <f t="shared" si="89"/>
        <v>0.42499999999999999</v>
      </c>
      <c r="AV46" s="41">
        <f t="shared" si="89"/>
        <v>0.43</v>
      </c>
      <c r="AW46" s="41">
        <f t="shared" si="89"/>
        <v>0.435</v>
      </c>
      <c r="AX46" s="41">
        <f t="shared" si="89"/>
        <v>0.44</v>
      </c>
      <c r="AY46" s="41">
        <f t="shared" si="89"/>
        <v>0.44500000000000001</v>
      </c>
      <c r="AZ46" s="41">
        <f t="shared" si="89"/>
        <v>0.45</v>
      </c>
      <c r="BA46" s="41">
        <f t="shared" si="89"/>
        <v>0.45500000000000002</v>
      </c>
      <c r="BB46" s="41">
        <f t="shared" si="89"/>
        <v>0.46</v>
      </c>
      <c r="BC46" s="41">
        <f t="shared" si="90"/>
        <v>0.46499999999999997</v>
      </c>
      <c r="BD46" s="41">
        <f t="shared" si="90"/>
        <v>0.47</v>
      </c>
      <c r="BE46" s="41">
        <f t="shared" si="90"/>
        <v>0.47499999999999998</v>
      </c>
      <c r="BF46" s="41">
        <f t="shared" si="90"/>
        <v>0.48</v>
      </c>
      <c r="BG46" s="41">
        <f t="shared" si="90"/>
        <v>0.48499999999999999</v>
      </c>
      <c r="BH46" s="41">
        <f t="shared" si="90"/>
        <v>0.49</v>
      </c>
      <c r="BI46" s="41">
        <f t="shared" si="90"/>
        <v>0.495</v>
      </c>
      <c r="BJ46" s="42">
        <f t="shared" si="90"/>
        <v>0.5</v>
      </c>
      <c r="BO46" s="39">
        <v>40</v>
      </c>
      <c r="BP46" s="40">
        <f t="shared" si="91"/>
        <v>3.6727055357142859</v>
      </c>
      <c r="BQ46" s="41">
        <f t="shared" si="91"/>
        <v>3.7169549999999996</v>
      </c>
      <c r="BR46" s="41">
        <f t="shared" si="91"/>
        <v>3.7612044642857145</v>
      </c>
      <c r="BS46" s="41">
        <f t="shared" si="91"/>
        <v>3.8054539285714282</v>
      </c>
      <c r="BT46" s="41">
        <f t="shared" si="91"/>
        <v>3.8497033928571431</v>
      </c>
      <c r="BU46" s="41">
        <f t="shared" si="91"/>
        <v>3.8939528571428568</v>
      </c>
      <c r="BV46" s="41">
        <f t="shared" si="91"/>
        <v>3.9382023214285717</v>
      </c>
      <c r="BW46" s="41">
        <f t="shared" si="91"/>
        <v>3.9824517857142854</v>
      </c>
      <c r="BX46" s="41">
        <f t="shared" si="91"/>
        <v>4.0267012500000003</v>
      </c>
      <c r="BY46" s="41">
        <f t="shared" si="91"/>
        <v>4.070950714285714</v>
      </c>
      <c r="BZ46" s="41">
        <f t="shared" si="92"/>
        <v>4.1152001785714285</v>
      </c>
      <c r="CA46" s="41">
        <f t="shared" si="92"/>
        <v>4.159449642857143</v>
      </c>
      <c r="CB46" s="41">
        <f t="shared" si="92"/>
        <v>4.2036991071428567</v>
      </c>
      <c r="CC46" s="41">
        <f t="shared" si="92"/>
        <v>4.2479485714285712</v>
      </c>
      <c r="CD46" s="41">
        <f t="shared" si="92"/>
        <v>4.2921980357142857</v>
      </c>
      <c r="CE46" s="41">
        <f t="shared" si="92"/>
        <v>4.3364475000000002</v>
      </c>
      <c r="CF46" s="41">
        <f t="shared" si="92"/>
        <v>4.3806969642857139</v>
      </c>
      <c r="CG46" s="42">
        <f t="shared" si="92"/>
        <v>4.4249464285714284</v>
      </c>
      <c r="CI46" s="39">
        <v>40</v>
      </c>
      <c r="CJ46" s="40">
        <f t="shared" si="95"/>
        <v>7.3697925262500021</v>
      </c>
      <c r="CK46" s="41">
        <f t="shared" si="93"/>
        <v>7.3697925262500021</v>
      </c>
      <c r="CL46" s="41">
        <f t="shared" si="93"/>
        <v>7.3697925262500021</v>
      </c>
      <c r="CM46" s="41">
        <f t="shared" si="93"/>
        <v>7.3697925262500021</v>
      </c>
      <c r="CN46" s="41">
        <f t="shared" si="93"/>
        <v>7.3697925262500021</v>
      </c>
      <c r="CO46" s="41">
        <f t="shared" si="93"/>
        <v>7.3697925262500021</v>
      </c>
      <c r="CP46" s="41">
        <f t="shared" si="93"/>
        <v>7.3697925262500021</v>
      </c>
      <c r="CQ46" s="41">
        <f t="shared" si="93"/>
        <v>7.3697925262500021</v>
      </c>
      <c r="CR46" s="41">
        <f t="shared" si="93"/>
        <v>7.3697925262500021</v>
      </c>
      <c r="CS46" s="41">
        <f t="shared" si="93"/>
        <v>7.3697925262500021</v>
      </c>
      <c r="CT46" s="41">
        <f t="shared" si="93"/>
        <v>7.3697925262500021</v>
      </c>
      <c r="CU46" s="41">
        <f t="shared" si="94"/>
        <v>7.3697925262500021</v>
      </c>
      <c r="CV46" s="41">
        <f t="shared" si="94"/>
        <v>7.3697925262500021</v>
      </c>
      <c r="CW46" s="41">
        <f t="shared" si="94"/>
        <v>7.3697925262500021</v>
      </c>
      <c r="CX46" s="41">
        <f t="shared" si="94"/>
        <v>7.3697925262500021</v>
      </c>
      <c r="CY46" s="41">
        <f t="shared" si="94"/>
        <v>7.3697925262500021</v>
      </c>
      <c r="CZ46" s="41">
        <f t="shared" si="94"/>
        <v>7.3697925262500021</v>
      </c>
      <c r="DA46" s="42">
        <f t="shared" si="94"/>
        <v>7.3697925262500021</v>
      </c>
    </row>
    <row r="47" spans="2:105" x14ac:dyDescent="0.25">
      <c r="B47" s="39">
        <v>41</v>
      </c>
      <c r="C47" s="40">
        <f t="shared" si="49"/>
        <v>8.7871276595744678</v>
      </c>
      <c r="D47" s="41">
        <f t="shared" si="50"/>
        <v>8.7871276595744696</v>
      </c>
      <c r="E47" s="41">
        <f t="shared" si="51"/>
        <v>8.7871276595744678</v>
      </c>
      <c r="F47" s="41">
        <f t="shared" si="52"/>
        <v>8.7871276595744678</v>
      </c>
      <c r="G47" s="41">
        <f t="shared" si="53"/>
        <v>8.7871276595744696</v>
      </c>
      <c r="H47" s="41">
        <f t="shared" si="54"/>
        <v>8.7871276595744678</v>
      </c>
      <c r="I47" s="41">
        <f t="shared" si="55"/>
        <v>8.7871276595744696</v>
      </c>
      <c r="J47" s="41">
        <f t="shared" si="56"/>
        <v>8.7871276595744678</v>
      </c>
      <c r="K47" s="41">
        <f t="shared" si="57"/>
        <v>8.7871276595744696</v>
      </c>
      <c r="L47" s="41">
        <f t="shared" si="58"/>
        <v>8.7871276595744678</v>
      </c>
      <c r="M47" s="41">
        <f t="shared" si="59"/>
        <v>8.7871276595744678</v>
      </c>
      <c r="N47" s="41">
        <f t="shared" si="60"/>
        <v>8.7871276595744678</v>
      </c>
      <c r="O47" s="41">
        <f t="shared" si="61"/>
        <v>8.7871276595744696</v>
      </c>
      <c r="P47" s="41">
        <f t="shared" si="62"/>
        <v>8.7871276595744678</v>
      </c>
      <c r="Q47" s="41">
        <f t="shared" si="63"/>
        <v>8.7871276595744678</v>
      </c>
      <c r="R47" s="41">
        <f t="shared" si="64"/>
        <v>8.7871276595744678</v>
      </c>
      <c r="S47" s="41">
        <f t="shared" si="65"/>
        <v>8.7871276595744678</v>
      </c>
      <c r="T47" s="42">
        <f t="shared" si="16"/>
        <v>8.7871276595744678</v>
      </c>
      <c r="V47" s="39">
        <v>41</v>
      </c>
      <c r="W47" s="40">
        <f t="shared" si="66"/>
        <v>17.75853620783133</v>
      </c>
      <c r="X47" s="41">
        <f t="shared" si="67"/>
        <v>17.547125062500005</v>
      </c>
      <c r="Y47" s="41">
        <f t="shared" si="68"/>
        <v>17.340688297058826</v>
      </c>
      <c r="Z47" s="41">
        <f t="shared" si="69"/>
        <v>17.13905238662791</v>
      </c>
      <c r="AA47" s="41">
        <f t="shared" si="70"/>
        <v>16.942051784482764</v>
      </c>
      <c r="AB47" s="41">
        <f t="shared" si="71"/>
        <v>16.749528468750004</v>
      </c>
      <c r="AC47" s="41">
        <f t="shared" si="72"/>
        <v>16.561331519662925</v>
      </c>
      <c r="AD47" s="41">
        <f t="shared" si="73"/>
        <v>16.377316725000004</v>
      </c>
      <c r="AE47" s="41">
        <f t="shared" si="74"/>
        <v>16.197346211538463</v>
      </c>
      <c r="AF47" s="41">
        <f t="shared" si="75"/>
        <v>16.021288100543483</v>
      </c>
      <c r="AG47" s="41">
        <f t="shared" si="76"/>
        <v>15.849016185483872</v>
      </c>
      <c r="AH47" s="41">
        <f t="shared" si="77"/>
        <v>15.680409630319152</v>
      </c>
      <c r="AI47" s="41">
        <f t="shared" si="78"/>
        <v>15.515352686842109</v>
      </c>
      <c r="AJ47" s="41">
        <f t="shared" si="79"/>
        <v>15.353734429687503</v>
      </c>
      <c r="AK47" s="41">
        <f t="shared" si="80"/>
        <v>15.195448507731962</v>
      </c>
      <c r="AL47" s="41">
        <f t="shared" si="81"/>
        <v>15.040392910714289</v>
      </c>
      <c r="AM47" s="41">
        <f t="shared" si="82"/>
        <v>14.888469750000002</v>
      </c>
      <c r="AN47" s="42">
        <f t="shared" si="34"/>
        <v>14.739585052500003</v>
      </c>
      <c r="AR47" s="39">
        <v>41</v>
      </c>
      <c r="AS47" s="40">
        <f t="shared" ref="AS47:BB56" si="96">(1+$AR47/100)*(1-AS$5/100)/(3-$M$2*$AR47/100)</f>
        <v>0.41871198568872986</v>
      </c>
      <c r="AT47" s="41">
        <f t="shared" si="96"/>
        <v>0.42375670840787116</v>
      </c>
      <c r="AU47" s="41">
        <f t="shared" si="96"/>
        <v>0.42880143112701252</v>
      </c>
      <c r="AV47" s="41">
        <f t="shared" si="96"/>
        <v>0.43384615384615383</v>
      </c>
      <c r="AW47" s="41">
        <f t="shared" si="96"/>
        <v>0.43889087656529513</v>
      </c>
      <c r="AX47" s="41">
        <f t="shared" si="96"/>
        <v>0.44393559928443649</v>
      </c>
      <c r="AY47" s="41">
        <f t="shared" si="96"/>
        <v>0.44898032200357779</v>
      </c>
      <c r="AZ47" s="41">
        <f t="shared" si="96"/>
        <v>0.4540250447227191</v>
      </c>
      <c r="BA47" s="41">
        <f t="shared" si="96"/>
        <v>0.45906976744186045</v>
      </c>
      <c r="BB47" s="41">
        <f t="shared" si="96"/>
        <v>0.46411449016100176</v>
      </c>
      <c r="BC47" s="41">
        <f t="shared" ref="BC47:BJ56" si="97">(1+$AR47/100)*(1-BC$5/100)/(3-$M$2*$AR47/100)</f>
        <v>0.46915921288014312</v>
      </c>
      <c r="BD47" s="41">
        <f t="shared" si="97"/>
        <v>0.47420393559928442</v>
      </c>
      <c r="BE47" s="41">
        <f t="shared" si="97"/>
        <v>0.47924865831842572</v>
      </c>
      <c r="BF47" s="41">
        <f t="shared" si="97"/>
        <v>0.48429338103756708</v>
      </c>
      <c r="BG47" s="41">
        <f t="shared" si="97"/>
        <v>0.48933810375670839</v>
      </c>
      <c r="BH47" s="41">
        <f t="shared" si="97"/>
        <v>0.49438282647584969</v>
      </c>
      <c r="BI47" s="41">
        <f t="shared" si="97"/>
        <v>0.49942754919499105</v>
      </c>
      <c r="BJ47" s="42">
        <f t="shared" si="97"/>
        <v>0.50447227191413235</v>
      </c>
      <c r="BO47" s="39">
        <v>41</v>
      </c>
      <c r="BP47" s="40">
        <f t="shared" ref="BP47:BY56" si="98">($M$1*$BM$3+$M$3*$BM$1)*(1/100)*(1-BP$5/100)/(3-$M$2*$BO47/100)*$BM$4*$BM$5*$BM$6*$BM$7*$BM$8</f>
        <v>3.679275670840787</v>
      </c>
      <c r="BQ47" s="41">
        <f t="shared" si="98"/>
        <v>3.7236042933810376</v>
      </c>
      <c r="BR47" s="41">
        <f t="shared" si="98"/>
        <v>3.7679329159212878</v>
      </c>
      <c r="BS47" s="41">
        <f t="shared" si="98"/>
        <v>3.8122615384615379</v>
      </c>
      <c r="BT47" s="41">
        <f t="shared" si="98"/>
        <v>3.856590161001789</v>
      </c>
      <c r="BU47" s="41">
        <f t="shared" si="98"/>
        <v>3.9009187835420391</v>
      </c>
      <c r="BV47" s="41">
        <f t="shared" si="98"/>
        <v>3.9452474060822902</v>
      </c>
      <c r="BW47" s="41">
        <f t="shared" si="98"/>
        <v>3.9895760286225399</v>
      </c>
      <c r="BX47" s="41">
        <f t="shared" si="98"/>
        <v>4.033904651162791</v>
      </c>
      <c r="BY47" s="41">
        <f t="shared" si="98"/>
        <v>4.0782332737030407</v>
      </c>
      <c r="BZ47" s="41">
        <f t="shared" ref="BZ47:CG56" si="99">($M$1*$BM$3+$M$3*$BM$1)*(1/100)*(1-BZ$5/100)/(3-$M$2*$BO47/100)*$BM$4*$BM$5*$BM$6*$BM$7*$BM$8</f>
        <v>4.1225618962432913</v>
      </c>
      <c r="CA47" s="41">
        <f t="shared" si="99"/>
        <v>4.1668905187835419</v>
      </c>
      <c r="CB47" s="41">
        <f t="shared" si="99"/>
        <v>4.2112191413237925</v>
      </c>
      <c r="CC47" s="41">
        <f t="shared" si="99"/>
        <v>4.2555477638640431</v>
      </c>
      <c r="CD47" s="41">
        <f t="shared" si="99"/>
        <v>4.2998763864042928</v>
      </c>
      <c r="CE47" s="41">
        <f t="shared" si="99"/>
        <v>4.3442050089445434</v>
      </c>
      <c r="CF47" s="41">
        <f t="shared" si="99"/>
        <v>4.388533631484794</v>
      </c>
      <c r="CG47" s="42">
        <f t="shared" si="99"/>
        <v>4.4328622540250446</v>
      </c>
      <c r="CI47" s="39">
        <v>41</v>
      </c>
      <c r="CJ47" s="40">
        <f t="shared" si="95"/>
        <v>7.4357119585062623</v>
      </c>
      <c r="CK47" s="41">
        <f t="shared" ref="CK47:CT56" si="100">($M$1*1.1+$M$3)*(1+$CI47/100)*(1/100)/(3-$M$2*$CI47/100)*1.1*1.1*1.05*1.03</f>
        <v>7.4357119585062623</v>
      </c>
      <c r="CL47" s="41">
        <f t="shared" si="100"/>
        <v>7.4357119585062623</v>
      </c>
      <c r="CM47" s="41">
        <f t="shared" si="100"/>
        <v>7.4357119585062623</v>
      </c>
      <c r="CN47" s="41">
        <f t="shared" si="100"/>
        <v>7.4357119585062623</v>
      </c>
      <c r="CO47" s="41">
        <f t="shared" si="100"/>
        <v>7.4357119585062623</v>
      </c>
      <c r="CP47" s="41">
        <f t="shared" si="100"/>
        <v>7.4357119585062623</v>
      </c>
      <c r="CQ47" s="41">
        <f t="shared" si="100"/>
        <v>7.4357119585062623</v>
      </c>
      <c r="CR47" s="41">
        <f t="shared" si="100"/>
        <v>7.4357119585062623</v>
      </c>
      <c r="CS47" s="41">
        <f t="shared" si="100"/>
        <v>7.4357119585062623</v>
      </c>
      <c r="CT47" s="41">
        <f t="shared" si="100"/>
        <v>7.4357119585062623</v>
      </c>
      <c r="CU47" s="41">
        <f t="shared" ref="CU47:DA56" si="101">($M$1*1.1+$M$3)*(1+$CI47/100)*(1/100)/(3-$M$2*$CI47/100)*1.1*1.1*1.05*1.03</f>
        <v>7.4357119585062623</v>
      </c>
      <c r="CV47" s="41">
        <f t="shared" si="101"/>
        <v>7.4357119585062623</v>
      </c>
      <c r="CW47" s="41">
        <f t="shared" si="101"/>
        <v>7.4357119585062623</v>
      </c>
      <c r="CX47" s="41">
        <f t="shared" si="101"/>
        <v>7.4357119585062623</v>
      </c>
      <c r="CY47" s="41">
        <f t="shared" si="101"/>
        <v>7.4357119585062623</v>
      </c>
      <c r="CZ47" s="41">
        <f t="shared" si="101"/>
        <v>7.4357119585062623</v>
      </c>
      <c r="DA47" s="42">
        <f t="shared" si="101"/>
        <v>7.4357119585062623</v>
      </c>
    </row>
    <row r="48" spans="2:105" x14ac:dyDescent="0.25">
      <c r="B48" s="39">
        <v>42</v>
      </c>
      <c r="C48" s="40">
        <f t="shared" si="49"/>
        <v>8.72524647887324</v>
      </c>
      <c r="D48" s="41">
        <f t="shared" si="50"/>
        <v>8.72524647887324</v>
      </c>
      <c r="E48" s="41">
        <f t="shared" si="51"/>
        <v>8.72524647887324</v>
      </c>
      <c r="F48" s="41">
        <f t="shared" si="52"/>
        <v>8.7252464788732382</v>
      </c>
      <c r="G48" s="41">
        <f t="shared" si="53"/>
        <v>8.72524647887324</v>
      </c>
      <c r="H48" s="41">
        <f t="shared" si="54"/>
        <v>8.7252464788732382</v>
      </c>
      <c r="I48" s="41">
        <f t="shared" si="55"/>
        <v>8.72524647887324</v>
      </c>
      <c r="J48" s="41">
        <f t="shared" si="56"/>
        <v>8.7252464788732382</v>
      </c>
      <c r="K48" s="41">
        <f t="shared" si="57"/>
        <v>8.7252464788732382</v>
      </c>
      <c r="L48" s="41">
        <f t="shared" si="58"/>
        <v>8.72524647887324</v>
      </c>
      <c r="M48" s="41">
        <f t="shared" si="59"/>
        <v>8.7252464788732382</v>
      </c>
      <c r="N48" s="41">
        <f t="shared" si="60"/>
        <v>8.72524647887324</v>
      </c>
      <c r="O48" s="41">
        <f t="shared" si="61"/>
        <v>8.7252464788732382</v>
      </c>
      <c r="P48" s="41">
        <f t="shared" si="62"/>
        <v>8.72524647887324</v>
      </c>
      <c r="Q48" s="41">
        <f t="shared" si="63"/>
        <v>8.7252464788732382</v>
      </c>
      <c r="R48" s="41">
        <f t="shared" si="64"/>
        <v>8.7252464788732382</v>
      </c>
      <c r="S48" s="41">
        <f t="shared" si="65"/>
        <v>8.72524647887324</v>
      </c>
      <c r="T48" s="42">
        <f t="shared" si="16"/>
        <v>8.72524647887324</v>
      </c>
      <c r="V48" s="39">
        <v>42</v>
      </c>
      <c r="W48" s="40">
        <f t="shared" si="66"/>
        <v>17.75853620783133</v>
      </c>
      <c r="X48" s="41">
        <f t="shared" si="67"/>
        <v>17.547125062500005</v>
      </c>
      <c r="Y48" s="41">
        <f t="shared" si="68"/>
        <v>17.340688297058826</v>
      </c>
      <c r="Z48" s="41">
        <f t="shared" si="69"/>
        <v>17.13905238662791</v>
      </c>
      <c r="AA48" s="41">
        <f t="shared" si="70"/>
        <v>16.942051784482761</v>
      </c>
      <c r="AB48" s="41">
        <f t="shared" si="71"/>
        <v>16.74952846875</v>
      </c>
      <c r="AC48" s="41">
        <f t="shared" si="72"/>
        <v>16.561331519662922</v>
      </c>
      <c r="AD48" s="41">
        <f t="shared" si="73"/>
        <v>16.377316725</v>
      </c>
      <c r="AE48" s="41">
        <f t="shared" si="74"/>
        <v>16.197346211538463</v>
      </c>
      <c r="AF48" s="41">
        <f t="shared" si="75"/>
        <v>16.02128810054348</v>
      </c>
      <c r="AG48" s="41">
        <f t="shared" si="76"/>
        <v>15.849016185483874</v>
      </c>
      <c r="AH48" s="41">
        <f t="shared" si="77"/>
        <v>15.680409630319152</v>
      </c>
      <c r="AI48" s="41">
        <f t="shared" si="78"/>
        <v>15.515352686842107</v>
      </c>
      <c r="AJ48" s="41">
        <f t="shared" si="79"/>
        <v>15.353734429687503</v>
      </c>
      <c r="AK48" s="41">
        <f t="shared" si="80"/>
        <v>15.19544850773196</v>
      </c>
      <c r="AL48" s="41">
        <f t="shared" si="81"/>
        <v>15.040392910714289</v>
      </c>
      <c r="AM48" s="41">
        <f t="shared" si="82"/>
        <v>14.888469750000004</v>
      </c>
      <c r="AN48" s="42">
        <f t="shared" si="34"/>
        <v>14.739585052500004</v>
      </c>
      <c r="AR48" s="39">
        <v>42</v>
      </c>
      <c r="AS48" s="40">
        <f t="shared" si="96"/>
        <v>0.42243727598566305</v>
      </c>
      <c r="AT48" s="41">
        <f t="shared" si="96"/>
        <v>0.42752688172043007</v>
      </c>
      <c r="AU48" s="41">
        <f t="shared" si="96"/>
        <v>0.4326164874551971</v>
      </c>
      <c r="AV48" s="41">
        <f t="shared" si="96"/>
        <v>0.43770609318996412</v>
      </c>
      <c r="AW48" s="41">
        <f t="shared" si="96"/>
        <v>0.44279569892473114</v>
      </c>
      <c r="AX48" s="41">
        <f t="shared" si="96"/>
        <v>0.44788530465949822</v>
      </c>
      <c r="AY48" s="41">
        <f t="shared" si="96"/>
        <v>0.45297491039426524</v>
      </c>
      <c r="AZ48" s="41">
        <f t="shared" si="96"/>
        <v>0.45806451612903226</v>
      </c>
      <c r="BA48" s="41">
        <f t="shared" si="96"/>
        <v>0.46315412186379928</v>
      </c>
      <c r="BB48" s="41">
        <f t="shared" si="96"/>
        <v>0.46824372759856631</v>
      </c>
      <c r="BC48" s="41">
        <f t="shared" si="97"/>
        <v>0.47333333333333327</v>
      </c>
      <c r="BD48" s="41">
        <f t="shared" si="97"/>
        <v>0.47842293906810029</v>
      </c>
      <c r="BE48" s="41">
        <f t="shared" si="97"/>
        <v>0.48351254480286737</v>
      </c>
      <c r="BF48" s="41">
        <f t="shared" si="97"/>
        <v>0.48860215053763439</v>
      </c>
      <c r="BG48" s="41">
        <f t="shared" si="97"/>
        <v>0.49369175627240142</v>
      </c>
      <c r="BH48" s="41">
        <f t="shared" si="97"/>
        <v>0.49878136200716844</v>
      </c>
      <c r="BI48" s="41">
        <f t="shared" si="97"/>
        <v>0.5038709677419354</v>
      </c>
      <c r="BJ48" s="42">
        <f t="shared" si="97"/>
        <v>0.50896057347670243</v>
      </c>
      <c r="BO48" s="39">
        <v>42</v>
      </c>
      <c r="BP48" s="40">
        <f t="shared" si="98"/>
        <v>3.6858693548387094</v>
      </c>
      <c r="BQ48" s="41">
        <f t="shared" si="98"/>
        <v>3.7302774193548385</v>
      </c>
      <c r="BR48" s="41">
        <f t="shared" si="98"/>
        <v>3.7746854838709676</v>
      </c>
      <c r="BS48" s="41">
        <f t="shared" si="98"/>
        <v>3.8190935483870962</v>
      </c>
      <c r="BT48" s="41">
        <f t="shared" si="98"/>
        <v>3.8635016129032258</v>
      </c>
      <c r="BU48" s="41">
        <f t="shared" si="98"/>
        <v>3.9079096774193545</v>
      </c>
      <c r="BV48" s="41">
        <f t="shared" si="98"/>
        <v>3.952317741935484</v>
      </c>
      <c r="BW48" s="41">
        <f t="shared" si="98"/>
        <v>3.9967258064516127</v>
      </c>
      <c r="BX48" s="41">
        <f t="shared" si="98"/>
        <v>4.0411338709677418</v>
      </c>
      <c r="BY48" s="41">
        <f t="shared" si="98"/>
        <v>4.0855419354838709</v>
      </c>
      <c r="BZ48" s="41">
        <f t="shared" si="99"/>
        <v>4.1299499999999991</v>
      </c>
      <c r="CA48" s="41">
        <f t="shared" si="99"/>
        <v>4.1743580645161291</v>
      </c>
      <c r="CB48" s="41">
        <f t="shared" si="99"/>
        <v>4.2187661290322573</v>
      </c>
      <c r="CC48" s="41">
        <f t="shared" si="99"/>
        <v>4.2631741935483873</v>
      </c>
      <c r="CD48" s="41">
        <f t="shared" si="99"/>
        <v>4.3075822580645156</v>
      </c>
      <c r="CE48" s="41">
        <f t="shared" si="99"/>
        <v>4.3519903225806447</v>
      </c>
      <c r="CF48" s="41">
        <f t="shared" si="99"/>
        <v>4.3963983870967738</v>
      </c>
      <c r="CG48" s="42">
        <f t="shared" si="99"/>
        <v>4.4408064516129029</v>
      </c>
      <c r="CI48" s="39">
        <v>42</v>
      </c>
      <c r="CJ48" s="40">
        <f t="shared" si="95"/>
        <v>7.5018676611290331</v>
      </c>
      <c r="CK48" s="41">
        <f t="shared" si="100"/>
        <v>7.5018676611290331</v>
      </c>
      <c r="CL48" s="41">
        <f t="shared" si="100"/>
        <v>7.5018676611290331</v>
      </c>
      <c r="CM48" s="41">
        <f t="shared" si="100"/>
        <v>7.5018676611290331</v>
      </c>
      <c r="CN48" s="41">
        <f t="shared" si="100"/>
        <v>7.5018676611290331</v>
      </c>
      <c r="CO48" s="41">
        <f t="shared" si="100"/>
        <v>7.5018676611290331</v>
      </c>
      <c r="CP48" s="41">
        <f t="shared" si="100"/>
        <v>7.5018676611290331</v>
      </c>
      <c r="CQ48" s="41">
        <f t="shared" si="100"/>
        <v>7.5018676611290331</v>
      </c>
      <c r="CR48" s="41">
        <f t="shared" si="100"/>
        <v>7.5018676611290331</v>
      </c>
      <c r="CS48" s="41">
        <f t="shared" si="100"/>
        <v>7.5018676611290331</v>
      </c>
      <c r="CT48" s="41">
        <f t="shared" si="100"/>
        <v>7.5018676611290331</v>
      </c>
      <c r="CU48" s="41">
        <f t="shared" si="101"/>
        <v>7.5018676611290331</v>
      </c>
      <c r="CV48" s="41">
        <f t="shared" si="101"/>
        <v>7.5018676611290331</v>
      </c>
      <c r="CW48" s="41">
        <f t="shared" si="101"/>
        <v>7.5018676611290331</v>
      </c>
      <c r="CX48" s="41">
        <f t="shared" si="101"/>
        <v>7.5018676611290331</v>
      </c>
      <c r="CY48" s="41">
        <f t="shared" si="101"/>
        <v>7.5018676611290331</v>
      </c>
      <c r="CZ48" s="41">
        <f t="shared" si="101"/>
        <v>7.5018676611290331</v>
      </c>
      <c r="DA48" s="42">
        <f t="shared" si="101"/>
        <v>7.5018676611290331</v>
      </c>
    </row>
    <row r="49" spans="2:105" x14ac:dyDescent="0.25">
      <c r="B49" s="39">
        <v>43</v>
      </c>
      <c r="C49" s="40">
        <f t="shared" si="49"/>
        <v>8.6642307692307678</v>
      </c>
      <c r="D49" s="41">
        <f t="shared" si="50"/>
        <v>8.6642307692307696</v>
      </c>
      <c r="E49" s="41">
        <f t="shared" si="51"/>
        <v>8.6642307692307696</v>
      </c>
      <c r="F49" s="41">
        <f t="shared" si="52"/>
        <v>8.6642307692307678</v>
      </c>
      <c r="G49" s="41">
        <f t="shared" si="53"/>
        <v>8.6642307692307696</v>
      </c>
      <c r="H49" s="41">
        <f t="shared" si="54"/>
        <v>8.6642307692307678</v>
      </c>
      <c r="I49" s="41">
        <f t="shared" si="55"/>
        <v>8.6642307692307696</v>
      </c>
      <c r="J49" s="41">
        <f t="shared" si="56"/>
        <v>8.6642307692307678</v>
      </c>
      <c r="K49" s="41">
        <f t="shared" si="57"/>
        <v>8.6642307692307696</v>
      </c>
      <c r="L49" s="41">
        <f t="shared" si="58"/>
        <v>8.6642307692307678</v>
      </c>
      <c r="M49" s="41">
        <f t="shared" si="59"/>
        <v>8.6642307692307678</v>
      </c>
      <c r="N49" s="41">
        <f t="shared" si="60"/>
        <v>8.6642307692307714</v>
      </c>
      <c r="O49" s="41">
        <f t="shared" si="61"/>
        <v>8.6642307692307696</v>
      </c>
      <c r="P49" s="41">
        <f t="shared" si="62"/>
        <v>8.6642307692307714</v>
      </c>
      <c r="Q49" s="41">
        <f t="shared" si="63"/>
        <v>8.6642307692307678</v>
      </c>
      <c r="R49" s="41">
        <f t="shared" si="64"/>
        <v>8.6642307692307678</v>
      </c>
      <c r="S49" s="41">
        <f t="shared" si="65"/>
        <v>8.6642307692307696</v>
      </c>
      <c r="T49" s="42">
        <f t="shared" si="16"/>
        <v>8.6642307692307678</v>
      </c>
      <c r="V49" s="39">
        <v>43</v>
      </c>
      <c r="W49" s="40">
        <f t="shared" si="66"/>
        <v>17.75853620783133</v>
      </c>
      <c r="X49" s="41">
        <f t="shared" si="67"/>
        <v>17.547125062500005</v>
      </c>
      <c r="Y49" s="41">
        <f t="shared" si="68"/>
        <v>17.340688297058826</v>
      </c>
      <c r="Z49" s="41">
        <f t="shared" si="69"/>
        <v>17.13905238662791</v>
      </c>
      <c r="AA49" s="41">
        <f t="shared" si="70"/>
        <v>16.942051784482764</v>
      </c>
      <c r="AB49" s="41">
        <f t="shared" si="71"/>
        <v>16.749528468750004</v>
      </c>
      <c r="AC49" s="41">
        <f t="shared" si="72"/>
        <v>16.561331519662925</v>
      </c>
      <c r="AD49" s="41">
        <f t="shared" si="73"/>
        <v>16.377316725000004</v>
      </c>
      <c r="AE49" s="41">
        <f t="shared" si="74"/>
        <v>16.197346211538466</v>
      </c>
      <c r="AF49" s="41">
        <f t="shared" si="75"/>
        <v>16.02128810054348</v>
      </c>
      <c r="AG49" s="41">
        <f t="shared" si="76"/>
        <v>15.849016185483876</v>
      </c>
      <c r="AH49" s="41">
        <f t="shared" si="77"/>
        <v>15.680409630319154</v>
      </c>
      <c r="AI49" s="41">
        <f t="shared" si="78"/>
        <v>15.51535268684211</v>
      </c>
      <c r="AJ49" s="41">
        <f t="shared" si="79"/>
        <v>15.353734429687506</v>
      </c>
      <c r="AK49" s="41">
        <f t="shared" si="80"/>
        <v>15.19544850773196</v>
      </c>
      <c r="AL49" s="41">
        <f t="shared" si="81"/>
        <v>15.040392910714287</v>
      </c>
      <c r="AM49" s="41">
        <f t="shared" si="82"/>
        <v>14.888469750000002</v>
      </c>
      <c r="AN49" s="42">
        <f t="shared" si="34"/>
        <v>14.739585052500003</v>
      </c>
      <c r="AR49" s="39">
        <v>43</v>
      </c>
      <c r="AS49" s="40">
        <f t="shared" si="96"/>
        <v>0.42617594254937158</v>
      </c>
      <c r="AT49" s="41">
        <f t="shared" si="96"/>
        <v>0.43131059245960496</v>
      </c>
      <c r="AU49" s="41">
        <f t="shared" si="96"/>
        <v>0.43644524236983839</v>
      </c>
      <c r="AV49" s="41">
        <f t="shared" si="96"/>
        <v>0.44157989228007177</v>
      </c>
      <c r="AW49" s="41">
        <f t="shared" si="96"/>
        <v>0.44671454219030515</v>
      </c>
      <c r="AX49" s="41">
        <f t="shared" si="96"/>
        <v>0.45184919210053859</v>
      </c>
      <c r="AY49" s="41">
        <f t="shared" si="96"/>
        <v>0.45698384201077197</v>
      </c>
      <c r="AZ49" s="41">
        <f t="shared" si="96"/>
        <v>0.46211849192100535</v>
      </c>
      <c r="BA49" s="41">
        <f t="shared" si="96"/>
        <v>0.46725314183123873</v>
      </c>
      <c r="BB49" s="41">
        <f t="shared" si="96"/>
        <v>0.47238779174147216</v>
      </c>
      <c r="BC49" s="41">
        <f t="shared" si="97"/>
        <v>0.47752244165170549</v>
      </c>
      <c r="BD49" s="41">
        <f t="shared" si="97"/>
        <v>0.48265709156193887</v>
      </c>
      <c r="BE49" s="41">
        <f t="shared" si="97"/>
        <v>0.48779174147217225</v>
      </c>
      <c r="BF49" s="41">
        <f t="shared" si="97"/>
        <v>0.49292639138240563</v>
      </c>
      <c r="BG49" s="41">
        <f t="shared" si="97"/>
        <v>0.49806104129263912</v>
      </c>
      <c r="BH49" s="41">
        <f t="shared" si="97"/>
        <v>0.50319569120287255</v>
      </c>
      <c r="BI49" s="41">
        <f t="shared" si="97"/>
        <v>0.50833034111310593</v>
      </c>
      <c r="BJ49" s="42">
        <f t="shared" si="97"/>
        <v>0.51346499102333931</v>
      </c>
      <c r="BO49" s="39">
        <v>43</v>
      </c>
      <c r="BP49" s="40">
        <f t="shared" si="98"/>
        <v>3.6924867145421896</v>
      </c>
      <c r="BQ49" s="41">
        <f t="shared" si="98"/>
        <v>3.7369745062836617</v>
      </c>
      <c r="BR49" s="41">
        <f t="shared" si="98"/>
        <v>3.7814622980251342</v>
      </c>
      <c r="BS49" s="41">
        <f t="shared" si="98"/>
        <v>3.8259500897666059</v>
      </c>
      <c r="BT49" s="41">
        <f t="shared" si="98"/>
        <v>3.8704378815080789</v>
      </c>
      <c r="BU49" s="41">
        <f t="shared" si="98"/>
        <v>3.9149256732495505</v>
      </c>
      <c r="BV49" s="41">
        <f t="shared" si="98"/>
        <v>3.9594134649910235</v>
      </c>
      <c r="BW49" s="41">
        <f t="shared" si="98"/>
        <v>4.0039012567324948</v>
      </c>
      <c r="BX49" s="41">
        <f t="shared" si="98"/>
        <v>4.0483890484739673</v>
      </c>
      <c r="BY49" s="41">
        <f t="shared" si="98"/>
        <v>4.092876840215439</v>
      </c>
      <c r="BZ49" s="41">
        <f t="shared" si="99"/>
        <v>4.1373646319569106</v>
      </c>
      <c r="CA49" s="41">
        <f t="shared" si="99"/>
        <v>4.1818524236983841</v>
      </c>
      <c r="CB49" s="41">
        <f t="shared" si="99"/>
        <v>4.2263402154398557</v>
      </c>
      <c r="CC49" s="41">
        <f t="shared" si="99"/>
        <v>4.2708280071813283</v>
      </c>
      <c r="CD49" s="41">
        <f t="shared" si="99"/>
        <v>4.3153157989227999</v>
      </c>
      <c r="CE49" s="41">
        <f t="shared" si="99"/>
        <v>4.3598035906642725</v>
      </c>
      <c r="CF49" s="41">
        <f t="shared" si="99"/>
        <v>4.404291382405745</v>
      </c>
      <c r="CG49" s="42">
        <f t="shared" si="99"/>
        <v>4.4487791741472167</v>
      </c>
      <c r="CI49" s="39">
        <v>43</v>
      </c>
      <c r="CJ49" s="40">
        <f t="shared" si="95"/>
        <v>7.5682609066696598</v>
      </c>
      <c r="CK49" s="41">
        <f t="shared" si="100"/>
        <v>7.5682609066696598</v>
      </c>
      <c r="CL49" s="41">
        <f t="shared" si="100"/>
        <v>7.5682609066696598</v>
      </c>
      <c r="CM49" s="41">
        <f t="shared" si="100"/>
        <v>7.5682609066696598</v>
      </c>
      <c r="CN49" s="41">
        <f t="shared" si="100"/>
        <v>7.5682609066696598</v>
      </c>
      <c r="CO49" s="41">
        <f t="shared" si="100"/>
        <v>7.5682609066696598</v>
      </c>
      <c r="CP49" s="41">
        <f t="shared" si="100"/>
        <v>7.5682609066696598</v>
      </c>
      <c r="CQ49" s="41">
        <f t="shared" si="100"/>
        <v>7.5682609066696598</v>
      </c>
      <c r="CR49" s="41">
        <f t="shared" si="100"/>
        <v>7.5682609066696598</v>
      </c>
      <c r="CS49" s="41">
        <f t="shared" si="100"/>
        <v>7.5682609066696598</v>
      </c>
      <c r="CT49" s="41">
        <f t="shared" si="100"/>
        <v>7.5682609066696598</v>
      </c>
      <c r="CU49" s="41">
        <f t="shared" si="101"/>
        <v>7.5682609066696598</v>
      </c>
      <c r="CV49" s="41">
        <f t="shared" si="101"/>
        <v>7.5682609066696598</v>
      </c>
      <c r="CW49" s="41">
        <f t="shared" si="101"/>
        <v>7.5682609066696598</v>
      </c>
      <c r="CX49" s="41">
        <f t="shared" si="101"/>
        <v>7.5682609066696598</v>
      </c>
      <c r="CY49" s="41">
        <f t="shared" si="101"/>
        <v>7.5682609066696598</v>
      </c>
      <c r="CZ49" s="41">
        <f t="shared" si="101"/>
        <v>7.5682609066696598</v>
      </c>
      <c r="DA49" s="42">
        <f t="shared" si="101"/>
        <v>7.5682609066696598</v>
      </c>
    </row>
    <row r="50" spans="2:105" x14ac:dyDescent="0.25">
      <c r="B50" s="39">
        <v>44</v>
      </c>
      <c r="C50" s="40">
        <f t="shared" si="49"/>
        <v>8.6040625000000013</v>
      </c>
      <c r="D50" s="41">
        <f t="shared" si="50"/>
        <v>8.6040624999999977</v>
      </c>
      <c r="E50" s="41">
        <f t="shared" si="51"/>
        <v>8.6040625000000013</v>
      </c>
      <c r="F50" s="41">
        <f t="shared" si="52"/>
        <v>8.6040624999999995</v>
      </c>
      <c r="G50" s="41">
        <f t="shared" si="53"/>
        <v>8.6040625000000013</v>
      </c>
      <c r="H50" s="41">
        <f t="shared" si="54"/>
        <v>8.6040624999999995</v>
      </c>
      <c r="I50" s="41">
        <f t="shared" si="55"/>
        <v>8.6040624999999995</v>
      </c>
      <c r="J50" s="41">
        <f t="shared" si="56"/>
        <v>8.6040624999999977</v>
      </c>
      <c r="K50" s="41">
        <f t="shared" si="57"/>
        <v>8.6040624999999995</v>
      </c>
      <c r="L50" s="41">
        <f t="shared" si="58"/>
        <v>8.6040624999999995</v>
      </c>
      <c r="M50" s="41">
        <f t="shared" si="59"/>
        <v>8.6040624999999995</v>
      </c>
      <c r="N50" s="41">
        <f t="shared" si="60"/>
        <v>8.6040624999999995</v>
      </c>
      <c r="O50" s="41">
        <f t="shared" si="61"/>
        <v>8.6040624999999995</v>
      </c>
      <c r="P50" s="41">
        <f t="shared" si="62"/>
        <v>8.6040625000000013</v>
      </c>
      <c r="Q50" s="41">
        <f t="shared" si="63"/>
        <v>8.6040625000000013</v>
      </c>
      <c r="R50" s="41">
        <f t="shared" si="64"/>
        <v>8.6040624999999995</v>
      </c>
      <c r="S50" s="41">
        <f t="shared" si="65"/>
        <v>8.6040624999999995</v>
      </c>
      <c r="T50" s="42">
        <f t="shared" si="16"/>
        <v>8.6040625000000013</v>
      </c>
      <c r="V50" s="39">
        <v>44</v>
      </c>
      <c r="W50" s="40">
        <f t="shared" si="66"/>
        <v>17.758536207831327</v>
      </c>
      <c r="X50" s="41">
        <f t="shared" si="67"/>
        <v>17.547125062500001</v>
      </c>
      <c r="Y50" s="41">
        <f t="shared" si="68"/>
        <v>17.340688297058826</v>
      </c>
      <c r="Z50" s="41">
        <f t="shared" si="69"/>
        <v>17.13905238662791</v>
      </c>
      <c r="AA50" s="41">
        <f t="shared" si="70"/>
        <v>16.942051784482761</v>
      </c>
      <c r="AB50" s="41">
        <f t="shared" si="71"/>
        <v>16.749528468750004</v>
      </c>
      <c r="AC50" s="41">
        <f t="shared" si="72"/>
        <v>16.561331519662918</v>
      </c>
      <c r="AD50" s="41">
        <f t="shared" si="73"/>
        <v>16.377316725</v>
      </c>
      <c r="AE50" s="41">
        <f t="shared" si="74"/>
        <v>16.197346211538463</v>
      </c>
      <c r="AF50" s="41">
        <f t="shared" si="75"/>
        <v>16.02128810054348</v>
      </c>
      <c r="AG50" s="41">
        <f t="shared" si="76"/>
        <v>15.849016185483872</v>
      </c>
      <c r="AH50" s="41">
        <f t="shared" si="77"/>
        <v>15.680409630319151</v>
      </c>
      <c r="AI50" s="41">
        <f t="shared" si="78"/>
        <v>15.515352686842107</v>
      </c>
      <c r="AJ50" s="41">
        <f t="shared" si="79"/>
        <v>15.353734429687503</v>
      </c>
      <c r="AK50" s="41">
        <f t="shared" si="80"/>
        <v>15.19544850773196</v>
      </c>
      <c r="AL50" s="41">
        <f t="shared" si="81"/>
        <v>15.040392910714287</v>
      </c>
      <c r="AM50" s="41">
        <f t="shared" si="82"/>
        <v>14.888469749999999</v>
      </c>
      <c r="AN50" s="42">
        <f t="shared" si="34"/>
        <v>14.739585052500001</v>
      </c>
      <c r="AR50" s="39">
        <v>44</v>
      </c>
      <c r="AS50" s="40">
        <f t="shared" si="96"/>
        <v>0.4299280575539568</v>
      </c>
      <c r="AT50" s="41">
        <f t="shared" si="96"/>
        <v>0.43510791366906476</v>
      </c>
      <c r="AU50" s="41">
        <f t="shared" si="96"/>
        <v>0.44028776978417267</v>
      </c>
      <c r="AV50" s="41">
        <f t="shared" si="96"/>
        <v>0.44546762589928057</v>
      </c>
      <c r="AW50" s="41">
        <f t="shared" si="96"/>
        <v>0.45064748201438848</v>
      </c>
      <c r="AX50" s="41">
        <f t="shared" si="96"/>
        <v>0.45582733812949638</v>
      </c>
      <c r="AY50" s="41">
        <f t="shared" si="96"/>
        <v>0.4610071942446044</v>
      </c>
      <c r="AZ50" s="41">
        <f t="shared" si="96"/>
        <v>0.46618705035971225</v>
      </c>
      <c r="BA50" s="41">
        <f t="shared" si="96"/>
        <v>0.47136690647482016</v>
      </c>
      <c r="BB50" s="41">
        <f t="shared" si="96"/>
        <v>0.47654676258992806</v>
      </c>
      <c r="BC50" s="41">
        <f t="shared" si="97"/>
        <v>0.48172661870503597</v>
      </c>
      <c r="BD50" s="41">
        <f t="shared" si="97"/>
        <v>0.48690647482014388</v>
      </c>
      <c r="BE50" s="41">
        <f t="shared" si="97"/>
        <v>0.49208633093525178</v>
      </c>
      <c r="BF50" s="41">
        <f t="shared" si="97"/>
        <v>0.49726618705035969</v>
      </c>
      <c r="BG50" s="41">
        <f t="shared" si="97"/>
        <v>0.50244604316546759</v>
      </c>
      <c r="BH50" s="41">
        <f t="shared" si="97"/>
        <v>0.50762589928057555</v>
      </c>
      <c r="BI50" s="41">
        <f t="shared" si="97"/>
        <v>0.51280575539568352</v>
      </c>
      <c r="BJ50" s="42">
        <f t="shared" si="97"/>
        <v>0.51798561151079137</v>
      </c>
      <c r="BO50" s="39">
        <v>44</v>
      </c>
      <c r="BP50" s="40">
        <f t="shared" si="98"/>
        <v>3.6991278776978418</v>
      </c>
      <c r="BQ50" s="41">
        <f t="shared" si="98"/>
        <v>3.7436956834532369</v>
      </c>
      <c r="BR50" s="41">
        <f t="shared" si="98"/>
        <v>3.7882634892086333</v>
      </c>
      <c r="BS50" s="41">
        <f t="shared" si="98"/>
        <v>3.8328312949640289</v>
      </c>
      <c r="BT50" s="41">
        <f t="shared" si="98"/>
        <v>3.8773991007194248</v>
      </c>
      <c r="BU50" s="41">
        <f t="shared" si="98"/>
        <v>3.9219669064748199</v>
      </c>
      <c r="BV50" s="41">
        <f t="shared" si="98"/>
        <v>3.9665347122302159</v>
      </c>
      <c r="BW50" s="41">
        <f t="shared" si="98"/>
        <v>4.011102517985611</v>
      </c>
      <c r="BX50" s="41">
        <f t="shared" si="98"/>
        <v>4.0556703237410074</v>
      </c>
      <c r="BY50" s="41">
        <f t="shared" si="98"/>
        <v>4.100238129496403</v>
      </c>
      <c r="BZ50" s="41">
        <f t="shared" si="99"/>
        <v>4.1448059352517985</v>
      </c>
      <c r="CA50" s="41">
        <f t="shared" si="99"/>
        <v>4.1893737410071941</v>
      </c>
      <c r="CB50" s="41">
        <f t="shared" si="99"/>
        <v>4.2339415467625896</v>
      </c>
      <c r="CC50" s="41">
        <f t="shared" si="99"/>
        <v>4.278509352517986</v>
      </c>
      <c r="CD50" s="41">
        <f t="shared" si="99"/>
        <v>4.3230771582733816</v>
      </c>
      <c r="CE50" s="41">
        <f t="shared" si="99"/>
        <v>4.3676449640287771</v>
      </c>
      <c r="CF50" s="41">
        <f t="shared" si="99"/>
        <v>4.4122127697841727</v>
      </c>
      <c r="CG50" s="42">
        <f t="shared" si="99"/>
        <v>4.4567805755395691</v>
      </c>
      <c r="CI50" s="39">
        <v>44</v>
      </c>
      <c r="CJ50" s="40">
        <f t="shared" si="95"/>
        <v>7.6348929768345331</v>
      </c>
      <c r="CK50" s="41">
        <f t="shared" si="100"/>
        <v>7.6348929768345331</v>
      </c>
      <c r="CL50" s="41">
        <f t="shared" si="100"/>
        <v>7.6348929768345331</v>
      </c>
      <c r="CM50" s="41">
        <f t="shared" si="100"/>
        <v>7.6348929768345331</v>
      </c>
      <c r="CN50" s="41">
        <f t="shared" si="100"/>
        <v>7.6348929768345331</v>
      </c>
      <c r="CO50" s="41">
        <f t="shared" si="100"/>
        <v>7.6348929768345331</v>
      </c>
      <c r="CP50" s="41">
        <f t="shared" si="100"/>
        <v>7.6348929768345331</v>
      </c>
      <c r="CQ50" s="41">
        <f t="shared" si="100"/>
        <v>7.6348929768345331</v>
      </c>
      <c r="CR50" s="41">
        <f t="shared" si="100"/>
        <v>7.6348929768345331</v>
      </c>
      <c r="CS50" s="41">
        <f t="shared" si="100"/>
        <v>7.6348929768345331</v>
      </c>
      <c r="CT50" s="41">
        <f t="shared" si="100"/>
        <v>7.6348929768345331</v>
      </c>
      <c r="CU50" s="41">
        <f t="shared" si="101"/>
        <v>7.6348929768345331</v>
      </c>
      <c r="CV50" s="41">
        <f t="shared" si="101"/>
        <v>7.6348929768345331</v>
      </c>
      <c r="CW50" s="41">
        <f t="shared" si="101"/>
        <v>7.6348929768345331</v>
      </c>
      <c r="CX50" s="41">
        <f t="shared" si="101"/>
        <v>7.6348929768345331</v>
      </c>
      <c r="CY50" s="41">
        <f t="shared" si="101"/>
        <v>7.6348929768345331</v>
      </c>
      <c r="CZ50" s="41">
        <f t="shared" si="101"/>
        <v>7.6348929768345331</v>
      </c>
      <c r="DA50" s="42">
        <f t="shared" si="101"/>
        <v>7.6348929768345331</v>
      </c>
    </row>
    <row r="51" spans="2:105" x14ac:dyDescent="0.25">
      <c r="B51" s="39">
        <v>45</v>
      </c>
      <c r="C51" s="40">
        <f t="shared" si="49"/>
        <v>8.5447241379310341</v>
      </c>
      <c r="D51" s="41">
        <f t="shared" si="50"/>
        <v>8.5447241379310341</v>
      </c>
      <c r="E51" s="41">
        <f t="shared" si="51"/>
        <v>8.5447241379310341</v>
      </c>
      <c r="F51" s="41">
        <f t="shared" si="52"/>
        <v>8.5447241379310341</v>
      </c>
      <c r="G51" s="41">
        <f t="shared" si="53"/>
        <v>8.5447241379310341</v>
      </c>
      <c r="H51" s="41">
        <f t="shared" si="54"/>
        <v>8.5447241379310341</v>
      </c>
      <c r="I51" s="41">
        <f t="shared" si="55"/>
        <v>8.5447241379310341</v>
      </c>
      <c r="J51" s="41">
        <f t="shared" si="56"/>
        <v>8.5447241379310341</v>
      </c>
      <c r="K51" s="41">
        <f t="shared" si="57"/>
        <v>8.5447241379310359</v>
      </c>
      <c r="L51" s="41">
        <f t="shared" si="58"/>
        <v>8.5447241379310341</v>
      </c>
      <c r="M51" s="41">
        <f t="shared" si="59"/>
        <v>8.5447241379310359</v>
      </c>
      <c r="N51" s="41">
        <f t="shared" si="60"/>
        <v>8.5447241379310324</v>
      </c>
      <c r="O51" s="41">
        <f t="shared" si="61"/>
        <v>8.5447241379310341</v>
      </c>
      <c r="P51" s="41">
        <f t="shared" si="62"/>
        <v>8.5447241379310341</v>
      </c>
      <c r="Q51" s="41">
        <f t="shared" si="63"/>
        <v>8.5447241379310341</v>
      </c>
      <c r="R51" s="41">
        <f t="shared" si="64"/>
        <v>8.5447241379310359</v>
      </c>
      <c r="S51" s="41">
        <f t="shared" si="65"/>
        <v>8.5447241379310324</v>
      </c>
      <c r="T51" s="42">
        <f t="shared" si="16"/>
        <v>8.5447241379310359</v>
      </c>
      <c r="V51" s="39">
        <v>45</v>
      </c>
      <c r="W51" s="40">
        <f t="shared" si="66"/>
        <v>17.758536207831323</v>
      </c>
      <c r="X51" s="41">
        <f t="shared" si="67"/>
        <v>17.547125062499997</v>
      </c>
      <c r="Y51" s="41">
        <f t="shared" si="68"/>
        <v>17.340688297058822</v>
      </c>
      <c r="Z51" s="41">
        <f t="shared" si="69"/>
        <v>17.13905238662791</v>
      </c>
      <c r="AA51" s="41">
        <f t="shared" si="70"/>
        <v>16.942051784482757</v>
      </c>
      <c r="AB51" s="41">
        <f t="shared" si="71"/>
        <v>16.74952846875</v>
      </c>
      <c r="AC51" s="41">
        <f t="shared" si="72"/>
        <v>16.561331519662922</v>
      </c>
      <c r="AD51" s="41">
        <f t="shared" si="73"/>
        <v>16.377316725</v>
      </c>
      <c r="AE51" s="41">
        <f t="shared" si="74"/>
        <v>16.197346211538463</v>
      </c>
      <c r="AF51" s="41">
        <f t="shared" si="75"/>
        <v>16.021288100543476</v>
      </c>
      <c r="AG51" s="41">
        <f t="shared" si="76"/>
        <v>15.849016185483872</v>
      </c>
      <c r="AH51" s="41">
        <f t="shared" si="77"/>
        <v>15.680409630319147</v>
      </c>
      <c r="AI51" s="41">
        <f t="shared" si="78"/>
        <v>15.515352686842105</v>
      </c>
      <c r="AJ51" s="41">
        <f t="shared" si="79"/>
        <v>15.353734429687501</v>
      </c>
      <c r="AK51" s="41">
        <f t="shared" si="80"/>
        <v>15.19544850773196</v>
      </c>
      <c r="AL51" s="41">
        <f t="shared" si="81"/>
        <v>15.040392910714285</v>
      </c>
      <c r="AM51" s="41">
        <f t="shared" si="82"/>
        <v>14.888469749999999</v>
      </c>
      <c r="AN51" s="42">
        <f t="shared" si="34"/>
        <v>14.739585052500001</v>
      </c>
      <c r="AR51" s="39">
        <v>45</v>
      </c>
      <c r="AS51" s="40">
        <f t="shared" si="96"/>
        <v>0.4336936936936937</v>
      </c>
      <c r="AT51" s="41">
        <f t="shared" si="96"/>
        <v>0.43891891891891893</v>
      </c>
      <c r="AU51" s="41">
        <f t="shared" si="96"/>
        <v>0.44414414414414416</v>
      </c>
      <c r="AV51" s="41">
        <f t="shared" si="96"/>
        <v>0.44936936936936933</v>
      </c>
      <c r="AW51" s="41">
        <f t="shared" si="96"/>
        <v>0.45459459459459461</v>
      </c>
      <c r="AX51" s="41">
        <f t="shared" si="96"/>
        <v>0.45981981981981984</v>
      </c>
      <c r="AY51" s="41">
        <f t="shared" si="96"/>
        <v>0.46504504504504507</v>
      </c>
      <c r="AZ51" s="41">
        <f t="shared" si="96"/>
        <v>0.47027027027027024</v>
      </c>
      <c r="BA51" s="41">
        <f t="shared" si="96"/>
        <v>0.47549549549549547</v>
      </c>
      <c r="BB51" s="41">
        <f t="shared" si="96"/>
        <v>0.48072072072072075</v>
      </c>
      <c r="BC51" s="41">
        <f t="shared" si="97"/>
        <v>0.48594594594594587</v>
      </c>
      <c r="BD51" s="41">
        <f t="shared" si="97"/>
        <v>0.49117117117117121</v>
      </c>
      <c r="BE51" s="41">
        <f t="shared" si="97"/>
        <v>0.49639639639639638</v>
      </c>
      <c r="BF51" s="41">
        <f t="shared" si="97"/>
        <v>0.50162162162162161</v>
      </c>
      <c r="BG51" s="41">
        <f t="shared" si="97"/>
        <v>0.50684684684684678</v>
      </c>
      <c r="BH51" s="41">
        <f t="shared" si="97"/>
        <v>0.51207207207207206</v>
      </c>
      <c r="BI51" s="41">
        <f t="shared" si="97"/>
        <v>0.51729729729729734</v>
      </c>
      <c r="BJ51" s="42">
        <f t="shared" si="97"/>
        <v>0.52252252252252251</v>
      </c>
      <c r="BO51" s="39">
        <v>45</v>
      </c>
      <c r="BP51" s="40">
        <f t="shared" si="98"/>
        <v>3.7057929729729731</v>
      </c>
      <c r="BQ51" s="41">
        <f t="shared" si="98"/>
        <v>3.7504410810810809</v>
      </c>
      <c r="BR51" s="41">
        <f t="shared" si="98"/>
        <v>3.7950891891891891</v>
      </c>
      <c r="BS51" s="41">
        <f t="shared" si="98"/>
        <v>3.839737297297297</v>
      </c>
      <c r="BT51" s="41">
        <f t="shared" si="98"/>
        <v>3.8843854054054057</v>
      </c>
      <c r="BU51" s="41">
        <f t="shared" si="98"/>
        <v>3.9290335135135135</v>
      </c>
      <c r="BV51" s="41">
        <f t="shared" si="98"/>
        <v>3.9736816216216218</v>
      </c>
      <c r="BW51" s="41">
        <f t="shared" si="98"/>
        <v>4.0183297297297296</v>
      </c>
      <c r="BX51" s="41">
        <f t="shared" si="98"/>
        <v>4.0629778378378383</v>
      </c>
      <c r="BY51" s="41">
        <f t="shared" si="98"/>
        <v>4.1076259459459461</v>
      </c>
      <c r="BZ51" s="41">
        <f t="shared" si="99"/>
        <v>4.1522740540540539</v>
      </c>
      <c r="CA51" s="41">
        <f t="shared" si="99"/>
        <v>4.1969221621621617</v>
      </c>
      <c r="CB51" s="41">
        <f t="shared" si="99"/>
        <v>4.2415702702702696</v>
      </c>
      <c r="CC51" s="41">
        <f t="shared" si="99"/>
        <v>4.2862183783783783</v>
      </c>
      <c r="CD51" s="41">
        <f t="shared" si="99"/>
        <v>4.3308664864864861</v>
      </c>
      <c r="CE51" s="41">
        <f t="shared" si="99"/>
        <v>4.3755145945945948</v>
      </c>
      <c r="CF51" s="41">
        <f t="shared" si="99"/>
        <v>4.4201627027027017</v>
      </c>
      <c r="CG51" s="42">
        <f t="shared" si="99"/>
        <v>4.4648108108108113</v>
      </c>
      <c r="CI51" s="39">
        <v>45</v>
      </c>
      <c r="CJ51" s="40">
        <f t="shared" si="95"/>
        <v>7.7017651625675674</v>
      </c>
      <c r="CK51" s="41">
        <f t="shared" si="100"/>
        <v>7.7017651625675674</v>
      </c>
      <c r="CL51" s="41">
        <f t="shared" si="100"/>
        <v>7.7017651625675674</v>
      </c>
      <c r="CM51" s="41">
        <f t="shared" si="100"/>
        <v>7.7017651625675674</v>
      </c>
      <c r="CN51" s="41">
        <f t="shared" si="100"/>
        <v>7.7017651625675674</v>
      </c>
      <c r="CO51" s="41">
        <f t="shared" si="100"/>
        <v>7.7017651625675674</v>
      </c>
      <c r="CP51" s="41">
        <f t="shared" si="100"/>
        <v>7.7017651625675674</v>
      </c>
      <c r="CQ51" s="41">
        <f t="shared" si="100"/>
        <v>7.7017651625675674</v>
      </c>
      <c r="CR51" s="41">
        <f t="shared" si="100"/>
        <v>7.7017651625675674</v>
      </c>
      <c r="CS51" s="41">
        <f t="shared" si="100"/>
        <v>7.7017651625675674</v>
      </c>
      <c r="CT51" s="41">
        <f t="shared" si="100"/>
        <v>7.7017651625675674</v>
      </c>
      <c r="CU51" s="41">
        <f t="shared" si="101"/>
        <v>7.7017651625675674</v>
      </c>
      <c r="CV51" s="41">
        <f t="shared" si="101"/>
        <v>7.7017651625675674</v>
      </c>
      <c r="CW51" s="41">
        <f t="shared" si="101"/>
        <v>7.7017651625675674</v>
      </c>
      <c r="CX51" s="41">
        <f t="shared" si="101"/>
        <v>7.7017651625675674</v>
      </c>
      <c r="CY51" s="41">
        <f t="shared" si="101"/>
        <v>7.7017651625675674</v>
      </c>
      <c r="CZ51" s="41">
        <f t="shared" si="101"/>
        <v>7.7017651625675674</v>
      </c>
      <c r="DA51" s="42">
        <f t="shared" si="101"/>
        <v>7.7017651625675674</v>
      </c>
    </row>
    <row r="52" spans="2:105" x14ac:dyDescent="0.25">
      <c r="B52" s="39">
        <v>46</v>
      </c>
      <c r="C52" s="40">
        <f t="shared" si="49"/>
        <v>8.4861986301369861</v>
      </c>
      <c r="D52" s="41">
        <f t="shared" si="50"/>
        <v>8.4861986301369861</v>
      </c>
      <c r="E52" s="41">
        <f t="shared" si="51"/>
        <v>8.4861986301369878</v>
      </c>
      <c r="F52" s="41">
        <f t="shared" si="52"/>
        <v>8.4861986301369861</v>
      </c>
      <c r="G52" s="41">
        <f t="shared" si="53"/>
        <v>8.4861986301369861</v>
      </c>
      <c r="H52" s="41">
        <f t="shared" si="54"/>
        <v>8.4861986301369861</v>
      </c>
      <c r="I52" s="41">
        <f t="shared" si="55"/>
        <v>8.4861986301369878</v>
      </c>
      <c r="J52" s="41">
        <f t="shared" si="56"/>
        <v>8.4861986301369861</v>
      </c>
      <c r="K52" s="41">
        <f t="shared" si="57"/>
        <v>8.4861986301369861</v>
      </c>
      <c r="L52" s="41">
        <f t="shared" si="58"/>
        <v>8.4861986301369861</v>
      </c>
      <c r="M52" s="41">
        <f t="shared" si="59"/>
        <v>8.4861986301369843</v>
      </c>
      <c r="N52" s="41">
        <f t="shared" si="60"/>
        <v>8.4861986301369861</v>
      </c>
      <c r="O52" s="41">
        <f t="shared" si="61"/>
        <v>8.4861986301369843</v>
      </c>
      <c r="P52" s="41">
        <f t="shared" si="62"/>
        <v>8.4861986301369843</v>
      </c>
      <c r="Q52" s="41">
        <f t="shared" si="63"/>
        <v>8.4861986301369878</v>
      </c>
      <c r="R52" s="41">
        <f t="shared" si="64"/>
        <v>8.4861986301369878</v>
      </c>
      <c r="S52" s="41">
        <f t="shared" si="65"/>
        <v>8.4861986301369843</v>
      </c>
      <c r="T52" s="42">
        <f t="shared" si="16"/>
        <v>8.4861986301369861</v>
      </c>
      <c r="V52" s="39">
        <v>46</v>
      </c>
      <c r="W52" s="40">
        <f t="shared" si="66"/>
        <v>17.758536207831327</v>
      </c>
      <c r="X52" s="41">
        <f t="shared" si="67"/>
        <v>17.547125062500001</v>
      </c>
      <c r="Y52" s="41">
        <f t="shared" si="68"/>
        <v>17.340688297058826</v>
      </c>
      <c r="Z52" s="41">
        <f t="shared" si="69"/>
        <v>17.139052386627906</v>
      </c>
      <c r="AA52" s="41">
        <f t="shared" si="70"/>
        <v>16.942051784482757</v>
      </c>
      <c r="AB52" s="41">
        <f t="shared" si="71"/>
        <v>16.74952846875</v>
      </c>
      <c r="AC52" s="41">
        <f t="shared" si="72"/>
        <v>16.561331519662922</v>
      </c>
      <c r="AD52" s="41">
        <f t="shared" si="73"/>
        <v>16.377316724999996</v>
      </c>
      <c r="AE52" s="41">
        <f t="shared" si="74"/>
        <v>16.197346211538459</v>
      </c>
      <c r="AF52" s="41">
        <f t="shared" si="75"/>
        <v>16.021288100543476</v>
      </c>
      <c r="AG52" s="41">
        <f t="shared" si="76"/>
        <v>15.849016185483871</v>
      </c>
      <c r="AH52" s="41">
        <f t="shared" si="77"/>
        <v>15.680409630319149</v>
      </c>
      <c r="AI52" s="41">
        <f t="shared" si="78"/>
        <v>15.515352686842103</v>
      </c>
      <c r="AJ52" s="41">
        <f t="shared" si="79"/>
        <v>15.353734429687497</v>
      </c>
      <c r="AK52" s="41">
        <f t="shared" si="80"/>
        <v>15.19544850773196</v>
      </c>
      <c r="AL52" s="41">
        <f t="shared" si="81"/>
        <v>15.040392910714287</v>
      </c>
      <c r="AM52" s="41">
        <f t="shared" si="82"/>
        <v>14.888469749999997</v>
      </c>
      <c r="AN52" s="42">
        <f t="shared" si="34"/>
        <v>14.739585052500001</v>
      </c>
      <c r="AR52" s="39">
        <v>46</v>
      </c>
      <c r="AS52" s="40">
        <f t="shared" si="96"/>
        <v>0.4374729241877256</v>
      </c>
      <c r="AT52" s="41">
        <f t="shared" si="96"/>
        <v>0.44274368231046929</v>
      </c>
      <c r="AU52" s="41">
        <f t="shared" si="96"/>
        <v>0.44801444043321292</v>
      </c>
      <c r="AV52" s="41">
        <f t="shared" si="96"/>
        <v>0.45328519855595667</v>
      </c>
      <c r="AW52" s="41">
        <f t="shared" si="96"/>
        <v>0.45855595667870036</v>
      </c>
      <c r="AX52" s="41">
        <f t="shared" si="96"/>
        <v>0.463826714801444</v>
      </c>
      <c r="AY52" s="41">
        <f t="shared" si="96"/>
        <v>0.46909747292418769</v>
      </c>
      <c r="AZ52" s="41">
        <f t="shared" si="96"/>
        <v>0.47436823104693143</v>
      </c>
      <c r="BA52" s="41">
        <f t="shared" si="96"/>
        <v>0.47963898916967507</v>
      </c>
      <c r="BB52" s="41">
        <f t="shared" si="96"/>
        <v>0.48490974729241876</v>
      </c>
      <c r="BC52" s="41">
        <f t="shared" si="97"/>
        <v>0.49018050541516239</v>
      </c>
      <c r="BD52" s="41">
        <f t="shared" si="97"/>
        <v>0.49545126353790608</v>
      </c>
      <c r="BE52" s="41">
        <f t="shared" si="97"/>
        <v>0.50072202166064983</v>
      </c>
      <c r="BF52" s="41">
        <f t="shared" si="97"/>
        <v>0.50599277978339352</v>
      </c>
      <c r="BG52" s="41">
        <f t="shared" si="97"/>
        <v>0.5112635379061371</v>
      </c>
      <c r="BH52" s="41">
        <f t="shared" si="97"/>
        <v>0.51653429602888079</v>
      </c>
      <c r="BI52" s="41">
        <f t="shared" si="97"/>
        <v>0.52180505415162459</v>
      </c>
      <c r="BJ52" s="42">
        <f t="shared" si="97"/>
        <v>0.52707581227436817</v>
      </c>
      <c r="BO52" s="39">
        <v>46</v>
      </c>
      <c r="BP52" s="40">
        <f t="shared" si="98"/>
        <v>3.7124821299638988</v>
      </c>
      <c r="BQ52" s="41">
        <f t="shared" si="98"/>
        <v>3.7572108303249094</v>
      </c>
      <c r="BR52" s="41">
        <f t="shared" si="98"/>
        <v>3.8019395306859205</v>
      </c>
      <c r="BS52" s="41">
        <f t="shared" si="98"/>
        <v>3.8466682310469311</v>
      </c>
      <c r="BT52" s="41">
        <f t="shared" si="98"/>
        <v>3.8913969314079422</v>
      </c>
      <c r="BU52" s="41">
        <f t="shared" si="98"/>
        <v>3.9361256317689524</v>
      </c>
      <c r="BV52" s="41">
        <f t="shared" si="98"/>
        <v>3.9808543321299639</v>
      </c>
      <c r="BW52" s="41">
        <f t="shared" si="98"/>
        <v>4.0255830324909745</v>
      </c>
      <c r="BX52" s="41">
        <f t="shared" si="98"/>
        <v>4.0703117328519856</v>
      </c>
      <c r="BY52" s="41">
        <f t="shared" si="98"/>
        <v>4.1150404332129957</v>
      </c>
      <c r="BZ52" s="41">
        <f t="shared" si="99"/>
        <v>4.1597691335740059</v>
      </c>
      <c r="CA52" s="41">
        <f t="shared" si="99"/>
        <v>4.2044978339350179</v>
      </c>
      <c r="CB52" s="41">
        <f t="shared" si="99"/>
        <v>4.249226534296028</v>
      </c>
      <c r="CC52" s="41">
        <f t="shared" si="99"/>
        <v>4.2939552346570391</v>
      </c>
      <c r="CD52" s="41">
        <f t="shared" si="99"/>
        <v>4.3386839350180502</v>
      </c>
      <c r="CE52" s="41">
        <f t="shared" si="99"/>
        <v>4.3834126353790612</v>
      </c>
      <c r="CF52" s="41">
        <f t="shared" si="99"/>
        <v>4.4281413357400714</v>
      </c>
      <c r="CG52" s="42">
        <f t="shared" si="99"/>
        <v>4.4728700361010825</v>
      </c>
      <c r="CI52" s="39">
        <v>46</v>
      </c>
      <c r="CJ52" s="40">
        <f t="shared" si="95"/>
        <v>7.7688787641335733</v>
      </c>
      <c r="CK52" s="41">
        <f t="shared" si="100"/>
        <v>7.7688787641335733</v>
      </c>
      <c r="CL52" s="41">
        <f t="shared" si="100"/>
        <v>7.7688787641335733</v>
      </c>
      <c r="CM52" s="41">
        <f t="shared" si="100"/>
        <v>7.7688787641335733</v>
      </c>
      <c r="CN52" s="41">
        <f t="shared" si="100"/>
        <v>7.7688787641335733</v>
      </c>
      <c r="CO52" s="41">
        <f t="shared" si="100"/>
        <v>7.7688787641335733</v>
      </c>
      <c r="CP52" s="41">
        <f t="shared" si="100"/>
        <v>7.7688787641335733</v>
      </c>
      <c r="CQ52" s="41">
        <f t="shared" si="100"/>
        <v>7.7688787641335733</v>
      </c>
      <c r="CR52" s="41">
        <f t="shared" si="100"/>
        <v>7.7688787641335733</v>
      </c>
      <c r="CS52" s="41">
        <f t="shared" si="100"/>
        <v>7.7688787641335733</v>
      </c>
      <c r="CT52" s="41">
        <f t="shared" si="100"/>
        <v>7.7688787641335733</v>
      </c>
      <c r="CU52" s="41">
        <f t="shared" si="101"/>
        <v>7.7688787641335733</v>
      </c>
      <c r="CV52" s="41">
        <f t="shared" si="101"/>
        <v>7.7688787641335733</v>
      </c>
      <c r="CW52" s="41">
        <f t="shared" si="101"/>
        <v>7.7688787641335733</v>
      </c>
      <c r="CX52" s="41">
        <f t="shared" si="101"/>
        <v>7.7688787641335733</v>
      </c>
      <c r="CY52" s="41">
        <f t="shared" si="101"/>
        <v>7.7688787641335733</v>
      </c>
      <c r="CZ52" s="41">
        <f t="shared" si="101"/>
        <v>7.7688787641335733</v>
      </c>
      <c r="DA52" s="42">
        <f t="shared" si="101"/>
        <v>7.7688787641335733</v>
      </c>
    </row>
    <row r="53" spans="2:105" x14ac:dyDescent="0.25">
      <c r="B53" s="39">
        <v>47</v>
      </c>
      <c r="C53" s="40">
        <f t="shared" ref="C53:Q56" si="102">(BP53/AS53)</f>
        <v>8.4284693877551025</v>
      </c>
      <c r="D53" s="41">
        <f t="shared" si="102"/>
        <v>8.4284693877551007</v>
      </c>
      <c r="E53" s="41">
        <f t="shared" si="102"/>
        <v>8.4284693877551007</v>
      </c>
      <c r="F53" s="41">
        <f t="shared" si="102"/>
        <v>8.4284693877551007</v>
      </c>
      <c r="G53" s="41">
        <f t="shared" si="102"/>
        <v>8.4284693877551025</v>
      </c>
      <c r="H53" s="41">
        <f t="shared" si="102"/>
        <v>8.4284693877551007</v>
      </c>
      <c r="I53" s="41">
        <f t="shared" si="102"/>
        <v>8.4284693877551025</v>
      </c>
      <c r="J53" s="41">
        <f t="shared" si="102"/>
        <v>8.4284693877551007</v>
      </c>
      <c r="K53" s="41">
        <f t="shared" si="102"/>
        <v>8.4284693877551025</v>
      </c>
      <c r="L53" s="41">
        <f t="shared" si="102"/>
        <v>8.4284693877551007</v>
      </c>
      <c r="M53" s="41">
        <f t="shared" si="102"/>
        <v>8.4284693877551007</v>
      </c>
      <c r="N53" s="41">
        <f t="shared" si="102"/>
        <v>8.4284693877551007</v>
      </c>
      <c r="O53" s="41">
        <f t="shared" si="102"/>
        <v>8.4284693877551007</v>
      </c>
      <c r="P53" s="41">
        <f t="shared" si="102"/>
        <v>8.4284693877551007</v>
      </c>
      <c r="Q53" s="41">
        <f t="shared" si="102"/>
        <v>8.4284693877551007</v>
      </c>
      <c r="R53" s="41">
        <f t="shared" ref="R53:R56" si="103">(CE53/BH53)</f>
        <v>8.4284693877551025</v>
      </c>
      <c r="S53" s="41">
        <f t="shared" si="65"/>
        <v>8.4284693877551025</v>
      </c>
      <c r="T53" s="42">
        <f t="shared" si="16"/>
        <v>8.4284693877551007</v>
      </c>
      <c r="V53" s="39">
        <v>47</v>
      </c>
      <c r="W53" s="40">
        <f t="shared" ref="W53:AK56" si="104">(CJ53/AS53)</f>
        <v>17.758536207831327</v>
      </c>
      <c r="X53" s="41">
        <f t="shared" si="104"/>
        <v>17.547125062500001</v>
      </c>
      <c r="Y53" s="41">
        <f t="shared" si="104"/>
        <v>17.340688297058822</v>
      </c>
      <c r="Z53" s="41">
        <f t="shared" si="104"/>
        <v>17.13905238662791</v>
      </c>
      <c r="AA53" s="41">
        <f t="shared" si="104"/>
        <v>16.942051784482761</v>
      </c>
      <c r="AB53" s="41">
        <f t="shared" si="104"/>
        <v>16.74952846875</v>
      </c>
      <c r="AC53" s="41">
        <f t="shared" si="104"/>
        <v>16.561331519662922</v>
      </c>
      <c r="AD53" s="41">
        <f t="shared" si="104"/>
        <v>16.377316725000004</v>
      </c>
      <c r="AE53" s="41">
        <f t="shared" si="104"/>
        <v>16.197346211538463</v>
      </c>
      <c r="AF53" s="41">
        <f t="shared" si="104"/>
        <v>16.02128810054348</v>
      </c>
      <c r="AG53" s="41">
        <f t="shared" si="104"/>
        <v>15.849016185483872</v>
      </c>
      <c r="AH53" s="41">
        <f t="shared" si="104"/>
        <v>15.680409630319151</v>
      </c>
      <c r="AI53" s="41">
        <f t="shared" si="104"/>
        <v>15.515352686842109</v>
      </c>
      <c r="AJ53" s="41">
        <f t="shared" si="104"/>
        <v>15.353734429687499</v>
      </c>
      <c r="AK53" s="41">
        <f t="shared" si="104"/>
        <v>15.195448507731962</v>
      </c>
      <c r="AL53" s="41">
        <f t="shared" ref="AL53:AL56" si="105">(CY53/BH53)</f>
        <v>15.040392910714289</v>
      </c>
      <c r="AM53" s="41">
        <f t="shared" si="82"/>
        <v>14.888469750000002</v>
      </c>
      <c r="AN53" s="42">
        <f t="shared" si="34"/>
        <v>14.739585052500003</v>
      </c>
      <c r="AR53" s="39">
        <v>47</v>
      </c>
      <c r="AS53" s="40">
        <f t="shared" si="96"/>
        <v>0.44126582278481008</v>
      </c>
      <c r="AT53" s="41">
        <f t="shared" si="96"/>
        <v>0.44658227848101262</v>
      </c>
      <c r="AU53" s="41">
        <f t="shared" si="96"/>
        <v>0.45189873417721521</v>
      </c>
      <c r="AV53" s="41">
        <f t="shared" si="96"/>
        <v>0.45721518987341769</v>
      </c>
      <c r="AW53" s="41">
        <f t="shared" si="96"/>
        <v>0.46253164556962023</v>
      </c>
      <c r="AX53" s="41">
        <f t="shared" si="96"/>
        <v>0.46784810126582277</v>
      </c>
      <c r="AY53" s="41">
        <f t="shared" si="96"/>
        <v>0.47316455696202531</v>
      </c>
      <c r="AZ53" s="41">
        <f t="shared" si="96"/>
        <v>0.47848101265822779</v>
      </c>
      <c r="BA53" s="41">
        <f t="shared" si="96"/>
        <v>0.48379746835443038</v>
      </c>
      <c r="BB53" s="41">
        <f t="shared" si="96"/>
        <v>0.48911392405063292</v>
      </c>
      <c r="BC53" s="41">
        <f t="shared" si="97"/>
        <v>0.4944303797468354</v>
      </c>
      <c r="BD53" s="41">
        <f t="shared" si="97"/>
        <v>0.49974683544303794</v>
      </c>
      <c r="BE53" s="41">
        <f t="shared" si="97"/>
        <v>0.50506329113924042</v>
      </c>
      <c r="BF53" s="41">
        <f t="shared" si="97"/>
        <v>0.51037974683544307</v>
      </c>
      <c r="BG53" s="41">
        <f t="shared" si="97"/>
        <v>0.5156962025316455</v>
      </c>
      <c r="BH53" s="41">
        <f t="shared" si="97"/>
        <v>0.52101265822784804</v>
      </c>
      <c r="BI53" s="41">
        <f t="shared" si="97"/>
        <v>0.52632911392405057</v>
      </c>
      <c r="BJ53" s="42">
        <f t="shared" si="97"/>
        <v>0.53164556962025311</v>
      </c>
      <c r="BO53" s="39">
        <v>47</v>
      </c>
      <c r="BP53" s="40">
        <f t="shared" si="98"/>
        <v>3.7191954792043398</v>
      </c>
      <c r="BQ53" s="41">
        <f t="shared" si="98"/>
        <v>3.7640050632911386</v>
      </c>
      <c r="BR53" s="41">
        <f t="shared" si="98"/>
        <v>3.8088146473779383</v>
      </c>
      <c r="BS53" s="41">
        <f t="shared" si="98"/>
        <v>3.8536242314647371</v>
      </c>
      <c r="BT53" s="41">
        <f t="shared" si="98"/>
        <v>3.8984338155515372</v>
      </c>
      <c r="BU53" s="41">
        <f t="shared" si="98"/>
        <v>3.9432433996383356</v>
      </c>
      <c r="BV53" s="41">
        <f t="shared" si="98"/>
        <v>3.9880529837251357</v>
      </c>
      <c r="BW53" s="41">
        <f t="shared" si="98"/>
        <v>4.0328625678119341</v>
      </c>
      <c r="BX53" s="41">
        <f t="shared" si="98"/>
        <v>4.0776721518987342</v>
      </c>
      <c r="BY53" s="41">
        <f t="shared" si="98"/>
        <v>4.1224817359855326</v>
      </c>
      <c r="BZ53" s="41">
        <f t="shared" si="99"/>
        <v>4.1672913200723318</v>
      </c>
      <c r="CA53" s="41">
        <f t="shared" si="99"/>
        <v>4.2121009041591311</v>
      </c>
      <c r="CB53" s="41">
        <f t="shared" si="99"/>
        <v>4.2569104882459303</v>
      </c>
      <c r="CC53" s="41">
        <f t="shared" si="99"/>
        <v>4.3017200723327305</v>
      </c>
      <c r="CD53" s="41">
        <f t="shared" si="99"/>
        <v>4.3465296564195288</v>
      </c>
      <c r="CE53" s="41">
        <f t="shared" si="99"/>
        <v>4.391339240506329</v>
      </c>
      <c r="CF53" s="41">
        <f t="shared" si="99"/>
        <v>4.4361488245931282</v>
      </c>
      <c r="CG53" s="42">
        <f t="shared" si="99"/>
        <v>4.4809584086799266</v>
      </c>
      <c r="CI53" s="39">
        <v>47</v>
      </c>
      <c r="CJ53" s="40">
        <f t="shared" si="95"/>
        <v>7.836235091202532</v>
      </c>
      <c r="CK53" s="41">
        <f t="shared" si="100"/>
        <v>7.836235091202532</v>
      </c>
      <c r="CL53" s="41">
        <f t="shared" si="100"/>
        <v>7.836235091202532</v>
      </c>
      <c r="CM53" s="41">
        <f t="shared" si="100"/>
        <v>7.836235091202532</v>
      </c>
      <c r="CN53" s="41">
        <f t="shared" si="100"/>
        <v>7.836235091202532</v>
      </c>
      <c r="CO53" s="41">
        <f t="shared" si="100"/>
        <v>7.836235091202532</v>
      </c>
      <c r="CP53" s="41">
        <f t="shared" si="100"/>
        <v>7.836235091202532</v>
      </c>
      <c r="CQ53" s="41">
        <f t="shared" si="100"/>
        <v>7.836235091202532</v>
      </c>
      <c r="CR53" s="41">
        <f t="shared" si="100"/>
        <v>7.836235091202532</v>
      </c>
      <c r="CS53" s="41">
        <f t="shared" si="100"/>
        <v>7.836235091202532</v>
      </c>
      <c r="CT53" s="41">
        <f t="shared" si="100"/>
        <v>7.836235091202532</v>
      </c>
      <c r="CU53" s="41">
        <f t="shared" si="101"/>
        <v>7.836235091202532</v>
      </c>
      <c r="CV53" s="41">
        <f t="shared" si="101"/>
        <v>7.836235091202532</v>
      </c>
      <c r="CW53" s="41">
        <f t="shared" si="101"/>
        <v>7.836235091202532</v>
      </c>
      <c r="CX53" s="41">
        <f t="shared" si="101"/>
        <v>7.836235091202532</v>
      </c>
      <c r="CY53" s="41">
        <f t="shared" si="101"/>
        <v>7.836235091202532</v>
      </c>
      <c r="CZ53" s="41">
        <f t="shared" si="101"/>
        <v>7.836235091202532</v>
      </c>
      <c r="DA53" s="42">
        <f t="shared" si="101"/>
        <v>7.836235091202532</v>
      </c>
    </row>
    <row r="54" spans="2:105" x14ac:dyDescent="0.25">
      <c r="B54" s="39">
        <v>48</v>
      </c>
      <c r="C54" s="40">
        <f t="shared" si="102"/>
        <v>8.3715202702702705</v>
      </c>
      <c r="D54" s="41">
        <f t="shared" si="102"/>
        <v>8.3715202702702705</v>
      </c>
      <c r="E54" s="41">
        <f t="shared" si="102"/>
        <v>8.3715202702702705</v>
      </c>
      <c r="F54" s="41">
        <f t="shared" si="102"/>
        <v>8.3715202702702705</v>
      </c>
      <c r="G54" s="41">
        <f t="shared" si="102"/>
        <v>8.3715202702702705</v>
      </c>
      <c r="H54" s="41">
        <f t="shared" si="102"/>
        <v>8.3715202702702687</v>
      </c>
      <c r="I54" s="41">
        <f t="shared" si="102"/>
        <v>8.3715202702702705</v>
      </c>
      <c r="J54" s="41">
        <f t="shared" si="102"/>
        <v>8.3715202702702687</v>
      </c>
      <c r="K54" s="41">
        <f t="shared" si="102"/>
        <v>8.3715202702702705</v>
      </c>
      <c r="L54" s="41">
        <f t="shared" si="102"/>
        <v>8.3715202702702687</v>
      </c>
      <c r="M54" s="41">
        <f t="shared" si="102"/>
        <v>8.3715202702702705</v>
      </c>
      <c r="N54" s="41">
        <f t="shared" si="102"/>
        <v>8.3715202702702705</v>
      </c>
      <c r="O54" s="41">
        <f t="shared" si="102"/>
        <v>8.3715202702702687</v>
      </c>
      <c r="P54" s="41">
        <f t="shared" si="102"/>
        <v>8.3715202702702705</v>
      </c>
      <c r="Q54" s="41">
        <f t="shared" si="102"/>
        <v>8.3715202702702705</v>
      </c>
      <c r="R54" s="41">
        <f t="shared" si="103"/>
        <v>8.3715202702702705</v>
      </c>
      <c r="S54" s="41">
        <f t="shared" si="65"/>
        <v>8.3715202702702669</v>
      </c>
      <c r="T54" s="42">
        <f t="shared" si="16"/>
        <v>8.3715202702702705</v>
      </c>
      <c r="V54" s="39">
        <v>48</v>
      </c>
      <c r="W54" s="40">
        <f t="shared" si="104"/>
        <v>17.758536207831334</v>
      </c>
      <c r="X54" s="41">
        <f t="shared" si="104"/>
        <v>17.547125062500008</v>
      </c>
      <c r="Y54" s="41">
        <f t="shared" si="104"/>
        <v>17.340688297058829</v>
      </c>
      <c r="Z54" s="41">
        <f t="shared" si="104"/>
        <v>17.139052386627913</v>
      </c>
      <c r="AA54" s="41">
        <f t="shared" si="104"/>
        <v>16.942051784482764</v>
      </c>
      <c r="AB54" s="41">
        <f t="shared" si="104"/>
        <v>16.749528468750004</v>
      </c>
      <c r="AC54" s="41">
        <f t="shared" si="104"/>
        <v>16.561331519662929</v>
      </c>
      <c r="AD54" s="41">
        <f t="shared" si="104"/>
        <v>16.377316725000004</v>
      </c>
      <c r="AE54" s="41">
        <f t="shared" si="104"/>
        <v>16.197346211538466</v>
      </c>
      <c r="AF54" s="41">
        <f t="shared" si="104"/>
        <v>16.021288100543483</v>
      </c>
      <c r="AG54" s="41">
        <f t="shared" si="104"/>
        <v>15.849016185483878</v>
      </c>
      <c r="AH54" s="41">
        <f t="shared" si="104"/>
        <v>15.680409630319154</v>
      </c>
      <c r="AI54" s="41">
        <f t="shared" si="104"/>
        <v>15.51535268684211</v>
      </c>
      <c r="AJ54" s="41">
        <f t="shared" si="104"/>
        <v>15.353734429687506</v>
      </c>
      <c r="AK54" s="41">
        <f t="shared" si="104"/>
        <v>15.195448507731966</v>
      </c>
      <c r="AL54" s="41">
        <f t="shared" si="105"/>
        <v>15.040392910714292</v>
      </c>
      <c r="AM54" s="41">
        <f t="shared" si="82"/>
        <v>14.888469750000004</v>
      </c>
      <c r="AN54" s="42">
        <f t="shared" si="34"/>
        <v>14.739585052500004</v>
      </c>
      <c r="AR54" s="39">
        <v>48</v>
      </c>
      <c r="AS54" s="40">
        <f t="shared" si="96"/>
        <v>0.44507246376811593</v>
      </c>
      <c r="AT54" s="41">
        <f t="shared" si="96"/>
        <v>0.45043478260869563</v>
      </c>
      <c r="AU54" s="41">
        <f t="shared" si="96"/>
        <v>0.45579710144927538</v>
      </c>
      <c r="AV54" s="41">
        <f t="shared" si="96"/>
        <v>0.46115942028985507</v>
      </c>
      <c r="AW54" s="41">
        <f t="shared" si="96"/>
        <v>0.46652173913043482</v>
      </c>
      <c r="AX54" s="41">
        <f t="shared" si="96"/>
        <v>0.47188405797101451</v>
      </c>
      <c r="AY54" s="41">
        <f t="shared" si="96"/>
        <v>0.47724637681159421</v>
      </c>
      <c r="AZ54" s="41">
        <f t="shared" si="96"/>
        <v>0.48260869565217396</v>
      </c>
      <c r="BA54" s="41">
        <f t="shared" si="96"/>
        <v>0.48797101449275365</v>
      </c>
      <c r="BB54" s="41">
        <f t="shared" si="96"/>
        <v>0.4933333333333334</v>
      </c>
      <c r="BC54" s="41">
        <f t="shared" si="97"/>
        <v>0.49869565217391304</v>
      </c>
      <c r="BD54" s="41">
        <f t="shared" si="97"/>
        <v>0.50405797101449279</v>
      </c>
      <c r="BE54" s="41">
        <f t="shared" si="97"/>
        <v>0.50942028985507248</v>
      </c>
      <c r="BF54" s="41">
        <f t="shared" si="97"/>
        <v>0.51478260869565218</v>
      </c>
      <c r="BG54" s="41">
        <f t="shared" si="97"/>
        <v>0.52014492753623187</v>
      </c>
      <c r="BH54" s="41">
        <f t="shared" si="97"/>
        <v>0.52550724637681157</v>
      </c>
      <c r="BI54" s="41">
        <f t="shared" si="97"/>
        <v>0.53086956521739137</v>
      </c>
      <c r="BJ54" s="42">
        <f t="shared" si="97"/>
        <v>0.53623188405797106</v>
      </c>
      <c r="BO54" s="39">
        <v>48</v>
      </c>
      <c r="BP54" s="40">
        <f t="shared" si="98"/>
        <v>3.725933152173913</v>
      </c>
      <c r="BQ54" s="41">
        <f t="shared" si="98"/>
        <v>3.7708239130434782</v>
      </c>
      <c r="BR54" s="41">
        <f t="shared" si="98"/>
        <v>3.8157146739130439</v>
      </c>
      <c r="BS54" s="41">
        <f t="shared" si="98"/>
        <v>3.8606054347826086</v>
      </c>
      <c r="BT54" s="41">
        <f t="shared" si="98"/>
        <v>3.9054961956521743</v>
      </c>
      <c r="BU54" s="41">
        <f t="shared" si="98"/>
        <v>3.9503869565217387</v>
      </c>
      <c r="BV54" s="41">
        <f t="shared" si="98"/>
        <v>3.9952777173913048</v>
      </c>
      <c r="BW54" s="41">
        <f t="shared" si="98"/>
        <v>4.0401684782608696</v>
      </c>
      <c r="BX54" s="41">
        <f t="shared" si="98"/>
        <v>4.0850592391304348</v>
      </c>
      <c r="BY54" s="41">
        <f t="shared" si="98"/>
        <v>4.12995</v>
      </c>
      <c r="BZ54" s="41">
        <f t="shared" si="99"/>
        <v>4.1748407608695652</v>
      </c>
      <c r="CA54" s="41">
        <f t="shared" si="99"/>
        <v>4.2197315217391305</v>
      </c>
      <c r="CB54" s="41">
        <f t="shared" si="99"/>
        <v>4.2646222826086948</v>
      </c>
      <c r="CC54" s="41">
        <f t="shared" si="99"/>
        <v>4.3095130434782609</v>
      </c>
      <c r="CD54" s="41">
        <f t="shared" si="99"/>
        <v>4.3544038043478261</v>
      </c>
      <c r="CE54" s="41">
        <f t="shared" si="99"/>
        <v>4.3992945652173914</v>
      </c>
      <c r="CF54" s="41">
        <f t="shared" si="99"/>
        <v>4.4441853260869557</v>
      </c>
      <c r="CG54" s="42">
        <f t="shared" si="99"/>
        <v>4.4890760869565218</v>
      </c>
      <c r="CI54" s="39">
        <v>48</v>
      </c>
      <c r="CJ54" s="40">
        <f t="shared" si="95"/>
        <v>7.9038354629347856</v>
      </c>
      <c r="CK54" s="41">
        <f t="shared" si="100"/>
        <v>7.9038354629347856</v>
      </c>
      <c r="CL54" s="41">
        <f t="shared" si="100"/>
        <v>7.9038354629347856</v>
      </c>
      <c r="CM54" s="41">
        <f t="shared" si="100"/>
        <v>7.9038354629347856</v>
      </c>
      <c r="CN54" s="41">
        <f t="shared" si="100"/>
        <v>7.9038354629347856</v>
      </c>
      <c r="CO54" s="41">
        <f t="shared" si="100"/>
        <v>7.9038354629347856</v>
      </c>
      <c r="CP54" s="41">
        <f t="shared" si="100"/>
        <v>7.9038354629347856</v>
      </c>
      <c r="CQ54" s="41">
        <f t="shared" si="100"/>
        <v>7.9038354629347856</v>
      </c>
      <c r="CR54" s="41">
        <f t="shared" si="100"/>
        <v>7.9038354629347856</v>
      </c>
      <c r="CS54" s="41">
        <f t="shared" si="100"/>
        <v>7.9038354629347856</v>
      </c>
      <c r="CT54" s="41">
        <f t="shared" si="100"/>
        <v>7.9038354629347856</v>
      </c>
      <c r="CU54" s="41">
        <f t="shared" si="101"/>
        <v>7.9038354629347856</v>
      </c>
      <c r="CV54" s="41">
        <f t="shared" si="101"/>
        <v>7.9038354629347856</v>
      </c>
      <c r="CW54" s="41">
        <f t="shared" si="101"/>
        <v>7.9038354629347856</v>
      </c>
      <c r="CX54" s="41">
        <f t="shared" si="101"/>
        <v>7.9038354629347856</v>
      </c>
      <c r="CY54" s="41">
        <f t="shared" si="101"/>
        <v>7.9038354629347856</v>
      </c>
      <c r="CZ54" s="41">
        <f t="shared" si="101"/>
        <v>7.9038354629347856</v>
      </c>
      <c r="DA54" s="42">
        <f t="shared" si="101"/>
        <v>7.9038354629347856</v>
      </c>
    </row>
    <row r="55" spans="2:105" x14ac:dyDescent="0.25">
      <c r="B55" s="39">
        <v>49</v>
      </c>
      <c r="C55" s="40">
        <f t="shared" si="102"/>
        <v>8.3153355704697987</v>
      </c>
      <c r="D55" s="41">
        <f t="shared" si="102"/>
        <v>8.3153355704697969</v>
      </c>
      <c r="E55" s="41">
        <f t="shared" si="102"/>
        <v>8.3153355704697987</v>
      </c>
      <c r="F55" s="41">
        <f t="shared" si="102"/>
        <v>8.3153355704697987</v>
      </c>
      <c r="G55" s="41">
        <f t="shared" si="102"/>
        <v>8.3153355704697987</v>
      </c>
      <c r="H55" s="41">
        <f t="shared" si="102"/>
        <v>8.3153355704697969</v>
      </c>
      <c r="I55" s="41">
        <f t="shared" si="102"/>
        <v>8.3153355704697987</v>
      </c>
      <c r="J55" s="41">
        <f t="shared" si="102"/>
        <v>8.3153355704697987</v>
      </c>
      <c r="K55" s="41">
        <f t="shared" si="102"/>
        <v>8.3153355704697987</v>
      </c>
      <c r="L55" s="41">
        <f t="shared" si="102"/>
        <v>8.3153355704697987</v>
      </c>
      <c r="M55" s="41">
        <f t="shared" si="102"/>
        <v>8.3153355704697987</v>
      </c>
      <c r="N55" s="41">
        <f t="shared" si="102"/>
        <v>8.3153355704698004</v>
      </c>
      <c r="O55" s="41">
        <f t="shared" si="102"/>
        <v>8.3153355704697987</v>
      </c>
      <c r="P55" s="41">
        <f t="shared" si="102"/>
        <v>8.3153355704697987</v>
      </c>
      <c r="Q55" s="41">
        <f t="shared" si="102"/>
        <v>8.3153355704697987</v>
      </c>
      <c r="R55" s="41">
        <f t="shared" si="103"/>
        <v>8.3153355704697987</v>
      </c>
      <c r="S55" s="41">
        <f t="shared" si="65"/>
        <v>8.3153355704697987</v>
      </c>
      <c r="T55" s="42">
        <f t="shared" si="16"/>
        <v>8.3153355704697987</v>
      </c>
      <c r="V55" s="39">
        <v>49</v>
      </c>
      <c r="W55" s="40">
        <f t="shared" si="104"/>
        <v>17.75853620783133</v>
      </c>
      <c r="X55" s="41">
        <f t="shared" si="104"/>
        <v>17.547125062500005</v>
      </c>
      <c r="Y55" s="41">
        <f t="shared" si="104"/>
        <v>17.340688297058829</v>
      </c>
      <c r="Z55" s="41">
        <f t="shared" si="104"/>
        <v>17.139052386627913</v>
      </c>
      <c r="AA55" s="41">
        <f t="shared" si="104"/>
        <v>16.942051784482764</v>
      </c>
      <c r="AB55" s="41">
        <f t="shared" si="104"/>
        <v>16.749528468750004</v>
      </c>
      <c r="AC55" s="41">
        <f t="shared" si="104"/>
        <v>16.561331519662925</v>
      </c>
      <c r="AD55" s="41">
        <f t="shared" si="104"/>
        <v>16.377316725000004</v>
      </c>
      <c r="AE55" s="41">
        <f t="shared" si="104"/>
        <v>16.197346211538463</v>
      </c>
      <c r="AF55" s="41">
        <f t="shared" si="104"/>
        <v>16.021288100543483</v>
      </c>
      <c r="AG55" s="41">
        <f t="shared" si="104"/>
        <v>15.849016185483876</v>
      </c>
      <c r="AH55" s="41">
        <f t="shared" si="104"/>
        <v>15.680409630319156</v>
      </c>
      <c r="AI55" s="41">
        <f t="shared" si="104"/>
        <v>15.515352686842109</v>
      </c>
      <c r="AJ55" s="41">
        <f t="shared" si="104"/>
        <v>15.353734429687504</v>
      </c>
      <c r="AK55" s="41">
        <f t="shared" si="104"/>
        <v>15.195448507731962</v>
      </c>
      <c r="AL55" s="41">
        <f t="shared" si="105"/>
        <v>15.040392910714289</v>
      </c>
      <c r="AM55" s="41">
        <f t="shared" si="82"/>
        <v>14.888469750000004</v>
      </c>
      <c r="AN55" s="42">
        <f t="shared" si="34"/>
        <v>14.739585052500003</v>
      </c>
      <c r="AR55" s="39">
        <v>49</v>
      </c>
      <c r="AS55" s="40">
        <f t="shared" si="96"/>
        <v>0.44889292196007258</v>
      </c>
      <c r="AT55" s="41">
        <f t="shared" si="96"/>
        <v>0.45430127041742291</v>
      </c>
      <c r="AU55" s="41">
        <f t="shared" si="96"/>
        <v>0.45970961887477313</v>
      </c>
      <c r="AV55" s="41">
        <f t="shared" si="96"/>
        <v>0.46511796733212341</v>
      </c>
      <c r="AW55" s="41">
        <f t="shared" si="96"/>
        <v>0.47052631578947368</v>
      </c>
      <c r="AX55" s="41">
        <f t="shared" si="96"/>
        <v>0.47593466424682396</v>
      </c>
      <c r="AY55" s="41">
        <f t="shared" si="96"/>
        <v>0.48134301270417429</v>
      </c>
      <c r="AZ55" s="41">
        <f t="shared" si="96"/>
        <v>0.48675136116152451</v>
      </c>
      <c r="BA55" s="41">
        <f t="shared" si="96"/>
        <v>0.49215970961887484</v>
      </c>
      <c r="BB55" s="41">
        <f t="shared" si="96"/>
        <v>0.49756805807622506</v>
      </c>
      <c r="BC55" s="41">
        <f t="shared" si="97"/>
        <v>0.50297640653357534</v>
      </c>
      <c r="BD55" s="41">
        <f t="shared" si="97"/>
        <v>0.5083847549909255</v>
      </c>
      <c r="BE55" s="41">
        <f t="shared" si="97"/>
        <v>0.51379310344827589</v>
      </c>
      <c r="BF55" s="41">
        <f t="shared" si="97"/>
        <v>0.51920145190562617</v>
      </c>
      <c r="BG55" s="41">
        <f t="shared" si="97"/>
        <v>0.52460980036297644</v>
      </c>
      <c r="BH55" s="41">
        <f t="shared" si="97"/>
        <v>0.53001814882032672</v>
      </c>
      <c r="BI55" s="41">
        <f t="shared" si="97"/>
        <v>0.53542649727767699</v>
      </c>
      <c r="BJ55" s="42">
        <f t="shared" si="97"/>
        <v>0.54083484573502727</v>
      </c>
      <c r="BO55" s="39">
        <v>49</v>
      </c>
      <c r="BP55" s="40">
        <f t="shared" si="98"/>
        <v>3.7326952813067149</v>
      </c>
      <c r="BQ55" s="41">
        <f t="shared" si="98"/>
        <v>3.7776675136116147</v>
      </c>
      <c r="BR55" s="41">
        <f t="shared" si="98"/>
        <v>3.8226397459165153</v>
      </c>
      <c r="BS55" s="41">
        <f t="shared" si="98"/>
        <v>3.8676119782214156</v>
      </c>
      <c r="BT55" s="41">
        <f t="shared" si="98"/>
        <v>3.9125842105263158</v>
      </c>
      <c r="BU55" s="41">
        <f t="shared" si="98"/>
        <v>3.9575564428312155</v>
      </c>
      <c r="BV55" s="41">
        <f t="shared" si="98"/>
        <v>4.0025286751361167</v>
      </c>
      <c r="BW55" s="41">
        <f t="shared" si="98"/>
        <v>4.047500907441016</v>
      </c>
      <c r="BX55" s="41">
        <f t="shared" si="98"/>
        <v>4.0924731397459171</v>
      </c>
      <c r="BY55" s="41">
        <f t="shared" si="98"/>
        <v>4.1374453720508164</v>
      </c>
      <c r="BZ55" s="41">
        <f t="shared" si="99"/>
        <v>4.1824176043557166</v>
      </c>
      <c r="CA55" s="41">
        <f t="shared" si="99"/>
        <v>4.2273898366606169</v>
      </c>
      <c r="CB55" s="41">
        <f t="shared" si="99"/>
        <v>4.2723620689655171</v>
      </c>
      <c r="CC55" s="41">
        <f t="shared" si="99"/>
        <v>4.3173343012704173</v>
      </c>
      <c r="CD55" s="41">
        <f t="shared" si="99"/>
        <v>4.3623065335753175</v>
      </c>
      <c r="CE55" s="41">
        <f t="shared" si="99"/>
        <v>4.4072787658802177</v>
      </c>
      <c r="CF55" s="41">
        <f t="shared" si="99"/>
        <v>4.4522509981851179</v>
      </c>
      <c r="CG55" s="42">
        <f t="shared" si="99"/>
        <v>4.4972232304900182</v>
      </c>
      <c r="CI55" s="39">
        <v>49</v>
      </c>
      <c r="CJ55" s="40">
        <f t="shared" si="95"/>
        <v>7.9716812080671531</v>
      </c>
      <c r="CK55" s="41">
        <f t="shared" si="100"/>
        <v>7.9716812080671531</v>
      </c>
      <c r="CL55" s="41">
        <f t="shared" si="100"/>
        <v>7.9716812080671531</v>
      </c>
      <c r="CM55" s="41">
        <f t="shared" si="100"/>
        <v>7.9716812080671531</v>
      </c>
      <c r="CN55" s="41">
        <f t="shared" si="100"/>
        <v>7.9716812080671531</v>
      </c>
      <c r="CO55" s="41">
        <f t="shared" si="100"/>
        <v>7.9716812080671531</v>
      </c>
      <c r="CP55" s="41">
        <f t="shared" si="100"/>
        <v>7.9716812080671531</v>
      </c>
      <c r="CQ55" s="41">
        <f t="shared" si="100"/>
        <v>7.9716812080671531</v>
      </c>
      <c r="CR55" s="41">
        <f t="shared" si="100"/>
        <v>7.9716812080671531</v>
      </c>
      <c r="CS55" s="41">
        <f t="shared" si="100"/>
        <v>7.9716812080671531</v>
      </c>
      <c r="CT55" s="41">
        <f t="shared" si="100"/>
        <v>7.9716812080671531</v>
      </c>
      <c r="CU55" s="41">
        <f t="shared" si="101"/>
        <v>7.9716812080671531</v>
      </c>
      <c r="CV55" s="41">
        <f t="shared" si="101"/>
        <v>7.9716812080671531</v>
      </c>
      <c r="CW55" s="41">
        <f t="shared" si="101"/>
        <v>7.9716812080671531</v>
      </c>
      <c r="CX55" s="41">
        <f t="shared" si="101"/>
        <v>7.9716812080671531</v>
      </c>
      <c r="CY55" s="41">
        <f t="shared" si="101"/>
        <v>7.9716812080671531</v>
      </c>
      <c r="CZ55" s="41">
        <f t="shared" si="101"/>
        <v>7.9716812080671531</v>
      </c>
      <c r="DA55" s="42">
        <f t="shared" si="101"/>
        <v>7.9716812080671531</v>
      </c>
    </row>
    <row r="56" spans="2:105" x14ac:dyDescent="0.25">
      <c r="B56" s="39">
        <v>50</v>
      </c>
      <c r="C56" s="40">
        <f t="shared" si="102"/>
        <v>8.2599000000000018</v>
      </c>
      <c r="D56" s="41">
        <f t="shared" si="102"/>
        <v>8.2598999999999982</v>
      </c>
      <c r="E56" s="41">
        <f t="shared" si="102"/>
        <v>8.2599</v>
      </c>
      <c r="F56" s="41">
        <f t="shared" si="102"/>
        <v>8.2598999999999982</v>
      </c>
      <c r="G56" s="41">
        <f t="shared" si="102"/>
        <v>8.2599</v>
      </c>
      <c r="H56" s="41">
        <f t="shared" si="102"/>
        <v>8.2598999999999982</v>
      </c>
      <c r="I56" s="41">
        <f t="shared" si="102"/>
        <v>8.2599000000000018</v>
      </c>
      <c r="J56" s="41">
        <f t="shared" si="102"/>
        <v>8.2598999999999982</v>
      </c>
      <c r="K56" s="41">
        <f t="shared" si="102"/>
        <v>8.2599</v>
      </c>
      <c r="L56" s="41">
        <f t="shared" si="102"/>
        <v>8.2598999999999982</v>
      </c>
      <c r="M56" s="41">
        <f t="shared" si="102"/>
        <v>8.2598999999999982</v>
      </c>
      <c r="N56" s="41">
        <f t="shared" si="102"/>
        <v>8.2599</v>
      </c>
      <c r="O56" s="41">
        <f t="shared" si="102"/>
        <v>8.2599</v>
      </c>
      <c r="P56" s="41">
        <f t="shared" si="102"/>
        <v>8.2599000000000018</v>
      </c>
      <c r="Q56" s="41">
        <f t="shared" si="102"/>
        <v>8.2598999999999982</v>
      </c>
      <c r="R56" s="41">
        <f t="shared" si="103"/>
        <v>8.2599</v>
      </c>
      <c r="S56" s="41">
        <f t="shared" si="65"/>
        <v>8.2599</v>
      </c>
      <c r="T56" s="42">
        <f t="shared" si="16"/>
        <v>8.2599</v>
      </c>
      <c r="V56" s="39">
        <v>50</v>
      </c>
      <c r="W56" s="40">
        <f t="shared" si="104"/>
        <v>17.758536207831327</v>
      </c>
      <c r="X56" s="41">
        <f t="shared" si="104"/>
        <v>17.547125062500001</v>
      </c>
      <c r="Y56" s="41">
        <f t="shared" si="104"/>
        <v>17.340688297058826</v>
      </c>
      <c r="Z56" s="41">
        <f t="shared" si="104"/>
        <v>17.139052386627906</v>
      </c>
      <c r="AA56" s="41">
        <f t="shared" si="104"/>
        <v>16.942051784482761</v>
      </c>
      <c r="AB56" s="41">
        <f t="shared" si="104"/>
        <v>16.74952846875</v>
      </c>
      <c r="AC56" s="41">
        <f t="shared" si="104"/>
        <v>16.561331519662922</v>
      </c>
      <c r="AD56" s="41">
        <f t="shared" si="104"/>
        <v>16.377316725</v>
      </c>
      <c r="AE56" s="41">
        <f t="shared" si="104"/>
        <v>16.197346211538463</v>
      </c>
      <c r="AF56" s="41">
        <f t="shared" si="104"/>
        <v>16.02128810054348</v>
      </c>
      <c r="AG56" s="41">
        <f t="shared" si="104"/>
        <v>15.849016185483871</v>
      </c>
      <c r="AH56" s="41">
        <f t="shared" si="104"/>
        <v>15.680409630319151</v>
      </c>
      <c r="AI56" s="41">
        <f t="shared" si="104"/>
        <v>15.515352686842109</v>
      </c>
      <c r="AJ56" s="41">
        <f t="shared" si="104"/>
        <v>15.353734429687503</v>
      </c>
      <c r="AK56" s="41">
        <f t="shared" si="104"/>
        <v>15.195448507731957</v>
      </c>
      <c r="AL56" s="41">
        <f t="shared" si="105"/>
        <v>15.040392910714287</v>
      </c>
      <c r="AM56" s="41">
        <f t="shared" si="82"/>
        <v>14.888469750000002</v>
      </c>
      <c r="AN56" s="42">
        <f t="shared" si="34"/>
        <v>14.739585052500001</v>
      </c>
      <c r="AR56" s="39">
        <v>50</v>
      </c>
      <c r="AS56" s="40">
        <f t="shared" si="96"/>
        <v>0.4527272727272727</v>
      </c>
      <c r="AT56" s="41">
        <f t="shared" si="96"/>
        <v>0.45818181818181819</v>
      </c>
      <c r="AU56" s="41">
        <f t="shared" si="96"/>
        <v>0.46363636363636362</v>
      </c>
      <c r="AV56" s="41">
        <f t="shared" si="96"/>
        <v>0.46909090909090911</v>
      </c>
      <c r="AW56" s="41">
        <f t="shared" si="96"/>
        <v>0.47454545454545455</v>
      </c>
      <c r="AX56" s="41">
        <f t="shared" si="96"/>
        <v>0.48000000000000004</v>
      </c>
      <c r="AY56" s="41">
        <f t="shared" si="96"/>
        <v>0.48545454545454542</v>
      </c>
      <c r="AZ56" s="41">
        <f t="shared" si="96"/>
        <v>0.49090909090909096</v>
      </c>
      <c r="BA56" s="41">
        <f t="shared" si="96"/>
        <v>0.49636363636363634</v>
      </c>
      <c r="BB56" s="41">
        <f t="shared" si="96"/>
        <v>0.50181818181818183</v>
      </c>
      <c r="BC56" s="41">
        <f t="shared" si="97"/>
        <v>0.50727272727272732</v>
      </c>
      <c r="BD56" s="41">
        <f t="shared" si="97"/>
        <v>0.5127272727272727</v>
      </c>
      <c r="BE56" s="41">
        <f t="shared" si="97"/>
        <v>0.51818181818181808</v>
      </c>
      <c r="BF56" s="41">
        <f t="shared" si="97"/>
        <v>0.52363636363636357</v>
      </c>
      <c r="BG56" s="41">
        <f t="shared" si="97"/>
        <v>0.52909090909090917</v>
      </c>
      <c r="BH56" s="41">
        <f t="shared" si="97"/>
        <v>0.53454545454545455</v>
      </c>
      <c r="BI56" s="41">
        <f t="shared" si="97"/>
        <v>0.53999999999999992</v>
      </c>
      <c r="BJ56" s="42">
        <f t="shared" si="97"/>
        <v>0.54545454545454541</v>
      </c>
      <c r="BO56" s="39">
        <v>50</v>
      </c>
      <c r="BP56" s="40">
        <f t="shared" si="98"/>
        <v>3.7394820000000002</v>
      </c>
      <c r="BQ56" s="41">
        <f t="shared" si="98"/>
        <v>3.7845359999999992</v>
      </c>
      <c r="BR56" s="41">
        <f t="shared" si="98"/>
        <v>3.8295899999999996</v>
      </c>
      <c r="BS56" s="41">
        <f t="shared" si="98"/>
        <v>3.8746439999999995</v>
      </c>
      <c r="BT56" s="41">
        <f t="shared" si="98"/>
        <v>3.9196979999999999</v>
      </c>
      <c r="BU56" s="41">
        <f t="shared" si="98"/>
        <v>3.9647519999999998</v>
      </c>
      <c r="BV56" s="41">
        <f t="shared" si="98"/>
        <v>4.0098060000000002</v>
      </c>
      <c r="BW56" s="41">
        <f t="shared" si="98"/>
        <v>4.0548599999999997</v>
      </c>
      <c r="BX56" s="41">
        <f t="shared" si="98"/>
        <v>4.0999140000000001</v>
      </c>
      <c r="BY56" s="41">
        <f t="shared" si="98"/>
        <v>4.1449679999999995</v>
      </c>
      <c r="BZ56" s="41">
        <f t="shared" si="99"/>
        <v>4.1900219999999999</v>
      </c>
      <c r="CA56" s="41">
        <f t="shared" si="99"/>
        <v>4.2350759999999994</v>
      </c>
      <c r="CB56" s="41">
        <f t="shared" si="99"/>
        <v>4.2801299999999989</v>
      </c>
      <c r="CC56" s="41">
        <f t="shared" si="99"/>
        <v>4.3251840000000001</v>
      </c>
      <c r="CD56" s="41">
        <f t="shared" si="99"/>
        <v>4.3702379999999996</v>
      </c>
      <c r="CE56" s="41">
        <f t="shared" si="99"/>
        <v>4.415292</v>
      </c>
      <c r="CF56" s="41">
        <f t="shared" si="99"/>
        <v>4.4603459999999995</v>
      </c>
      <c r="CG56" s="42">
        <f t="shared" si="99"/>
        <v>4.5053999999999998</v>
      </c>
      <c r="CI56" s="39">
        <v>50</v>
      </c>
      <c r="CJ56" s="40">
        <f t="shared" si="95"/>
        <v>8.0397736650000002</v>
      </c>
      <c r="CK56" s="41">
        <f t="shared" si="100"/>
        <v>8.0397736650000002</v>
      </c>
      <c r="CL56" s="41">
        <f t="shared" si="100"/>
        <v>8.0397736650000002</v>
      </c>
      <c r="CM56" s="41">
        <f t="shared" si="100"/>
        <v>8.0397736650000002</v>
      </c>
      <c r="CN56" s="41">
        <f t="shared" si="100"/>
        <v>8.0397736650000002</v>
      </c>
      <c r="CO56" s="41">
        <f t="shared" si="100"/>
        <v>8.0397736650000002</v>
      </c>
      <c r="CP56" s="41">
        <f t="shared" si="100"/>
        <v>8.0397736650000002</v>
      </c>
      <c r="CQ56" s="41">
        <f t="shared" si="100"/>
        <v>8.0397736650000002</v>
      </c>
      <c r="CR56" s="41">
        <f t="shared" si="100"/>
        <v>8.0397736650000002</v>
      </c>
      <c r="CS56" s="41">
        <f t="shared" si="100"/>
        <v>8.0397736650000002</v>
      </c>
      <c r="CT56" s="41">
        <f t="shared" si="100"/>
        <v>8.0397736650000002</v>
      </c>
      <c r="CU56" s="41">
        <f t="shared" si="101"/>
        <v>8.0397736650000002</v>
      </c>
      <c r="CV56" s="41">
        <f t="shared" si="101"/>
        <v>8.0397736650000002</v>
      </c>
      <c r="CW56" s="41">
        <f t="shared" si="101"/>
        <v>8.0397736650000002</v>
      </c>
      <c r="CX56" s="41">
        <f t="shared" si="101"/>
        <v>8.0397736650000002</v>
      </c>
      <c r="CY56" s="41">
        <f t="shared" si="101"/>
        <v>8.0397736650000002</v>
      </c>
      <c r="CZ56" s="41">
        <f t="shared" si="101"/>
        <v>8.0397736650000002</v>
      </c>
      <c r="DA56" s="42">
        <f t="shared" si="101"/>
        <v>8.0397736650000002</v>
      </c>
    </row>
    <row r="57" spans="2:105" x14ac:dyDescent="0.25">
      <c r="B57" s="39">
        <v>51</v>
      </c>
      <c r="C57" s="40">
        <f t="shared" ref="C57:C105" si="106">(BP57/AS57)</f>
        <v>8.205198675496689</v>
      </c>
      <c r="D57" s="41">
        <f>(BQ57/AT57)</f>
        <v>8.2051986754966872</v>
      </c>
      <c r="E57" s="41">
        <f t="shared" ref="E57:E106" si="107">(BR57/AU57)</f>
        <v>8.2051986754966908</v>
      </c>
      <c r="F57" s="41">
        <f t="shared" ref="F57:F106" si="108">(BS57/AV57)</f>
        <v>8.2051986754966872</v>
      </c>
      <c r="G57" s="41">
        <f t="shared" ref="G57:G106" si="109">(BT57/AW57)</f>
        <v>8.205198675496689</v>
      </c>
      <c r="H57" s="41">
        <f t="shared" ref="H57:H106" si="110">(BU57/AX57)</f>
        <v>8.205198675496689</v>
      </c>
      <c r="I57" s="41">
        <f t="shared" ref="I57:I106" si="111">(BV57/AY57)</f>
        <v>8.2051986754966872</v>
      </c>
      <c r="J57" s="41">
        <f t="shared" ref="J57:J106" si="112">(BW57/AZ57)</f>
        <v>8.2051986754966872</v>
      </c>
      <c r="K57" s="41">
        <f t="shared" ref="K57:K106" si="113">(BX57/BA57)</f>
        <v>8.2051986754966872</v>
      </c>
      <c r="L57" s="41">
        <f t="shared" ref="L57:L106" si="114">(BY57/BB57)</f>
        <v>8.2051986754966872</v>
      </c>
      <c r="M57" s="41">
        <f t="shared" ref="M57:M106" si="115">(BZ57/BC57)</f>
        <v>8.2051986754966872</v>
      </c>
      <c r="N57" s="41">
        <f t="shared" ref="N57:N106" si="116">(CA57/BD57)</f>
        <v>8.2051986754966872</v>
      </c>
      <c r="O57" s="41">
        <f t="shared" ref="O57:O106" si="117">(CB57/BE57)</f>
        <v>8.205198675496689</v>
      </c>
      <c r="P57" s="41">
        <f t="shared" ref="P57:P106" si="118">(CC57/BF57)</f>
        <v>8.2051986754966872</v>
      </c>
      <c r="Q57" s="41">
        <f t="shared" ref="Q57:Q106" si="119">(CD57/BG57)</f>
        <v>8.2051986754966872</v>
      </c>
      <c r="R57" s="41">
        <f t="shared" ref="R57:R106" si="120">(CE57/BH57)</f>
        <v>8.205198675496689</v>
      </c>
      <c r="S57" s="41">
        <f t="shared" ref="S57:S106" si="121">(CF57/BI57)</f>
        <v>8.205198675496689</v>
      </c>
      <c r="T57" s="42">
        <f t="shared" ref="T57:T106" si="122">(CG57/BJ57)</f>
        <v>8.2051986754966872</v>
      </c>
      <c r="V57" s="39">
        <v>51</v>
      </c>
      <c r="W57" s="40">
        <f t="shared" ref="W57:W106" si="123">(CJ57/AS57)</f>
        <v>17.758536207831327</v>
      </c>
      <c r="X57" s="41">
        <f t="shared" ref="X57:X106" si="124">(CK57/AT57)</f>
        <v>17.547125062499997</v>
      </c>
      <c r="Y57" s="41">
        <f t="shared" ref="Y57:Y106" si="125">(CL57/AU57)</f>
        <v>17.340688297058826</v>
      </c>
      <c r="Z57" s="41">
        <f t="shared" ref="Z57:Z106" si="126">(CM57/AV57)</f>
        <v>17.139052386627906</v>
      </c>
      <c r="AA57" s="41">
        <f t="shared" ref="AA57:AA106" si="127">(CN57/AW57)</f>
        <v>16.942051784482757</v>
      </c>
      <c r="AB57" s="41">
        <f t="shared" ref="AB57:AB106" si="128">(CO57/AX57)</f>
        <v>16.74952846875</v>
      </c>
      <c r="AC57" s="41">
        <f t="shared" ref="AC57:AC106" si="129">(CP57/AY57)</f>
        <v>16.561331519662918</v>
      </c>
      <c r="AD57" s="41">
        <f t="shared" ref="AD57:AD106" si="130">(CQ57/AZ57)</f>
        <v>16.377316725</v>
      </c>
      <c r="AE57" s="41">
        <f t="shared" ref="AE57:AE106" si="131">(CR57/BA57)</f>
        <v>16.197346211538459</v>
      </c>
      <c r="AF57" s="41">
        <f t="shared" ref="AF57:AF106" si="132">(CS57/BB57)</f>
        <v>16.021288100543476</v>
      </c>
      <c r="AG57" s="41">
        <f t="shared" ref="AG57:AG106" si="133">(CT57/BC57)</f>
        <v>15.849016185483871</v>
      </c>
      <c r="AH57" s="41">
        <f t="shared" ref="AH57:AH106" si="134">(CU57/BD57)</f>
        <v>15.680409630319149</v>
      </c>
      <c r="AI57" s="41">
        <f t="shared" ref="AI57:AI106" si="135">(CV57/BE57)</f>
        <v>15.515352686842107</v>
      </c>
      <c r="AJ57" s="41">
        <f t="shared" ref="AJ57:AJ106" si="136">(CW57/BF57)</f>
        <v>15.353734429687497</v>
      </c>
      <c r="AK57" s="41">
        <f t="shared" ref="AK57:AK106" si="137">(CX57/BG57)</f>
        <v>15.195448507731959</v>
      </c>
      <c r="AL57" s="41">
        <f t="shared" ref="AL57:AL106" si="138">(CY57/BH57)</f>
        <v>15.040392910714285</v>
      </c>
      <c r="AM57" s="41">
        <f t="shared" ref="AM57:AM106" si="139">(CZ57/BI57)</f>
        <v>14.888469750000001</v>
      </c>
      <c r="AN57" s="42">
        <f t="shared" ref="AN57:AN106" si="140">(DA57/BJ57)</f>
        <v>14.739585052499999</v>
      </c>
      <c r="AR57" s="39">
        <v>51</v>
      </c>
      <c r="AS57" s="40">
        <f t="shared" ref="AS57:BB66" si="141">(1+$AR57/100)*(1-AS$5/100)/(3-$M$2*$AR57/100)</f>
        <v>0.45657559198542796</v>
      </c>
      <c r="AT57" s="41">
        <f t="shared" si="141"/>
        <v>0.46207650273224044</v>
      </c>
      <c r="AU57" s="41">
        <f t="shared" si="141"/>
        <v>0.46757741347905274</v>
      </c>
      <c r="AV57" s="41">
        <f t="shared" si="141"/>
        <v>0.47307832422586521</v>
      </c>
      <c r="AW57" s="41">
        <f t="shared" si="141"/>
        <v>0.47857923497267763</v>
      </c>
      <c r="AX57" s="41">
        <f t="shared" si="141"/>
        <v>0.48408014571948993</v>
      </c>
      <c r="AY57" s="41">
        <f t="shared" si="141"/>
        <v>0.4895810564663024</v>
      </c>
      <c r="AZ57" s="41">
        <f t="shared" si="141"/>
        <v>0.4950819672131147</v>
      </c>
      <c r="BA57" s="41">
        <f t="shared" si="141"/>
        <v>0.50058287795992717</v>
      </c>
      <c r="BB57" s="41">
        <f t="shared" si="141"/>
        <v>0.50608378870673953</v>
      </c>
      <c r="BC57" s="41">
        <f t="shared" ref="BC57:BJ66" si="142">(1+$AR57/100)*(1-BC$5/100)/(3-$M$2*$AR57/100)</f>
        <v>0.51158469945355189</v>
      </c>
      <c r="BD57" s="41">
        <f t="shared" si="142"/>
        <v>0.51708561020036425</v>
      </c>
      <c r="BE57" s="41">
        <f t="shared" si="142"/>
        <v>0.52258652094717661</v>
      </c>
      <c r="BF57" s="41">
        <f t="shared" si="142"/>
        <v>0.52808743169398908</v>
      </c>
      <c r="BG57" s="41">
        <f t="shared" si="142"/>
        <v>0.53358834244080144</v>
      </c>
      <c r="BH57" s="41">
        <f t="shared" si="142"/>
        <v>0.5390892531876138</v>
      </c>
      <c r="BI57" s="41">
        <f t="shared" si="142"/>
        <v>0.54459016393442616</v>
      </c>
      <c r="BJ57" s="42">
        <f t="shared" si="142"/>
        <v>0.55009107468123863</v>
      </c>
      <c r="BO57" s="39">
        <v>51</v>
      </c>
      <c r="BP57" s="40">
        <f t="shared" ref="BP57:BY66" si="143">($M$1*$BM$3+$M$3*$BM$1)*(1/100)*(1-BP$5/100)/(3-$M$2*$BO57/100)*$BM$4*$BM$5*$BM$6*$BM$7*$BM$8</f>
        <v>3.7462934426229504</v>
      </c>
      <c r="BQ57" s="41">
        <f t="shared" si="143"/>
        <v>3.7914295081967206</v>
      </c>
      <c r="BR57" s="41">
        <f t="shared" si="143"/>
        <v>3.8365655737704918</v>
      </c>
      <c r="BS57" s="41">
        <f t="shared" si="143"/>
        <v>3.8817016393442616</v>
      </c>
      <c r="BT57" s="41">
        <f t="shared" si="143"/>
        <v>3.9268377049180327</v>
      </c>
      <c r="BU57" s="41">
        <f t="shared" si="143"/>
        <v>3.971973770491803</v>
      </c>
      <c r="BV57" s="41">
        <f t="shared" si="143"/>
        <v>4.0171098360655737</v>
      </c>
      <c r="BW57" s="41">
        <f t="shared" si="143"/>
        <v>4.0622459016393435</v>
      </c>
      <c r="BX57" s="41">
        <f t="shared" si="143"/>
        <v>4.1073819672131142</v>
      </c>
      <c r="BY57" s="41">
        <f t="shared" si="143"/>
        <v>4.1525180327868849</v>
      </c>
      <c r="BZ57" s="41">
        <f t="shared" ref="BZ57:CG66" si="144">($M$1*$BM$3+$M$3*$BM$1)*(1/100)*(1-BZ$5/100)/(3-$M$2*$BO57/100)*$BM$4*$BM$5*$BM$6*$BM$7*$BM$8</f>
        <v>4.1976540983606547</v>
      </c>
      <c r="CA57" s="41">
        <f t="shared" si="144"/>
        <v>4.2427901639344254</v>
      </c>
      <c r="CB57" s="41">
        <f t="shared" si="144"/>
        <v>4.2879262295081961</v>
      </c>
      <c r="CC57" s="41">
        <f t="shared" si="144"/>
        <v>4.3330622950819668</v>
      </c>
      <c r="CD57" s="41">
        <f t="shared" si="144"/>
        <v>4.3781983606557366</v>
      </c>
      <c r="CE57" s="41">
        <f t="shared" si="144"/>
        <v>4.4233344262295082</v>
      </c>
      <c r="CF57" s="41">
        <f t="shared" si="144"/>
        <v>4.468470491803278</v>
      </c>
      <c r="CG57" s="42">
        <f t="shared" si="144"/>
        <v>4.5136065573770487</v>
      </c>
      <c r="CI57" s="39">
        <v>51</v>
      </c>
      <c r="CJ57" s="40">
        <f t="shared" si="95"/>
        <v>8.1081141818852451</v>
      </c>
      <c r="CK57" s="41">
        <f t="shared" ref="CK57:CT66" si="145">($M$1*1.1+$M$3)*(1+$CI57/100)*(1/100)/(3-$M$2*$CI57/100)*1.1*1.1*1.05*1.03</f>
        <v>8.1081141818852451</v>
      </c>
      <c r="CL57" s="41">
        <f t="shared" si="145"/>
        <v>8.1081141818852451</v>
      </c>
      <c r="CM57" s="41">
        <f t="shared" si="145"/>
        <v>8.1081141818852451</v>
      </c>
      <c r="CN57" s="41">
        <f t="shared" si="145"/>
        <v>8.1081141818852451</v>
      </c>
      <c r="CO57" s="41">
        <f t="shared" si="145"/>
        <v>8.1081141818852451</v>
      </c>
      <c r="CP57" s="41">
        <f t="shared" si="145"/>
        <v>8.1081141818852451</v>
      </c>
      <c r="CQ57" s="41">
        <f t="shared" si="145"/>
        <v>8.1081141818852451</v>
      </c>
      <c r="CR57" s="41">
        <f t="shared" si="145"/>
        <v>8.1081141818852451</v>
      </c>
      <c r="CS57" s="41">
        <f t="shared" si="145"/>
        <v>8.1081141818852451</v>
      </c>
      <c r="CT57" s="41">
        <f t="shared" si="145"/>
        <v>8.1081141818852451</v>
      </c>
      <c r="CU57" s="41">
        <f t="shared" ref="CU57:DA66" si="146">($M$1*1.1+$M$3)*(1+$CI57/100)*(1/100)/(3-$M$2*$CI57/100)*1.1*1.1*1.05*1.03</f>
        <v>8.1081141818852451</v>
      </c>
      <c r="CV57" s="41">
        <f t="shared" si="146"/>
        <v>8.1081141818852451</v>
      </c>
      <c r="CW57" s="41">
        <f t="shared" si="146"/>
        <v>8.1081141818852451</v>
      </c>
      <c r="CX57" s="41">
        <f t="shared" si="146"/>
        <v>8.1081141818852451</v>
      </c>
      <c r="CY57" s="41">
        <f t="shared" si="146"/>
        <v>8.1081141818852451</v>
      </c>
      <c r="CZ57" s="41">
        <f t="shared" si="146"/>
        <v>8.1081141818852451</v>
      </c>
      <c r="DA57" s="42">
        <f t="shared" si="146"/>
        <v>8.1081141818852451</v>
      </c>
    </row>
    <row r="58" spans="2:105" x14ac:dyDescent="0.25">
      <c r="B58" s="39">
        <v>52</v>
      </c>
      <c r="C58" s="40">
        <f t="shared" si="106"/>
        <v>8.1512171052631572</v>
      </c>
      <c r="D58" s="41">
        <f t="shared" ref="D58:D106" si="147">(BQ58/AT58)</f>
        <v>8.1512171052631572</v>
      </c>
      <c r="E58" s="41">
        <f t="shared" si="107"/>
        <v>8.1512171052631572</v>
      </c>
      <c r="F58" s="41">
        <f t="shared" si="108"/>
        <v>8.1512171052631572</v>
      </c>
      <c r="G58" s="41">
        <f t="shared" si="109"/>
        <v>8.1512171052631572</v>
      </c>
      <c r="H58" s="41">
        <f t="shared" si="110"/>
        <v>8.1512171052631555</v>
      </c>
      <c r="I58" s="41">
        <f t="shared" si="111"/>
        <v>8.151217105263159</v>
      </c>
      <c r="J58" s="41">
        <f t="shared" si="112"/>
        <v>8.1512171052631572</v>
      </c>
      <c r="K58" s="41">
        <f t="shared" si="113"/>
        <v>8.151217105263159</v>
      </c>
      <c r="L58" s="41">
        <f t="shared" si="114"/>
        <v>8.1512171052631555</v>
      </c>
      <c r="M58" s="41">
        <f t="shared" si="115"/>
        <v>8.1512171052631572</v>
      </c>
      <c r="N58" s="41">
        <f t="shared" si="116"/>
        <v>8.1512171052631572</v>
      </c>
      <c r="O58" s="41">
        <f t="shared" si="117"/>
        <v>8.1512171052631572</v>
      </c>
      <c r="P58" s="41">
        <f t="shared" si="118"/>
        <v>8.1512171052631572</v>
      </c>
      <c r="Q58" s="41">
        <f t="shared" si="119"/>
        <v>8.1512171052631572</v>
      </c>
      <c r="R58" s="41">
        <f t="shared" si="120"/>
        <v>8.1512171052631572</v>
      </c>
      <c r="S58" s="41">
        <f t="shared" si="121"/>
        <v>8.151217105263159</v>
      </c>
      <c r="T58" s="42">
        <f t="shared" si="122"/>
        <v>8.1512171052631572</v>
      </c>
      <c r="V58" s="39">
        <v>52</v>
      </c>
      <c r="W58" s="40">
        <f t="shared" si="123"/>
        <v>17.75853620783133</v>
      </c>
      <c r="X58" s="41">
        <f t="shared" si="124"/>
        <v>17.547125062500005</v>
      </c>
      <c r="Y58" s="41">
        <f t="shared" si="125"/>
        <v>17.340688297058826</v>
      </c>
      <c r="Z58" s="41">
        <f t="shared" si="126"/>
        <v>17.139052386627913</v>
      </c>
      <c r="AA58" s="41">
        <f t="shared" si="127"/>
        <v>16.942051784482764</v>
      </c>
      <c r="AB58" s="41">
        <f t="shared" si="128"/>
        <v>16.74952846875</v>
      </c>
      <c r="AC58" s="41">
        <f t="shared" si="129"/>
        <v>16.561331519662925</v>
      </c>
      <c r="AD58" s="41">
        <f t="shared" si="130"/>
        <v>16.377316725000004</v>
      </c>
      <c r="AE58" s="41">
        <f t="shared" si="131"/>
        <v>16.197346211538466</v>
      </c>
      <c r="AF58" s="41">
        <f t="shared" si="132"/>
        <v>16.02128810054348</v>
      </c>
      <c r="AG58" s="41">
        <f t="shared" si="133"/>
        <v>15.849016185483876</v>
      </c>
      <c r="AH58" s="41">
        <f t="shared" si="134"/>
        <v>15.680409630319152</v>
      </c>
      <c r="AI58" s="41">
        <f t="shared" si="135"/>
        <v>15.515352686842109</v>
      </c>
      <c r="AJ58" s="41">
        <f t="shared" si="136"/>
        <v>15.353734429687504</v>
      </c>
      <c r="AK58" s="41">
        <f t="shared" si="137"/>
        <v>15.195448507731962</v>
      </c>
      <c r="AL58" s="41">
        <f t="shared" si="138"/>
        <v>15.040392910714289</v>
      </c>
      <c r="AM58" s="41">
        <f t="shared" si="139"/>
        <v>14.888469750000006</v>
      </c>
      <c r="AN58" s="42">
        <f t="shared" si="140"/>
        <v>14.739585052500003</v>
      </c>
      <c r="AR58" s="39">
        <v>52</v>
      </c>
      <c r="AS58" s="40">
        <f t="shared" si="141"/>
        <v>0.46043795620437955</v>
      </c>
      <c r="AT58" s="41">
        <f t="shared" si="141"/>
        <v>0.46598540145985395</v>
      </c>
      <c r="AU58" s="41">
        <f t="shared" si="141"/>
        <v>0.47153284671532847</v>
      </c>
      <c r="AV58" s="41">
        <f t="shared" si="141"/>
        <v>0.47708029197080287</v>
      </c>
      <c r="AW58" s="41">
        <f t="shared" si="141"/>
        <v>0.48262773722627733</v>
      </c>
      <c r="AX58" s="41">
        <f t="shared" si="141"/>
        <v>0.48817518248175185</v>
      </c>
      <c r="AY58" s="41">
        <f t="shared" si="141"/>
        <v>0.49372262773722625</v>
      </c>
      <c r="AZ58" s="41">
        <f t="shared" si="141"/>
        <v>0.49927007299270071</v>
      </c>
      <c r="BA58" s="41">
        <f t="shared" si="141"/>
        <v>0.50481751824817511</v>
      </c>
      <c r="BB58" s="41">
        <f t="shared" si="141"/>
        <v>0.51036496350364968</v>
      </c>
      <c r="BC58" s="41">
        <f t="shared" si="142"/>
        <v>0.51591240875912403</v>
      </c>
      <c r="BD58" s="41">
        <f t="shared" si="142"/>
        <v>0.52145985401459849</v>
      </c>
      <c r="BE58" s="41">
        <f t="shared" si="142"/>
        <v>0.52700729927007295</v>
      </c>
      <c r="BF58" s="41">
        <f t="shared" si="142"/>
        <v>0.53255474452554741</v>
      </c>
      <c r="BG58" s="41">
        <f t="shared" si="142"/>
        <v>0.53810218978102187</v>
      </c>
      <c r="BH58" s="41">
        <f t="shared" si="142"/>
        <v>0.54364963503649633</v>
      </c>
      <c r="BI58" s="41">
        <f t="shared" si="142"/>
        <v>0.54919708029197067</v>
      </c>
      <c r="BJ58" s="42">
        <f t="shared" si="142"/>
        <v>0.55474452554744524</v>
      </c>
      <c r="BO58" s="39">
        <v>52</v>
      </c>
      <c r="BP58" s="40">
        <f t="shared" si="143"/>
        <v>3.7531297445255474</v>
      </c>
      <c r="BQ58" s="41">
        <f t="shared" si="143"/>
        <v>3.7983481751824812</v>
      </c>
      <c r="BR58" s="41">
        <f t="shared" si="143"/>
        <v>3.8435666058394156</v>
      </c>
      <c r="BS58" s="41">
        <f t="shared" si="143"/>
        <v>3.8887850364963499</v>
      </c>
      <c r="BT58" s="41">
        <f t="shared" si="143"/>
        <v>3.9340034671532842</v>
      </c>
      <c r="BU58" s="41">
        <f t="shared" si="143"/>
        <v>3.9792218978102181</v>
      </c>
      <c r="BV58" s="41">
        <f t="shared" si="143"/>
        <v>4.0244403284671533</v>
      </c>
      <c r="BW58" s="41">
        <f t="shared" si="143"/>
        <v>4.0696587591240867</v>
      </c>
      <c r="BX58" s="41">
        <f t="shared" si="143"/>
        <v>4.1148771897810219</v>
      </c>
      <c r="BY58" s="41">
        <f t="shared" si="143"/>
        <v>4.1600956204379553</v>
      </c>
      <c r="BZ58" s="41">
        <f t="shared" si="144"/>
        <v>4.2053140510948896</v>
      </c>
      <c r="CA58" s="41">
        <f t="shared" si="144"/>
        <v>4.250532481751824</v>
      </c>
      <c r="CB58" s="41">
        <f t="shared" si="144"/>
        <v>4.2957509124087583</v>
      </c>
      <c r="CC58" s="41">
        <f t="shared" si="144"/>
        <v>4.3409693430656926</v>
      </c>
      <c r="CD58" s="41">
        <f t="shared" si="144"/>
        <v>4.3861877737226269</v>
      </c>
      <c r="CE58" s="41">
        <f t="shared" si="144"/>
        <v>4.4314062043795612</v>
      </c>
      <c r="CF58" s="41">
        <f t="shared" si="144"/>
        <v>4.4766246350364955</v>
      </c>
      <c r="CG58" s="42">
        <f t="shared" si="144"/>
        <v>4.5218430656934299</v>
      </c>
      <c r="CI58" s="39">
        <v>52</v>
      </c>
      <c r="CJ58" s="40">
        <f t="shared" si="95"/>
        <v>8.1767041167153298</v>
      </c>
      <c r="CK58" s="41">
        <f t="shared" si="145"/>
        <v>8.1767041167153298</v>
      </c>
      <c r="CL58" s="41">
        <f t="shared" si="145"/>
        <v>8.1767041167153298</v>
      </c>
      <c r="CM58" s="41">
        <f t="shared" si="145"/>
        <v>8.1767041167153298</v>
      </c>
      <c r="CN58" s="41">
        <f t="shared" si="145"/>
        <v>8.1767041167153298</v>
      </c>
      <c r="CO58" s="41">
        <f t="shared" si="145"/>
        <v>8.1767041167153298</v>
      </c>
      <c r="CP58" s="41">
        <f t="shared" si="145"/>
        <v>8.1767041167153298</v>
      </c>
      <c r="CQ58" s="41">
        <f t="shared" si="145"/>
        <v>8.1767041167153298</v>
      </c>
      <c r="CR58" s="41">
        <f t="shared" si="145"/>
        <v>8.1767041167153298</v>
      </c>
      <c r="CS58" s="41">
        <f t="shared" si="145"/>
        <v>8.1767041167153298</v>
      </c>
      <c r="CT58" s="41">
        <f t="shared" si="145"/>
        <v>8.1767041167153298</v>
      </c>
      <c r="CU58" s="41">
        <f t="shared" si="146"/>
        <v>8.1767041167153298</v>
      </c>
      <c r="CV58" s="41">
        <f t="shared" si="146"/>
        <v>8.1767041167153298</v>
      </c>
      <c r="CW58" s="41">
        <f t="shared" si="146"/>
        <v>8.1767041167153298</v>
      </c>
      <c r="CX58" s="41">
        <f t="shared" si="146"/>
        <v>8.1767041167153298</v>
      </c>
      <c r="CY58" s="41">
        <f t="shared" si="146"/>
        <v>8.1767041167153298</v>
      </c>
      <c r="CZ58" s="41">
        <f t="shared" si="146"/>
        <v>8.1767041167153298</v>
      </c>
      <c r="DA58" s="42">
        <f t="shared" si="146"/>
        <v>8.1767041167153298</v>
      </c>
    </row>
    <row r="59" spans="2:105" x14ac:dyDescent="0.25">
      <c r="B59" s="39">
        <v>53</v>
      </c>
      <c r="C59" s="40">
        <f t="shared" si="106"/>
        <v>8.097941176470588</v>
      </c>
      <c r="D59" s="41">
        <f t="shared" si="147"/>
        <v>8.097941176470588</v>
      </c>
      <c r="E59" s="41">
        <f t="shared" si="107"/>
        <v>8.097941176470588</v>
      </c>
      <c r="F59" s="41">
        <f t="shared" si="108"/>
        <v>8.0979411764705862</v>
      </c>
      <c r="G59" s="41">
        <f t="shared" si="109"/>
        <v>8.097941176470588</v>
      </c>
      <c r="H59" s="41">
        <f t="shared" si="110"/>
        <v>8.0979411764705862</v>
      </c>
      <c r="I59" s="41">
        <f t="shared" si="111"/>
        <v>8.097941176470588</v>
      </c>
      <c r="J59" s="41">
        <f t="shared" si="112"/>
        <v>8.0979411764705862</v>
      </c>
      <c r="K59" s="41">
        <f t="shared" si="113"/>
        <v>8.0979411764705862</v>
      </c>
      <c r="L59" s="41">
        <f t="shared" si="114"/>
        <v>8.0979411764705862</v>
      </c>
      <c r="M59" s="41">
        <f t="shared" si="115"/>
        <v>8.097941176470588</v>
      </c>
      <c r="N59" s="41">
        <f t="shared" si="116"/>
        <v>8.097941176470588</v>
      </c>
      <c r="O59" s="41">
        <f t="shared" si="117"/>
        <v>8.0979411764705862</v>
      </c>
      <c r="P59" s="41">
        <f t="shared" si="118"/>
        <v>8.0979411764705898</v>
      </c>
      <c r="Q59" s="41">
        <f t="shared" si="119"/>
        <v>8.0979411764705862</v>
      </c>
      <c r="R59" s="41">
        <f t="shared" si="120"/>
        <v>8.097941176470588</v>
      </c>
      <c r="S59" s="41">
        <f t="shared" si="121"/>
        <v>8.097941176470588</v>
      </c>
      <c r="T59" s="42">
        <f t="shared" si="122"/>
        <v>8.097941176470588</v>
      </c>
      <c r="V59" s="39">
        <v>53</v>
      </c>
      <c r="W59" s="40">
        <f t="shared" si="123"/>
        <v>17.75853620783133</v>
      </c>
      <c r="X59" s="41">
        <f t="shared" si="124"/>
        <v>17.547125062500005</v>
      </c>
      <c r="Y59" s="41">
        <f t="shared" si="125"/>
        <v>17.340688297058829</v>
      </c>
      <c r="Z59" s="41">
        <f t="shared" si="126"/>
        <v>17.13905238662791</v>
      </c>
      <c r="AA59" s="41">
        <f t="shared" si="127"/>
        <v>16.942051784482764</v>
      </c>
      <c r="AB59" s="41">
        <f t="shared" si="128"/>
        <v>16.749528468750004</v>
      </c>
      <c r="AC59" s="41">
        <f t="shared" si="129"/>
        <v>16.561331519662925</v>
      </c>
      <c r="AD59" s="41">
        <f t="shared" si="130"/>
        <v>16.377316725000004</v>
      </c>
      <c r="AE59" s="41">
        <f t="shared" si="131"/>
        <v>16.197346211538466</v>
      </c>
      <c r="AF59" s="41">
        <f t="shared" si="132"/>
        <v>16.02128810054348</v>
      </c>
      <c r="AG59" s="41">
        <f t="shared" si="133"/>
        <v>15.849016185483876</v>
      </c>
      <c r="AH59" s="41">
        <f t="shared" si="134"/>
        <v>15.680409630319154</v>
      </c>
      <c r="AI59" s="41">
        <f t="shared" si="135"/>
        <v>15.51535268684211</v>
      </c>
      <c r="AJ59" s="41">
        <f t="shared" si="136"/>
        <v>15.353734429687506</v>
      </c>
      <c r="AK59" s="41">
        <f t="shared" si="137"/>
        <v>15.195448507731962</v>
      </c>
      <c r="AL59" s="41">
        <f t="shared" si="138"/>
        <v>15.040392910714289</v>
      </c>
      <c r="AM59" s="41">
        <f t="shared" si="139"/>
        <v>14.888469750000004</v>
      </c>
      <c r="AN59" s="42">
        <f t="shared" si="140"/>
        <v>14.739585052500004</v>
      </c>
      <c r="AR59" s="39">
        <v>53</v>
      </c>
      <c r="AS59" s="40">
        <f t="shared" si="141"/>
        <v>0.46431444241316272</v>
      </c>
      <c r="AT59" s="41">
        <f t="shared" si="141"/>
        <v>0.46990859232175503</v>
      </c>
      <c r="AU59" s="41">
        <f t="shared" si="141"/>
        <v>0.47550274223034739</v>
      </c>
      <c r="AV59" s="41">
        <f t="shared" si="141"/>
        <v>0.48109689213893975</v>
      </c>
      <c r="AW59" s="41">
        <f t="shared" si="141"/>
        <v>0.486691042047532</v>
      </c>
      <c r="AX59" s="41">
        <f t="shared" si="141"/>
        <v>0.49228519195612436</v>
      </c>
      <c r="AY59" s="41">
        <f t="shared" si="141"/>
        <v>0.49787934186471672</v>
      </c>
      <c r="AZ59" s="41">
        <f t="shared" si="141"/>
        <v>0.50347349177330902</v>
      </c>
      <c r="BA59" s="41">
        <f t="shared" si="141"/>
        <v>0.50906764168190133</v>
      </c>
      <c r="BB59" s="41">
        <f t="shared" si="141"/>
        <v>0.51466179159049374</v>
      </c>
      <c r="BC59" s="41">
        <f t="shared" si="142"/>
        <v>0.52025594149908594</v>
      </c>
      <c r="BD59" s="41">
        <f t="shared" si="142"/>
        <v>0.52585009140767824</v>
      </c>
      <c r="BE59" s="41">
        <f t="shared" si="142"/>
        <v>0.53144424131627055</v>
      </c>
      <c r="BF59" s="41">
        <f t="shared" si="142"/>
        <v>0.53703839122486285</v>
      </c>
      <c r="BG59" s="41">
        <f t="shared" si="142"/>
        <v>0.54263254113345527</v>
      </c>
      <c r="BH59" s="41">
        <f t="shared" si="142"/>
        <v>0.54822669104204758</v>
      </c>
      <c r="BI59" s="41">
        <f t="shared" si="142"/>
        <v>0.55382084095063988</v>
      </c>
      <c r="BJ59" s="42">
        <f t="shared" si="142"/>
        <v>0.55941499085923219</v>
      </c>
      <c r="BO59" s="39">
        <v>53</v>
      </c>
      <c r="BP59" s="40">
        <f t="shared" si="143"/>
        <v>3.759991042047532</v>
      </c>
      <c r="BQ59" s="41">
        <f t="shared" si="143"/>
        <v>3.8052921389396706</v>
      </c>
      <c r="BR59" s="41">
        <f t="shared" si="143"/>
        <v>3.85059323583181</v>
      </c>
      <c r="BS59" s="41">
        <f t="shared" si="143"/>
        <v>3.8958943327239486</v>
      </c>
      <c r="BT59" s="41">
        <f t="shared" si="143"/>
        <v>3.941195429616088</v>
      </c>
      <c r="BU59" s="41">
        <f t="shared" si="143"/>
        <v>3.9864965265082262</v>
      </c>
      <c r="BV59" s="41">
        <f t="shared" si="143"/>
        <v>4.0317976234003661</v>
      </c>
      <c r="BW59" s="41">
        <f t="shared" si="143"/>
        <v>4.0770987202925042</v>
      </c>
      <c r="BX59" s="41">
        <f t="shared" si="143"/>
        <v>4.1223998171846432</v>
      </c>
      <c r="BY59" s="41">
        <f t="shared" si="143"/>
        <v>4.1677009140767822</v>
      </c>
      <c r="BZ59" s="41">
        <f t="shared" si="144"/>
        <v>4.2130020109689212</v>
      </c>
      <c r="CA59" s="41">
        <f t="shared" si="144"/>
        <v>4.2583031078610603</v>
      </c>
      <c r="CB59" s="41">
        <f t="shared" si="144"/>
        <v>4.3036042047531984</v>
      </c>
      <c r="CC59" s="41">
        <f t="shared" si="144"/>
        <v>4.3489053016453383</v>
      </c>
      <c r="CD59" s="41">
        <f t="shared" si="144"/>
        <v>4.3942063985374764</v>
      </c>
      <c r="CE59" s="41">
        <f t="shared" si="144"/>
        <v>4.4395074954296163</v>
      </c>
      <c r="CF59" s="41">
        <f t="shared" si="144"/>
        <v>4.4848085923217553</v>
      </c>
      <c r="CG59" s="42">
        <f t="shared" si="144"/>
        <v>4.5301096892138943</v>
      </c>
      <c r="CI59" s="39">
        <v>53</v>
      </c>
      <c r="CJ59" s="40">
        <f t="shared" si="95"/>
        <v>8.2455448374131652</v>
      </c>
      <c r="CK59" s="41">
        <f t="shared" si="145"/>
        <v>8.2455448374131652</v>
      </c>
      <c r="CL59" s="41">
        <f t="shared" si="145"/>
        <v>8.2455448374131652</v>
      </c>
      <c r="CM59" s="41">
        <f t="shared" si="145"/>
        <v>8.2455448374131652</v>
      </c>
      <c r="CN59" s="41">
        <f t="shared" si="145"/>
        <v>8.2455448374131652</v>
      </c>
      <c r="CO59" s="41">
        <f t="shared" si="145"/>
        <v>8.2455448374131652</v>
      </c>
      <c r="CP59" s="41">
        <f t="shared" si="145"/>
        <v>8.2455448374131652</v>
      </c>
      <c r="CQ59" s="41">
        <f t="shared" si="145"/>
        <v>8.2455448374131652</v>
      </c>
      <c r="CR59" s="41">
        <f t="shared" si="145"/>
        <v>8.2455448374131652</v>
      </c>
      <c r="CS59" s="41">
        <f t="shared" si="145"/>
        <v>8.2455448374131652</v>
      </c>
      <c r="CT59" s="41">
        <f t="shared" si="145"/>
        <v>8.2455448374131652</v>
      </c>
      <c r="CU59" s="41">
        <f t="shared" si="146"/>
        <v>8.2455448374131652</v>
      </c>
      <c r="CV59" s="41">
        <f t="shared" si="146"/>
        <v>8.2455448374131652</v>
      </c>
      <c r="CW59" s="41">
        <f t="shared" si="146"/>
        <v>8.2455448374131652</v>
      </c>
      <c r="CX59" s="41">
        <f t="shared" si="146"/>
        <v>8.2455448374131652</v>
      </c>
      <c r="CY59" s="41">
        <f t="shared" si="146"/>
        <v>8.2455448374131652</v>
      </c>
      <c r="CZ59" s="41">
        <f t="shared" si="146"/>
        <v>8.2455448374131652</v>
      </c>
      <c r="DA59" s="42">
        <f t="shared" si="146"/>
        <v>8.2455448374131652</v>
      </c>
    </row>
    <row r="60" spans="2:105" x14ac:dyDescent="0.25">
      <c r="B60" s="39">
        <v>54</v>
      </c>
      <c r="C60" s="40">
        <f t="shared" si="106"/>
        <v>8.0453571428571422</v>
      </c>
      <c r="D60" s="41">
        <f t="shared" si="147"/>
        <v>8.0453571428571422</v>
      </c>
      <c r="E60" s="41">
        <f t="shared" si="107"/>
        <v>8.045357142857144</v>
      </c>
      <c r="F60" s="41">
        <f t="shared" si="108"/>
        <v>8.0453571428571422</v>
      </c>
      <c r="G60" s="41">
        <f t="shared" si="109"/>
        <v>8.0453571428571422</v>
      </c>
      <c r="H60" s="41">
        <f t="shared" si="110"/>
        <v>8.0453571428571422</v>
      </c>
      <c r="I60" s="41">
        <f t="shared" si="111"/>
        <v>8.045357142857144</v>
      </c>
      <c r="J60" s="41">
        <f t="shared" si="112"/>
        <v>8.0453571428571422</v>
      </c>
      <c r="K60" s="41">
        <f t="shared" si="113"/>
        <v>8.045357142857144</v>
      </c>
      <c r="L60" s="41">
        <f t="shared" si="114"/>
        <v>8.0453571428571422</v>
      </c>
      <c r="M60" s="41">
        <f t="shared" si="115"/>
        <v>8.0453571428571422</v>
      </c>
      <c r="N60" s="41">
        <f t="shared" si="116"/>
        <v>8.045357142857144</v>
      </c>
      <c r="O60" s="41">
        <f t="shared" si="117"/>
        <v>8.0453571428571422</v>
      </c>
      <c r="P60" s="41">
        <f t="shared" si="118"/>
        <v>8.0453571428571422</v>
      </c>
      <c r="Q60" s="41">
        <f t="shared" si="119"/>
        <v>8.0453571428571422</v>
      </c>
      <c r="R60" s="41">
        <f t="shared" si="120"/>
        <v>8.0453571428571422</v>
      </c>
      <c r="S60" s="41">
        <f t="shared" si="121"/>
        <v>8.0453571428571422</v>
      </c>
      <c r="T60" s="42">
        <f t="shared" si="122"/>
        <v>8.0453571428571422</v>
      </c>
      <c r="V60" s="39">
        <v>54</v>
      </c>
      <c r="W60" s="40">
        <f t="shared" si="123"/>
        <v>17.758536207831334</v>
      </c>
      <c r="X60" s="41">
        <f t="shared" si="124"/>
        <v>17.547125062500008</v>
      </c>
      <c r="Y60" s="41">
        <f t="shared" si="125"/>
        <v>17.340688297058833</v>
      </c>
      <c r="Z60" s="41">
        <f t="shared" si="126"/>
        <v>17.139052386627913</v>
      </c>
      <c r="AA60" s="41">
        <f t="shared" si="127"/>
        <v>16.942051784482764</v>
      </c>
      <c r="AB60" s="41">
        <f t="shared" si="128"/>
        <v>16.749528468750007</v>
      </c>
      <c r="AC60" s="41">
        <f t="shared" si="129"/>
        <v>16.561331519662929</v>
      </c>
      <c r="AD60" s="41">
        <f t="shared" si="130"/>
        <v>16.377316725000004</v>
      </c>
      <c r="AE60" s="41">
        <f t="shared" si="131"/>
        <v>16.19734621153847</v>
      </c>
      <c r="AF60" s="41">
        <f t="shared" si="132"/>
        <v>16.021288100543487</v>
      </c>
      <c r="AG60" s="41">
        <f t="shared" si="133"/>
        <v>15.84901618548388</v>
      </c>
      <c r="AH60" s="41">
        <f t="shared" si="134"/>
        <v>15.680409630319156</v>
      </c>
      <c r="AI60" s="41">
        <f t="shared" si="135"/>
        <v>15.515352686842112</v>
      </c>
      <c r="AJ60" s="41">
        <f t="shared" si="136"/>
        <v>15.353734429687508</v>
      </c>
      <c r="AK60" s="41">
        <f t="shared" si="137"/>
        <v>15.195448507731966</v>
      </c>
      <c r="AL60" s="41">
        <f t="shared" si="138"/>
        <v>15.040392910714292</v>
      </c>
      <c r="AM60" s="41">
        <f t="shared" si="139"/>
        <v>14.888469750000008</v>
      </c>
      <c r="AN60" s="42">
        <f t="shared" si="140"/>
        <v>14.739585052500006</v>
      </c>
      <c r="AR60" s="39">
        <v>54</v>
      </c>
      <c r="AS60" s="40">
        <f t="shared" si="141"/>
        <v>0.46820512820512822</v>
      </c>
      <c r="AT60" s="41">
        <f t="shared" si="141"/>
        <v>0.47384615384615386</v>
      </c>
      <c r="AU60" s="41">
        <f t="shared" si="141"/>
        <v>0.47948717948717945</v>
      </c>
      <c r="AV60" s="41">
        <f t="shared" si="141"/>
        <v>0.48512820512820515</v>
      </c>
      <c r="AW60" s="41">
        <f t="shared" si="141"/>
        <v>0.49076923076923079</v>
      </c>
      <c r="AX60" s="41">
        <f t="shared" si="141"/>
        <v>0.49641025641025638</v>
      </c>
      <c r="AY60" s="41">
        <f t="shared" si="141"/>
        <v>0.50205128205128202</v>
      </c>
      <c r="AZ60" s="41">
        <f t="shared" si="141"/>
        <v>0.50769230769230778</v>
      </c>
      <c r="BA60" s="41">
        <f t="shared" si="141"/>
        <v>0.51333333333333331</v>
      </c>
      <c r="BB60" s="41">
        <f t="shared" si="141"/>
        <v>0.51897435897435895</v>
      </c>
      <c r="BC60" s="41">
        <f t="shared" si="142"/>
        <v>0.52461538461538459</v>
      </c>
      <c r="BD60" s="41">
        <f t="shared" si="142"/>
        <v>0.53025641025641024</v>
      </c>
      <c r="BE60" s="41">
        <f t="shared" si="142"/>
        <v>0.53589743589743588</v>
      </c>
      <c r="BF60" s="41">
        <f t="shared" si="142"/>
        <v>0.54153846153846152</v>
      </c>
      <c r="BG60" s="41">
        <f t="shared" si="142"/>
        <v>0.54717948717948717</v>
      </c>
      <c r="BH60" s="41">
        <f t="shared" si="142"/>
        <v>0.55282051282051281</v>
      </c>
      <c r="BI60" s="41">
        <f t="shared" si="142"/>
        <v>0.55846153846153845</v>
      </c>
      <c r="BJ60" s="42">
        <f t="shared" si="142"/>
        <v>0.5641025641025641</v>
      </c>
      <c r="BO60" s="39">
        <v>54</v>
      </c>
      <c r="BP60" s="40">
        <f t="shared" si="143"/>
        <v>3.7668774725274723</v>
      </c>
      <c r="BQ60" s="41">
        <f t="shared" si="143"/>
        <v>3.8122615384615379</v>
      </c>
      <c r="BR60" s="41">
        <f t="shared" si="143"/>
        <v>3.8576456043956044</v>
      </c>
      <c r="BS60" s="41">
        <f t="shared" si="143"/>
        <v>3.9030296703296701</v>
      </c>
      <c r="BT60" s="41">
        <f t="shared" si="143"/>
        <v>3.9484137362637362</v>
      </c>
      <c r="BU60" s="41">
        <f t="shared" si="143"/>
        <v>3.9937978021978018</v>
      </c>
      <c r="BV60" s="41">
        <f t="shared" si="143"/>
        <v>4.0391818681318687</v>
      </c>
      <c r="BW60" s="41">
        <f t="shared" si="143"/>
        <v>4.0845659340659344</v>
      </c>
      <c r="BX60" s="41">
        <f t="shared" si="143"/>
        <v>4.12995</v>
      </c>
      <c r="BY60" s="41">
        <f t="shared" si="143"/>
        <v>4.1753340659340656</v>
      </c>
      <c r="BZ60" s="41">
        <f t="shared" si="144"/>
        <v>4.2207181318681313</v>
      </c>
      <c r="CA60" s="41">
        <f t="shared" si="144"/>
        <v>4.2661021978021978</v>
      </c>
      <c r="CB60" s="41">
        <f t="shared" si="144"/>
        <v>4.3114862637362634</v>
      </c>
      <c r="CC60" s="41">
        <f t="shared" si="144"/>
        <v>4.3568703296703291</v>
      </c>
      <c r="CD60" s="41">
        <f t="shared" si="144"/>
        <v>4.4022543956043947</v>
      </c>
      <c r="CE60" s="41">
        <f t="shared" si="144"/>
        <v>4.4476384615384612</v>
      </c>
      <c r="CF60" s="41">
        <f t="shared" si="144"/>
        <v>4.4930225274725268</v>
      </c>
      <c r="CG60" s="42">
        <f t="shared" si="144"/>
        <v>4.5384065934065934</v>
      </c>
      <c r="CI60" s="39">
        <v>54</v>
      </c>
      <c r="CJ60" s="40">
        <f t="shared" si="95"/>
        <v>8.3146377219230807</v>
      </c>
      <c r="CK60" s="41">
        <f t="shared" si="145"/>
        <v>8.3146377219230807</v>
      </c>
      <c r="CL60" s="41">
        <f t="shared" si="145"/>
        <v>8.3146377219230807</v>
      </c>
      <c r="CM60" s="41">
        <f t="shared" si="145"/>
        <v>8.3146377219230807</v>
      </c>
      <c r="CN60" s="41">
        <f t="shared" si="145"/>
        <v>8.3146377219230807</v>
      </c>
      <c r="CO60" s="41">
        <f t="shared" si="145"/>
        <v>8.3146377219230807</v>
      </c>
      <c r="CP60" s="41">
        <f t="shared" si="145"/>
        <v>8.3146377219230807</v>
      </c>
      <c r="CQ60" s="41">
        <f t="shared" si="145"/>
        <v>8.3146377219230807</v>
      </c>
      <c r="CR60" s="41">
        <f t="shared" si="145"/>
        <v>8.3146377219230807</v>
      </c>
      <c r="CS60" s="41">
        <f t="shared" si="145"/>
        <v>8.3146377219230807</v>
      </c>
      <c r="CT60" s="41">
        <f t="shared" si="145"/>
        <v>8.3146377219230807</v>
      </c>
      <c r="CU60" s="41">
        <f t="shared" si="146"/>
        <v>8.3146377219230807</v>
      </c>
      <c r="CV60" s="41">
        <f t="shared" si="146"/>
        <v>8.3146377219230807</v>
      </c>
      <c r="CW60" s="41">
        <f t="shared" si="146"/>
        <v>8.3146377219230807</v>
      </c>
      <c r="CX60" s="41">
        <f t="shared" si="146"/>
        <v>8.3146377219230807</v>
      </c>
      <c r="CY60" s="41">
        <f t="shared" si="146"/>
        <v>8.3146377219230807</v>
      </c>
      <c r="CZ60" s="41">
        <f t="shared" si="146"/>
        <v>8.3146377219230807</v>
      </c>
      <c r="DA60" s="42">
        <f t="shared" si="146"/>
        <v>8.3146377219230807</v>
      </c>
    </row>
    <row r="61" spans="2:105" x14ac:dyDescent="0.25">
      <c r="B61" s="39">
        <v>55</v>
      </c>
      <c r="C61" s="40">
        <f t="shared" si="106"/>
        <v>7.9934516129032263</v>
      </c>
      <c r="D61" s="41">
        <f t="shared" si="147"/>
        <v>7.9934516129032245</v>
      </c>
      <c r="E61" s="41">
        <f t="shared" si="107"/>
        <v>7.9934516129032263</v>
      </c>
      <c r="F61" s="41">
        <f t="shared" si="108"/>
        <v>7.9934516129032254</v>
      </c>
      <c r="G61" s="41">
        <f t="shared" si="109"/>
        <v>7.9934516129032254</v>
      </c>
      <c r="H61" s="41">
        <f t="shared" si="110"/>
        <v>7.9934516129032245</v>
      </c>
      <c r="I61" s="41">
        <f t="shared" si="111"/>
        <v>7.9934516129032245</v>
      </c>
      <c r="J61" s="41">
        <f t="shared" si="112"/>
        <v>7.9934516129032254</v>
      </c>
      <c r="K61" s="41">
        <f t="shared" si="113"/>
        <v>7.9934516129032245</v>
      </c>
      <c r="L61" s="41">
        <f t="shared" si="114"/>
        <v>7.9934516129032245</v>
      </c>
      <c r="M61" s="41">
        <f t="shared" si="115"/>
        <v>7.9934516129032236</v>
      </c>
      <c r="N61" s="41">
        <f t="shared" si="116"/>
        <v>7.9934516129032263</v>
      </c>
      <c r="O61" s="41">
        <f t="shared" si="117"/>
        <v>7.9934516129032245</v>
      </c>
      <c r="P61" s="41">
        <f t="shared" si="118"/>
        <v>7.9934516129032254</v>
      </c>
      <c r="Q61" s="41">
        <f t="shared" si="119"/>
        <v>7.9934516129032263</v>
      </c>
      <c r="R61" s="41">
        <f t="shared" si="120"/>
        <v>7.9934516129032271</v>
      </c>
      <c r="S61" s="41">
        <f t="shared" si="121"/>
        <v>7.9934516129032263</v>
      </c>
      <c r="T61" s="42">
        <f t="shared" si="122"/>
        <v>7.9934516129032245</v>
      </c>
      <c r="V61" s="39">
        <v>55</v>
      </c>
      <c r="W61" s="40">
        <f t="shared" si="123"/>
        <v>17.758536207831334</v>
      </c>
      <c r="X61" s="41">
        <f t="shared" si="124"/>
        <v>17.547125062500008</v>
      </c>
      <c r="Y61" s="41">
        <f t="shared" si="125"/>
        <v>17.340688297058833</v>
      </c>
      <c r="Z61" s="41">
        <f t="shared" si="126"/>
        <v>17.139052386627913</v>
      </c>
      <c r="AA61" s="41">
        <f t="shared" si="127"/>
        <v>16.942051784482764</v>
      </c>
      <c r="AB61" s="41">
        <f t="shared" si="128"/>
        <v>16.749528468750007</v>
      </c>
      <c r="AC61" s="41">
        <f t="shared" si="129"/>
        <v>16.561331519662925</v>
      </c>
      <c r="AD61" s="41">
        <f t="shared" si="130"/>
        <v>16.377316725000007</v>
      </c>
      <c r="AE61" s="41">
        <f t="shared" si="131"/>
        <v>16.197346211538466</v>
      </c>
      <c r="AF61" s="41">
        <f t="shared" si="132"/>
        <v>16.021288100543483</v>
      </c>
      <c r="AG61" s="41">
        <f t="shared" si="133"/>
        <v>15.849016185483876</v>
      </c>
      <c r="AH61" s="41">
        <f t="shared" si="134"/>
        <v>15.680409630319158</v>
      </c>
      <c r="AI61" s="41">
        <f t="shared" si="135"/>
        <v>15.515352686842112</v>
      </c>
      <c r="AJ61" s="41">
        <f t="shared" si="136"/>
        <v>15.353734429687506</v>
      </c>
      <c r="AK61" s="41">
        <f t="shared" si="137"/>
        <v>15.195448507731966</v>
      </c>
      <c r="AL61" s="41">
        <f t="shared" si="138"/>
        <v>15.040392910714292</v>
      </c>
      <c r="AM61" s="41">
        <f t="shared" si="139"/>
        <v>14.888469750000008</v>
      </c>
      <c r="AN61" s="42">
        <f t="shared" si="140"/>
        <v>14.739585052500004</v>
      </c>
      <c r="AR61" s="39">
        <v>55</v>
      </c>
      <c r="AS61" s="40">
        <f t="shared" si="141"/>
        <v>0.47211009174311924</v>
      </c>
      <c r="AT61" s="41">
        <f t="shared" si="141"/>
        <v>0.47779816513761469</v>
      </c>
      <c r="AU61" s="41">
        <f t="shared" si="141"/>
        <v>0.48348623853211004</v>
      </c>
      <c r="AV61" s="41">
        <f t="shared" si="141"/>
        <v>0.48917431192660549</v>
      </c>
      <c r="AW61" s="41">
        <f t="shared" si="141"/>
        <v>0.49486238532110094</v>
      </c>
      <c r="AX61" s="41">
        <f t="shared" si="141"/>
        <v>0.50055045871559634</v>
      </c>
      <c r="AY61" s="41">
        <f t="shared" si="141"/>
        <v>0.50623853211009184</v>
      </c>
      <c r="AZ61" s="41">
        <f t="shared" si="141"/>
        <v>0.51192660550458713</v>
      </c>
      <c r="BA61" s="41">
        <f t="shared" si="141"/>
        <v>0.51761467889908264</v>
      </c>
      <c r="BB61" s="41">
        <f t="shared" si="141"/>
        <v>0.52330275229357803</v>
      </c>
      <c r="BC61" s="41">
        <f t="shared" si="142"/>
        <v>0.52899082568807343</v>
      </c>
      <c r="BD61" s="41">
        <f t="shared" si="142"/>
        <v>0.53467889908256871</v>
      </c>
      <c r="BE61" s="41">
        <f t="shared" si="142"/>
        <v>0.54036697247706422</v>
      </c>
      <c r="BF61" s="41">
        <f t="shared" si="142"/>
        <v>0.54605504587155962</v>
      </c>
      <c r="BG61" s="41">
        <f t="shared" si="142"/>
        <v>0.55174311926605502</v>
      </c>
      <c r="BH61" s="41">
        <f t="shared" si="142"/>
        <v>0.55743119266055041</v>
      </c>
      <c r="BI61" s="41">
        <f t="shared" si="142"/>
        <v>0.56311926605504581</v>
      </c>
      <c r="BJ61" s="42">
        <f t="shared" si="142"/>
        <v>0.56880733944954132</v>
      </c>
      <c r="BO61" s="39">
        <v>55</v>
      </c>
      <c r="BP61" s="40">
        <f t="shared" si="143"/>
        <v>3.7737891743119265</v>
      </c>
      <c r="BQ61" s="41">
        <f t="shared" si="143"/>
        <v>3.8192565137614674</v>
      </c>
      <c r="BR61" s="41">
        <f t="shared" si="143"/>
        <v>3.8647238532110091</v>
      </c>
      <c r="BS61" s="41">
        <f t="shared" si="143"/>
        <v>3.9101911926605499</v>
      </c>
      <c r="BT61" s="41">
        <f t="shared" si="143"/>
        <v>3.9556585321100917</v>
      </c>
      <c r="BU61" s="41">
        <f t="shared" si="143"/>
        <v>4.0011258715596325</v>
      </c>
      <c r="BV61" s="41">
        <f t="shared" si="143"/>
        <v>4.0465932110091742</v>
      </c>
      <c r="BW61" s="41">
        <f t="shared" si="143"/>
        <v>4.0920605504587151</v>
      </c>
      <c r="BX61" s="41">
        <f t="shared" si="143"/>
        <v>4.1375278899082568</v>
      </c>
      <c r="BY61" s="41">
        <f t="shared" si="143"/>
        <v>4.1829952293577977</v>
      </c>
      <c r="BZ61" s="41">
        <f t="shared" si="144"/>
        <v>4.2284625688073385</v>
      </c>
      <c r="CA61" s="41">
        <f t="shared" si="144"/>
        <v>4.2739299082568802</v>
      </c>
      <c r="CB61" s="41">
        <f t="shared" si="144"/>
        <v>4.3193972477064211</v>
      </c>
      <c r="CC61" s="41">
        <f t="shared" si="144"/>
        <v>4.3648645871559628</v>
      </c>
      <c r="CD61" s="41">
        <f t="shared" si="144"/>
        <v>4.4103319266055045</v>
      </c>
      <c r="CE61" s="41">
        <f t="shared" si="144"/>
        <v>4.4557992660550463</v>
      </c>
      <c r="CF61" s="41">
        <f t="shared" si="144"/>
        <v>4.5012666055045871</v>
      </c>
      <c r="CG61" s="42">
        <f t="shared" si="144"/>
        <v>4.546733944954128</v>
      </c>
      <c r="CI61" s="39">
        <v>55</v>
      </c>
      <c r="CJ61" s="40">
        <f t="shared" si="95"/>
        <v>8.3839841583027557</v>
      </c>
      <c r="CK61" s="41">
        <f t="shared" si="145"/>
        <v>8.3839841583027557</v>
      </c>
      <c r="CL61" s="41">
        <f t="shared" si="145"/>
        <v>8.3839841583027557</v>
      </c>
      <c r="CM61" s="41">
        <f t="shared" si="145"/>
        <v>8.3839841583027557</v>
      </c>
      <c r="CN61" s="41">
        <f t="shared" si="145"/>
        <v>8.3839841583027557</v>
      </c>
      <c r="CO61" s="41">
        <f t="shared" si="145"/>
        <v>8.3839841583027557</v>
      </c>
      <c r="CP61" s="41">
        <f t="shared" si="145"/>
        <v>8.3839841583027557</v>
      </c>
      <c r="CQ61" s="41">
        <f t="shared" si="145"/>
        <v>8.3839841583027557</v>
      </c>
      <c r="CR61" s="41">
        <f t="shared" si="145"/>
        <v>8.3839841583027557</v>
      </c>
      <c r="CS61" s="41">
        <f t="shared" si="145"/>
        <v>8.3839841583027557</v>
      </c>
      <c r="CT61" s="41">
        <f t="shared" si="145"/>
        <v>8.3839841583027557</v>
      </c>
      <c r="CU61" s="41">
        <f t="shared" si="146"/>
        <v>8.3839841583027557</v>
      </c>
      <c r="CV61" s="41">
        <f t="shared" si="146"/>
        <v>8.3839841583027557</v>
      </c>
      <c r="CW61" s="41">
        <f t="shared" si="146"/>
        <v>8.3839841583027557</v>
      </c>
      <c r="CX61" s="41">
        <f t="shared" si="146"/>
        <v>8.3839841583027557</v>
      </c>
      <c r="CY61" s="41">
        <f t="shared" si="146"/>
        <v>8.3839841583027557</v>
      </c>
      <c r="CZ61" s="41">
        <f t="shared" si="146"/>
        <v>8.3839841583027557</v>
      </c>
      <c r="DA61" s="42">
        <f t="shared" si="146"/>
        <v>8.3839841583027557</v>
      </c>
    </row>
    <row r="62" spans="2:105" x14ac:dyDescent="0.25">
      <c r="B62" s="39">
        <v>56</v>
      </c>
      <c r="C62" s="40">
        <f t="shared" si="106"/>
        <v>7.9422115384615388</v>
      </c>
      <c r="D62" s="41">
        <f t="shared" si="147"/>
        <v>7.942211538461537</v>
      </c>
      <c r="E62" s="41">
        <f t="shared" si="107"/>
        <v>7.9422115384615388</v>
      </c>
      <c r="F62" s="41">
        <f t="shared" si="108"/>
        <v>7.9422115384615362</v>
      </c>
      <c r="G62" s="41">
        <f t="shared" si="109"/>
        <v>7.9422115384615379</v>
      </c>
      <c r="H62" s="41">
        <f t="shared" si="110"/>
        <v>7.9422115384615379</v>
      </c>
      <c r="I62" s="41">
        <f t="shared" si="111"/>
        <v>7.9422115384615388</v>
      </c>
      <c r="J62" s="41">
        <f t="shared" si="112"/>
        <v>7.942211538461537</v>
      </c>
      <c r="K62" s="41">
        <f t="shared" si="113"/>
        <v>7.9422115384615362</v>
      </c>
      <c r="L62" s="41">
        <f t="shared" si="114"/>
        <v>7.9422115384615379</v>
      </c>
      <c r="M62" s="41">
        <f t="shared" si="115"/>
        <v>7.9422115384615388</v>
      </c>
      <c r="N62" s="41">
        <f t="shared" si="116"/>
        <v>7.942211538461537</v>
      </c>
      <c r="O62" s="41">
        <f t="shared" si="117"/>
        <v>7.9422115384615379</v>
      </c>
      <c r="P62" s="41">
        <f t="shared" si="118"/>
        <v>7.9422115384615379</v>
      </c>
      <c r="Q62" s="41">
        <f t="shared" si="119"/>
        <v>7.942211538461537</v>
      </c>
      <c r="R62" s="41">
        <f t="shared" si="120"/>
        <v>7.9422115384615379</v>
      </c>
      <c r="S62" s="41">
        <f t="shared" si="121"/>
        <v>7.9422115384615379</v>
      </c>
      <c r="T62" s="42">
        <f t="shared" si="122"/>
        <v>7.942211538461537</v>
      </c>
      <c r="V62" s="39">
        <v>56</v>
      </c>
      <c r="W62" s="40">
        <f t="shared" si="123"/>
        <v>17.75853620783133</v>
      </c>
      <c r="X62" s="41">
        <f t="shared" si="124"/>
        <v>17.547125062500005</v>
      </c>
      <c r="Y62" s="41">
        <f t="shared" si="125"/>
        <v>17.340688297058829</v>
      </c>
      <c r="Z62" s="41">
        <f t="shared" si="126"/>
        <v>17.13905238662791</v>
      </c>
      <c r="AA62" s="41">
        <f t="shared" si="127"/>
        <v>16.942051784482764</v>
      </c>
      <c r="AB62" s="41">
        <f t="shared" si="128"/>
        <v>16.749528468750004</v>
      </c>
      <c r="AC62" s="41">
        <f t="shared" si="129"/>
        <v>16.561331519662925</v>
      </c>
      <c r="AD62" s="41">
        <f t="shared" si="130"/>
        <v>16.377316725000004</v>
      </c>
      <c r="AE62" s="41">
        <f t="shared" si="131"/>
        <v>16.197346211538463</v>
      </c>
      <c r="AF62" s="41">
        <f t="shared" si="132"/>
        <v>16.021288100543483</v>
      </c>
      <c r="AG62" s="41">
        <f t="shared" si="133"/>
        <v>15.84901618548388</v>
      </c>
      <c r="AH62" s="41">
        <f t="shared" si="134"/>
        <v>15.680409630319154</v>
      </c>
      <c r="AI62" s="41">
        <f t="shared" si="135"/>
        <v>15.51535268684211</v>
      </c>
      <c r="AJ62" s="41">
        <f t="shared" si="136"/>
        <v>15.353734429687504</v>
      </c>
      <c r="AK62" s="41">
        <f t="shared" si="137"/>
        <v>15.195448507731964</v>
      </c>
      <c r="AL62" s="41">
        <f t="shared" si="138"/>
        <v>15.04039291071429</v>
      </c>
      <c r="AM62" s="41">
        <f t="shared" si="139"/>
        <v>14.888469750000004</v>
      </c>
      <c r="AN62" s="42">
        <f t="shared" si="140"/>
        <v>14.739585052500004</v>
      </c>
      <c r="AR62" s="39">
        <v>56</v>
      </c>
      <c r="AS62" s="40">
        <f t="shared" si="141"/>
        <v>0.47602941176470592</v>
      </c>
      <c r="AT62" s="41">
        <f t="shared" si="141"/>
        <v>0.48176470588235298</v>
      </c>
      <c r="AU62" s="41">
        <f t="shared" si="141"/>
        <v>0.48750000000000004</v>
      </c>
      <c r="AV62" s="41">
        <f t="shared" si="141"/>
        <v>0.49323529411764716</v>
      </c>
      <c r="AW62" s="41">
        <f t="shared" si="141"/>
        <v>0.49897058823529417</v>
      </c>
      <c r="AX62" s="41">
        <f t="shared" si="141"/>
        <v>0.50470588235294123</v>
      </c>
      <c r="AY62" s="41">
        <f t="shared" si="141"/>
        <v>0.51044117647058829</v>
      </c>
      <c r="AZ62" s="41">
        <f t="shared" si="141"/>
        <v>0.51617647058823535</v>
      </c>
      <c r="BA62" s="41">
        <f t="shared" si="141"/>
        <v>0.52191176470588252</v>
      </c>
      <c r="BB62" s="41">
        <f t="shared" si="141"/>
        <v>0.52764705882352947</v>
      </c>
      <c r="BC62" s="41">
        <f t="shared" si="142"/>
        <v>0.53338235294117642</v>
      </c>
      <c r="BD62" s="41">
        <f t="shared" si="142"/>
        <v>0.53911764705882359</v>
      </c>
      <c r="BE62" s="41">
        <f t="shared" si="142"/>
        <v>0.54485294117647065</v>
      </c>
      <c r="BF62" s="41">
        <f t="shared" si="142"/>
        <v>0.55058823529411771</v>
      </c>
      <c r="BG62" s="41">
        <f t="shared" si="142"/>
        <v>0.55632352941176477</v>
      </c>
      <c r="BH62" s="41">
        <f t="shared" si="142"/>
        <v>0.56205882352941183</v>
      </c>
      <c r="BI62" s="41">
        <f t="shared" si="142"/>
        <v>0.56779411764705889</v>
      </c>
      <c r="BJ62" s="42">
        <f t="shared" si="142"/>
        <v>0.57352941176470595</v>
      </c>
      <c r="BO62" s="39">
        <v>56</v>
      </c>
      <c r="BP62" s="40">
        <f t="shared" si="143"/>
        <v>3.7807262867647062</v>
      </c>
      <c r="BQ62" s="41">
        <f t="shared" si="143"/>
        <v>3.8262772058823526</v>
      </c>
      <c r="BR62" s="41">
        <f t="shared" si="143"/>
        <v>3.8718281250000004</v>
      </c>
      <c r="BS62" s="41">
        <f t="shared" si="143"/>
        <v>3.9173790441176468</v>
      </c>
      <c r="BT62" s="41">
        <f t="shared" si="143"/>
        <v>3.9629299632352941</v>
      </c>
      <c r="BU62" s="41">
        <f t="shared" si="143"/>
        <v>4.0084808823529414</v>
      </c>
      <c r="BV62" s="41">
        <f t="shared" si="143"/>
        <v>4.0540318014705887</v>
      </c>
      <c r="BW62" s="41">
        <f t="shared" si="143"/>
        <v>4.0995827205882351</v>
      </c>
      <c r="BX62" s="41">
        <f t="shared" si="143"/>
        <v>4.1451336397058824</v>
      </c>
      <c r="BY62" s="41">
        <f t="shared" si="143"/>
        <v>4.1906845588235297</v>
      </c>
      <c r="BZ62" s="41">
        <f t="shared" si="144"/>
        <v>4.2362354779411762</v>
      </c>
      <c r="CA62" s="41">
        <f t="shared" si="144"/>
        <v>4.2817863970588235</v>
      </c>
      <c r="CB62" s="41">
        <f t="shared" si="144"/>
        <v>4.3273373161764708</v>
      </c>
      <c r="CC62" s="41">
        <f t="shared" si="144"/>
        <v>4.3728882352941181</v>
      </c>
      <c r="CD62" s="41">
        <f t="shared" si="144"/>
        <v>4.4184391544117645</v>
      </c>
      <c r="CE62" s="41">
        <f t="shared" si="144"/>
        <v>4.4639900735294118</v>
      </c>
      <c r="CF62" s="41">
        <f t="shared" si="144"/>
        <v>4.5095409926470591</v>
      </c>
      <c r="CG62" s="42">
        <f t="shared" si="144"/>
        <v>4.5550919117647055</v>
      </c>
      <c r="CI62" s="39">
        <v>56</v>
      </c>
      <c r="CJ62" s="40">
        <f t="shared" si="95"/>
        <v>8.4535855448161801</v>
      </c>
      <c r="CK62" s="41">
        <f t="shared" si="145"/>
        <v>8.4535855448161801</v>
      </c>
      <c r="CL62" s="41">
        <f t="shared" si="145"/>
        <v>8.4535855448161801</v>
      </c>
      <c r="CM62" s="41">
        <f t="shared" si="145"/>
        <v>8.4535855448161801</v>
      </c>
      <c r="CN62" s="41">
        <f t="shared" si="145"/>
        <v>8.4535855448161801</v>
      </c>
      <c r="CO62" s="41">
        <f t="shared" si="145"/>
        <v>8.4535855448161801</v>
      </c>
      <c r="CP62" s="41">
        <f t="shared" si="145"/>
        <v>8.4535855448161801</v>
      </c>
      <c r="CQ62" s="41">
        <f t="shared" si="145"/>
        <v>8.4535855448161801</v>
      </c>
      <c r="CR62" s="41">
        <f t="shared" si="145"/>
        <v>8.4535855448161801</v>
      </c>
      <c r="CS62" s="41">
        <f t="shared" si="145"/>
        <v>8.4535855448161801</v>
      </c>
      <c r="CT62" s="41">
        <f t="shared" si="145"/>
        <v>8.4535855448161801</v>
      </c>
      <c r="CU62" s="41">
        <f t="shared" si="146"/>
        <v>8.4535855448161801</v>
      </c>
      <c r="CV62" s="41">
        <f t="shared" si="146"/>
        <v>8.4535855448161801</v>
      </c>
      <c r="CW62" s="41">
        <f t="shared" si="146"/>
        <v>8.4535855448161801</v>
      </c>
      <c r="CX62" s="41">
        <f t="shared" si="146"/>
        <v>8.4535855448161801</v>
      </c>
      <c r="CY62" s="41">
        <f t="shared" si="146"/>
        <v>8.4535855448161801</v>
      </c>
      <c r="CZ62" s="41">
        <f t="shared" si="146"/>
        <v>8.4535855448161801</v>
      </c>
      <c r="DA62" s="42">
        <f t="shared" si="146"/>
        <v>8.4535855448161801</v>
      </c>
    </row>
    <row r="63" spans="2:105" x14ac:dyDescent="0.25">
      <c r="B63" s="39">
        <v>57</v>
      </c>
      <c r="C63" s="40">
        <f t="shared" si="106"/>
        <v>7.8916242038216584</v>
      </c>
      <c r="D63" s="41">
        <f t="shared" si="147"/>
        <v>7.8916242038216575</v>
      </c>
      <c r="E63" s="41">
        <f t="shared" si="107"/>
        <v>7.8916242038216575</v>
      </c>
      <c r="F63" s="41">
        <f t="shared" si="108"/>
        <v>7.8916242038216557</v>
      </c>
      <c r="G63" s="41">
        <f t="shared" si="109"/>
        <v>7.8916242038216575</v>
      </c>
      <c r="H63" s="41">
        <f t="shared" si="110"/>
        <v>7.8916242038216566</v>
      </c>
      <c r="I63" s="41">
        <f t="shared" si="111"/>
        <v>7.8916242038216566</v>
      </c>
      <c r="J63" s="41">
        <f t="shared" si="112"/>
        <v>7.8916242038216566</v>
      </c>
      <c r="K63" s="41">
        <f t="shared" si="113"/>
        <v>7.8916242038216575</v>
      </c>
      <c r="L63" s="41">
        <f t="shared" si="114"/>
        <v>7.8916242038216557</v>
      </c>
      <c r="M63" s="41">
        <f t="shared" si="115"/>
        <v>7.8916242038216566</v>
      </c>
      <c r="N63" s="41">
        <f t="shared" si="116"/>
        <v>7.8916242038216566</v>
      </c>
      <c r="O63" s="41">
        <f t="shared" si="117"/>
        <v>7.8916242038216557</v>
      </c>
      <c r="P63" s="41">
        <f t="shared" si="118"/>
        <v>7.8916242038216557</v>
      </c>
      <c r="Q63" s="41">
        <f t="shared" si="119"/>
        <v>7.8916242038216575</v>
      </c>
      <c r="R63" s="41">
        <f t="shared" si="120"/>
        <v>7.8916242038216575</v>
      </c>
      <c r="S63" s="41">
        <f t="shared" si="121"/>
        <v>7.8916242038216566</v>
      </c>
      <c r="T63" s="42">
        <f t="shared" si="122"/>
        <v>7.8916242038216566</v>
      </c>
      <c r="V63" s="39">
        <v>57</v>
      </c>
      <c r="W63" s="40">
        <f t="shared" si="123"/>
        <v>17.75853620783133</v>
      </c>
      <c r="X63" s="41">
        <f t="shared" si="124"/>
        <v>17.547125062500005</v>
      </c>
      <c r="Y63" s="41">
        <f t="shared" si="125"/>
        <v>17.340688297058829</v>
      </c>
      <c r="Z63" s="41">
        <f t="shared" si="126"/>
        <v>17.13905238662791</v>
      </c>
      <c r="AA63" s="41">
        <f t="shared" si="127"/>
        <v>16.942051784482764</v>
      </c>
      <c r="AB63" s="41">
        <f t="shared" si="128"/>
        <v>16.749528468750004</v>
      </c>
      <c r="AC63" s="41">
        <f t="shared" si="129"/>
        <v>16.561331519662925</v>
      </c>
      <c r="AD63" s="41">
        <f t="shared" si="130"/>
        <v>16.377316725000004</v>
      </c>
      <c r="AE63" s="41">
        <f t="shared" si="131"/>
        <v>16.197346211538466</v>
      </c>
      <c r="AF63" s="41">
        <f t="shared" si="132"/>
        <v>16.02128810054348</v>
      </c>
      <c r="AG63" s="41">
        <f t="shared" si="133"/>
        <v>15.849016185483876</v>
      </c>
      <c r="AH63" s="41">
        <f t="shared" si="134"/>
        <v>15.680409630319154</v>
      </c>
      <c r="AI63" s="41">
        <f t="shared" si="135"/>
        <v>15.515352686842109</v>
      </c>
      <c r="AJ63" s="41">
        <f t="shared" si="136"/>
        <v>15.353734429687503</v>
      </c>
      <c r="AK63" s="41">
        <f t="shared" si="137"/>
        <v>15.195448507731964</v>
      </c>
      <c r="AL63" s="41">
        <f t="shared" si="138"/>
        <v>15.04039291071429</v>
      </c>
      <c r="AM63" s="41">
        <f t="shared" si="139"/>
        <v>14.888469750000004</v>
      </c>
      <c r="AN63" s="42">
        <f t="shared" si="140"/>
        <v>14.739585052500003</v>
      </c>
      <c r="AR63" s="39">
        <v>57</v>
      </c>
      <c r="AS63" s="40">
        <f t="shared" si="141"/>
        <v>0.47996316758747687</v>
      </c>
      <c r="AT63" s="41">
        <f t="shared" si="141"/>
        <v>0.48574585635359108</v>
      </c>
      <c r="AU63" s="41">
        <f t="shared" si="141"/>
        <v>0.49152854511970528</v>
      </c>
      <c r="AV63" s="41">
        <f t="shared" si="141"/>
        <v>0.49731123388581949</v>
      </c>
      <c r="AW63" s="41">
        <f t="shared" si="141"/>
        <v>0.50309392265193364</v>
      </c>
      <c r="AX63" s="41">
        <f t="shared" si="141"/>
        <v>0.50887661141804785</v>
      </c>
      <c r="AY63" s="41">
        <f t="shared" si="141"/>
        <v>0.51465930018416206</v>
      </c>
      <c r="AZ63" s="41">
        <f t="shared" si="141"/>
        <v>0.52044198895027616</v>
      </c>
      <c r="BA63" s="41">
        <f t="shared" si="141"/>
        <v>0.52622467771639037</v>
      </c>
      <c r="BB63" s="41">
        <f t="shared" si="141"/>
        <v>0.53200736648250457</v>
      </c>
      <c r="BC63" s="41">
        <f t="shared" si="142"/>
        <v>0.53779005524861867</v>
      </c>
      <c r="BD63" s="41">
        <f t="shared" si="142"/>
        <v>0.54357274401473288</v>
      </c>
      <c r="BE63" s="41">
        <f t="shared" si="142"/>
        <v>0.54935543278084709</v>
      </c>
      <c r="BF63" s="41">
        <f t="shared" si="142"/>
        <v>0.55513812154696129</v>
      </c>
      <c r="BG63" s="41">
        <f t="shared" si="142"/>
        <v>0.56092081031307539</v>
      </c>
      <c r="BH63" s="41">
        <f t="shared" si="142"/>
        <v>0.5667034990791896</v>
      </c>
      <c r="BI63" s="41">
        <f t="shared" si="142"/>
        <v>0.57248618784530381</v>
      </c>
      <c r="BJ63" s="42">
        <f t="shared" si="142"/>
        <v>0.57826887661141801</v>
      </c>
      <c r="BO63" s="39">
        <v>57</v>
      </c>
      <c r="BP63" s="40">
        <f t="shared" si="143"/>
        <v>3.7876889502762432</v>
      </c>
      <c r="BQ63" s="41">
        <f t="shared" si="143"/>
        <v>3.8333237569060774</v>
      </c>
      <c r="BR63" s="41">
        <f t="shared" si="143"/>
        <v>3.8789585635359121</v>
      </c>
      <c r="BS63" s="41">
        <f t="shared" si="143"/>
        <v>3.9245933701657454</v>
      </c>
      <c r="BT63" s="41">
        <f t="shared" si="143"/>
        <v>3.9702281767955805</v>
      </c>
      <c r="BU63" s="41">
        <f t="shared" si="143"/>
        <v>4.0158629834254143</v>
      </c>
      <c r="BV63" s="41">
        <f t="shared" si="143"/>
        <v>4.0614977900552489</v>
      </c>
      <c r="BW63" s="41">
        <f t="shared" si="143"/>
        <v>4.1071325966850827</v>
      </c>
      <c r="BX63" s="41">
        <f t="shared" si="143"/>
        <v>4.1527674033149173</v>
      </c>
      <c r="BY63" s="41">
        <f t="shared" si="143"/>
        <v>4.1984022099447511</v>
      </c>
      <c r="BZ63" s="41">
        <f t="shared" si="144"/>
        <v>4.2440370165745849</v>
      </c>
      <c r="CA63" s="41">
        <f t="shared" si="144"/>
        <v>4.2896718232044195</v>
      </c>
      <c r="CB63" s="41">
        <f t="shared" si="144"/>
        <v>4.3353066298342533</v>
      </c>
      <c r="CC63" s="41">
        <f t="shared" si="144"/>
        <v>4.380941436464088</v>
      </c>
      <c r="CD63" s="41">
        <f t="shared" si="144"/>
        <v>4.4265762430939226</v>
      </c>
      <c r="CE63" s="41">
        <f t="shared" si="144"/>
        <v>4.4722110497237573</v>
      </c>
      <c r="CF63" s="41">
        <f t="shared" si="144"/>
        <v>4.517845856353591</v>
      </c>
      <c r="CG63" s="42">
        <f t="shared" si="144"/>
        <v>4.5634806629834257</v>
      </c>
      <c r="CI63" s="39">
        <v>57</v>
      </c>
      <c r="CJ63" s="40">
        <f t="shared" si="95"/>
        <v>8.5234432900276254</v>
      </c>
      <c r="CK63" s="41">
        <f t="shared" si="145"/>
        <v>8.5234432900276254</v>
      </c>
      <c r="CL63" s="41">
        <f t="shared" si="145"/>
        <v>8.5234432900276254</v>
      </c>
      <c r="CM63" s="41">
        <f t="shared" si="145"/>
        <v>8.5234432900276254</v>
      </c>
      <c r="CN63" s="41">
        <f t="shared" si="145"/>
        <v>8.5234432900276254</v>
      </c>
      <c r="CO63" s="41">
        <f t="shared" si="145"/>
        <v>8.5234432900276254</v>
      </c>
      <c r="CP63" s="41">
        <f t="shared" si="145"/>
        <v>8.5234432900276254</v>
      </c>
      <c r="CQ63" s="41">
        <f t="shared" si="145"/>
        <v>8.5234432900276254</v>
      </c>
      <c r="CR63" s="41">
        <f t="shared" si="145"/>
        <v>8.5234432900276254</v>
      </c>
      <c r="CS63" s="41">
        <f t="shared" si="145"/>
        <v>8.5234432900276254</v>
      </c>
      <c r="CT63" s="41">
        <f t="shared" si="145"/>
        <v>8.5234432900276254</v>
      </c>
      <c r="CU63" s="41">
        <f t="shared" si="146"/>
        <v>8.5234432900276254</v>
      </c>
      <c r="CV63" s="41">
        <f t="shared" si="146"/>
        <v>8.5234432900276254</v>
      </c>
      <c r="CW63" s="41">
        <f t="shared" si="146"/>
        <v>8.5234432900276254</v>
      </c>
      <c r="CX63" s="41">
        <f t="shared" si="146"/>
        <v>8.5234432900276254</v>
      </c>
      <c r="CY63" s="41">
        <f t="shared" si="146"/>
        <v>8.5234432900276254</v>
      </c>
      <c r="CZ63" s="41">
        <f t="shared" si="146"/>
        <v>8.5234432900276254</v>
      </c>
      <c r="DA63" s="42">
        <f t="shared" si="146"/>
        <v>8.5234432900276254</v>
      </c>
    </row>
    <row r="64" spans="2:105" x14ac:dyDescent="0.25">
      <c r="B64" s="39">
        <v>58</v>
      </c>
      <c r="C64" s="40">
        <f t="shared" si="106"/>
        <v>7.8416772151898737</v>
      </c>
      <c r="D64" s="41">
        <f t="shared" si="147"/>
        <v>7.8416772151898719</v>
      </c>
      <c r="E64" s="41">
        <f t="shared" si="107"/>
        <v>7.8416772151898737</v>
      </c>
      <c r="F64" s="41">
        <f t="shared" si="108"/>
        <v>7.8416772151898719</v>
      </c>
      <c r="G64" s="41">
        <f t="shared" si="109"/>
        <v>7.8416772151898737</v>
      </c>
      <c r="H64" s="41">
        <f t="shared" si="110"/>
        <v>7.8416772151898719</v>
      </c>
      <c r="I64" s="41">
        <f t="shared" si="111"/>
        <v>7.8416772151898719</v>
      </c>
      <c r="J64" s="41">
        <f t="shared" si="112"/>
        <v>7.841677215189871</v>
      </c>
      <c r="K64" s="41">
        <f t="shared" si="113"/>
        <v>7.8416772151898728</v>
      </c>
      <c r="L64" s="41">
        <f t="shared" si="114"/>
        <v>7.8416772151898728</v>
      </c>
      <c r="M64" s="41">
        <f t="shared" si="115"/>
        <v>7.8416772151898719</v>
      </c>
      <c r="N64" s="41">
        <f t="shared" si="116"/>
        <v>7.8416772151898719</v>
      </c>
      <c r="O64" s="41">
        <f t="shared" si="117"/>
        <v>7.8416772151898737</v>
      </c>
      <c r="P64" s="41">
        <f t="shared" si="118"/>
        <v>7.8416772151898728</v>
      </c>
      <c r="Q64" s="41">
        <f t="shared" si="119"/>
        <v>7.8416772151898728</v>
      </c>
      <c r="R64" s="41">
        <f t="shared" si="120"/>
        <v>7.8416772151898728</v>
      </c>
      <c r="S64" s="41">
        <f t="shared" si="121"/>
        <v>7.8416772151898737</v>
      </c>
      <c r="T64" s="42">
        <f t="shared" si="122"/>
        <v>7.8416772151898719</v>
      </c>
      <c r="V64" s="39">
        <v>58</v>
      </c>
      <c r="W64" s="40">
        <f t="shared" si="123"/>
        <v>17.75853620783133</v>
      </c>
      <c r="X64" s="41">
        <f t="shared" si="124"/>
        <v>17.547125062500005</v>
      </c>
      <c r="Y64" s="41">
        <f t="shared" si="125"/>
        <v>17.340688297058829</v>
      </c>
      <c r="Z64" s="41">
        <f t="shared" si="126"/>
        <v>17.13905238662791</v>
      </c>
      <c r="AA64" s="41">
        <f t="shared" si="127"/>
        <v>16.942051784482764</v>
      </c>
      <c r="AB64" s="41">
        <f t="shared" si="128"/>
        <v>16.749528468750004</v>
      </c>
      <c r="AC64" s="41">
        <f t="shared" si="129"/>
        <v>16.561331519662925</v>
      </c>
      <c r="AD64" s="41">
        <f t="shared" si="130"/>
        <v>16.377316725</v>
      </c>
      <c r="AE64" s="41">
        <f t="shared" si="131"/>
        <v>16.197346211538463</v>
      </c>
      <c r="AF64" s="41">
        <f t="shared" si="132"/>
        <v>16.021288100543483</v>
      </c>
      <c r="AG64" s="41">
        <f t="shared" si="133"/>
        <v>15.849016185483876</v>
      </c>
      <c r="AH64" s="41">
        <f t="shared" si="134"/>
        <v>15.680409630319151</v>
      </c>
      <c r="AI64" s="41">
        <f t="shared" si="135"/>
        <v>15.515352686842112</v>
      </c>
      <c r="AJ64" s="41">
        <f t="shared" si="136"/>
        <v>15.353734429687504</v>
      </c>
      <c r="AK64" s="41">
        <f t="shared" si="137"/>
        <v>15.195448507731964</v>
      </c>
      <c r="AL64" s="41">
        <f t="shared" si="138"/>
        <v>15.040392910714289</v>
      </c>
      <c r="AM64" s="41">
        <f t="shared" si="139"/>
        <v>14.888469750000004</v>
      </c>
      <c r="AN64" s="42">
        <f t="shared" si="140"/>
        <v>14.739585052500004</v>
      </c>
      <c r="AR64" s="39">
        <v>58</v>
      </c>
      <c r="AS64" s="40">
        <f t="shared" si="141"/>
        <v>0.48391143911439111</v>
      </c>
      <c r="AT64" s="41">
        <f t="shared" si="141"/>
        <v>0.48974169741697415</v>
      </c>
      <c r="AU64" s="41">
        <f t="shared" si="141"/>
        <v>0.4955719557195572</v>
      </c>
      <c r="AV64" s="41">
        <f t="shared" si="141"/>
        <v>0.50140221402214025</v>
      </c>
      <c r="AW64" s="41">
        <f t="shared" si="141"/>
        <v>0.50723247232472324</v>
      </c>
      <c r="AX64" s="41">
        <f t="shared" si="141"/>
        <v>0.51306273062730634</v>
      </c>
      <c r="AY64" s="41">
        <f t="shared" si="141"/>
        <v>0.51889298892988933</v>
      </c>
      <c r="AZ64" s="41">
        <f t="shared" si="141"/>
        <v>0.52472324723247243</v>
      </c>
      <c r="BA64" s="41">
        <f t="shared" si="141"/>
        <v>0.53055350553505543</v>
      </c>
      <c r="BB64" s="41">
        <f t="shared" si="141"/>
        <v>0.53638376383763842</v>
      </c>
      <c r="BC64" s="41">
        <f t="shared" si="142"/>
        <v>0.54221402214022141</v>
      </c>
      <c r="BD64" s="41">
        <f t="shared" si="142"/>
        <v>0.54804428044280451</v>
      </c>
      <c r="BE64" s="41">
        <f t="shared" si="142"/>
        <v>0.55387453874538739</v>
      </c>
      <c r="BF64" s="41">
        <f t="shared" si="142"/>
        <v>0.55970479704797049</v>
      </c>
      <c r="BG64" s="41">
        <f t="shared" si="142"/>
        <v>0.56553505535055348</v>
      </c>
      <c r="BH64" s="41">
        <f t="shared" si="142"/>
        <v>0.57136531365313659</v>
      </c>
      <c r="BI64" s="41">
        <f t="shared" si="142"/>
        <v>0.57719557195571958</v>
      </c>
      <c r="BJ64" s="42">
        <f t="shared" si="142"/>
        <v>0.58302583025830257</v>
      </c>
      <c r="BO64" s="39">
        <v>58</v>
      </c>
      <c r="BP64" s="40">
        <f t="shared" si="143"/>
        <v>3.7946773062730625</v>
      </c>
      <c r="BQ64" s="41">
        <f t="shared" si="143"/>
        <v>3.8403963099630989</v>
      </c>
      <c r="BR64" s="41">
        <f t="shared" si="143"/>
        <v>3.8861153136531366</v>
      </c>
      <c r="BS64" s="41">
        <f t="shared" si="143"/>
        <v>3.9318343173431729</v>
      </c>
      <c r="BT64" s="41">
        <f t="shared" si="143"/>
        <v>3.9775533210332106</v>
      </c>
      <c r="BU64" s="41">
        <f t="shared" si="143"/>
        <v>4.0232723247232469</v>
      </c>
      <c r="BV64" s="41">
        <f t="shared" si="143"/>
        <v>4.0689913284132837</v>
      </c>
      <c r="BW64" s="41">
        <f t="shared" si="143"/>
        <v>4.1147103321033205</v>
      </c>
      <c r="BX64" s="41">
        <f t="shared" si="143"/>
        <v>4.1604293357933582</v>
      </c>
      <c r="BY64" s="41">
        <f t="shared" si="143"/>
        <v>4.2061483394833949</v>
      </c>
      <c r="BZ64" s="41">
        <f t="shared" si="144"/>
        <v>4.2518673431734308</v>
      </c>
      <c r="CA64" s="41">
        <f t="shared" si="144"/>
        <v>4.2975863468634685</v>
      </c>
      <c r="CB64" s="41">
        <f t="shared" si="144"/>
        <v>4.3433053505535053</v>
      </c>
      <c r="CC64" s="41">
        <f t="shared" si="144"/>
        <v>4.3890243542435421</v>
      </c>
      <c r="CD64" s="41">
        <f t="shared" si="144"/>
        <v>4.4347433579335789</v>
      </c>
      <c r="CE64" s="41">
        <f t="shared" si="144"/>
        <v>4.4804623616236166</v>
      </c>
      <c r="CF64" s="41">
        <f t="shared" si="144"/>
        <v>4.5261813653136533</v>
      </c>
      <c r="CG64" s="42">
        <f t="shared" si="144"/>
        <v>4.5719003690036892</v>
      </c>
      <c r="CI64" s="39">
        <v>58</v>
      </c>
      <c r="CJ64" s="40">
        <f t="shared" si="95"/>
        <v>8.5935588128966813</v>
      </c>
      <c r="CK64" s="41">
        <f t="shared" si="145"/>
        <v>8.5935588128966813</v>
      </c>
      <c r="CL64" s="41">
        <f t="shared" si="145"/>
        <v>8.5935588128966813</v>
      </c>
      <c r="CM64" s="41">
        <f t="shared" si="145"/>
        <v>8.5935588128966813</v>
      </c>
      <c r="CN64" s="41">
        <f t="shared" si="145"/>
        <v>8.5935588128966813</v>
      </c>
      <c r="CO64" s="41">
        <f t="shared" si="145"/>
        <v>8.5935588128966813</v>
      </c>
      <c r="CP64" s="41">
        <f t="shared" si="145"/>
        <v>8.5935588128966813</v>
      </c>
      <c r="CQ64" s="41">
        <f t="shared" si="145"/>
        <v>8.5935588128966813</v>
      </c>
      <c r="CR64" s="41">
        <f t="shared" si="145"/>
        <v>8.5935588128966813</v>
      </c>
      <c r="CS64" s="41">
        <f t="shared" si="145"/>
        <v>8.5935588128966813</v>
      </c>
      <c r="CT64" s="41">
        <f t="shared" si="145"/>
        <v>8.5935588128966813</v>
      </c>
      <c r="CU64" s="41">
        <f t="shared" si="146"/>
        <v>8.5935588128966813</v>
      </c>
      <c r="CV64" s="41">
        <f t="shared" si="146"/>
        <v>8.5935588128966813</v>
      </c>
      <c r="CW64" s="41">
        <f t="shared" si="146"/>
        <v>8.5935588128966813</v>
      </c>
      <c r="CX64" s="41">
        <f t="shared" si="146"/>
        <v>8.5935588128966813</v>
      </c>
      <c r="CY64" s="41">
        <f t="shared" si="146"/>
        <v>8.5935588128966813</v>
      </c>
      <c r="CZ64" s="41">
        <f t="shared" si="146"/>
        <v>8.5935588128966813</v>
      </c>
      <c r="DA64" s="42">
        <f t="shared" si="146"/>
        <v>8.5935588128966813</v>
      </c>
    </row>
    <row r="65" spans="2:105" x14ac:dyDescent="0.25">
      <c r="B65" s="39">
        <v>59</v>
      </c>
      <c r="C65" s="40">
        <f t="shared" si="106"/>
        <v>7.7923584905660368</v>
      </c>
      <c r="D65" s="41">
        <f t="shared" si="147"/>
        <v>7.7923584905660386</v>
      </c>
      <c r="E65" s="41">
        <f t="shared" si="107"/>
        <v>7.7923584905660377</v>
      </c>
      <c r="F65" s="41">
        <f t="shared" si="108"/>
        <v>7.7923584905660377</v>
      </c>
      <c r="G65" s="41">
        <f t="shared" si="109"/>
        <v>7.7923584905660377</v>
      </c>
      <c r="H65" s="41">
        <f t="shared" si="110"/>
        <v>7.7923584905660377</v>
      </c>
      <c r="I65" s="41">
        <f t="shared" si="111"/>
        <v>7.7923584905660377</v>
      </c>
      <c r="J65" s="41">
        <f t="shared" si="112"/>
        <v>7.7923584905660395</v>
      </c>
      <c r="K65" s="41">
        <f t="shared" si="113"/>
        <v>7.7923584905660395</v>
      </c>
      <c r="L65" s="41">
        <f t="shared" si="114"/>
        <v>7.7923584905660377</v>
      </c>
      <c r="M65" s="41">
        <f t="shared" si="115"/>
        <v>7.7923584905660395</v>
      </c>
      <c r="N65" s="41">
        <f t="shared" si="116"/>
        <v>7.7923584905660377</v>
      </c>
      <c r="O65" s="41">
        <f t="shared" si="117"/>
        <v>7.7923584905660377</v>
      </c>
      <c r="P65" s="41">
        <f t="shared" si="118"/>
        <v>7.7923584905660395</v>
      </c>
      <c r="Q65" s="41">
        <f t="shared" si="119"/>
        <v>7.7923584905660377</v>
      </c>
      <c r="R65" s="41">
        <f t="shared" si="120"/>
        <v>7.7923584905660377</v>
      </c>
      <c r="S65" s="41">
        <f t="shared" si="121"/>
        <v>7.7923584905660377</v>
      </c>
      <c r="T65" s="42">
        <f t="shared" si="122"/>
        <v>7.7923584905660377</v>
      </c>
      <c r="V65" s="39">
        <v>59</v>
      </c>
      <c r="W65" s="40">
        <f t="shared" si="123"/>
        <v>17.758536207831323</v>
      </c>
      <c r="X65" s="41">
        <f t="shared" si="124"/>
        <v>17.547125062500001</v>
      </c>
      <c r="Y65" s="41">
        <f t="shared" si="125"/>
        <v>17.340688297058822</v>
      </c>
      <c r="Z65" s="41">
        <f t="shared" si="126"/>
        <v>17.139052386627906</v>
      </c>
      <c r="AA65" s="41">
        <f t="shared" si="127"/>
        <v>16.942051784482757</v>
      </c>
      <c r="AB65" s="41">
        <f t="shared" si="128"/>
        <v>16.74952846875</v>
      </c>
      <c r="AC65" s="41">
        <f t="shared" si="129"/>
        <v>16.561331519662922</v>
      </c>
      <c r="AD65" s="41">
        <f t="shared" si="130"/>
        <v>16.377316725</v>
      </c>
      <c r="AE65" s="41">
        <f t="shared" si="131"/>
        <v>16.197346211538463</v>
      </c>
      <c r="AF65" s="41">
        <f t="shared" si="132"/>
        <v>16.021288100543476</v>
      </c>
      <c r="AG65" s="41">
        <f t="shared" si="133"/>
        <v>15.849016185483874</v>
      </c>
      <c r="AH65" s="41">
        <f t="shared" si="134"/>
        <v>15.680409630319149</v>
      </c>
      <c r="AI65" s="41">
        <f t="shared" si="135"/>
        <v>15.515352686842107</v>
      </c>
      <c r="AJ65" s="41">
        <f t="shared" si="136"/>
        <v>15.353734429687501</v>
      </c>
      <c r="AK65" s="41">
        <f t="shared" si="137"/>
        <v>15.195448507731959</v>
      </c>
      <c r="AL65" s="41">
        <f t="shared" si="138"/>
        <v>15.040392910714285</v>
      </c>
      <c r="AM65" s="41">
        <f t="shared" si="139"/>
        <v>14.888469750000001</v>
      </c>
      <c r="AN65" s="42">
        <f t="shared" si="140"/>
        <v>14.739585052500001</v>
      </c>
      <c r="AR65" s="39">
        <v>59</v>
      </c>
      <c r="AS65" s="40">
        <f t="shared" si="141"/>
        <v>0.48787430683918664</v>
      </c>
      <c r="AT65" s="41">
        <f t="shared" si="141"/>
        <v>0.49375231053604429</v>
      </c>
      <c r="AU65" s="41">
        <f t="shared" si="141"/>
        <v>0.499630314232902</v>
      </c>
      <c r="AV65" s="41">
        <f t="shared" si="141"/>
        <v>0.5055083179297597</v>
      </c>
      <c r="AW65" s="41">
        <f t="shared" si="141"/>
        <v>0.51138632162661735</v>
      </c>
      <c r="AX65" s="41">
        <f t="shared" si="141"/>
        <v>0.51726432532347499</v>
      </c>
      <c r="AY65" s="41">
        <f t="shared" si="141"/>
        <v>0.52314232902033264</v>
      </c>
      <c r="AZ65" s="41">
        <f t="shared" si="141"/>
        <v>0.52902033271719029</v>
      </c>
      <c r="BA65" s="41">
        <f t="shared" si="141"/>
        <v>0.53489833641404794</v>
      </c>
      <c r="BB65" s="41">
        <f t="shared" si="141"/>
        <v>0.5407763401109057</v>
      </c>
      <c r="BC65" s="41">
        <f t="shared" si="142"/>
        <v>0.54665434380776323</v>
      </c>
      <c r="BD65" s="41">
        <f t="shared" si="142"/>
        <v>0.55253234750462099</v>
      </c>
      <c r="BE65" s="41">
        <f t="shared" si="142"/>
        <v>0.55841035120147864</v>
      </c>
      <c r="BF65" s="41">
        <f t="shared" si="142"/>
        <v>0.56428835489833629</v>
      </c>
      <c r="BG65" s="41">
        <f t="shared" si="142"/>
        <v>0.57016635859519404</v>
      </c>
      <c r="BH65" s="41">
        <f t="shared" si="142"/>
        <v>0.57604436229205169</v>
      </c>
      <c r="BI65" s="41">
        <f t="shared" si="142"/>
        <v>0.58192236598890934</v>
      </c>
      <c r="BJ65" s="42">
        <f t="shared" si="142"/>
        <v>0.58780036968576699</v>
      </c>
      <c r="BO65" s="39">
        <v>59</v>
      </c>
      <c r="BP65" s="40">
        <f t="shared" si="143"/>
        <v>3.8016914972273561</v>
      </c>
      <c r="BQ65" s="41">
        <f t="shared" si="143"/>
        <v>3.8474950092421438</v>
      </c>
      <c r="BR65" s="41">
        <f t="shared" si="143"/>
        <v>3.8932985212569311</v>
      </c>
      <c r="BS65" s="41">
        <f t="shared" si="143"/>
        <v>3.9391020332717188</v>
      </c>
      <c r="BT65" s="41">
        <f t="shared" si="143"/>
        <v>3.9849055452865061</v>
      </c>
      <c r="BU65" s="41">
        <f t="shared" si="143"/>
        <v>4.0307090573012934</v>
      </c>
      <c r="BV65" s="41">
        <f t="shared" si="143"/>
        <v>4.0765125693160806</v>
      </c>
      <c r="BW65" s="41">
        <f t="shared" si="143"/>
        <v>4.1223160813308688</v>
      </c>
      <c r="BX65" s="41">
        <f t="shared" si="143"/>
        <v>4.1681195933456561</v>
      </c>
      <c r="BY65" s="41">
        <f t="shared" si="143"/>
        <v>4.2139231053604433</v>
      </c>
      <c r="BZ65" s="41">
        <f t="shared" si="144"/>
        <v>4.2597266173752306</v>
      </c>
      <c r="CA65" s="41">
        <f t="shared" si="144"/>
        <v>4.3055301293900179</v>
      </c>
      <c r="CB65" s="41">
        <f t="shared" si="144"/>
        <v>4.3513336414048052</v>
      </c>
      <c r="CC65" s="41">
        <f t="shared" si="144"/>
        <v>4.3971371534195933</v>
      </c>
      <c r="CD65" s="41">
        <f t="shared" si="144"/>
        <v>4.4429406654343806</v>
      </c>
      <c r="CE65" s="41">
        <f t="shared" si="144"/>
        <v>4.4887441774491679</v>
      </c>
      <c r="CF65" s="41">
        <f t="shared" si="144"/>
        <v>4.5345476894639551</v>
      </c>
      <c r="CG65" s="42">
        <f t="shared" si="144"/>
        <v>4.5803512014787424</v>
      </c>
      <c r="CI65" s="39">
        <v>59</v>
      </c>
      <c r="CJ65" s="40">
        <f t="shared" si="95"/>
        <v>8.6639335428743056</v>
      </c>
      <c r="CK65" s="41">
        <f t="shared" si="145"/>
        <v>8.6639335428743056</v>
      </c>
      <c r="CL65" s="41">
        <f t="shared" si="145"/>
        <v>8.6639335428743056</v>
      </c>
      <c r="CM65" s="41">
        <f t="shared" si="145"/>
        <v>8.6639335428743056</v>
      </c>
      <c r="CN65" s="41">
        <f t="shared" si="145"/>
        <v>8.6639335428743056</v>
      </c>
      <c r="CO65" s="41">
        <f t="shared" si="145"/>
        <v>8.6639335428743056</v>
      </c>
      <c r="CP65" s="41">
        <f t="shared" si="145"/>
        <v>8.6639335428743056</v>
      </c>
      <c r="CQ65" s="41">
        <f t="shared" si="145"/>
        <v>8.6639335428743056</v>
      </c>
      <c r="CR65" s="41">
        <f t="shared" si="145"/>
        <v>8.6639335428743056</v>
      </c>
      <c r="CS65" s="41">
        <f t="shared" si="145"/>
        <v>8.6639335428743056</v>
      </c>
      <c r="CT65" s="41">
        <f t="shared" si="145"/>
        <v>8.6639335428743056</v>
      </c>
      <c r="CU65" s="41">
        <f t="shared" si="146"/>
        <v>8.6639335428743056</v>
      </c>
      <c r="CV65" s="41">
        <f t="shared" si="146"/>
        <v>8.6639335428743056</v>
      </c>
      <c r="CW65" s="41">
        <f t="shared" si="146"/>
        <v>8.6639335428743056</v>
      </c>
      <c r="CX65" s="41">
        <f t="shared" si="146"/>
        <v>8.6639335428743056</v>
      </c>
      <c r="CY65" s="41">
        <f t="shared" si="146"/>
        <v>8.6639335428743056</v>
      </c>
      <c r="CZ65" s="41">
        <f t="shared" si="146"/>
        <v>8.6639335428743056</v>
      </c>
      <c r="DA65" s="42">
        <f t="shared" si="146"/>
        <v>8.6639335428743056</v>
      </c>
    </row>
    <row r="66" spans="2:105" x14ac:dyDescent="0.25">
      <c r="B66" s="39">
        <v>60</v>
      </c>
      <c r="C66" s="40">
        <f t="shared" si="106"/>
        <v>7.7436562499999999</v>
      </c>
      <c r="D66" s="41">
        <f t="shared" si="147"/>
        <v>7.743656249999999</v>
      </c>
      <c r="E66" s="41">
        <f t="shared" si="107"/>
        <v>7.7436562499999999</v>
      </c>
      <c r="F66" s="41">
        <f t="shared" si="108"/>
        <v>7.7436562499999981</v>
      </c>
      <c r="G66" s="41">
        <f t="shared" si="109"/>
        <v>7.7436562499999999</v>
      </c>
      <c r="H66" s="41">
        <f t="shared" si="110"/>
        <v>7.7436562499999964</v>
      </c>
      <c r="I66" s="41">
        <f t="shared" si="111"/>
        <v>7.7436562499999999</v>
      </c>
      <c r="J66" s="41">
        <f t="shared" si="112"/>
        <v>7.7436562499999981</v>
      </c>
      <c r="K66" s="41">
        <f t="shared" si="113"/>
        <v>7.743656249999999</v>
      </c>
      <c r="L66" s="41">
        <f t="shared" si="114"/>
        <v>7.743656249999999</v>
      </c>
      <c r="M66" s="41">
        <f t="shared" si="115"/>
        <v>7.743656249999999</v>
      </c>
      <c r="N66" s="41">
        <f t="shared" si="116"/>
        <v>7.743656249999999</v>
      </c>
      <c r="O66" s="41">
        <f t="shared" si="117"/>
        <v>7.743656249999999</v>
      </c>
      <c r="P66" s="41">
        <f t="shared" si="118"/>
        <v>7.743656249999999</v>
      </c>
      <c r="Q66" s="41">
        <f t="shared" si="119"/>
        <v>7.743656249999999</v>
      </c>
      <c r="R66" s="41">
        <f t="shared" si="120"/>
        <v>7.7436562499999972</v>
      </c>
      <c r="S66" s="41">
        <f t="shared" si="121"/>
        <v>7.743656249999999</v>
      </c>
      <c r="T66" s="42">
        <f t="shared" si="122"/>
        <v>7.743656249999999</v>
      </c>
      <c r="V66" s="39">
        <v>60</v>
      </c>
      <c r="W66" s="40">
        <f t="shared" si="123"/>
        <v>17.758536207831334</v>
      </c>
      <c r="X66" s="41">
        <f t="shared" si="124"/>
        <v>17.547125062500005</v>
      </c>
      <c r="Y66" s="41">
        <f t="shared" si="125"/>
        <v>17.340688297058829</v>
      </c>
      <c r="Z66" s="41">
        <f t="shared" si="126"/>
        <v>17.139052386627913</v>
      </c>
      <c r="AA66" s="41">
        <f t="shared" si="127"/>
        <v>16.942051784482764</v>
      </c>
      <c r="AB66" s="41">
        <f t="shared" si="128"/>
        <v>16.749528468750004</v>
      </c>
      <c r="AC66" s="41">
        <f t="shared" si="129"/>
        <v>16.561331519662925</v>
      </c>
      <c r="AD66" s="41">
        <f t="shared" si="130"/>
        <v>16.377316725000007</v>
      </c>
      <c r="AE66" s="41">
        <f t="shared" si="131"/>
        <v>16.197346211538466</v>
      </c>
      <c r="AF66" s="41">
        <f t="shared" si="132"/>
        <v>16.021288100543483</v>
      </c>
      <c r="AG66" s="41">
        <f t="shared" si="133"/>
        <v>15.849016185483876</v>
      </c>
      <c r="AH66" s="41">
        <f t="shared" si="134"/>
        <v>15.680409630319154</v>
      </c>
      <c r="AI66" s="41">
        <f t="shared" si="135"/>
        <v>15.515352686842112</v>
      </c>
      <c r="AJ66" s="41">
        <f t="shared" si="136"/>
        <v>15.353734429687504</v>
      </c>
      <c r="AK66" s="41">
        <f t="shared" si="137"/>
        <v>15.195448507731964</v>
      </c>
      <c r="AL66" s="41">
        <f t="shared" si="138"/>
        <v>15.040392910714289</v>
      </c>
      <c r="AM66" s="41">
        <f t="shared" si="139"/>
        <v>14.888469750000004</v>
      </c>
      <c r="AN66" s="42">
        <f t="shared" si="140"/>
        <v>14.739585052500006</v>
      </c>
      <c r="AR66" s="39">
        <v>60</v>
      </c>
      <c r="AS66" s="40">
        <f t="shared" si="141"/>
        <v>0.49185185185185182</v>
      </c>
      <c r="AT66" s="41">
        <f t="shared" si="141"/>
        <v>0.49777777777777776</v>
      </c>
      <c r="AU66" s="41">
        <f t="shared" si="141"/>
        <v>0.50370370370370365</v>
      </c>
      <c r="AV66" s="41">
        <f t="shared" si="141"/>
        <v>0.50962962962962965</v>
      </c>
      <c r="AW66" s="41">
        <f t="shared" si="141"/>
        <v>0.51555555555555554</v>
      </c>
      <c r="AX66" s="41">
        <f t="shared" si="141"/>
        <v>0.52148148148148155</v>
      </c>
      <c r="AY66" s="41">
        <f t="shared" si="141"/>
        <v>0.52740740740740744</v>
      </c>
      <c r="AZ66" s="41">
        <f t="shared" si="141"/>
        <v>0.53333333333333333</v>
      </c>
      <c r="BA66" s="41">
        <f t="shared" si="141"/>
        <v>0.53925925925925933</v>
      </c>
      <c r="BB66" s="41">
        <f t="shared" si="141"/>
        <v>0.54518518518518522</v>
      </c>
      <c r="BC66" s="41">
        <f t="shared" si="142"/>
        <v>0.55111111111111111</v>
      </c>
      <c r="BD66" s="41">
        <f t="shared" si="142"/>
        <v>0.557037037037037</v>
      </c>
      <c r="BE66" s="41">
        <f t="shared" si="142"/>
        <v>0.56296296296296289</v>
      </c>
      <c r="BF66" s="41">
        <f t="shared" si="142"/>
        <v>0.56888888888888889</v>
      </c>
      <c r="BG66" s="41">
        <f t="shared" si="142"/>
        <v>0.57481481481481478</v>
      </c>
      <c r="BH66" s="41">
        <f t="shared" si="142"/>
        <v>0.58074074074074078</v>
      </c>
      <c r="BI66" s="41">
        <f t="shared" si="142"/>
        <v>0.58666666666666667</v>
      </c>
      <c r="BJ66" s="42">
        <f t="shared" si="142"/>
        <v>0.59259259259259256</v>
      </c>
      <c r="BO66" s="39">
        <v>60</v>
      </c>
      <c r="BP66" s="40">
        <f t="shared" si="143"/>
        <v>3.8087316666666662</v>
      </c>
      <c r="BQ66" s="41">
        <f t="shared" si="143"/>
        <v>3.8546199999999993</v>
      </c>
      <c r="BR66" s="41">
        <f t="shared" si="143"/>
        <v>3.9005083333333328</v>
      </c>
      <c r="BS66" s="41">
        <f t="shared" si="143"/>
        <v>3.9463966666666659</v>
      </c>
      <c r="BT66" s="41">
        <f t="shared" si="143"/>
        <v>3.9922849999999999</v>
      </c>
      <c r="BU66" s="41">
        <f t="shared" si="143"/>
        <v>4.0381733333333321</v>
      </c>
      <c r="BV66" s="41">
        <f t="shared" si="143"/>
        <v>4.0840616666666669</v>
      </c>
      <c r="BW66" s="41">
        <f t="shared" si="143"/>
        <v>4.1299499999999991</v>
      </c>
      <c r="BX66" s="41">
        <f t="shared" si="143"/>
        <v>4.1758383333333331</v>
      </c>
      <c r="BY66" s="41">
        <f t="shared" si="143"/>
        <v>4.2217266666666662</v>
      </c>
      <c r="BZ66" s="41">
        <f t="shared" si="144"/>
        <v>4.2676149999999993</v>
      </c>
      <c r="CA66" s="41">
        <f t="shared" si="144"/>
        <v>4.3135033333333324</v>
      </c>
      <c r="CB66" s="41">
        <f t="shared" si="144"/>
        <v>4.3593916666666654</v>
      </c>
      <c r="CC66" s="41">
        <f t="shared" si="144"/>
        <v>4.4052799999999994</v>
      </c>
      <c r="CD66" s="41">
        <f t="shared" si="144"/>
        <v>4.4511683333333325</v>
      </c>
      <c r="CE66" s="41">
        <f t="shared" si="144"/>
        <v>4.4970566666666656</v>
      </c>
      <c r="CF66" s="41">
        <f t="shared" si="144"/>
        <v>4.5429449999999996</v>
      </c>
      <c r="CG66" s="42">
        <f t="shared" si="144"/>
        <v>4.5888333333333327</v>
      </c>
      <c r="CI66" s="39">
        <v>60</v>
      </c>
      <c r="CJ66" s="40">
        <f t="shared" si="95"/>
        <v>8.7345689200000027</v>
      </c>
      <c r="CK66" s="41">
        <f t="shared" si="145"/>
        <v>8.7345689200000027</v>
      </c>
      <c r="CL66" s="41">
        <f t="shared" si="145"/>
        <v>8.7345689200000027</v>
      </c>
      <c r="CM66" s="41">
        <f t="shared" si="145"/>
        <v>8.7345689200000027</v>
      </c>
      <c r="CN66" s="41">
        <f t="shared" si="145"/>
        <v>8.7345689200000027</v>
      </c>
      <c r="CO66" s="41">
        <f t="shared" si="145"/>
        <v>8.7345689200000027</v>
      </c>
      <c r="CP66" s="41">
        <f t="shared" si="145"/>
        <v>8.7345689200000027</v>
      </c>
      <c r="CQ66" s="41">
        <f t="shared" si="145"/>
        <v>8.7345689200000027</v>
      </c>
      <c r="CR66" s="41">
        <f t="shared" si="145"/>
        <v>8.7345689200000027</v>
      </c>
      <c r="CS66" s="41">
        <f t="shared" si="145"/>
        <v>8.7345689200000027</v>
      </c>
      <c r="CT66" s="41">
        <f t="shared" si="145"/>
        <v>8.7345689200000027</v>
      </c>
      <c r="CU66" s="41">
        <f t="shared" si="146"/>
        <v>8.7345689200000027</v>
      </c>
      <c r="CV66" s="41">
        <f t="shared" si="146"/>
        <v>8.7345689200000027</v>
      </c>
      <c r="CW66" s="41">
        <f t="shared" si="146"/>
        <v>8.7345689200000027</v>
      </c>
      <c r="CX66" s="41">
        <f t="shared" si="146"/>
        <v>8.7345689200000027</v>
      </c>
      <c r="CY66" s="41">
        <f t="shared" si="146"/>
        <v>8.7345689200000027</v>
      </c>
      <c r="CZ66" s="41">
        <f t="shared" si="146"/>
        <v>8.7345689200000027</v>
      </c>
      <c r="DA66" s="42">
        <f t="shared" si="146"/>
        <v>8.7345689200000027</v>
      </c>
    </row>
    <row r="67" spans="2:105" x14ac:dyDescent="0.25">
      <c r="B67" s="39">
        <v>61</v>
      </c>
      <c r="C67" s="40">
        <f t="shared" si="106"/>
        <v>7.6955590062111812</v>
      </c>
      <c r="D67" s="41">
        <f t="shared" si="147"/>
        <v>7.6955590062111794</v>
      </c>
      <c r="E67" s="41">
        <f t="shared" si="107"/>
        <v>7.6955590062111803</v>
      </c>
      <c r="F67" s="41">
        <f t="shared" si="108"/>
        <v>7.6955590062111794</v>
      </c>
      <c r="G67" s="41">
        <f t="shared" si="109"/>
        <v>7.6955590062111812</v>
      </c>
      <c r="H67" s="41">
        <f t="shared" si="110"/>
        <v>7.6955590062111803</v>
      </c>
      <c r="I67" s="41">
        <f t="shared" si="111"/>
        <v>7.6955590062111812</v>
      </c>
      <c r="J67" s="41">
        <f t="shared" si="112"/>
        <v>7.6955590062111812</v>
      </c>
      <c r="K67" s="41">
        <f t="shared" si="113"/>
        <v>7.6955590062111821</v>
      </c>
      <c r="L67" s="41">
        <f t="shared" si="114"/>
        <v>7.6955590062111812</v>
      </c>
      <c r="M67" s="41">
        <f t="shared" si="115"/>
        <v>7.6955590062111803</v>
      </c>
      <c r="N67" s="41">
        <f t="shared" si="116"/>
        <v>7.6955590062111803</v>
      </c>
      <c r="O67" s="41">
        <f t="shared" si="117"/>
        <v>7.6955590062111794</v>
      </c>
      <c r="P67" s="41">
        <f t="shared" si="118"/>
        <v>7.6955590062111803</v>
      </c>
      <c r="Q67" s="41">
        <f t="shared" si="119"/>
        <v>7.6955590062111794</v>
      </c>
      <c r="R67" s="41">
        <f t="shared" si="120"/>
        <v>7.6955590062111803</v>
      </c>
      <c r="S67" s="41">
        <f t="shared" si="121"/>
        <v>7.6955590062111803</v>
      </c>
      <c r="T67" s="42">
        <f t="shared" si="122"/>
        <v>7.6955590062111794</v>
      </c>
      <c r="V67" s="39">
        <v>61</v>
      </c>
      <c r="W67" s="40">
        <f t="shared" si="123"/>
        <v>17.75853620783133</v>
      </c>
      <c r="X67" s="41">
        <f t="shared" si="124"/>
        <v>17.547125062500001</v>
      </c>
      <c r="Y67" s="41">
        <f t="shared" si="125"/>
        <v>17.340688297058826</v>
      </c>
      <c r="Z67" s="41">
        <f t="shared" si="126"/>
        <v>17.13905238662791</v>
      </c>
      <c r="AA67" s="41">
        <f t="shared" si="127"/>
        <v>16.942051784482761</v>
      </c>
      <c r="AB67" s="41">
        <f t="shared" si="128"/>
        <v>16.749528468750004</v>
      </c>
      <c r="AC67" s="41">
        <f t="shared" si="129"/>
        <v>16.561331519662925</v>
      </c>
      <c r="AD67" s="41">
        <f t="shared" si="130"/>
        <v>16.377316725000004</v>
      </c>
      <c r="AE67" s="41">
        <f t="shared" si="131"/>
        <v>16.197346211538466</v>
      </c>
      <c r="AF67" s="41">
        <f t="shared" si="132"/>
        <v>16.021288100543483</v>
      </c>
      <c r="AG67" s="41">
        <f t="shared" si="133"/>
        <v>15.849016185483876</v>
      </c>
      <c r="AH67" s="41">
        <f t="shared" si="134"/>
        <v>15.680409630319151</v>
      </c>
      <c r="AI67" s="41">
        <f t="shared" si="135"/>
        <v>15.515352686842107</v>
      </c>
      <c r="AJ67" s="41">
        <f t="shared" si="136"/>
        <v>15.353734429687503</v>
      </c>
      <c r="AK67" s="41">
        <f t="shared" si="137"/>
        <v>15.195448507731962</v>
      </c>
      <c r="AL67" s="41">
        <f t="shared" si="138"/>
        <v>15.040392910714289</v>
      </c>
      <c r="AM67" s="41">
        <f t="shared" si="139"/>
        <v>14.888469750000002</v>
      </c>
      <c r="AN67" s="42">
        <f t="shared" si="140"/>
        <v>14.739585052500003</v>
      </c>
      <c r="AR67" s="39">
        <v>61</v>
      </c>
      <c r="AS67" s="40">
        <f t="shared" ref="AS67:BB76" si="148">(1+$AR67/100)*(1-AS$5/100)/(3-$M$2*$AR67/100)</f>
        <v>0.49584415584415581</v>
      </c>
      <c r="AT67" s="41">
        <f t="shared" si="148"/>
        <v>0.50181818181818183</v>
      </c>
      <c r="AU67" s="41">
        <f t="shared" si="148"/>
        <v>0.50779220779220779</v>
      </c>
      <c r="AV67" s="41">
        <f t="shared" si="148"/>
        <v>0.51376623376623376</v>
      </c>
      <c r="AW67" s="41">
        <f t="shared" si="148"/>
        <v>0.51974025974025972</v>
      </c>
      <c r="AX67" s="41">
        <f t="shared" si="148"/>
        <v>0.52571428571428569</v>
      </c>
      <c r="AY67" s="41">
        <f t="shared" si="148"/>
        <v>0.53168831168831165</v>
      </c>
      <c r="AZ67" s="41">
        <f t="shared" si="148"/>
        <v>0.53766233766233762</v>
      </c>
      <c r="BA67" s="41">
        <f t="shared" si="148"/>
        <v>0.54363636363636358</v>
      </c>
      <c r="BB67" s="41">
        <f t="shared" si="148"/>
        <v>0.54961038961038955</v>
      </c>
      <c r="BC67" s="41">
        <f t="shared" ref="BC67:BJ76" si="149">(1+$AR67/100)*(1-BC$5/100)/(3-$M$2*$AR67/100)</f>
        <v>0.55558441558441551</v>
      </c>
      <c r="BD67" s="41">
        <f t="shared" si="149"/>
        <v>0.56155844155844159</v>
      </c>
      <c r="BE67" s="41">
        <f t="shared" si="149"/>
        <v>0.56753246753246755</v>
      </c>
      <c r="BF67" s="41">
        <f t="shared" si="149"/>
        <v>0.57350649350649352</v>
      </c>
      <c r="BG67" s="41">
        <f t="shared" si="149"/>
        <v>0.57948051948051948</v>
      </c>
      <c r="BH67" s="41">
        <f t="shared" si="149"/>
        <v>0.58545454545454545</v>
      </c>
      <c r="BI67" s="41">
        <f t="shared" si="149"/>
        <v>0.59142857142857141</v>
      </c>
      <c r="BJ67" s="42">
        <f t="shared" si="149"/>
        <v>0.59740259740259738</v>
      </c>
      <c r="BO67" s="39">
        <v>61</v>
      </c>
      <c r="BP67" s="40">
        <f t="shared" ref="BP67:BY76" si="150">($M$1*$BM$3+$M$3*$BM$1)*(1/100)*(1-BP$5/100)/(3-$M$2*$BO67/100)*$BM$4*$BM$5*$BM$6*$BM$7*$BM$8</f>
        <v>3.8157979591836737</v>
      </c>
      <c r="BQ67" s="41">
        <f t="shared" si="150"/>
        <v>3.8617714285714282</v>
      </c>
      <c r="BR67" s="41">
        <f t="shared" si="150"/>
        <v>3.9077448979591836</v>
      </c>
      <c r="BS67" s="41">
        <f t="shared" si="150"/>
        <v>3.9537183673469385</v>
      </c>
      <c r="BT67" s="41">
        <f t="shared" si="150"/>
        <v>3.9996918367346943</v>
      </c>
      <c r="BU67" s="41">
        <f t="shared" si="150"/>
        <v>4.0456653061224488</v>
      </c>
      <c r="BV67" s="41">
        <f t="shared" si="150"/>
        <v>4.0916387755102042</v>
      </c>
      <c r="BW67" s="41">
        <f t="shared" si="150"/>
        <v>4.1376122448979595</v>
      </c>
      <c r="BX67" s="41">
        <f t="shared" si="150"/>
        <v>4.1835857142857149</v>
      </c>
      <c r="BY67" s="41">
        <f t="shared" si="150"/>
        <v>4.2295591836734694</v>
      </c>
      <c r="BZ67" s="41">
        <f t="shared" ref="BZ67:CG76" si="151">($M$1*$BM$3+$M$3*$BM$1)*(1/100)*(1-BZ$5/100)/(3-$M$2*$BO67/100)*$BM$4*$BM$5*$BM$6*$BM$7*$BM$8</f>
        <v>4.2755326530612239</v>
      </c>
      <c r="CA67" s="41">
        <f t="shared" si="151"/>
        <v>4.3215061224489801</v>
      </c>
      <c r="CB67" s="41">
        <f t="shared" si="151"/>
        <v>4.3674795918367346</v>
      </c>
      <c r="CC67" s="41">
        <f t="shared" si="151"/>
        <v>4.41345306122449</v>
      </c>
      <c r="CD67" s="41">
        <f t="shared" si="151"/>
        <v>4.4594265306122445</v>
      </c>
      <c r="CE67" s="41">
        <f t="shared" si="151"/>
        <v>4.5053999999999998</v>
      </c>
      <c r="CF67" s="41">
        <f t="shared" si="151"/>
        <v>4.5513734693877552</v>
      </c>
      <c r="CG67" s="42">
        <f t="shared" si="151"/>
        <v>4.5973469387755097</v>
      </c>
      <c r="CI67" s="39">
        <v>61</v>
      </c>
      <c r="CJ67" s="40">
        <f t="shared" si="95"/>
        <v>8.8054663950000016</v>
      </c>
      <c r="CK67" s="41">
        <f t="shared" ref="CK67:CT76" si="152">($M$1*1.1+$M$3)*(1+$CI67/100)*(1/100)/(3-$M$2*$CI67/100)*1.1*1.1*1.05*1.03</f>
        <v>8.8054663950000016</v>
      </c>
      <c r="CL67" s="41">
        <f t="shared" si="152"/>
        <v>8.8054663950000016</v>
      </c>
      <c r="CM67" s="41">
        <f t="shared" si="152"/>
        <v>8.8054663950000016</v>
      </c>
      <c r="CN67" s="41">
        <f t="shared" si="152"/>
        <v>8.8054663950000016</v>
      </c>
      <c r="CO67" s="41">
        <f t="shared" si="152"/>
        <v>8.8054663950000016</v>
      </c>
      <c r="CP67" s="41">
        <f t="shared" si="152"/>
        <v>8.8054663950000016</v>
      </c>
      <c r="CQ67" s="41">
        <f t="shared" si="152"/>
        <v>8.8054663950000016</v>
      </c>
      <c r="CR67" s="41">
        <f t="shared" si="152"/>
        <v>8.8054663950000016</v>
      </c>
      <c r="CS67" s="41">
        <f t="shared" si="152"/>
        <v>8.8054663950000016</v>
      </c>
      <c r="CT67" s="41">
        <f t="shared" si="152"/>
        <v>8.8054663950000016</v>
      </c>
      <c r="CU67" s="41">
        <f t="shared" ref="CU67:DA76" si="153">($M$1*1.1+$M$3)*(1+$CI67/100)*(1/100)/(3-$M$2*$CI67/100)*1.1*1.1*1.05*1.03</f>
        <v>8.8054663950000016</v>
      </c>
      <c r="CV67" s="41">
        <f t="shared" si="153"/>
        <v>8.8054663950000016</v>
      </c>
      <c r="CW67" s="41">
        <f t="shared" si="153"/>
        <v>8.8054663950000016</v>
      </c>
      <c r="CX67" s="41">
        <f t="shared" si="153"/>
        <v>8.8054663950000016</v>
      </c>
      <c r="CY67" s="41">
        <f t="shared" si="153"/>
        <v>8.8054663950000016</v>
      </c>
      <c r="CZ67" s="41">
        <f t="shared" si="153"/>
        <v>8.8054663950000016</v>
      </c>
      <c r="DA67" s="42">
        <f t="shared" si="153"/>
        <v>8.8054663950000016</v>
      </c>
    </row>
    <row r="68" spans="2:105" x14ac:dyDescent="0.25">
      <c r="B68" s="39">
        <v>62</v>
      </c>
      <c r="C68" s="40">
        <f t="shared" si="106"/>
        <v>7.6480555555555547</v>
      </c>
      <c r="D68" s="41">
        <f t="shared" si="147"/>
        <v>7.6480555555555556</v>
      </c>
      <c r="E68" s="41">
        <f t="shared" si="107"/>
        <v>7.6480555555555547</v>
      </c>
      <c r="F68" s="41">
        <f t="shared" si="108"/>
        <v>7.6480555555555556</v>
      </c>
      <c r="G68" s="41">
        <f t="shared" si="109"/>
        <v>7.6480555555555556</v>
      </c>
      <c r="H68" s="41">
        <f t="shared" si="110"/>
        <v>7.6480555555555556</v>
      </c>
      <c r="I68" s="41">
        <f t="shared" si="111"/>
        <v>7.6480555555555547</v>
      </c>
      <c r="J68" s="41">
        <f t="shared" si="112"/>
        <v>7.6480555555555547</v>
      </c>
      <c r="K68" s="41">
        <f t="shared" si="113"/>
        <v>7.6480555555555538</v>
      </c>
      <c r="L68" s="41">
        <f t="shared" si="114"/>
        <v>7.6480555555555538</v>
      </c>
      <c r="M68" s="41">
        <f t="shared" si="115"/>
        <v>7.6480555555555529</v>
      </c>
      <c r="N68" s="41">
        <f t="shared" si="116"/>
        <v>7.6480555555555547</v>
      </c>
      <c r="O68" s="41">
        <f t="shared" si="117"/>
        <v>7.6480555555555556</v>
      </c>
      <c r="P68" s="41">
        <f t="shared" si="118"/>
        <v>7.6480555555555556</v>
      </c>
      <c r="Q68" s="41">
        <f t="shared" si="119"/>
        <v>7.6480555555555529</v>
      </c>
      <c r="R68" s="41">
        <f t="shared" si="120"/>
        <v>7.6480555555555547</v>
      </c>
      <c r="S68" s="41">
        <f t="shared" si="121"/>
        <v>7.6480555555555529</v>
      </c>
      <c r="T68" s="42">
        <f t="shared" si="122"/>
        <v>7.6480555555555538</v>
      </c>
      <c r="V68" s="39">
        <v>62</v>
      </c>
      <c r="W68" s="40">
        <f t="shared" si="123"/>
        <v>17.758536207831327</v>
      </c>
      <c r="X68" s="41">
        <f t="shared" si="124"/>
        <v>17.547125062500001</v>
      </c>
      <c r="Y68" s="41">
        <f t="shared" si="125"/>
        <v>17.340688297058822</v>
      </c>
      <c r="Z68" s="41">
        <f t="shared" si="126"/>
        <v>17.13905238662791</v>
      </c>
      <c r="AA68" s="41">
        <f t="shared" si="127"/>
        <v>16.942051784482761</v>
      </c>
      <c r="AB68" s="41">
        <f t="shared" si="128"/>
        <v>16.74952846875</v>
      </c>
      <c r="AC68" s="41">
        <f t="shared" si="129"/>
        <v>16.561331519662918</v>
      </c>
      <c r="AD68" s="41">
        <f t="shared" si="130"/>
        <v>16.377316725</v>
      </c>
      <c r="AE68" s="41">
        <f t="shared" si="131"/>
        <v>16.197346211538459</v>
      </c>
      <c r="AF68" s="41">
        <f t="shared" si="132"/>
        <v>16.021288100543476</v>
      </c>
      <c r="AG68" s="41">
        <f t="shared" si="133"/>
        <v>15.849016185483871</v>
      </c>
      <c r="AH68" s="41">
        <f t="shared" si="134"/>
        <v>15.680409630319151</v>
      </c>
      <c r="AI68" s="41">
        <f t="shared" si="135"/>
        <v>15.515352686842109</v>
      </c>
      <c r="AJ68" s="41">
        <f t="shared" si="136"/>
        <v>15.353734429687501</v>
      </c>
      <c r="AK68" s="41">
        <f t="shared" si="137"/>
        <v>15.195448507731959</v>
      </c>
      <c r="AL68" s="41">
        <f t="shared" si="138"/>
        <v>15.040392910714287</v>
      </c>
      <c r="AM68" s="41">
        <f t="shared" si="139"/>
        <v>14.888469749999999</v>
      </c>
      <c r="AN68" s="42">
        <f t="shared" si="140"/>
        <v>14.739585052500001</v>
      </c>
      <c r="AR68" s="39">
        <v>62</v>
      </c>
      <c r="AS68" s="40">
        <f t="shared" si="148"/>
        <v>0.49985130111524168</v>
      </c>
      <c r="AT68" s="41">
        <f t="shared" si="148"/>
        <v>0.50587360594795538</v>
      </c>
      <c r="AU68" s="41">
        <f t="shared" si="148"/>
        <v>0.51189591078066921</v>
      </c>
      <c r="AV68" s="41">
        <f t="shared" si="148"/>
        <v>0.51791821561338292</v>
      </c>
      <c r="AW68" s="41">
        <f t="shared" si="148"/>
        <v>0.52394052044609662</v>
      </c>
      <c r="AX68" s="41">
        <f t="shared" si="148"/>
        <v>0.52996282527881045</v>
      </c>
      <c r="AY68" s="41">
        <f t="shared" si="148"/>
        <v>0.53598513011152427</v>
      </c>
      <c r="AZ68" s="41">
        <f t="shared" si="148"/>
        <v>0.54200743494423798</v>
      </c>
      <c r="BA68" s="41">
        <f t="shared" si="148"/>
        <v>0.5480297397769518</v>
      </c>
      <c r="BB68" s="41">
        <f t="shared" si="148"/>
        <v>0.55405204460966551</v>
      </c>
      <c r="BC68" s="41">
        <f t="shared" si="149"/>
        <v>0.56007434944237922</v>
      </c>
      <c r="BD68" s="41">
        <f t="shared" si="149"/>
        <v>0.56609665427509293</v>
      </c>
      <c r="BE68" s="41">
        <f t="shared" si="149"/>
        <v>0.57211895910780663</v>
      </c>
      <c r="BF68" s="41">
        <f t="shared" si="149"/>
        <v>0.57814126394052046</v>
      </c>
      <c r="BG68" s="41">
        <f t="shared" si="149"/>
        <v>0.58416356877323428</v>
      </c>
      <c r="BH68" s="41">
        <f t="shared" si="149"/>
        <v>0.59018587360594799</v>
      </c>
      <c r="BI68" s="41">
        <f t="shared" si="149"/>
        <v>0.59620817843866181</v>
      </c>
      <c r="BJ68" s="42">
        <f t="shared" si="149"/>
        <v>0.60223048327137552</v>
      </c>
      <c r="BO68" s="39">
        <v>62</v>
      </c>
      <c r="BP68" s="40">
        <f t="shared" si="150"/>
        <v>3.8228905204460966</v>
      </c>
      <c r="BQ68" s="41">
        <f t="shared" si="150"/>
        <v>3.8689494423791819</v>
      </c>
      <c r="BR68" s="41">
        <f t="shared" si="150"/>
        <v>3.9150083643122677</v>
      </c>
      <c r="BS68" s="41">
        <f t="shared" si="150"/>
        <v>3.9610672862453531</v>
      </c>
      <c r="BT68" s="41">
        <f t="shared" si="150"/>
        <v>4.0071262081784385</v>
      </c>
      <c r="BU68" s="41">
        <f t="shared" si="150"/>
        <v>4.0531851301115243</v>
      </c>
      <c r="BV68" s="41">
        <f t="shared" si="150"/>
        <v>4.0992440520446101</v>
      </c>
      <c r="BW68" s="41">
        <f t="shared" si="150"/>
        <v>4.145302973977695</v>
      </c>
      <c r="BX68" s="41">
        <f t="shared" si="150"/>
        <v>4.1913618959107808</v>
      </c>
      <c r="BY68" s="41">
        <f t="shared" si="150"/>
        <v>4.2374208178438657</v>
      </c>
      <c r="BZ68" s="41">
        <f t="shared" si="151"/>
        <v>4.2834797397769506</v>
      </c>
      <c r="CA68" s="41">
        <f t="shared" si="151"/>
        <v>4.3295386617100364</v>
      </c>
      <c r="CB68" s="41">
        <f t="shared" si="151"/>
        <v>4.3755975836431222</v>
      </c>
      <c r="CC68" s="41">
        <f t="shared" si="151"/>
        <v>4.421656505576208</v>
      </c>
      <c r="CD68" s="41">
        <f t="shared" si="151"/>
        <v>4.467715427509293</v>
      </c>
      <c r="CE68" s="41">
        <f t="shared" si="151"/>
        <v>4.5137743494423788</v>
      </c>
      <c r="CF68" s="41">
        <f t="shared" si="151"/>
        <v>4.5598332713754637</v>
      </c>
      <c r="CG68" s="42">
        <f t="shared" si="151"/>
        <v>4.6058921933085495</v>
      </c>
      <c r="CI68" s="39">
        <v>62</v>
      </c>
      <c r="CJ68" s="40">
        <f t="shared" si="95"/>
        <v>8.8766274293866179</v>
      </c>
      <c r="CK68" s="41">
        <f t="shared" si="152"/>
        <v>8.8766274293866179</v>
      </c>
      <c r="CL68" s="41">
        <f t="shared" si="152"/>
        <v>8.8766274293866179</v>
      </c>
      <c r="CM68" s="41">
        <f t="shared" si="152"/>
        <v>8.8766274293866179</v>
      </c>
      <c r="CN68" s="41">
        <f t="shared" si="152"/>
        <v>8.8766274293866179</v>
      </c>
      <c r="CO68" s="41">
        <f t="shared" si="152"/>
        <v>8.8766274293866179</v>
      </c>
      <c r="CP68" s="41">
        <f t="shared" si="152"/>
        <v>8.8766274293866179</v>
      </c>
      <c r="CQ68" s="41">
        <f t="shared" si="152"/>
        <v>8.8766274293866179</v>
      </c>
      <c r="CR68" s="41">
        <f t="shared" si="152"/>
        <v>8.8766274293866179</v>
      </c>
      <c r="CS68" s="41">
        <f t="shared" si="152"/>
        <v>8.8766274293866179</v>
      </c>
      <c r="CT68" s="41">
        <f t="shared" si="152"/>
        <v>8.8766274293866179</v>
      </c>
      <c r="CU68" s="41">
        <f t="shared" si="153"/>
        <v>8.8766274293866179</v>
      </c>
      <c r="CV68" s="41">
        <f t="shared" si="153"/>
        <v>8.8766274293866179</v>
      </c>
      <c r="CW68" s="41">
        <f t="shared" si="153"/>
        <v>8.8766274293866179</v>
      </c>
      <c r="CX68" s="41">
        <f t="shared" si="153"/>
        <v>8.8766274293866179</v>
      </c>
      <c r="CY68" s="41">
        <f t="shared" si="153"/>
        <v>8.8766274293866179</v>
      </c>
      <c r="CZ68" s="41">
        <f t="shared" si="153"/>
        <v>8.8766274293866179</v>
      </c>
      <c r="DA68" s="42">
        <f t="shared" si="153"/>
        <v>8.8766274293866179</v>
      </c>
    </row>
    <row r="69" spans="2:105" x14ac:dyDescent="0.25">
      <c r="B69" s="39">
        <v>63</v>
      </c>
      <c r="C69" s="40">
        <f t="shared" si="106"/>
        <v>7.6011349693251535</v>
      </c>
      <c r="D69" s="41">
        <f t="shared" si="147"/>
        <v>7.6011349693251553</v>
      </c>
      <c r="E69" s="41">
        <f t="shared" si="107"/>
        <v>7.6011349693251535</v>
      </c>
      <c r="F69" s="41">
        <f t="shared" si="108"/>
        <v>7.6011349693251526</v>
      </c>
      <c r="G69" s="41">
        <f t="shared" si="109"/>
        <v>7.6011349693251544</v>
      </c>
      <c r="H69" s="41">
        <f t="shared" si="110"/>
        <v>7.6011349693251535</v>
      </c>
      <c r="I69" s="41">
        <f t="shared" si="111"/>
        <v>7.6011349693251535</v>
      </c>
      <c r="J69" s="41">
        <f t="shared" si="112"/>
        <v>7.6011349693251526</v>
      </c>
      <c r="K69" s="41">
        <f t="shared" si="113"/>
        <v>7.6011349693251535</v>
      </c>
      <c r="L69" s="41">
        <f t="shared" si="114"/>
        <v>7.6011349693251518</v>
      </c>
      <c r="M69" s="41">
        <f t="shared" si="115"/>
        <v>7.6011349693251544</v>
      </c>
      <c r="N69" s="41">
        <f t="shared" si="116"/>
        <v>7.6011349693251544</v>
      </c>
      <c r="O69" s="41">
        <f t="shared" si="117"/>
        <v>7.6011349693251535</v>
      </c>
      <c r="P69" s="41">
        <f t="shared" si="118"/>
        <v>7.6011349693251535</v>
      </c>
      <c r="Q69" s="41">
        <f t="shared" si="119"/>
        <v>7.6011349693251526</v>
      </c>
      <c r="R69" s="41">
        <f t="shared" si="120"/>
        <v>7.6011349693251535</v>
      </c>
      <c r="S69" s="41">
        <f t="shared" si="121"/>
        <v>7.6011349693251535</v>
      </c>
      <c r="T69" s="42">
        <f t="shared" si="122"/>
        <v>7.6011349693251535</v>
      </c>
      <c r="V69" s="39">
        <v>63</v>
      </c>
      <c r="W69" s="40">
        <f t="shared" si="123"/>
        <v>17.758536207831334</v>
      </c>
      <c r="X69" s="41">
        <f t="shared" si="124"/>
        <v>17.547125062500012</v>
      </c>
      <c r="Y69" s="41">
        <f t="shared" si="125"/>
        <v>17.340688297058833</v>
      </c>
      <c r="Z69" s="41">
        <f t="shared" si="126"/>
        <v>17.139052386627913</v>
      </c>
      <c r="AA69" s="41">
        <f t="shared" si="127"/>
        <v>16.942051784482768</v>
      </c>
      <c r="AB69" s="41">
        <f t="shared" si="128"/>
        <v>16.749528468750007</v>
      </c>
      <c r="AC69" s="41">
        <f t="shared" si="129"/>
        <v>16.561331519662929</v>
      </c>
      <c r="AD69" s="41">
        <f t="shared" si="130"/>
        <v>16.377316725000007</v>
      </c>
      <c r="AE69" s="41">
        <f t="shared" si="131"/>
        <v>16.197346211538466</v>
      </c>
      <c r="AF69" s="41">
        <f t="shared" si="132"/>
        <v>16.021288100543483</v>
      </c>
      <c r="AG69" s="41">
        <f t="shared" si="133"/>
        <v>15.84901618548388</v>
      </c>
      <c r="AH69" s="41">
        <f t="shared" si="134"/>
        <v>15.680409630319158</v>
      </c>
      <c r="AI69" s="41">
        <f t="shared" si="135"/>
        <v>15.515352686842112</v>
      </c>
      <c r="AJ69" s="41">
        <f t="shared" si="136"/>
        <v>15.353734429687508</v>
      </c>
      <c r="AK69" s="41">
        <f t="shared" si="137"/>
        <v>15.195448507731966</v>
      </c>
      <c r="AL69" s="41">
        <f t="shared" si="138"/>
        <v>15.04039291071429</v>
      </c>
      <c r="AM69" s="41">
        <f t="shared" si="139"/>
        <v>14.888469750000006</v>
      </c>
      <c r="AN69" s="42">
        <f t="shared" si="140"/>
        <v>14.739585052500008</v>
      </c>
      <c r="AR69" s="39">
        <v>63</v>
      </c>
      <c r="AS69" s="40">
        <f t="shared" si="148"/>
        <v>0.5038733705772811</v>
      </c>
      <c r="AT69" s="41">
        <f t="shared" si="148"/>
        <v>0.50994413407821215</v>
      </c>
      <c r="AU69" s="41">
        <f t="shared" si="148"/>
        <v>0.51601489757914332</v>
      </c>
      <c r="AV69" s="41">
        <f t="shared" si="148"/>
        <v>0.52208566108007448</v>
      </c>
      <c r="AW69" s="41">
        <f t="shared" si="148"/>
        <v>0.52815642458100553</v>
      </c>
      <c r="AX69" s="41">
        <f t="shared" si="148"/>
        <v>0.53422718808193659</v>
      </c>
      <c r="AY69" s="41">
        <f t="shared" si="148"/>
        <v>0.54029795158286775</v>
      </c>
      <c r="AZ69" s="41">
        <f t="shared" si="148"/>
        <v>0.54636871508379881</v>
      </c>
      <c r="BA69" s="41">
        <f t="shared" si="148"/>
        <v>0.55243947858472997</v>
      </c>
      <c r="BB69" s="41">
        <f t="shared" si="148"/>
        <v>0.55851024208566113</v>
      </c>
      <c r="BC69" s="41">
        <f t="shared" si="149"/>
        <v>0.56458100558659208</v>
      </c>
      <c r="BD69" s="41">
        <f t="shared" si="149"/>
        <v>0.57065176908752313</v>
      </c>
      <c r="BE69" s="41">
        <f t="shared" si="149"/>
        <v>0.5767225325884543</v>
      </c>
      <c r="BF69" s="41">
        <f t="shared" si="149"/>
        <v>0.58279329608938535</v>
      </c>
      <c r="BG69" s="41">
        <f t="shared" si="149"/>
        <v>0.58886405959031651</v>
      </c>
      <c r="BH69" s="41">
        <f t="shared" si="149"/>
        <v>0.59493482309124768</v>
      </c>
      <c r="BI69" s="41">
        <f t="shared" si="149"/>
        <v>0.60100558659217873</v>
      </c>
      <c r="BJ69" s="42">
        <f t="shared" si="149"/>
        <v>0.60707635009310978</v>
      </c>
      <c r="BO69" s="39">
        <v>63</v>
      </c>
      <c r="BP69" s="40">
        <f t="shared" si="150"/>
        <v>3.8300094972067034</v>
      </c>
      <c r="BQ69" s="41">
        <f t="shared" si="150"/>
        <v>3.8761541899441339</v>
      </c>
      <c r="BR69" s="41">
        <f t="shared" si="150"/>
        <v>3.9222988826815639</v>
      </c>
      <c r="BS69" s="41">
        <f t="shared" si="150"/>
        <v>3.968443575418994</v>
      </c>
      <c r="BT69" s="41">
        <f t="shared" si="150"/>
        <v>4.0145882681564249</v>
      </c>
      <c r="BU69" s="41">
        <f t="shared" si="150"/>
        <v>4.060732960893854</v>
      </c>
      <c r="BV69" s="41">
        <f t="shared" si="150"/>
        <v>4.106877653631285</v>
      </c>
      <c r="BW69" s="41">
        <f t="shared" si="150"/>
        <v>4.1530223463687141</v>
      </c>
      <c r="BX69" s="41">
        <f t="shared" si="150"/>
        <v>4.1991670391061451</v>
      </c>
      <c r="BY69" s="41">
        <f t="shared" si="150"/>
        <v>4.2453117318435751</v>
      </c>
      <c r="BZ69" s="41">
        <f t="shared" si="151"/>
        <v>4.2914564245810052</v>
      </c>
      <c r="CA69" s="41">
        <f t="shared" si="151"/>
        <v>4.3376011173184352</v>
      </c>
      <c r="CB69" s="41">
        <f t="shared" si="151"/>
        <v>4.3837458100558653</v>
      </c>
      <c r="CC69" s="41">
        <f t="shared" si="151"/>
        <v>4.4298905027932953</v>
      </c>
      <c r="CD69" s="41">
        <f t="shared" si="151"/>
        <v>4.4760351955307254</v>
      </c>
      <c r="CE69" s="41">
        <f t="shared" si="151"/>
        <v>4.5221798882681563</v>
      </c>
      <c r="CF69" s="41">
        <f t="shared" si="151"/>
        <v>4.5683245810055864</v>
      </c>
      <c r="CG69" s="42">
        <f t="shared" si="151"/>
        <v>4.6144692737430164</v>
      </c>
      <c r="CI69" s="39">
        <v>63</v>
      </c>
      <c r="CJ69" s="40">
        <f t="shared" si="95"/>
        <v>8.9480534955586624</v>
      </c>
      <c r="CK69" s="41">
        <f t="shared" si="152"/>
        <v>8.9480534955586624</v>
      </c>
      <c r="CL69" s="41">
        <f t="shared" si="152"/>
        <v>8.9480534955586624</v>
      </c>
      <c r="CM69" s="41">
        <f t="shared" si="152"/>
        <v>8.9480534955586624</v>
      </c>
      <c r="CN69" s="41">
        <f t="shared" si="152"/>
        <v>8.9480534955586624</v>
      </c>
      <c r="CO69" s="41">
        <f t="shared" si="152"/>
        <v>8.9480534955586624</v>
      </c>
      <c r="CP69" s="41">
        <f t="shared" si="152"/>
        <v>8.9480534955586624</v>
      </c>
      <c r="CQ69" s="41">
        <f t="shared" si="152"/>
        <v>8.9480534955586624</v>
      </c>
      <c r="CR69" s="41">
        <f t="shared" si="152"/>
        <v>8.9480534955586624</v>
      </c>
      <c r="CS69" s="41">
        <f t="shared" si="152"/>
        <v>8.9480534955586624</v>
      </c>
      <c r="CT69" s="41">
        <f t="shared" si="152"/>
        <v>8.9480534955586624</v>
      </c>
      <c r="CU69" s="41">
        <f t="shared" si="153"/>
        <v>8.9480534955586624</v>
      </c>
      <c r="CV69" s="41">
        <f t="shared" si="153"/>
        <v>8.9480534955586624</v>
      </c>
      <c r="CW69" s="41">
        <f t="shared" si="153"/>
        <v>8.9480534955586624</v>
      </c>
      <c r="CX69" s="41">
        <f t="shared" si="153"/>
        <v>8.9480534955586624</v>
      </c>
      <c r="CY69" s="41">
        <f t="shared" si="153"/>
        <v>8.9480534955586624</v>
      </c>
      <c r="CZ69" s="41">
        <f t="shared" si="153"/>
        <v>8.9480534955586624</v>
      </c>
      <c r="DA69" s="42">
        <f t="shared" si="153"/>
        <v>8.9480534955586624</v>
      </c>
    </row>
    <row r="70" spans="2:105" x14ac:dyDescent="0.25">
      <c r="B70" s="39">
        <v>64</v>
      </c>
      <c r="C70" s="40">
        <f t="shared" si="106"/>
        <v>7.5547865853658536</v>
      </c>
      <c r="D70" s="41">
        <f t="shared" si="147"/>
        <v>7.5547865853658509</v>
      </c>
      <c r="E70" s="41">
        <f t="shared" si="107"/>
        <v>7.5547865853658518</v>
      </c>
      <c r="F70" s="41">
        <f t="shared" si="108"/>
        <v>7.5547865853658536</v>
      </c>
      <c r="G70" s="41">
        <f t="shared" si="109"/>
        <v>7.5547865853658545</v>
      </c>
      <c r="H70" s="41">
        <f t="shared" si="110"/>
        <v>7.5547865853658527</v>
      </c>
      <c r="I70" s="41">
        <f t="shared" si="111"/>
        <v>7.5547865853658518</v>
      </c>
      <c r="J70" s="41">
        <f t="shared" si="112"/>
        <v>7.55478658536585</v>
      </c>
      <c r="K70" s="41">
        <f t="shared" si="113"/>
        <v>7.5547865853658518</v>
      </c>
      <c r="L70" s="41">
        <f t="shared" si="114"/>
        <v>7.5547865853658527</v>
      </c>
      <c r="M70" s="41">
        <f t="shared" si="115"/>
        <v>7.5547865853658527</v>
      </c>
      <c r="N70" s="41">
        <f t="shared" si="116"/>
        <v>7.5547865853658527</v>
      </c>
      <c r="O70" s="41">
        <f t="shared" si="117"/>
        <v>7.5547865853658527</v>
      </c>
      <c r="P70" s="41">
        <f t="shared" si="118"/>
        <v>7.5547865853658536</v>
      </c>
      <c r="Q70" s="41">
        <f t="shared" si="119"/>
        <v>7.5547865853658518</v>
      </c>
      <c r="R70" s="41">
        <f t="shared" si="120"/>
        <v>7.5547865853658527</v>
      </c>
      <c r="S70" s="41">
        <f t="shared" si="121"/>
        <v>7.5547865853658527</v>
      </c>
      <c r="T70" s="42">
        <f t="shared" si="122"/>
        <v>7.5547865853658527</v>
      </c>
      <c r="V70" s="39">
        <v>64</v>
      </c>
      <c r="W70" s="40">
        <f t="shared" si="123"/>
        <v>17.75853620783133</v>
      </c>
      <c r="X70" s="41">
        <f t="shared" si="124"/>
        <v>17.547125062500001</v>
      </c>
      <c r="Y70" s="41">
        <f t="shared" si="125"/>
        <v>17.340688297058826</v>
      </c>
      <c r="Z70" s="41">
        <f t="shared" si="126"/>
        <v>17.13905238662791</v>
      </c>
      <c r="AA70" s="41">
        <f t="shared" si="127"/>
        <v>16.942051784482764</v>
      </c>
      <c r="AB70" s="41">
        <f t="shared" si="128"/>
        <v>16.749528468750004</v>
      </c>
      <c r="AC70" s="41">
        <f t="shared" si="129"/>
        <v>16.561331519662922</v>
      </c>
      <c r="AD70" s="41">
        <f t="shared" si="130"/>
        <v>16.377316725</v>
      </c>
      <c r="AE70" s="41">
        <f t="shared" si="131"/>
        <v>16.197346211538463</v>
      </c>
      <c r="AF70" s="41">
        <f t="shared" si="132"/>
        <v>16.021288100543483</v>
      </c>
      <c r="AG70" s="41">
        <f t="shared" si="133"/>
        <v>15.849016185483874</v>
      </c>
      <c r="AH70" s="41">
        <f t="shared" si="134"/>
        <v>15.680409630319152</v>
      </c>
      <c r="AI70" s="41">
        <f t="shared" si="135"/>
        <v>15.515352686842109</v>
      </c>
      <c r="AJ70" s="41">
        <f t="shared" si="136"/>
        <v>15.353734429687503</v>
      </c>
      <c r="AK70" s="41">
        <f t="shared" si="137"/>
        <v>15.195448507731962</v>
      </c>
      <c r="AL70" s="41">
        <f t="shared" si="138"/>
        <v>15.040392910714289</v>
      </c>
      <c r="AM70" s="41">
        <f t="shared" si="139"/>
        <v>14.888469750000002</v>
      </c>
      <c r="AN70" s="42">
        <f t="shared" si="140"/>
        <v>14.739585052500003</v>
      </c>
      <c r="AR70" s="39">
        <v>64</v>
      </c>
      <c r="AS70" s="40">
        <f t="shared" si="148"/>
        <v>0.50791044776119398</v>
      </c>
      <c r="AT70" s="41">
        <f t="shared" si="148"/>
        <v>0.51402985074626872</v>
      </c>
      <c r="AU70" s="41">
        <f t="shared" si="148"/>
        <v>0.52014925373134335</v>
      </c>
      <c r="AV70" s="41">
        <f t="shared" si="148"/>
        <v>0.52626865671641787</v>
      </c>
      <c r="AW70" s="41">
        <f t="shared" si="148"/>
        <v>0.5323880597014925</v>
      </c>
      <c r="AX70" s="41">
        <f t="shared" si="148"/>
        <v>0.53850746268656713</v>
      </c>
      <c r="AY70" s="41">
        <f t="shared" si="148"/>
        <v>0.54462686567164187</v>
      </c>
      <c r="AZ70" s="41">
        <f t="shared" si="148"/>
        <v>0.5507462686567165</v>
      </c>
      <c r="BA70" s="41">
        <f t="shared" si="148"/>
        <v>0.55686567164179113</v>
      </c>
      <c r="BB70" s="41">
        <f t="shared" si="148"/>
        <v>0.56298507462686564</v>
      </c>
      <c r="BC70" s="41">
        <f t="shared" si="149"/>
        <v>0.56910447761194027</v>
      </c>
      <c r="BD70" s="41">
        <f t="shared" si="149"/>
        <v>0.5752238805970149</v>
      </c>
      <c r="BE70" s="41">
        <f t="shared" si="149"/>
        <v>0.58134328358208953</v>
      </c>
      <c r="BF70" s="41">
        <f t="shared" si="149"/>
        <v>0.58746268656716416</v>
      </c>
      <c r="BG70" s="41">
        <f t="shared" si="149"/>
        <v>0.59358208955223879</v>
      </c>
      <c r="BH70" s="41">
        <f t="shared" si="149"/>
        <v>0.59970149253731342</v>
      </c>
      <c r="BI70" s="41">
        <f t="shared" si="149"/>
        <v>0.60582089552238805</v>
      </c>
      <c r="BJ70" s="42">
        <f t="shared" si="149"/>
        <v>0.61194029850746268</v>
      </c>
      <c r="BO70" s="39">
        <v>64</v>
      </c>
      <c r="BP70" s="40">
        <f t="shared" si="150"/>
        <v>3.8371550373134324</v>
      </c>
      <c r="BQ70" s="41">
        <f t="shared" si="150"/>
        <v>3.8833858208955214</v>
      </c>
      <c r="BR70" s="41">
        <f t="shared" si="150"/>
        <v>3.9296166044776113</v>
      </c>
      <c r="BS70" s="41">
        <f t="shared" si="150"/>
        <v>3.9758473880597012</v>
      </c>
      <c r="BT70" s="41">
        <f t="shared" si="150"/>
        <v>4.022078171641791</v>
      </c>
      <c r="BU70" s="41">
        <f t="shared" si="150"/>
        <v>4.0683089552238796</v>
      </c>
      <c r="BV70" s="41">
        <f t="shared" si="150"/>
        <v>4.1145397388059699</v>
      </c>
      <c r="BW70" s="41">
        <f t="shared" si="150"/>
        <v>4.1607705223880584</v>
      </c>
      <c r="BX70" s="41">
        <f t="shared" si="150"/>
        <v>4.2070013059701488</v>
      </c>
      <c r="BY70" s="41">
        <f t="shared" si="150"/>
        <v>4.2532320895522382</v>
      </c>
      <c r="BZ70" s="41">
        <f t="shared" si="151"/>
        <v>4.2994628731343276</v>
      </c>
      <c r="CA70" s="41">
        <f t="shared" si="151"/>
        <v>4.3456936567164171</v>
      </c>
      <c r="CB70" s="41">
        <f t="shared" si="151"/>
        <v>4.3919244402985065</v>
      </c>
      <c r="CC70" s="41">
        <f t="shared" si="151"/>
        <v>4.4381552238805968</v>
      </c>
      <c r="CD70" s="41">
        <f t="shared" si="151"/>
        <v>4.4843860074626853</v>
      </c>
      <c r="CE70" s="41">
        <f t="shared" si="151"/>
        <v>4.5306167910447757</v>
      </c>
      <c r="CF70" s="41">
        <f t="shared" si="151"/>
        <v>4.5768475746268651</v>
      </c>
      <c r="CG70" s="42">
        <f t="shared" si="151"/>
        <v>4.6230783582089545</v>
      </c>
      <c r="CI70" s="39">
        <v>64</v>
      </c>
      <c r="CJ70" s="40">
        <f t="shared" si="95"/>
        <v>9.0197460769029867</v>
      </c>
      <c r="CK70" s="41">
        <f t="shared" si="152"/>
        <v>9.0197460769029867</v>
      </c>
      <c r="CL70" s="41">
        <f t="shared" si="152"/>
        <v>9.0197460769029867</v>
      </c>
      <c r="CM70" s="41">
        <f t="shared" si="152"/>
        <v>9.0197460769029867</v>
      </c>
      <c r="CN70" s="41">
        <f t="shared" si="152"/>
        <v>9.0197460769029867</v>
      </c>
      <c r="CO70" s="41">
        <f t="shared" si="152"/>
        <v>9.0197460769029867</v>
      </c>
      <c r="CP70" s="41">
        <f t="shared" si="152"/>
        <v>9.0197460769029867</v>
      </c>
      <c r="CQ70" s="41">
        <f t="shared" si="152"/>
        <v>9.0197460769029867</v>
      </c>
      <c r="CR70" s="41">
        <f t="shared" si="152"/>
        <v>9.0197460769029867</v>
      </c>
      <c r="CS70" s="41">
        <f t="shared" si="152"/>
        <v>9.0197460769029867</v>
      </c>
      <c r="CT70" s="41">
        <f t="shared" si="152"/>
        <v>9.0197460769029867</v>
      </c>
      <c r="CU70" s="41">
        <f t="shared" si="153"/>
        <v>9.0197460769029867</v>
      </c>
      <c r="CV70" s="41">
        <f t="shared" si="153"/>
        <v>9.0197460769029867</v>
      </c>
      <c r="CW70" s="41">
        <f t="shared" si="153"/>
        <v>9.0197460769029867</v>
      </c>
      <c r="CX70" s="41">
        <f t="shared" si="153"/>
        <v>9.0197460769029867</v>
      </c>
      <c r="CY70" s="41">
        <f t="shared" si="153"/>
        <v>9.0197460769029867</v>
      </c>
      <c r="CZ70" s="41">
        <f t="shared" si="153"/>
        <v>9.0197460769029867</v>
      </c>
      <c r="DA70" s="42">
        <f t="shared" si="153"/>
        <v>9.0197460769029867</v>
      </c>
    </row>
    <row r="71" spans="2:105" x14ac:dyDescent="0.25">
      <c r="B71" s="39">
        <v>65</v>
      </c>
      <c r="C71" s="40">
        <f t="shared" si="106"/>
        <v>7.5089999999999995</v>
      </c>
      <c r="D71" s="41">
        <f t="shared" si="147"/>
        <v>7.5089999999999995</v>
      </c>
      <c r="E71" s="41">
        <f t="shared" si="107"/>
        <v>7.5090000000000003</v>
      </c>
      <c r="F71" s="41">
        <f t="shared" si="108"/>
        <v>7.5090000000000012</v>
      </c>
      <c r="G71" s="41">
        <f t="shared" si="109"/>
        <v>7.5090000000000003</v>
      </c>
      <c r="H71" s="41">
        <f t="shared" si="110"/>
        <v>7.5089999999999986</v>
      </c>
      <c r="I71" s="41">
        <f t="shared" si="111"/>
        <v>7.5090000000000003</v>
      </c>
      <c r="J71" s="41">
        <f t="shared" si="112"/>
        <v>7.5089999999999995</v>
      </c>
      <c r="K71" s="41">
        <f t="shared" si="113"/>
        <v>7.5089999999999995</v>
      </c>
      <c r="L71" s="41">
        <f t="shared" si="114"/>
        <v>7.5089999999999986</v>
      </c>
      <c r="M71" s="41">
        <f t="shared" si="115"/>
        <v>7.5090000000000003</v>
      </c>
      <c r="N71" s="41">
        <f t="shared" si="116"/>
        <v>7.5089999999999995</v>
      </c>
      <c r="O71" s="41">
        <f t="shared" si="117"/>
        <v>7.5089999999999995</v>
      </c>
      <c r="P71" s="41">
        <f t="shared" si="118"/>
        <v>7.5090000000000003</v>
      </c>
      <c r="Q71" s="41">
        <f t="shared" si="119"/>
        <v>7.5090000000000003</v>
      </c>
      <c r="R71" s="41">
        <f t="shared" si="120"/>
        <v>7.5089999999999995</v>
      </c>
      <c r="S71" s="41">
        <f t="shared" si="121"/>
        <v>7.5090000000000012</v>
      </c>
      <c r="T71" s="42">
        <f t="shared" si="122"/>
        <v>7.5090000000000021</v>
      </c>
      <c r="V71" s="39">
        <v>65</v>
      </c>
      <c r="W71" s="40">
        <f t="shared" si="123"/>
        <v>17.758536207831323</v>
      </c>
      <c r="X71" s="41">
        <f t="shared" si="124"/>
        <v>17.547125062499997</v>
      </c>
      <c r="Y71" s="41">
        <f t="shared" si="125"/>
        <v>17.340688297058822</v>
      </c>
      <c r="Z71" s="41">
        <f t="shared" si="126"/>
        <v>17.13905238662791</v>
      </c>
      <c r="AA71" s="41">
        <f t="shared" si="127"/>
        <v>16.942051784482757</v>
      </c>
      <c r="AB71" s="41">
        <f t="shared" si="128"/>
        <v>16.749528468749997</v>
      </c>
      <c r="AC71" s="41">
        <f t="shared" si="129"/>
        <v>16.561331519662918</v>
      </c>
      <c r="AD71" s="41">
        <f t="shared" si="130"/>
        <v>16.377316725</v>
      </c>
      <c r="AE71" s="41">
        <f t="shared" si="131"/>
        <v>16.197346211538459</v>
      </c>
      <c r="AF71" s="41">
        <f t="shared" si="132"/>
        <v>16.021288100543476</v>
      </c>
      <c r="AG71" s="41">
        <f t="shared" si="133"/>
        <v>15.849016185483871</v>
      </c>
      <c r="AH71" s="41">
        <f t="shared" si="134"/>
        <v>15.680409630319145</v>
      </c>
      <c r="AI71" s="41">
        <f t="shared" si="135"/>
        <v>15.515352686842103</v>
      </c>
      <c r="AJ71" s="41">
        <f t="shared" si="136"/>
        <v>15.353734429687499</v>
      </c>
      <c r="AK71" s="41">
        <f t="shared" si="137"/>
        <v>15.195448507731959</v>
      </c>
      <c r="AL71" s="41">
        <f t="shared" si="138"/>
        <v>15.040392910714283</v>
      </c>
      <c r="AM71" s="41">
        <f t="shared" si="139"/>
        <v>14.888469749999999</v>
      </c>
      <c r="AN71" s="42">
        <f t="shared" si="140"/>
        <v>14.739585052500001</v>
      </c>
      <c r="AR71" s="39">
        <v>65</v>
      </c>
      <c r="AS71" s="40">
        <f t="shared" si="148"/>
        <v>0.51196261682242994</v>
      </c>
      <c r="AT71" s="41">
        <f t="shared" si="148"/>
        <v>0.51813084112149532</v>
      </c>
      <c r="AU71" s="41">
        <f t="shared" si="148"/>
        <v>0.52429906542056071</v>
      </c>
      <c r="AV71" s="41">
        <f t="shared" si="148"/>
        <v>0.53046728971962609</v>
      </c>
      <c r="AW71" s="41">
        <f t="shared" si="148"/>
        <v>0.53663551401869158</v>
      </c>
      <c r="AX71" s="41">
        <f t="shared" si="148"/>
        <v>0.54280373831775708</v>
      </c>
      <c r="AY71" s="41">
        <f t="shared" si="148"/>
        <v>0.54897196261682246</v>
      </c>
      <c r="AZ71" s="41">
        <f t="shared" si="148"/>
        <v>0.55514018691588785</v>
      </c>
      <c r="BA71" s="41">
        <f t="shared" si="148"/>
        <v>0.56130841121495334</v>
      </c>
      <c r="BB71" s="41">
        <f t="shared" si="148"/>
        <v>0.56747663551401872</v>
      </c>
      <c r="BC71" s="41">
        <f t="shared" si="149"/>
        <v>0.57364485981308411</v>
      </c>
      <c r="BD71" s="41">
        <f t="shared" si="149"/>
        <v>0.5798130841121496</v>
      </c>
      <c r="BE71" s="41">
        <f t="shared" si="149"/>
        <v>0.58598130841121499</v>
      </c>
      <c r="BF71" s="41">
        <f t="shared" si="149"/>
        <v>0.59214953271028037</v>
      </c>
      <c r="BG71" s="41">
        <f t="shared" si="149"/>
        <v>0.59831775700934575</v>
      </c>
      <c r="BH71" s="41">
        <f t="shared" si="149"/>
        <v>0.60448598130841125</v>
      </c>
      <c r="BI71" s="41">
        <f t="shared" si="149"/>
        <v>0.61065420560747663</v>
      </c>
      <c r="BJ71" s="42">
        <f t="shared" si="149"/>
        <v>0.61682242990654201</v>
      </c>
      <c r="BO71" s="39">
        <v>65</v>
      </c>
      <c r="BP71" s="40">
        <f t="shared" si="150"/>
        <v>3.8443272897196263</v>
      </c>
      <c r="BQ71" s="41">
        <f t="shared" si="150"/>
        <v>3.8906444859813081</v>
      </c>
      <c r="BR71" s="41">
        <f t="shared" si="150"/>
        <v>3.9369616822429907</v>
      </c>
      <c r="BS71" s="41">
        <f t="shared" si="150"/>
        <v>3.9832788785046729</v>
      </c>
      <c r="BT71" s="41">
        <f t="shared" si="150"/>
        <v>4.0295960747663555</v>
      </c>
      <c r="BU71" s="41">
        <f t="shared" si="150"/>
        <v>4.0759132710280372</v>
      </c>
      <c r="BV71" s="41">
        <f t="shared" si="150"/>
        <v>4.1222304672897199</v>
      </c>
      <c r="BW71" s="41">
        <f t="shared" si="150"/>
        <v>4.1685476635514016</v>
      </c>
      <c r="BX71" s="41">
        <f t="shared" si="150"/>
        <v>4.2148648598130842</v>
      </c>
      <c r="BY71" s="41">
        <f t="shared" si="150"/>
        <v>4.261182056074766</v>
      </c>
      <c r="BZ71" s="41">
        <f t="shared" si="151"/>
        <v>4.3074992523364486</v>
      </c>
      <c r="CA71" s="41">
        <f t="shared" si="151"/>
        <v>4.3538164485981312</v>
      </c>
      <c r="CB71" s="41">
        <f t="shared" si="151"/>
        <v>4.400133644859813</v>
      </c>
      <c r="CC71" s="41">
        <f t="shared" si="151"/>
        <v>4.4464508411214956</v>
      </c>
      <c r="CD71" s="41">
        <f t="shared" si="151"/>
        <v>4.4927680373831773</v>
      </c>
      <c r="CE71" s="41">
        <f t="shared" si="151"/>
        <v>4.5390852336448599</v>
      </c>
      <c r="CF71" s="41">
        <f t="shared" si="151"/>
        <v>4.5854024299065426</v>
      </c>
      <c r="CG71" s="42">
        <f t="shared" si="151"/>
        <v>4.6317196261682252</v>
      </c>
      <c r="CI71" s="39">
        <v>65</v>
      </c>
      <c r="CJ71" s="40">
        <f t="shared" si="95"/>
        <v>9.0917066678971956</v>
      </c>
      <c r="CK71" s="41">
        <f t="shared" si="152"/>
        <v>9.0917066678971956</v>
      </c>
      <c r="CL71" s="41">
        <f t="shared" si="152"/>
        <v>9.0917066678971956</v>
      </c>
      <c r="CM71" s="41">
        <f t="shared" si="152"/>
        <v>9.0917066678971956</v>
      </c>
      <c r="CN71" s="41">
        <f t="shared" si="152"/>
        <v>9.0917066678971956</v>
      </c>
      <c r="CO71" s="41">
        <f t="shared" si="152"/>
        <v>9.0917066678971956</v>
      </c>
      <c r="CP71" s="41">
        <f t="shared" si="152"/>
        <v>9.0917066678971956</v>
      </c>
      <c r="CQ71" s="41">
        <f t="shared" si="152"/>
        <v>9.0917066678971956</v>
      </c>
      <c r="CR71" s="41">
        <f t="shared" si="152"/>
        <v>9.0917066678971956</v>
      </c>
      <c r="CS71" s="41">
        <f t="shared" si="152"/>
        <v>9.0917066678971956</v>
      </c>
      <c r="CT71" s="41">
        <f t="shared" si="152"/>
        <v>9.0917066678971956</v>
      </c>
      <c r="CU71" s="41">
        <f t="shared" si="153"/>
        <v>9.0917066678971956</v>
      </c>
      <c r="CV71" s="41">
        <f t="shared" si="153"/>
        <v>9.0917066678971956</v>
      </c>
      <c r="CW71" s="41">
        <f t="shared" si="153"/>
        <v>9.0917066678971956</v>
      </c>
      <c r="CX71" s="41">
        <f t="shared" si="153"/>
        <v>9.0917066678971956</v>
      </c>
      <c r="CY71" s="41">
        <f t="shared" si="153"/>
        <v>9.0917066678971956</v>
      </c>
      <c r="CZ71" s="41">
        <f t="shared" si="153"/>
        <v>9.0917066678971956</v>
      </c>
      <c r="DA71" s="42">
        <f t="shared" si="153"/>
        <v>9.0917066678971956</v>
      </c>
    </row>
    <row r="72" spans="2:105" x14ac:dyDescent="0.25">
      <c r="B72" s="39">
        <v>66</v>
      </c>
      <c r="C72" s="40">
        <f t="shared" si="106"/>
        <v>7.463765060240962</v>
      </c>
      <c r="D72" s="41">
        <f t="shared" si="147"/>
        <v>7.4637650602409629</v>
      </c>
      <c r="E72" s="41">
        <f t="shared" si="107"/>
        <v>7.4637650602409629</v>
      </c>
      <c r="F72" s="41">
        <f t="shared" si="108"/>
        <v>7.463765060240962</v>
      </c>
      <c r="G72" s="41">
        <f t="shared" si="109"/>
        <v>7.4637650602409638</v>
      </c>
      <c r="H72" s="41">
        <f t="shared" si="110"/>
        <v>7.463765060240962</v>
      </c>
      <c r="I72" s="41">
        <f t="shared" si="111"/>
        <v>7.4637650602409638</v>
      </c>
      <c r="J72" s="41">
        <f t="shared" si="112"/>
        <v>7.463765060240962</v>
      </c>
      <c r="K72" s="41">
        <f t="shared" si="113"/>
        <v>7.4637650602409638</v>
      </c>
      <c r="L72" s="41">
        <f t="shared" si="114"/>
        <v>7.4637650602409638</v>
      </c>
      <c r="M72" s="41">
        <f t="shared" si="115"/>
        <v>7.463765060240962</v>
      </c>
      <c r="N72" s="41">
        <f t="shared" si="116"/>
        <v>7.4637650602409638</v>
      </c>
      <c r="O72" s="41">
        <f t="shared" si="117"/>
        <v>7.4637650602409638</v>
      </c>
      <c r="P72" s="41">
        <f t="shared" si="118"/>
        <v>7.463765060240962</v>
      </c>
      <c r="Q72" s="41">
        <f t="shared" si="119"/>
        <v>7.463765060240962</v>
      </c>
      <c r="R72" s="41">
        <f t="shared" si="120"/>
        <v>7.4637650602409646</v>
      </c>
      <c r="S72" s="41">
        <f t="shared" si="121"/>
        <v>7.463765060240962</v>
      </c>
      <c r="T72" s="42">
        <f t="shared" si="122"/>
        <v>7.4637650602409629</v>
      </c>
      <c r="V72" s="39">
        <v>66</v>
      </c>
      <c r="W72" s="40">
        <f t="shared" si="123"/>
        <v>17.75853620783133</v>
      </c>
      <c r="X72" s="41">
        <f t="shared" si="124"/>
        <v>17.547125062500008</v>
      </c>
      <c r="Y72" s="41">
        <f t="shared" si="125"/>
        <v>17.340688297058829</v>
      </c>
      <c r="Z72" s="41">
        <f t="shared" si="126"/>
        <v>17.139052386627913</v>
      </c>
      <c r="AA72" s="41">
        <f t="shared" si="127"/>
        <v>16.942051784482764</v>
      </c>
      <c r="AB72" s="41">
        <f t="shared" si="128"/>
        <v>16.749528468750007</v>
      </c>
      <c r="AC72" s="41">
        <f t="shared" si="129"/>
        <v>16.561331519662929</v>
      </c>
      <c r="AD72" s="41">
        <f t="shared" si="130"/>
        <v>16.377316725000007</v>
      </c>
      <c r="AE72" s="41">
        <f t="shared" si="131"/>
        <v>16.197346211538466</v>
      </c>
      <c r="AF72" s="41">
        <f t="shared" si="132"/>
        <v>16.021288100543487</v>
      </c>
      <c r="AG72" s="41">
        <f t="shared" si="133"/>
        <v>15.849016185483876</v>
      </c>
      <c r="AH72" s="41">
        <f t="shared" si="134"/>
        <v>15.680409630319156</v>
      </c>
      <c r="AI72" s="41">
        <f t="shared" si="135"/>
        <v>15.515352686842114</v>
      </c>
      <c r="AJ72" s="41">
        <f t="shared" si="136"/>
        <v>15.353734429687504</v>
      </c>
      <c r="AK72" s="41">
        <f t="shared" si="137"/>
        <v>15.195448507731966</v>
      </c>
      <c r="AL72" s="41">
        <f t="shared" si="138"/>
        <v>15.040392910714294</v>
      </c>
      <c r="AM72" s="41">
        <f t="shared" si="139"/>
        <v>14.888469750000004</v>
      </c>
      <c r="AN72" s="42">
        <f t="shared" si="140"/>
        <v>14.739585052500006</v>
      </c>
      <c r="AR72" s="39">
        <v>66</v>
      </c>
      <c r="AS72" s="40">
        <f t="shared" si="148"/>
        <v>0.51602996254681655</v>
      </c>
      <c r="AT72" s="41">
        <f t="shared" si="148"/>
        <v>0.52224719101123596</v>
      </c>
      <c r="AU72" s="41">
        <f t="shared" si="148"/>
        <v>0.52846441947565548</v>
      </c>
      <c r="AV72" s="41">
        <f t="shared" si="148"/>
        <v>0.534681647940075</v>
      </c>
      <c r="AW72" s="41">
        <f t="shared" si="148"/>
        <v>0.54089887640449441</v>
      </c>
      <c r="AX72" s="41">
        <f t="shared" si="148"/>
        <v>0.54711610486891393</v>
      </c>
      <c r="AY72" s="41">
        <f t="shared" si="148"/>
        <v>0.55333333333333334</v>
      </c>
      <c r="AZ72" s="41">
        <f t="shared" si="148"/>
        <v>0.55955056179775287</v>
      </c>
      <c r="BA72" s="41">
        <f t="shared" si="148"/>
        <v>0.56576779026217239</v>
      </c>
      <c r="BB72" s="41">
        <f t="shared" si="148"/>
        <v>0.5719850187265918</v>
      </c>
      <c r="BC72" s="41">
        <f t="shared" si="149"/>
        <v>0.57820224719101132</v>
      </c>
      <c r="BD72" s="41">
        <f t="shared" si="149"/>
        <v>0.58441947565543073</v>
      </c>
      <c r="BE72" s="41">
        <f t="shared" si="149"/>
        <v>0.59063670411985014</v>
      </c>
      <c r="BF72" s="41">
        <f t="shared" si="149"/>
        <v>0.59685393258426978</v>
      </c>
      <c r="BG72" s="41">
        <f t="shared" si="149"/>
        <v>0.60307116104868919</v>
      </c>
      <c r="BH72" s="41">
        <f t="shared" si="149"/>
        <v>0.6092883895131086</v>
      </c>
      <c r="BI72" s="41">
        <f t="shared" si="149"/>
        <v>0.61550561797752823</v>
      </c>
      <c r="BJ72" s="42">
        <f t="shared" si="149"/>
        <v>0.62172284644194764</v>
      </c>
      <c r="BO72" s="39">
        <v>66</v>
      </c>
      <c r="BP72" s="40">
        <f t="shared" si="150"/>
        <v>3.8515264044943818</v>
      </c>
      <c r="BQ72" s="41">
        <f t="shared" si="150"/>
        <v>3.8979303370786513</v>
      </c>
      <c r="BR72" s="41">
        <f t="shared" si="150"/>
        <v>3.9443342696629213</v>
      </c>
      <c r="BS72" s="41">
        <f t="shared" si="150"/>
        <v>3.9907382022471909</v>
      </c>
      <c r="BT72" s="41">
        <f t="shared" si="150"/>
        <v>4.0371421348314609</v>
      </c>
      <c r="BU72" s="41">
        <f t="shared" si="150"/>
        <v>4.08354606741573</v>
      </c>
      <c r="BV72" s="41">
        <f t="shared" si="150"/>
        <v>4.12995</v>
      </c>
      <c r="BW72" s="41">
        <f t="shared" si="150"/>
        <v>4.1763539325842691</v>
      </c>
      <c r="BX72" s="41">
        <f t="shared" si="150"/>
        <v>4.22275786516854</v>
      </c>
      <c r="BY72" s="41">
        <f t="shared" si="150"/>
        <v>4.2691617977528091</v>
      </c>
      <c r="BZ72" s="41">
        <f t="shared" si="151"/>
        <v>4.3155657303370782</v>
      </c>
      <c r="CA72" s="41">
        <f t="shared" si="151"/>
        <v>4.3619696629213482</v>
      </c>
      <c r="CB72" s="41">
        <f t="shared" si="151"/>
        <v>4.4083735955056174</v>
      </c>
      <c r="CC72" s="41">
        <f t="shared" si="151"/>
        <v>4.4547775280898874</v>
      </c>
      <c r="CD72" s="41">
        <f t="shared" si="151"/>
        <v>4.5011814606741565</v>
      </c>
      <c r="CE72" s="41">
        <f t="shared" si="151"/>
        <v>4.5475853932584274</v>
      </c>
      <c r="CF72" s="41">
        <f t="shared" si="151"/>
        <v>4.5939893258426965</v>
      </c>
      <c r="CG72" s="42">
        <f t="shared" si="151"/>
        <v>4.6403932584269665</v>
      </c>
      <c r="CI72" s="39">
        <v>66</v>
      </c>
      <c r="CJ72" s="40">
        <f t="shared" ref="CJ72:CJ106" si="154">($M$1*1.1+$M$3)*(1+$CI72/100)*(1/100)/(3-$M$2*$CI72/100)*1.1*1.1*1.05*1.03</f>
        <v>9.1639367742134876</v>
      </c>
      <c r="CK72" s="41">
        <f t="shared" si="152"/>
        <v>9.1639367742134876</v>
      </c>
      <c r="CL72" s="41">
        <f t="shared" si="152"/>
        <v>9.1639367742134876</v>
      </c>
      <c r="CM72" s="41">
        <f t="shared" si="152"/>
        <v>9.1639367742134876</v>
      </c>
      <c r="CN72" s="41">
        <f t="shared" si="152"/>
        <v>9.1639367742134876</v>
      </c>
      <c r="CO72" s="41">
        <f t="shared" si="152"/>
        <v>9.1639367742134876</v>
      </c>
      <c r="CP72" s="41">
        <f t="shared" si="152"/>
        <v>9.1639367742134876</v>
      </c>
      <c r="CQ72" s="41">
        <f t="shared" si="152"/>
        <v>9.1639367742134876</v>
      </c>
      <c r="CR72" s="41">
        <f t="shared" si="152"/>
        <v>9.1639367742134876</v>
      </c>
      <c r="CS72" s="41">
        <f t="shared" si="152"/>
        <v>9.1639367742134876</v>
      </c>
      <c r="CT72" s="41">
        <f t="shared" si="152"/>
        <v>9.1639367742134876</v>
      </c>
      <c r="CU72" s="41">
        <f t="shared" si="153"/>
        <v>9.1639367742134876</v>
      </c>
      <c r="CV72" s="41">
        <f t="shared" si="153"/>
        <v>9.1639367742134876</v>
      </c>
      <c r="CW72" s="41">
        <f t="shared" si="153"/>
        <v>9.1639367742134876</v>
      </c>
      <c r="CX72" s="41">
        <f t="shared" si="153"/>
        <v>9.1639367742134876</v>
      </c>
      <c r="CY72" s="41">
        <f t="shared" si="153"/>
        <v>9.1639367742134876</v>
      </c>
      <c r="CZ72" s="41">
        <f t="shared" si="153"/>
        <v>9.1639367742134876</v>
      </c>
      <c r="DA72" s="42">
        <f t="shared" si="153"/>
        <v>9.1639367742134876</v>
      </c>
    </row>
    <row r="73" spans="2:105" x14ac:dyDescent="0.25">
      <c r="B73" s="39">
        <v>67</v>
      </c>
      <c r="C73" s="40">
        <f t="shared" si="106"/>
        <v>7.4190718562874256</v>
      </c>
      <c r="D73" s="41">
        <f t="shared" si="147"/>
        <v>7.4190718562874256</v>
      </c>
      <c r="E73" s="41">
        <f t="shared" si="107"/>
        <v>7.4190718562874256</v>
      </c>
      <c r="F73" s="41">
        <f t="shared" si="108"/>
        <v>7.4190718562874238</v>
      </c>
      <c r="G73" s="41">
        <f t="shared" si="109"/>
        <v>7.4190718562874256</v>
      </c>
      <c r="H73" s="41">
        <f t="shared" si="110"/>
        <v>7.4190718562874247</v>
      </c>
      <c r="I73" s="41">
        <f t="shared" si="111"/>
        <v>7.4190718562874265</v>
      </c>
      <c r="J73" s="41">
        <f t="shared" si="112"/>
        <v>7.4190718562874238</v>
      </c>
      <c r="K73" s="41">
        <f t="shared" si="113"/>
        <v>7.4190718562874238</v>
      </c>
      <c r="L73" s="41">
        <f t="shared" si="114"/>
        <v>7.4190718562874247</v>
      </c>
      <c r="M73" s="41">
        <f t="shared" si="115"/>
        <v>7.4190718562874247</v>
      </c>
      <c r="N73" s="41">
        <f t="shared" si="116"/>
        <v>7.4190718562874256</v>
      </c>
      <c r="O73" s="41">
        <f t="shared" si="117"/>
        <v>7.4190718562874256</v>
      </c>
      <c r="P73" s="41">
        <f t="shared" si="118"/>
        <v>7.4190718562874238</v>
      </c>
      <c r="Q73" s="41">
        <f t="shared" si="119"/>
        <v>7.4190718562874247</v>
      </c>
      <c r="R73" s="41">
        <f t="shared" si="120"/>
        <v>7.4190718562874274</v>
      </c>
      <c r="S73" s="41">
        <f t="shared" si="121"/>
        <v>7.4190718562874256</v>
      </c>
      <c r="T73" s="42">
        <f t="shared" si="122"/>
        <v>7.4190718562874247</v>
      </c>
      <c r="V73" s="39">
        <v>67</v>
      </c>
      <c r="W73" s="40">
        <f t="shared" si="123"/>
        <v>17.758536207831334</v>
      </c>
      <c r="X73" s="41">
        <f t="shared" si="124"/>
        <v>17.547125062500008</v>
      </c>
      <c r="Y73" s="41">
        <f t="shared" si="125"/>
        <v>17.340688297058833</v>
      </c>
      <c r="Z73" s="41">
        <f t="shared" si="126"/>
        <v>17.139052386627913</v>
      </c>
      <c r="AA73" s="41">
        <f t="shared" si="127"/>
        <v>16.942051784482764</v>
      </c>
      <c r="AB73" s="41">
        <f t="shared" si="128"/>
        <v>16.749528468750004</v>
      </c>
      <c r="AC73" s="41">
        <f t="shared" si="129"/>
        <v>16.561331519662929</v>
      </c>
      <c r="AD73" s="41">
        <f t="shared" si="130"/>
        <v>16.377316725000007</v>
      </c>
      <c r="AE73" s="41">
        <f t="shared" si="131"/>
        <v>16.197346211538466</v>
      </c>
      <c r="AF73" s="41">
        <f t="shared" si="132"/>
        <v>16.021288100543483</v>
      </c>
      <c r="AG73" s="41">
        <f t="shared" si="133"/>
        <v>15.849016185483878</v>
      </c>
      <c r="AH73" s="41">
        <f t="shared" si="134"/>
        <v>15.680409630319158</v>
      </c>
      <c r="AI73" s="41">
        <f t="shared" si="135"/>
        <v>15.515352686842112</v>
      </c>
      <c r="AJ73" s="41">
        <f t="shared" si="136"/>
        <v>15.353734429687504</v>
      </c>
      <c r="AK73" s="41">
        <f t="shared" si="137"/>
        <v>15.195448507731966</v>
      </c>
      <c r="AL73" s="41">
        <f t="shared" si="138"/>
        <v>15.040392910714294</v>
      </c>
      <c r="AM73" s="41">
        <f t="shared" si="139"/>
        <v>14.888469750000006</v>
      </c>
      <c r="AN73" s="42">
        <f t="shared" si="140"/>
        <v>14.739585052500004</v>
      </c>
      <c r="AR73" s="39">
        <v>67</v>
      </c>
      <c r="AS73" s="40">
        <f t="shared" si="148"/>
        <v>0.52011257035647274</v>
      </c>
      <c r="AT73" s="41">
        <f t="shared" si="148"/>
        <v>0.52637898686679163</v>
      </c>
      <c r="AU73" s="41">
        <f t="shared" si="148"/>
        <v>0.53264540337711064</v>
      </c>
      <c r="AV73" s="41">
        <f t="shared" si="148"/>
        <v>0.53891181988742964</v>
      </c>
      <c r="AW73" s="41">
        <f t="shared" si="148"/>
        <v>0.54517823639774854</v>
      </c>
      <c r="AX73" s="41">
        <f t="shared" si="148"/>
        <v>0.55144465290806755</v>
      </c>
      <c r="AY73" s="41">
        <f t="shared" si="148"/>
        <v>0.55771106941838644</v>
      </c>
      <c r="AZ73" s="41">
        <f t="shared" si="148"/>
        <v>0.56397748592870545</v>
      </c>
      <c r="BA73" s="41">
        <f t="shared" si="148"/>
        <v>0.57024390243902445</v>
      </c>
      <c r="BB73" s="41">
        <f t="shared" si="148"/>
        <v>0.57651031894934335</v>
      </c>
      <c r="BC73" s="41">
        <f t="shared" si="149"/>
        <v>0.58277673545966224</v>
      </c>
      <c r="BD73" s="41">
        <f t="shared" si="149"/>
        <v>0.58904315196998114</v>
      </c>
      <c r="BE73" s="41">
        <f t="shared" si="149"/>
        <v>0.59530956848030014</v>
      </c>
      <c r="BF73" s="41">
        <f t="shared" si="149"/>
        <v>0.60157598499061915</v>
      </c>
      <c r="BG73" s="41">
        <f t="shared" si="149"/>
        <v>0.60784240150093805</v>
      </c>
      <c r="BH73" s="41">
        <f t="shared" si="149"/>
        <v>0.61410881801125694</v>
      </c>
      <c r="BI73" s="41">
        <f t="shared" si="149"/>
        <v>0.62037523452157595</v>
      </c>
      <c r="BJ73" s="42">
        <f t="shared" si="149"/>
        <v>0.62664165103189495</v>
      </c>
      <c r="BO73" s="39">
        <v>67</v>
      </c>
      <c r="BP73" s="40">
        <f t="shared" si="150"/>
        <v>3.8587525328330203</v>
      </c>
      <c r="BQ73" s="41">
        <f t="shared" si="150"/>
        <v>3.9052435272045023</v>
      </c>
      <c r="BR73" s="41">
        <f t="shared" si="150"/>
        <v>3.9517345215759847</v>
      </c>
      <c r="BS73" s="41">
        <f t="shared" si="150"/>
        <v>3.9982255159474667</v>
      </c>
      <c r="BT73" s="41">
        <f t="shared" si="150"/>
        <v>4.0447165103189491</v>
      </c>
      <c r="BU73" s="41">
        <f t="shared" si="150"/>
        <v>4.0912075046904315</v>
      </c>
      <c r="BV73" s="41">
        <f t="shared" si="150"/>
        <v>4.1376984990619139</v>
      </c>
      <c r="BW73" s="41">
        <f t="shared" si="150"/>
        <v>4.1841894934333954</v>
      </c>
      <c r="BX73" s="41">
        <f t="shared" si="150"/>
        <v>4.2306804878048778</v>
      </c>
      <c r="BY73" s="41">
        <f t="shared" si="150"/>
        <v>4.2771714821763602</v>
      </c>
      <c r="BZ73" s="41">
        <f t="shared" si="151"/>
        <v>4.3236624765478417</v>
      </c>
      <c r="CA73" s="41">
        <f t="shared" si="151"/>
        <v>4.3701534709193242</v>
      </c>
      <c r="CB73" s="41">
        <f t="shared" si="151"/>
        <v>4.4166444652908066</v>
      </c>
      <c r="CC73" s="41">
        <f t="shared" si="151"/>
        <v>4.4631354596622881</v>
      </c>
      <c r="CD73" s="41">
        <f t="shared" si="151"/>
        <v>4.5096264540337705</v>
      </c>
      <c r="CE73" s="41">
        <f t="shared" si="151"/>
        <v>4.5561174484052538</v>
      </c>
      <c r="CF73" s="41">
        <f t="shared" si="151"/>
        <v>4.6026084427767353</v>
      </c>
      <c r="CG73" s="42">
        <f t="shared" si="151"/>
        <v>4.6490994371482177</v>
      </c>
      <c r="CI73" s="39">
        <v>67</v>
      </c>
      <c r="CJ73" s="40">
        <f t="shared" si="154"/>
        <v>9.2364379128236429</v>
      </c>
      <c r="CK73" s="41">
        <f t="shared" si="152"/>
        <v>9.2364379128236429</v>
      </c>
      <c r="CL73" s="41">
        <f t="shared" si="152"/>
        <v>9.2364379128236429</v>
      </c>
      <c r="CM73" s="41">
        <f t="shared" si="152"/>
        <v>9.2364379128236429</v>
      </c>
      <c r="CN73" s="41">
        <f t="shared" si="152"/>
        <v>9.2364379128236429</v>
      </c>
      <c r="CO73" s="41">
        <f t="shared" si="152"/>
        <v>9.2364379128236429</v>
      </c>
      <c r="CP73" s="41">
        <f t="shared" si="152"/>
        <v>9.2364379128236429</v>
      </c>
      <c r="CQ73" s="41">
        <f t="shared" si="152"/>
        <v>9.2364379128236429</v>
      </c>
      <c r="CR73" s="41">
        <f t="shared" si="152"/>
        <v>9.2364379128236429</v>
      </c>
      <c r="CS73" s="41">
        <f t="shared" si="152"/>
        <v>9.2364379128236429</v>
      </c>
      <c r="CT73" s="41">
        <f t="shared" si="152"/>
        <v>9.2364379128236429</v>
      </c>
      <c r="CU73" s="41">
        <f t="shared" si="153"/>
        <v>9.2364379128236429</v>
      </c>
      <c r="CV73" s="41">
        <f t="shared" si="153"/>
        <v>9.2364379128236429</v>
      </c>
      <c r="CW73" s="41">
        <f t="shared" si="153"/>
        <v>9.2364379128236429</v>
      </c>
      <c r="CX73" s="41">
        <f t="shared" si="153"/>
        <v>9.2364379128236429</v>
      </c>
      <c r="CY73" s="41">
        <f t="shared" si="153"/>
        <v>9.2364379128236429</v>
      </c>
      <c r="CZ73" s="41">
        <f t="shared" si="153"/>
        <v>9.2364379128236429</v>
      </c>
      <c r="DA73" s="42">
        <f t="shared" si="153"/>
        <v>9.2364379128236429</v>
      </c>
    </row>
    <row r="74" spans="2:105" x14ac:dyDescent="0.25">
      <c r="B74" s="39">
        <v>68</v>
      </c>
      <c r="C74" s="40">
        <f t="shared" si="106"/>
        <v>7.374910714285714</v>
      </c>
      <c r="D74" s="41">
        <f t="shared" si="147"/>
        <v>7.374910714285714</v>
      </c>
      <c r="E74" s="41">
        <f t="shared" si="107"/>
        <v>7.3749107142857131</v>
      </c>
      <c r="F74" s="41">
        <f t="shared" si="108"/>
        <v>7.3749107142857131</v>
      </c>
      <c r="G74" s="41">
        <f t="shared" si="109"/>
        <v>7.374910714285714</v>
      </c>
      <c r="H74" s="41">
        <f t="shared" si="110"/>
        <v>7.3749107142857122</v>
      </c>
      <c r="I74" s="41">
        <f t="shared" si="111"/>
        <v>7.374910714285714</v>
      </c>
      <c r="J74" s="41">
        <f t="shared" si="112"/>
        <v>7.3749107142857113</v>
      </c>
      <c r="K74" s="41">
        <f t="shared" si="113"/>
        <v>7.3749107142857131</v>
      </c>
      <c r="L74" s="41">
        <f t="shared" si="114"/>
        <v>7.3749107142857122</v>
      </c>
      <c r="M74" s="41">
        <f t="shared" si="115"/>
        <v>7.374910714285714</v>
      </c>
      <c r="N74" s="41">
        <f t="shared" si="116"/>
        <v>7.3749107142857122</v>
      </c>
      <c r="O74" s="41">
        <f t="shared" si="117"/>
        <v>7.3749107142857131</v>
      </c>
      <c r="P74" s="41">
        <f t="shared" si="118"/>
        <v>7.3749107142857149</v>
      </c>
      <c r="Q74" s="41">
        <f t="shared" si="119"/>
        <v>7.3749107142857131</v>
      </c>
      <c r="R74" s="41">
        <f t="shared" si="120"/>
        <v>7.3749107142857149</v>
      </c>
      <c r="S74" s="41">
        <f t="shared" si="121"/>
        <v>7.374910714285714</v>
      </c>
      <c r="T74" s="42">
        <f t="shared" si="122"/>
        <v>7.3749107142857131</v>
      </c>
      <c r="V74" s="39">
        <v>68</v>
      </c>
      <c r="W74" s="40">
        <f t="shared" si="123"/>
        <v>17.75853620783133</v>
      </c>
      <c r="X74" s="41">
        <f t="shared" si="124"/>
        <v>17.547125062500008</v>
      </c>
      <c r="Y74" s="41">
        <f t="shared" si="125"/>
        <v>17.340688297058829</v>
      </c>
      <c r="Z74" s="41">
        <f t="shared" si="126"/>
        <v>17.139052386627913</v>
      </c>
      <c r="AA74" s="41">
        <f t="shared" si="127"/>
        <v>16.942051784482761</v>
      </c>
      <c r="AB74" s="41">
        <f t="shared" si="128"/>
        <v>16.74952846875</v>
      </c>
      <c r="AC74" s="41">
        <f t="shared" si="129"/>
        <v>16.561331519662925</v>
      </c>
      <c r="AD74" s="41">
        <f t="shared" si="130"/>
        <v>16.377316725</v>
      </c>
      <c r="AE74" s="41">
        <f t="shared" si="131"/>
        <v>16.197346211538463</v>
      </c>
      <c r="AF74" s="41">
        <f t="shared" si="132"/>
        <v>16.02128810054348</v>
      </c>
      <c r="AG74" s="41">
        <f t="shared" si="133"/>
        <v>15.849016185483876</v>
      </c>
      <c r="AH74" s="41">
        <f t="shared" si="134"/>
        <v>15.680409630319152</v>
      </c>
      <c r="AI74" s="41">
        <f t="shared" si="135"/>
        <v>15.51535268684211</v>
      </c>
      <c r="AJ74" s="41">
        <f t="shared" si="136"/>
        <v>15.353734429687506</v>
      </c>
      <c r="AK74" s="41">
        <f t="shared" si="137"/>
        <v>15.195448507731962</v>
      </c>
      <c r="AL74" s="41">
        <f t="shared" si="138"/>
        <v>15.04039291071429</v>
      </c>
      <c r="AM74" s="41">
        <f t="shared" si="139"/>
        <v>14.888469750000004</v>
      </c>
      <c r="AN74" s="42">
        <f t="shared" si="140"/>
        <v>14.739585052500003</v>
      </c>
      <c r="AR74" s="39">
        <v>68</v>
      </c>
      <c r="AS74" s="40">
        <f t="shared" si="148"/>
        <v>0.52421052631578946</v>
      </c>
      <c r="AT74" s="41">
        <f t="shared" si="148"/>
        <v>0.53052631578947362</v>
      </c>
      <c r="AU74" s="41">
        <f t="shared" si="148"/>
        <v>0.5368421052631579</v>
      </c>
      <c r="AV74" s="41">
        <f t="shared" si="148"/>
        <v>0.54315789473684206</v>
      </c>
      <c r="AW74" s="41">
        <f t="shared" si="148"/>
        <v>0.54947368421052634</v>
      </c>
      <c r="AX74" s="41">
        <f t="shared" si="148"/>
        <v>0.55578947368421061</v>
      </c>
      <c r="AY74" s="41">
        <f t="shared" si="148"/>
        <v>0.56210526315789477</v>
      </c>
      <c r="AZ74" s="41">
        <f t="shared" si="148"/>
        <v>0.56842105263157905</v>
      </c>
      <c r="BA74" s="41">
        <f t="shared" si="148"/>
        <v>0.57473684210526321</v>
      </c>
      <c r="BB74" s="41">
        <f t="shared" si="148"/>
        <v>0.58105263157894749</v>
      </c>
      <c r="BC74" s="41">
        <f t="shared" si="149"/>
        <v>0.58736842105263154</v>
      </c>
      <c r="BD74" s="41">
        <f t="shared" si="149"/>
        <v>0.59368421052631581</v>
      </c>
      <c r="BE74" s="41">
        <f t="shared" si="149"/>
        <v>0.6</v>
      </c>
      <c r="BF74" s="41">
        <f t="shared" si="149"/>
        <v>0.60631578947368414</v>
      </c>
      <c r="BG74" s="41">
        <f t="shared" si="149"/>
        <v>0.61263157894736842</v>
      </c>
      <c r="BH74" s="41">
        <f t="shared" si="149"/>
        <v>0.61894736842105258</v>
      </c>
      <c r="BI74" s="41">
        <f t="shared" si="149"/>
        <v>0.62526315789473685</v>
      </c>
      <c r="BJ74" s="42">
        <f t="shared" si="149"/>
        <v>0.63157894736842113</v>
      </c>
      <c r="BO74" s="39">
        <v>68</v>
      </c>
      <c r="BP74" s="40">
        <f t="shared" si="150"/>
        <v>3.8660058270676689</v>
      </c>
      <c r="BQ74" s="41">
        <f t="shared" si="150"/>
        <v>3.9125842105263153</v>
      </c>
      <c r="BR74" s="41">
        <f t="shared" si="150"/>
        <v>3.9591625939849617</v>
      </c>
      <c r="BS74" s="41">
        <f t="shared" si="150"/>
        <v>4.0057409774436081</v>
      </c>
      <c r="BT74" s="41">
        <f t="shared" si="150"/>
        <v>4.0523193609022554</v>
      </c>
      <c r="BU74" s="41">
        <f t="shared" si="150"/>
        <v>4.0988977443609018</v>
      </c>
      <c r="BV74" s="41">
        <f t="shared" si="150"/>
        <v>4.1454761278195491</v>
      </c>
      <c r="BW74" s="41">
        <f t="shared" si="150"/>
        <v>4.1920545112781946</v>
      </c>
      <c r="BX74" s="41">
        <f t="shared" si="150"/>
        <v>4.2386328947368419</v>
      </c>
      <c r="BY74" s="41">
        <f t="shared" si="150"/>
        <v>4.2852112781954883</v>
      </c>
      <c r="BZ74" s="41">
        <f t="shared" si="151"/>
        <v>4.3317896616541347</v>
      </c>
      <c r="CA74" s="41">
        <f t="shared" si="151"/>
        <v>4.3783680451127811</v>
      </c>
      <c r="CB74" s="41">
        <f t="shared" si="151"/>
        <v>4.4249464285714275</v>
      </c>
      <c r="CC74" s="41">
        <f t="shared" si="151"/>
        <v>4.4715248120300748</v>
      </c>
      <c r="CD74" s="41">
        <f t="shared" si="151"/>
        <v>4.5181031954887212</v>
      </c>
      <c r="CE74" s="41">
        <f t="shared" si="151"/>
        <v>4.5646815789473685</v>
      </c>
      <c r="CF74" s="41">
        <f t="shared" si="151"/>
        <v>4.6112599624060149</v>
      </c>
      <c r="CG74" s="42">
        <f t="shared" si="151"/>
        <v>4.6578383458646613</v>
      </c>
      <c r="CI74" s="39">
        <v>68</v>
      </c>
      <c r="CJ74" s="40">
        <f t="shared" si="154"/>
        <v>9.3092116121052655</v>
      </c>
      <c r="CK74" s="41">
        <f t="shared" si="152"/>
        <v>9.3092116121052655</v>
      </c>
      <c r="CL74" s="41">
        <f t="shared" si="152"/>
        <v>9.3092116121052655</v>
      </c>
      <c r="CM74" s="41">
        <f t="shared" si="152"/>
        <v>9.3092116121052655</v>
      </c>
      <c r="CN74" s="41">
        <f t="shared" si="152"/>
        <v>9.3092116121052655</v>
      </c>
      <c r="CO74" s="41">
        <f t="shared" si="152"/>
        <v>9.3092116121052655</v>
      </c>
      <c r="CP74" s="41">
        <f t="shared" si="152"/>
        <v>9.3092116121052655</v>
      </c>
      <c r="CQ74" s="41">
        <f t="shared" si="152"/>
        <v>9.3092116121052655</v>
      </c>
      <c r="CR74" s="41">
        <f t="shared" si="152"/>
        <v>9.3092116121052655</v>
      </c>
      <c r="CS74" s="41">
        <f t="shared" si="152"/>
        <v>9.3092116121052655</v>
      </c>
      <c r="CT74" s="41">
        <f t="shared" si="152"/>
        <v>9.3092116121052655</v>
      </c>
      <c r="CU74" s="41">
        <f t="shared" si="153"/>
        <v>9.3092116121052655</v>
      </c>
      <c r="CV74" s="41">
        <f t="shared" si="153"/>
        <v>9.3092116121052655</v>
      </c>
      <c r="CW74" s="41">
        <f t="shared" si="153"/>
        <v>9.3092116121052655</v>
      </c>
      <c r="CX74" s="41">
        <f t="shared" si="153"/>
        <v>9.3092116121052655</v>
      </c>
      <c r="CY74" s="41">
        <f t="shared" si="153"/>
        <v>9.3092116121052655</v>
      </c>
      <c r="CZ74" s="41">
        <f t="shared" si="153"/>
        <v>9.3092116121052655</v>
      </c>
      <c r="DA74" s="42">
        <f t="shared" si="153"/>
        <v>9.3092116121052655</v>
      </c>
    </row>
    <row r="75" spans="2:105" x14ac:dyDescent="0.25">
      <c r="B75" s="39">
        <v>69</v>
      </c>
      <c r="C75" s="40">
        <f t="shared" si="106"/>
        <v>7.3312721893491117</v>
      </c>
      <c r="D75" s="41">
        <f t="shared" si="147"/>
        <v>7.3312721893491117</v>
      </c>
      <c r="E75" s="41">
        <f t="shared" si="107"/>
        <v>7.3312721893491135</v>
      </c>
      <c r="F75" s="41">
        <f t="shared" si="108"/>
        <v>7.3312721893491117</v>
      </c>
      <c r="G75" s="41">
        <f t="shared" si="109"/>
        <v>7.3312721893491135</v>
      </c>
      <c r="H75" s="41">
        <f t="shared" si="110"/>
        <v>7.3312721893491117</v>
      </c>
      <c r="I75" s="41">
        <f t="shared" si="111"/>
        <v>7.3312721893491126</v>
      </c>
      <c r="J75" s="41">
        <f t="shared" si="112"/>
        <v>7.3312721893491108</v>
      </c>
      <c r="K75" s="41">
        <f t="shared" si="113"/>
        <v>7.3312721893491117</v>
      </c>
      <c r="L75" s="41">
        <f t="shared" si="114"/>
        <v>7.3312721893491126</v>
      </c>
      <c r="M75" s="41">
        <f t="shared" si="115"/>
        <v>7.3312721893491117</v>
      </c>
      <c r="N75" s="41">
        <f t="shared" si="116"/>
        <v>7.3312721893491135</v>
      </c>
      <c r="O75" s="41">
        <f t="shared" si="117"/>
        <v>7.3312721893491126</v>
      </c>
      <c r="P75" s="41">
        <f t="shared" si="118"/>
        <v>7.3312721893491144</v>
      </c>
      <c r="Q75" s="41">
        <f t="shared" si="119"/>
        <v>7.33127218934911</v>
      </c>
      <c r="R75" s="41">
        <f t="shared" si="120"/>
        <v>7.3312721893491135</v>
      </c>
      <c r="S75" s="41">
        <f t="shared" si="121"/>
        <v>7.3312721893491117</v>
      </c>
      <c r="T75" s="42">
        <f t="shared" si="122"/>
        <v>7.3312721893491117</v>
      </c>
      <c r="V75" s="39">
        <v>69</v>
      </c>
      <c r="W75" s="40">
        <f t="shared" si="123"/>
        <v>17.758536207831323</v>
      </c>
      <c r="X75" s="41">
        <f t="shared" si="124"/>
        <v>17.547125062499997</v>
      </c>
      <c r="Y75" s="41">
        <f t="shared" si="125"/>
        <v>17.340688297058822</v>
      </c>
      <c r="Z75" s="41">
        <f t="shared" si="126"/>
        <v>17.139052386627903</v>
      </c>
      <c r="AA75" s="41">
        <f t="shared" si="127"/>
        <v>16.942051784482754</v>
      </c>
      <c r="AB75" s="41">
        <f t="shared" si="128"/>
        <v>16.749528468749997</v>
      </c>
      <c r="AC75" s="41">
        <f t="shared" si="129"/>
        <v>16.561331519662918</v>
      </c>
      <c r="AD75" s="41">
        <f t="shared" si="130"/>
        <v>16.377316724999996</v>
      </c>
      <c r="AE75" s="41">
        <f t="shared" si="131"/>
        <v>16.197346211538456</v>
      </c>
      <c r="AF75" s="41">
        <f t="shared" si="132"/>
        <v>16.021288100543476</v>
      </c>
      <c r="AG75" s="41">
        <f t="shared" si="133"/>
        <v>15.849016185483871</v>
      </c>
      <c r="AH75" s="41">
        <f t="shared" si="134"/>
        <v>15.680409630319147</v>
      </c>
      <c r="AI75" s="41">
        <f t="shared" si="135"/>
        <v>15.515352686842103</v>
      </c>
      <c r="AJ75" s="41">
        <f t="shared" si="136"/>
        <v>15.353734429687499</v>
      </c>
      <c r="AK75" s="41">
        <f t="shared" si="137"/>
        <v>15.195448507731955</v>
      </c>
      <c r="AL75" s="41">
        <f t="shared" si="138"/>
        <v>15.040392910714283</v>
      </c>
      <c r="AM75" s="41">
        <f t="shared" si="139"/>
        <v>14.888469749999997</v>
      </c>
      <c r="AN75" s="42">
        <f t="shared" si="140"/>
        <v>14.739585052499999</v>
      </c>
      <c r="AR75" s="39">
        <v>69</v>
      </c>
      <c r="AS75" s="40">
        <f t="shared" si="148"/>
        <v>0.5283239171374764</v>
      </c>
      <c r="AT75" s="41">
        <f t="shared" si="148"/>
        <v>0.53468926553672314</v>
      </c>
      <c r="AU75" s="41">
        <f t="shared" si="148"/>
        <v>0.54105461393596976</v>
      </c>
      <c r="AV75" s="41">
        <f t="shared" si="148"/>
        <v>0.5474199623352165</v>
      </c>
      <c r="AW75" s="41">
        <f t="shared" si="148"/>
        <v>0.55378531073446324</v>
      </c>
      <c r="AX75" s="41">
        <f t="shared" si="148"/>
        <v>0.56015065913370987</v>
      </c>
      <c r="AY75" s="41">
        <f t="shared" si="148"/>
        <v>0.56651600753295661</v>
      </c>
      <c r="AZ75" s="41">
        <f t="shared" si="148"/>
        <v>0.57288135593220335</v>
      </c>
      <c r="BA75" s="41">
        <f t="shared" si="148"/>
        <v>0.57924670433145009</v>
      </c>
      <c r="BB75" s="41">
        <f t="shared" si="148"/>
        <v>0.58561205273069672</v>
      </c>
      <c r="BC75" s="41">
        <f t="shared" si="149"/>
        <v>0.59197740112994335</v>
      </c>
      <c r="BD75" s="41">
        <f t="shared" si="149"/>
        <v>0.59834274952919009</v>
      </c>
      <c r="BE75" s="41">
        <f t="shared" si="149"/>
        <v>0.60470809792843683</v>
      </c>
      <c r="BF75" s="41">
        <f t="shared" si="149"/>
        <v>0.61107344632768346</v>
      </c>
      <c r="BG75" s="41">
        <f t="shared" si="149"/>
        <v>0.61743879472693031</v>
      </c>
      <c r="BH75" s="41">
        <f t="shared" si="149"/>
        <v>0.62380414312617694</v>
      </c>
      <c r="BI75" s="41">
        <f t="shared" si="149"/>
        <v>0.63016949152542368</v>
      </c>
      <c r="BJ75" s="42">
        <f t="shared" si="149"/>
        <v>0.6365348399246703</v>
      </c>
      <c r="BO75" s="39">
        <v>69</v>
      </c>
      <c r="BP75" s="40">
        <f t="shared" si="150"/>
        <v>3.8732864406779655</v>
      </c>
      <c r="BQ75" s="41">
        <f t="shared" si="150"/>
        <v>3.9199525423728807</v>
      </c>
      <c r="BR75" s="41">
        <f t="shared" si="150"/>
        <v>3.9666186440677964</v>
      </c>
      <c r="BS75" s="41">
        <f t="shared" si="150"/>
        <v>4.0132847457627108</v>
      </c>
      <c r="BT75" s="41">
        <f t="shared" si="150"/>
        <v>4.0599508474576274</v>
      </c>
      <c r="BU75" s="41">
        <f t="shared" si="150"/>
        <v>4.1066169491525413</v>
      </c>
      <c r="BV75" s="41">
        <f t="shared" si="150"/>
        <v>4.153283050847457</v>
      </c>
      <c r="BW75" s="41">
        <f t="shared" si="150"/>
        <v>4.1999491525423718</v>
      </c>
      <c r="BX75" s="41">
        <f t="shared" si="150"/>
        <v>4.2466152542372875</v>
      </c>
      <c r="BY75" s="41">
        <f t="shared" si="150"/>
        <v>4.2932813559322032</v>
      </c>
      <c r="BZ75" s="41">
        <f t="shared" si="151"/>
        <v>4.3399474576271171</v>
      </c>
      <c r="CA75" s="41">
        <f t="shared" si="151"/>
        <v>4.3866135593220337</v>
      </c>
      <c r="CB75" s="41">
        <f t="shared" si="151"/>
        <v>4.4332796610169485</v>
      </c>
      <c r="CC75" s="41">
        <f t="shared" si="151"/>
        <v>4.4799457627118642</v>
      </c>
      <c r="CD75" s="41">
        <f t="shared" si="151"/>
        <v>4.5266118644067781</v>
      </c>
      <c r="CE75" s="41">
        <f t="shared" si="151"/>
        <v>4.5732779661016947</v>
      </c>
      <c r="CF75" s="41">
        <f t="shared" si="151"/>
        <v>4.6199440677966095</v>
      </c>
      <c r="CG75" s="42">
        <f t="shared" si="151"/>
        <v>4.6666101694915243</v>
      </c>
      <c r="CI75" s="39">
        <v>69</v>
      </c>
      <c r="CJ75" s="40">
        <f t="shared" si="154"/>
        <v>9.3822594119491498</v>
      </c>
      <c r="CK75" s="41">
        <f t="shared" si="152"/>
        <v>9.3822594119491498</v>
      </c>
      <c r="CL75" s="41">
        <f t="shared" si="152"/>
        <v>9.3822594119491498</v>
      </c>
      <c r="CM75" s="41">
        <f t="shared" si="152"/>
        <v>9.3822594119491498</v>
      </c>
      <c r="CN75" s="41">
        <f t="shared" si="152"/>
        <v>9.3822594119491498</v>
      </c>
      <c r="CO75" s="41">
        <f t="shared" si="152"/>
        <v>9.3822594119491498</v>
      </c>
      <c r="CP75" s="41">
        <f t="shared" si="152"/>
        <v>9.3822594119491498</v>
      </c>
      <c r="CQ75" s="41">
        <f t="shared" si="152"/>
        <v>9.3822594119491498</v>
      </c>
      <c r="CR75" s="41">
        <f t="shared" si="152"/>
        <v>9.3822594119491498</v>
      </c>
      <c r="CS75" s="41">
        <f t="shared" si="152"/>
        <v>9.3822594119491498</v>
      </c>
      <c r="CT75" s="41">
        <f t="shared" si="152"/>
        <v>9.3822594119491498</v>
      </c>
      <c r="CU75" s="41">
        <f t="shared" si="153"/>
        <v>9.3822594119491498</v>
      </c>
      <c r="CV75" s="41">
        <f t="shared" si="153"/>
        <v>9.3822594119491498</v>
      </c>
      <c r="CW75" s="41">
        <f t="shared" si="153"/>
        <v>9.3822594119491498</v>
      </c>
      <c r="CX75" s="41">
        <f t="shared" si="153"/>
        <v>9.3822594119491498</v>
      </c>
      <c r="CY75" s="41">
        <f t="shared" si="153"/>
        <v>9.3822594119491498</v>
      </c>
      <c r="CZ75" s="41">
        <f t="shared" si="153"/>
        <v>9.3822594119491498</v>
      </c>
      <c r="DA75" s="42">
        <f t="shared" si="153"/>
        <v>9.3822594119491498</v>
      </c>
    </row>
    <row r="76" spans="2:105" x14ac:dyDescent="0.25">
      <c r="B76" s="39">
        <v>70</v>
      </c>
      <c r="C76" s="40">
        <f t="shared" si="106"/>
        <v>7.2881470588235304</v>
      </c>
      <c r="D76" s="41">
        <f t="shared" si="147"/>
        <v>7.2881470588235286</v>
      </c>
      <c r="E76" s="41">
        <f t="shared" si="107"/>
        <v>7.2881470588235295</v>
      </c>
      <c r="F76" s="41">
        <f t="shared" si="108"/>
        <v>7.2881470588235295</v>
      </c>
      <c r="G76" s="41">
        <f t="shared" si="109"/>
        <v>7.2881470588235304</v>
      </c>
      <c r="H76" s="41">
        <f t="shared" si="110"/>
        <v>7.2881470588235295</v>
      </c>
      <c r="I76" s="41">
        <f t="shared" si="111"/>
        <v>7.2881470588235304</v>
      </c>
      <c r="J76" s="41">
        <f t="shared" si="112"/>
        <v>7.2881470588235295</v>
      </c>
      <c r="K76" s="41">
        <f t="shared" si="113"/>
        <v>7.2881470588235295</v>
      </c>
      <c r="L76" s="41">
        <f t="shared" si="114"/>
        <v>7.2881470588235286</v>
      </c>
      <c r="M76" s="41">
        <f t="shared" si="115"/>
        <v>7.2881470588235278</v>
      </c>
      <c r="N76" s="41">
        <f t="shared" si="116"/>
        <v>7.2881470588235286</v>
      </c>
      <c r="O76" s="41">
        <f t="shared" si="117"/>
        <v>7.2881470588235278</v>
      </c>
      <c r="P76" s="41">
        <f t="shared" si="118"/>
        <v>7.2881470588235295</v>
      </c>
      <c r="Q76" s="41">
        <f t="shared" si="119"/>
        <v>7.2881470588235278</v>
      </c>
      <c r="R76" s="41">
        <f t="shared" si="120"/>
        <v>7.2881470588235295</v>
      </c>
      <c r="S76" s="41">
        <f t="shared" si="121"/>
        <v>7.2881470588235304</v>
      </c>
      <c r="T76" s="42">
        <f t="shared" si="122"/>
        <v>7.2881470588235295</v>
      </c>
      <c r="V76" s="39">
        <v>70</v>
      </c>
      <c r="W76" s="40">
        <f t="shared" si="123"/>
        <v>17.75853620783133</v>
      </c>
      <c r="X76" s="41">
        <f t="shared" si="124"/>
        <v>17.547125062500001</v>
      </c>
      <c r="Y76" s="41">
        <f t="shared" si="125"/>
        <v>17.340688297058826</v>
      </c>
      <c r="Z76" s="41">
        <f t="shared" si="126"/>
        <v>17.13905238662791</v>
      </c>
      <c r="AA76" s="41">
        <f t="shared" si="127"/>
        <v>16.942051784482764</v>
      </c>
      <c r="AB76" s="41">
        <f t="shared" si="128"/>
        <v>16.749528468750004</v>
      </c>
      <c r="AC76" s="41">
        <f t="shared" si="129"/>
        <v>16.561331519662925</v>
      </c>
      <c r="AD76" s="41">
        <f t="shared" si="130"/>
        <v>16.377316725000004</v>
      </c>
      <c r="AE76" s="41">
        <f t="shared" si="131"/>
        <v>16.197346211538466</v>
      </c>
      <c r="AF76" s="41">
        <f t="shared" si="132"/>
        <v>16.02128810054348</v>
      </c>
      <c r="AG76" s="41">
        <f t="shared" si="133"/>
        <v>15.849016185483872</v>
      </c>
      <c r="AH76" s="41">
        <f t="shared" si="134"/>
        <v>15.680409630319152</v>
      </c>
      <c r="AI76" s="41">
        <f t="shared" si="135"/>
        <v>15.515352686842109</v>
      </c>
      <c r="AJ76" s="41">
        <f t="shared" si="136"/>
        <v>15.353734429687504</v>
      </c>
      <c r="AK76" s="41">
        <f t="shared" si="137"/>
        <v>15.19544850773196</v>
      </c>
      <c r="AL76" s="41">
        <f t="shared" si="138"/>
        <v>15.040392910714289</v>
      </c>
      <c r="AM76" s="41">
        <f t="shared" si="139"/>
        <v>14.888469750000002</v>
      </c>
      <c r="AN76" s="42">
        <f t="shared" si="140"/>
        <v>14.739585052500003</v>
      </c>
      <c r="AR76" s="39">
        <v>70</v>
      </c>
      <c r="AS76" s="40">
        <f t="shared" si="148"/>
        <v>0.53245283018867917</v>
      </c>
      <c r="AT76" s="41">
        <f t="shared" si="148"/>
        <v>0.5388679245283019</v>
      </c>
      <c r="AU76" s="41">
        <f t="shared" si="148"/>
        <v>0.54528301886792452</v>
      </c>
      <c r="AV76" s="41">
        <f t="shared" si="148"/>
        <v>0.55169811320754714</v>
      </c>
      <c r="AW76" s="41">
        <f t="shared" si="148"/>
        <v>0.55811320754716975</v>
      </c>
      <c r="AX76" s="41">
        <f t="shared" si="148"/>
        <v>0.56452830188679248</v>
      </c>
      <c r="AY76" s="41">
        <f t="shared" si="148"/>
        <v>0.5709433962264151</v>
      </c>
      <c r="AZ76" s="41">
        <f t="shared" si="148"/>
        <v>0.57735849056603772</v>
      </c>
      <c r="BA76" s="41">
        <f t="shared" si="148"/>
        <v>0.58377358490566034</v>
      </c>
      <c r="BB76" s="41">
        <f t="shared" si="148"/>
        <v>0.59018867924528307</v>
      </c>
      <c r="BC76" s="41">
        <f t="shared" si="149"/>
        <v>0.59660377358490568</v>
      </c>
      <c r="BD76" s="41">
        <f t="shared" si="149"/>
        <v>0.6030188679245283</v>
      </c>
      <c r="BE76" s="41">
        <f t="shared" si="149"/>
        <v>0.60943396226415092</v>
      </c>
      <c r="BF76" s="41">
        <f t="shared" si="149"/>
        <v>0.61584905660377354</v>
      </c>
      <c r="BG76" s="41">
        <f t="shared" si="149"/>
        <v>0.62226415094339627</v>
      </c>
      <c r="BH76" s="41">
        <f t="shared" si="149"/>
        <v>0.62867924528301888</v>
      </c>
      <c r="BI76" s="41">
        <f t="shared" si="149"/>
        <v>0.6350943396226415</v>
      </c>
      <c r="BJ76" s="42">
        <f t="shared" si="149"/>
        <v>0.64150943396226412</v>
      </c>
      <c r="BO76" s="39">
        <v>70</v>
      </c>
      <c r="BP76" s="40">
        <f t="shared" si="150"/>
        <v>3.8805945283018866</v>
      </c>
      <c r="BQ76" s="41">
        <f t="shared" si="150"/>
        <v>3.9273486792452825</v>
      </c>
      <c r="BR76" s="41">
        <f t="shared" si="150"/>
        <v>3.9741028301886794</v>
      </c>
      <c r="BS76" s="41">
        <f t="shared" si="150"/>
        <v>4.0208569811320753</v>
      </c>
      <c r="BT76" s="41">
        <f t="shared" si="150"/>
        <v>4.0676111320754718</v>
      </c>
      <c r="BU76" s="41">
        <f t="shared" si="150"/>
        <v>4.1143652830188682</v>
      </c>
      <c r="BV76" s="41">
        <f t="shared" si="150"/>
        <v>4.1611194339622646</v>
      </c>
      <c r="BW76" s="41">
        <f t="shared" si="150"/>
        <v>4.2078735849056601</v>
      </c>
      <c r="BX76" s="41">
        <f t="shared" si="150"/>
        <v>4.2546277358490565</v>
      </c>
      <c r="BY76" s="41">
        <f t="shared" si="150"/>
        <v>4.3013818867924529</v>
      </c>
      <c r="BZ76" s="41">
        <f t="shared" si="151"/>
        <v>4.3481360377358484</v>
      </c>
      <c r="CA76" s="41">
        <f t="shared" si="151"/>
        <v>4.3948901886792449</v>
      </c>
      <c r="CB76" s="41">
        <f t="shared" si="151"/>
        <v>4.4416443396226404</v>
      </c>
      <c r="CC76" s="41">
        <f t="shared" si="151"/>
        <v>4.4883984905660377</v>
      </c>
      <c r="CD76" s="41">
        <f t="shared" si="151"/>
        <v>4.5351526415094332</v>
      </c>
      <c r="CE76" s="41">
        <f t="shared" si="151"/>
        <v>4.5819067924528305</v>
      </c>
      <c r="CF76" s="41">
        <f t="shared" si="151"/>
        <v>4.6286609433962269</v>
      </c>
      <c r="CG76" s="42">
        <f t="shared" si="151"/>
        <v>4.6754150943396224</v>
      </c>
      <c r="CI76" s="39">
        <v>70</v>
      </c>
      <c r="CJ76" s="40">
        <f t="shared" si="154"/>
        <v>9.4555828638679262</v>
      </c>
      <c r="CK76" s="41">
        <f t="shared" si="152"/>
        <v>9.4555828638679262</v>
      </c>
      <c r="CL76" s="41">
        <f t="shared" si="152"/>
        <v>9.4555828638679262</v>
      </c>
      <c r="CM76" s="41">
        <f t="shared" si="152"/>
        <v>9.4555828638679262</v>
      </c>
      <c r="CN76" s="41">
        <f t="shared" si="152"/>
        <v>9.4555828638679262</v>
      </c>
      <c r="CO76" s="41">
        <f t="shared" si="152"/>
        <v>9.4555828638679262</v>
      </c>
      <c r="CP76" s="41">
        <f t="shared" si="152"/>
        <v>9.4555828638679262</v>
      </c>
      <c r="CQ76" s="41">
        <f t="shared" si="152"/>
        <v>9.4555828638679262</v>
      </c>
      <c r="CR76" s="41">
        <f t="shared" si="152"/>
        <v>9.4555828638679262</v>
      </c>
      <c r="CS76" s="41">
        <f t="shared" si="152"/>
        <v>9.4555828638679262</v>
      </c>
      <c r="CT76" s="41">
        <f t="shared" si="152"/>
        <v>9.4555828638679262</v>
      </c>
      <c r="CU76" s="41">
        <f t="shared" si="153"/>
        <v>9.4555828638679262</v>
      </c>
      <c r="CV76" s="41">
        <f t="shared" si="153"/>
        <v>9.4555828638679262</v>
      </c>
      <c r="CW76" s="41">
        <f t="shared" si="153"/>
        <v>9.4555828638679262</v>
      </c>
      <c r="CX76" s="41">
        <f t="shared" si="153"/>
        <v>9.4555828638679262</v>
      </c>
      <c r="CY76" s="41">
        <f t="shared" si="153"/>
        <v>9.4555828638679262</v>
      </c>
      <c r="CZ76" s="41">
        <f t="shared" si="153"/>
        <v>9.4555828638679262</v>
      </c>
      <c r="DA76" s="42">
        <f t="shared" si="153"/>
        <v>9.4555828638679262</v>
      </c>
    </row>
    <row r="77" spans="2:105" x14ac:dyDescent="0.25">
      <c r="B77" s="39">
        <v>71</v>
      </c>
      <c r="C77" s="40">
        <f t="shared" si="106"/>
        <v>7.2455263157894745</v>
      </c>
      <c r="D77" s="41">
        <f t="shared" si="147"/>
        <v>7.2455263157894736</v>
      </c>
      <c r="E77" s="41">
        <f t="shared" si="107"/>
        <v>7.2455263157894736</v>
      </c>
      <c r="F77" s="41">
        <f t="shared" si="108"/>
        <v>7.2455263157894718</v>
      </c>
      <c r="G77" s="41">
        <f t="shared" si="109"/>
        <v>7.2455263157894736</v>
      </c>
      <c r="H77" s="41">
        <f t="shared" si="110"/>
        <v>7.2455263157894736</v>
      </c>
      <c r="I77" s="41">
        <f t="shared" si="111"/>
        <v>7.2455263157894727</v>
      </c>
      <c r="J77" s="41">
        <f t="shared" si="112"/>
        <v>7.2455263157894736</v>
      </c>
      <c r="K77" s="41">
        <f t="shared" si="113"/>
        <v>7.2455263157894727</v>
      </c>
      <c r="L77" s="41">
        <f t="shared" si="114"/>
        <v>7.2455263157894745</v>
      </c>
      <c r="M77" s="41">
        <f t="shared" si="115"/>
        <v>7.2455263157894727</v>
      </c>
      <c r="N77" s="41">
        <f t="shared" si="116"/>
        <v>7.2455263157894727</v>
      </c>
      <c r="O77" s="41">
        <f t="shared" si="117"/>
        <v>7.2455263157894745</v>
      </c>
      <c r="P77" s="41">
        <f t="shared" si="118"/>
        <v>7.2455263157894736</v>
      </c>
      <c r="Q77" s="41">
        <f t="shared" si="119"/>
        <v>7.2455263157894745</v>
      </c>
      <c r="R77" s="41">
        <f t="shared" si="120"/>
        <v>7.2455263157894745</v>
      </c>
      <c r="S77" s="41">
        <f t="shared" si="121"/>
        <v>7.2455263157894736</v>
      </c>
      <c r="T77" s="42">
        <f t="shared" si="122"/>
        <v>7.2455263157894745</v>
      </c>
      <c r="V77" s="39">
        <v>71</v>
      </c>
      <c r="W77" s="40">
        <f t="shared" si="123"/>
        <v>17.75853620783133</v>
      </c>
      <c r="X77" s="41">
        <f t="shared" si="124"/>
        <v>17.547125062500005</v>
      </c>
      <c r="Y77" s="41">
        <f t="shared" si="125"/>
        <v>17.340688297058826</v>
      </c>
      <c r="Z77" s="41">
        <f t="shared" si="126"/>
        <v>17.13905238662791</v>
      </c>
      <c r="AA77" s="41">
        <f t="shared" si="127"/>
        <v>16.942051784482761</v>
      </c>
      <c r="AB77" s="41">
        <f t="shared" si="128"/>
        <v>16.749528468750004</v>
      </c>
      <c r="AC77" s="41">
        <f t="shared" si="129"/>
        <v>16.561331519662922</v>
      </c>
      <c r="AD77" s="41">
        <f t="shared" si="130"/>
        <v>16.377316725000004</v>
      </c>
      <c r="AE77" s="41">
        <f t="shared" si="131"/>
        <v>16.197346211538463</v>
      </c>
      <c r="AF77" s="41">
        <f t="shared" si="132"/>
        <v>16.02128810054348</v>
      </c>
      <c r="AG77" s="41">
        <f t="shared" si="133"/>
        <v>15.849016185483874</v>
      </c>
      <c r="AH77" s="41">
        <f t="shared" si="134"/>
        <v>15.680409630319151</v>
      </c>
      <c r="AI77" s="41">
        <f t="shared" si="135"/>
        <v>15.51535268684211</v>
      </c>
      <c r="AJ77" s="41">
        <f t="shared" si="136"/>
        <v>15.353734429687501</v>
      </c>
      <c r="AK77" s="41">
        <f t="shared" si="137"/>
        <v>15.195448507731962</v>
      </c>
      <c r="AL77" s="41">
        <f t="shared" si="138"/>
        <v>15.040392910714289</v>
      </c>
      <c r="AM77" s="41">
        <f t="shared" si="139"/>
        <v>14.888469750000002</v>
      </c>
      <c r="AN77" s="42">
        <f t="shared" si="140"/>
        <v>14.739585052500003</v>
      </c>
      <c r="AR77" s="39">
        <v>71</v>
      </c>
      <c r="AS77" s="40">
        <f t="shared" ref="AS77:BB86" si="155">(1+$AR77/100)*(1-AS$5/100)/(3-$M$2*$AR77/100)</f>
        <v>0.53659735349716442</v>
      </c>
      <c r="AT77" s="41">
        <f t="shared" si="155"/>
        <v>0.54306238185255196</v>
      </c>
      <c r="AU77" s="41">
        <f t="shared" si="155"/>
        <v>0.54952741020793949</v>
      </c>
      <c r="AV77" s="41">
        <f t="shared" si="155"/>
        <v>0.55599243856332703</v>
      </c>
      <c r="AW77" s="41">
        <f t="shared" si="155"/>
        <v>0.56245746691871457</v>
      </c>
      <c r="AX77" s="41">
        <f t="shared" si="155"/>
        <v>0.56892249527410199</v>
      </c>
      <c r="AY77" s="41">
        <f t="shared" si="155"/>
        <v>0.57538752362948964</v>
      </c>
      <c r="AZ77" s="41">
        <f t="shared" si="155"/>
        <v>0.58185255198487706</v>
      </c>
      <c r="BA77" s="41">
        <f t="shared" si="155"/>
        <v>0.58831758034026471</v>
      </c>
      <c r="BB77" s="41">
        <f t="shared" si="155"/>
        <v>0.59478260869565214</v>
      </c>
      <c r="BC77" s="41">
        <f t="shared" ref="BC77:BJ86" si="156">(1+$AR77/100)*(1-BC$5/100)/(3-$M$2*$AR77/100)</f>
        <v>0.60124763705103967</v>
      </c>
      <c r="BD77" s="41">
        <f t="shared" si="156"/>
        <v>0.60771266540642721</v>
      </c>
      <c r="BE77" s="41">
        <f t="shared" si="156"/>
        <v>0.61417769376181464</v>
      </c>
      <c r="BF77" s="41">
        <f t="shared" si="156"/>
        <v>0.62064272211720228</v>
      </c>
      <c r="BG77" s="41">
        <f t="shared" si="156"/>
        <v>0.62710775047258971</v>
      </c>
      <c r="BH77" s="41">
        <f t="shared" si="156"/>
        <v>0.63357277882797725</v>
      </c>
      <c r="BI77" s="41">
        <f t="shared" si="156"/>
        <v>0.64003780718336478</v>
      </c>
      <c r="BJ77" s="42">
        <f t="shared" si="156"/>
        <v>0.64650283553875232</v>
      </c>
      <c r="BO77" s="39">
        <v>71</v>
      </c>
      <c r="BP77" s="40">
        <f t="shared" ref="BP77:BY86" si="157">($M$1*$BM$3+$M$3*$BM$1)*(1/100)*(1-BP$5/100)/(3-$M$2*$BO77/100)*$BM$4*$BM$5*$BM$6*$BM$7*$BM$8</f>
        <v>3.8879302457466918</v>
      </c>
      <c r="BQ77" s="41">
        <f t="shared" si="157"/>
        <v>3.9347727788279769</v>
      </c>
      <c r="BR77" s="41">
        <f t="shared" si="157"/>
        <v>3.9816153119092625</v>
      </c>
      <c r="BS77" s="41">
        <f t="shared" si="157"/>
        <v>4.0284578449905473</v>
      </c>
      <c r="BT77" s="41">
        <f t="shared" si="157"/>
        <v>4.0753003780718338</v>
      </c>
      <c r="BU77" s="41">
        <f t="shared" si="157"/>
        <v>4.1221429111531185</v>
      </c>
      <c r="BV77" s="41">
        <f t="shared" si="157"/>
        <v>4.1689854442344041</v>
      </c>
      <c r="BW77" s="41">
        <f t="shared" si="157"/>
        <v>4.2158279773156897</v>
      </c>
      <c r="BX77" s="41">
        <f t="shared" si="157"/>
        <v>4.2626705103969753</v>
      </c>
      <c r="BY77" s="41">
        <f t="shared" si="157"/>
        <v>4.3095130434782609</v>
      </c>
      <c r="BZ77" s="41">
        <f t="shared" ref="BZ77:CG86" si="158">($M$1*$BM$3+$M$3*$BM$1)*(1/100)*(1-BZ$5/100)/(3-$M$2*$BO77/100)*$BM$4*$BM$5*$BM$6*$BM$7*$BM$8</f>
        <v>4.3563555765595456</v>
      </c>
      <c r="CA77" s="41">
        <f t="shared" si="158"/>
        <v>4.4031981096408312</v>
      </c>
      <c r="CB77" s="41">
        <f t="shared" si="158"/>
        <v>4.4500406427221169</v>
      </c>
      <c r="CC77" s="41">
        <f t="shared" si="158"/>
        <v>4.4968831758034025</v>
      </c>
      <c r="CD77" s="41">
        <f t="shared" si="158"/>
        <v>4.5437257088846881</v>
      </c>
      <c r="CE77" s="41">
        <f t="shared" si="158"/>
        <v>4.5905682419659737</v>
      </c>
      <c r="CF77" s="41">
        <f t="shared" si="158"/>
        <v>4.6374107750472584</v>
      </c>
      <c r="CG77" s="42">
        <f t="shared" si="158"/>
        <v>4.6842533081285449</v>
      </c>
      <c r="CI77" s="39">
        <v>71</v>
      </c>
      <c r="CJ77" s="40">
        <f t="shared" si="154"/>
        <v>9.5291835311058612</v>
      </c>
      <c r="CK77" s="41">
        <f t="shared" ref="CK77:CT86" si="159">($M$1*1.1+$M$3)*(1+$CI77/100)*(1/100)/(3-$M$2*$CI77/100)*1.1*1.1*1.05*1.03</f>
        <v>9.5291835311058612</v>
      </c>
      <c r="CL77" s="41">
        <f t="shared" si="159"/>
        <v>9.5291835311058612</v>
      </c>
      <c r="CM77" s="41">
        <f t="shared" si="159"/>
        <v>9.5291835311058612</v>
      </c>
      <c r="CN77" s="41">
        <f t="shared" si="159"/>
        <v>9.5291835311058612</v>
      </c>
      <c r="CO77" s="41">
        <f t="shared" si="159"/>
        <v>9.5291835311058612</v>
      </c>
      <c r="CP77" s="41">
        <f t="shared" si="159"/>
        <v>9.5291835311058612</v>
      </c>
      <c r="CQ77" s="41">
        <f t="shared" si="159"/>
        <v>9.5291835311058612</v>
      </c>
      <c r="CR77" s="41">
        <f t="shared" si="159"/>
        <v>9.5291835311058612</v>
      </c>
      <c r="CS77" s="41">
        <f t="shared" si="159"/>
        <v>9.5291835311058612</v>
      </c>
      <c r="CT77" s="41">
        <f t="shared" si="159"/>
        <v>9.5291835311058612</v>
      </c>
      <c r="CU77" s="41">
        <f t="shared" ref="CU77:DA86" si="160">($M$1*1.1+$M$3)*(1+$CI77/100)*(1/100)/(3-$M$2*$CI77/100)*1.1*1.1*1.05*1.03</f>
        <v>9.5291835311058612</v>
      </c>
      <c r="CV77" s="41">
        <f t="shared" si="160"/>
        <v>9.5291835311058612</v>
      </c>
      <c r="CW77" s="41">
        <f t="shared" si="160"/>
        <v>9.5291835311058612</v>
      </c>
      <c r="CX77" s="41">
        <f t="shared" si="160"/>
        <v>9.5291835311058612</v>
      </c>
      <c r="CY77" s="41">
        <f t="shared" si="160"/>
        <v>9.5291835311058612</v>
      </c>
      <c r="CZ77" s="41">
        <f t="shared" si="160"/>
        <v>9.5291835311058612</v>
      </c>
      <c r="DA77" s="42">
        <f t="shared" si="160"/>
        <v>9.5291835311058612</v>
      </c>
    </row>
    <row r="78" spans="2:105" x14ac:dyDescent="0.25">
      <c r="B78" s="39">
        <v>72</v>
      </c>
      <c r="C78" s="40">
        <f t="shared" si="106"/>
        <v>7.2034011627906969</v>
      </c>
      <c r="D78" s="41">
        <f t="shared" si="147"/>
        <v>7.2034011627906969</v>
      </c>
      <c r="E78" s="41">
        <f t="shared" si="107"/>
        <v>7.2034011627906978</v>
      </c>
      <c r="F78" s="41">
        <f t="shared" si="108"/>
        <v>7.2034011627906969</v>
      </c>
      <c r="G78" s="41">
        <f t="shared" si="109"/>
        <v>7.2034011627906978</v>
      </c>
      <c r="H78" s="41">
        <f t="shared" si="110"/>
        <v>7.203401162790696</v>
      </c>
      <c r="I78" s="41">
        <f t="shared" si="111"/>
        <v>7.2034011627906978</v>
      </c>
      <c r="J78" s="41">
        <f t="shared" si="112"/>
        <v>7.2034011627906969</v>
      </c>
      <c r="K78" s="41">
        <f t="shared" si="113"/>
        <v>7.2034011627906978</v>
      </c>
      <c r="L78" s="41">
        <f t="shared" si="114"/>
        <v>7.2034011627906969</v>
      </c>
      <c r="M78" s="41">
        <f t="shared" si="115"/>
        <v>7.203401162790696</v>
      </c>
      <c r="N78" s="41">
        <f t="shared" si="116"/>
        <v>7.2034011627906969</v>
      </c>
      <c r="O78" s="41">
        <f t="shared" si="117"/>
        <v>7.203401162790696</v>
      </c>
      <c r="P78" s="41">
        <f t="shared" si="118"/>
        <v>7.2034011627906986</v>
      </c>
      <c r="Q78" s="41">
        <f t="shared" si="119"/>
        <v>7.2034011627906978</v>
      </c>
      <c r="R78" s="41">
        <f t="shared" si="120"/>
        <v>7.2034011627906986</v>
      </c>
      <c r="S78" s="41">
        <f t="shared" si="121"/>
        <v>7.2034011627906978</v>
      </c>
      <c r="T78" s="42">
        <f t="shared" si="122"/>
        <v>7.2034011627906969</v>
      </c>
      <c r="V78" s="39">
        <v>72</v>
      </c>
      <c r="W78" s="40">
        <f t="shared" si="123"/>
        <v>17.758536207831327</v>
      </c>
      <c r="X78" s="41">
        <f t="shared" si="124"/>
        <v>17.547125062500001</v>
      </c>
      <c r="Y78" s="41">
        <f t="shared" si="125"/>
        <v>17.340688297058826</v>
      </c>
      <c r="Z78" s="41">
        <f t="shared" si="126"/>
        <v>17.13905238662791</v>
      </c>
      <c r="AA78" s="41">
        <f t="shared" si="127"/>
        <v>16.942051784482761</v>
      </c>
      <c r="AB78" s="41">
        <f t="shared" si="128"/>
        <v>16.74952846875</v>
      </c>
      <c r="AC78" s="41">
        <f t="shared" si="129"/>
        <v>16.561331519662922</v>
      </c>
      <c r="AD78" s="41">
        <f t="shared" si="130"/>
        <v>16.377316725000004</v>
      </c>
      <c r="AE78" s="41">
        <f t="shared" si="131"/>
        <v>16.197346211538466</v>
      </c>
      <c r="AF78" s="41">
        <f t="shared" si="132"/>
        <v>16.02128810054348</v>
      </c>
      <c r="AG78" s="41">
        <f t="shared" si="133"/>
        <v>15.849016185483874</v>
      </c>
      <c r="AH78" s="41">
        <f t="shared" si="134"/>
        <v>15.680409630319152</v>
      </c>
      <c r="AI78" s="41">
        <f t="shared" si="135"/>
        <v>15.515352686842107</v>
      </c>
      <c r="AJ78" s="41">
        <f t="shared" si="136"/>
        <v>15.353734429687503</v>
      </c>
      <c r="AK78" s="41">
        <f t="shared" si="137"/>
        <v>15.195448507731962</v>
      </c>
      <c r="AL78" s="41">
        <f t="shared" si="138"/>
        <v>15.040392910714289</v>
      </c>
      <c r="AM78" s="41">
        <f t="shared" si="139"/>
        <v>14.888469750000002</v>
      </c>
      <c r="AN78" s="42">
        <f t="shared" si="140"/>
        <v>14.739585052500001</v>
      </c>
      <c r="AR78" s="39">
        <v>72</v>
      </c>
      <c r="AS78" s="40">
        <f t="shared" si="155"/>
        <v>0.54075757575757577</v>
      </c>
      <c r="AT78" s="41">
        <f t="shared" si="155"/>
        <v>0.54727272727272724</v>
      </c>
      <c r="AU78" s="41">
        <f t="shared" si="155"/>
        <v>0.55378787878787872</v>
      </c>
      <c r="AV78" s="41">
        <f t="shared" si="155"/>
        <v>0.56030303030303019</v>
      </c>
      <c r="AW78" s="41">
        <f t="shared" si="155"/>
        <v>0.56681818181818178</v>
      </c>
      <c r="AX78" s="41">
        <f t="shared" si="155"/>
        <v>0.57333333333333336</v>
      </c>
      <c r="AY78" s="41">
        <f t="shared" si="155"/>
        <v>0.57984848484848484</v>
      </c>
      <c r="AZ78" s="41">
        <f t="shared" si="155"/>
        <v>0.58636363636363631</v>
      </c>
      <c r="BA78" s="41">
        <f t="shared" si="155"/>
        <v>0.59287878787878778</v>
      </c>
      <c r="BB78" s="41">
        <f t="shared" si="155"/>
        <v>0.59939393939393937</v>
      </c>
      <c r="BC78" s="41">
        <f t="shared" si="156"/>
        <v>0.60590909090909084</v>
      </c>
      <c r="BD78" s="41">
        <f t="shared" si="156"/>
        <v>0.61242424242424232</v>
      </c>
      <c r="BE78" s="41">
        <f t="shared" si="156"/>
        <v>0.6189393939393939</v>
      </c>
      <c r="BF78" s="41">
        <f t="shared" si="156"/>
        <v>0.62545454545454537</v>
      </c>
      <c r="BG78" s="41">
        <f t="shared" si="156"/>
        <v>0.63196969696969685</v>
      </c>
      <c r="BH78" s="41">
        <f t="shared" si="156"/>
        <v>0.63848484848484843</v>
      </c>
      <c r="BI78" s="41">
        <f t="shared" si="156"/>
        <v>0.64499999999999991</v>
      </c>
      <c r="BJ78" s="42">
        <f t="shared" si="156"/>
        <v>0.65151515151515149</v>
      </c>
      <c r="BO78" s="39">
        <v>72</v>
      </c>
      <c r="BP78" s="40">
        <f t="shared" si="157"/>
        <v>3.8952937499999996</v>
      </c>
      <c r="BQ78" s="41">
        <f t="shared" si="157"/>
        <v>3.9422249999999992</v>
      </c>
      <c r="BR78" s="41">
        <f t="shared" si="157"/>
        <v>3.9891562499999997</v>
      </c>
      <c r="BS78" s="41">
        <f t="shared" si="157"/>
        <v>4.0360874999999989</v>
      </c>
      <c r="BT78" s="41">
        <f t="shared" si="157"/>
        <v>4.0830187499999999</v>
      </c>
      <c r="BU78" s="41">
        <f t="shared" si="157"/>
        <v>4.1299499999999991</v>
      </c>
      <c r="BV78" s="41">
        <f t="shared" si="157"/>
        <v>4.1768812500000001</v>
      </c>
      <c r="BW78" s="41">
        <f t="shared" si="157"/>
        <v>4.2238124999999993</v>
      </c>
      <c r="BX78" s="41">
        <f t="shared" si="157"/>
        <v>4.2707437499999994</v>
      </c>
      <c r="BY78" s="41">
        <f t="shared" si="157"/>
        <v>4.3176749999999995</v>
      </c>
      <c r="BZ78" s="41">
        <f t="shared" si="158"/>
        <v>4.3646062499999987</v>
      </c>
      <c r="CA78" s="41">
        <f t="shared" si="158"/>
        <v>4.4115374999999988</v>
      </c>
      <c r="CB78" s="41">
        <f t="shared" si="158"/>
        <v>4.4584687499999989</v>
      </c>
      <c r="CC78" s="41">
        <f t="shared" si="158"/>
        <v>4.5053999999999998</v>
      </c>
      <c r="CD78" s="41">
        <f t="shared" si="158"/>
        <v>4.5523312499999991</v>
      </c>
      <c r="CE78" s="41">
        <f t="shared" si="158"/>
        <v>4.5992625</v>
      </c>
      <c r="CF78" s="41">
        <f t="shared" si="158"/>
        <v>4.6461937499999992</v>
      </c>
      <c r="CG78" s="42">
        <f t="shared" si="158"/>
        <v>4.6931249999999993</v>
      </c>
      <c r="CI78" s="39">
        <v>72</v>
      </c>
      <c r="CJ78" s="40">
        <f t="shared" si="154"/>
        <v>9.6030629887500005</v>
      </c>
      <c r="CK78" s="41">
        <f t="shared" si="159"/>
        <v>9.6030629887500005</v>
      </c>
      <c r="CL78" s="41">
        <f t="shared" si="159"/>
        <v>9.6030629887500005</v>
      </c>
      <c r="CM78" s="41">
        <f t="shared" si="159"/>
        <v>9.6030629887500005</v>
      </c>
      <c r="CN78" s="41">
        <f t="shared" si="159"/>
        <v>9.6030629887500005</v>
      </c>
      <c r="CO78" s="41">
        <f t="shared" si="159"/>
        <v>9.6030629887500005</v>
      </c>
      <c r="CP78" s="41">
        <f t="shared" si="159"/>
        <v>9.6030629887500005</v>
      </c>
      <c r="CQ78" s="41">
        <f t="shared" si="159"/>
        <v>9.6030629887500005</v>
      </c>
      <c r="CR78" s="41">
        <f t="shared" si="159"/>
        <v>9.6030629887500005</v>
      </c>
      <c r="CS78" s="41">
        <f t="shared" si="159"/>
        <v>9.6030629887500005</v>
      </c>
      <c r="CT78" s="41">
        <f t="shared" si="159"/>
        <v>9.6030629887500005</v>
      </c>
      <c r="CU78" s="41">
        <f t="shared" si="160"/>
        <v>9.6030629887500005</v>
      </c>
      <c r="CV78" s="41">
        <f t="shared" si="160"/>
        <v>9.6030629887500005</v>
      </c>
      <c r="CW78" s="41">
        <f t="shared" si="160"/>
        <v>9.6030629887500005</v>
      </c>
      <c r="CX78" s="41">
        <f t="shared" si="160"/>
        <v>9.6030629887500005</v>
      </c>
      <c r="CY78" s="41">
        <f t="shared" si="160"/>
        <v>9.6030629887500005</v>
      </c>
      <c r="CZ78" s="41">
        <f t="shared" si="160"/>
        <v>9.6030629887500005</v>
      </c>
      <c r="DA78" s="42">
        <f t="shared" si="160"/>
        <v>9.6030629887500005</v>
      </c>
    </row>
    <row r="79" spans="2:105" x14ac:dyDescent="0.25">
      <c r="B79" s="39">
        <v>73</v>
      </c>
      <c r="C79" s="40">
        <f t="shared" si="106"/>
        <v>7.1617630057803474</v>
      </c>
      <c r="D79" s="41">
        <f t="shared" si="147"/>
        <v>7.1617630057803465</v>
      </c>
      <c r="E79" s="41">
        <f t="shared" si="107"/>
        <v>7.1617630057803465</v>
      </c>
      <c r="F79" s="41">
        <f t="shared" si="108"/>
        <v>7.1617630057803456</v>
      </c>
      <c r="G79" s="41">
        <f t="shared" si="109"/>
        <v>7.1617630057803483</v>
      </c>
      <c r="H79" s="41">
        <f t="shared" si="110"/>
        <v>7.1617630057803465</v>
      </c>
      <c r="I79" s="41">
        <f t="shared" si="111"/>
        <v>7.1617630057803465</v>
      </c>
      <c r="J79" s="41">
        <f t="shared" si="112"/>
        <v>7.1617630057803465</v>
      </c>
      <c r="K79" s="41">
        <f t="shared" si="113"/>
        <v>7.1617630057803465</v>
      </c>
      <c r="L79" s="41">
        <f t="shared" si="114"/>
        <v>7.1617630057803465</v>
      </c>
      <c r="M79" s="41">
        <f t="shared" si="115"/>
        <v>7.1617630057803456</v>
      </c>
      <c r="N79" s="41">
        <f t="shared" si="116"/>
        <v>7.1617630057803474</v>
      </c>
      <c r="O79" s="41">
        <f t="shared" si="117"/>
        <v>7.1617630057803456</v>
      </c>
      <c r="P79" s="41">
        <f t="shared" si="118"/>
        <v>7.1617630057803465</v>
      </c>
      <c r="Q79" s="41">
        <f t="shared" si="119"/>
        <v>7.1617630057803456</v>
      </c>
      <c r="R79" s="41">
        <f t="shared" si="120"/>
        <v>7.1617630057803465</v>
      </c>
      <c r="S79" s="41">
        <f t="shared" si="121"/>
        <v>7.1617630057803465</v>
      </c>
      <c r="T79" s="42">
        <f t="shared" si="122"/>
        <v>7.1617630057803465</v>
      </c>
      <c r="V79" s="39">
        <v>73</v>
      </c>
      <c r="W79" s="40">
        <f t="shared" si="123"/>
        <v>17.75853620783133</v>
      </c>
      <c r="X79" s="41">
        <f t="shared" si="124"/>
        <v>17.547125062500005</v>
      </c>
      <c r="Y79" s="41">
        <f t="shared" si="125"/>
        <v>17.340688297058826</v>
      </c>
      <c r="Z79" s="41">
        <f t="shared" si="126"/>
        <v>17.13905238662791</v>
      </c>
      <c r="AA79" s="41">
        <f t="shared" si="127"/>
        <v>16.942051784482764</v>
      </c>
      <c r="AB79" s="41">
        <f t="shared" si="128"/>
        <v>16.749528468750004</v>
      </c>
      <c r="AC79" s="41">
        <f t="shared" si="129"/>
        <v>16.561331519662925</v>
      </c>
      <c r="AD79" s="41">
        <f t="shared" si="130"/>
        <v>16.377316725000004</v>
      </c>
      <c r="AE79" s="41">
        <f t="shared" si="131"/>
        <v>16.197346211538463</v>
      </c>
      <c r="AF79" s="41">
        <f t="shared" si="132"/>
        <v>16.02128810054348</v>
      </c>
      <c r="AG79" s="41">
        <f t="shared" si="133"/>
        <v>15.849016185483876</v>
      </c>
      <c r="AH79" s="41">
        <f t="shared" si="134"/>
        <v>15.680409630319152</v>
      </c>
      <c r="AI79" s="41">
        <f t="shared" si="135"/>
        <v>15.515352686842109</v>
      </c>
      <c r="AJ79" s="41">
        <f t="shared" si="136"/>
        <v>15.353734429687504</v>
      </c>
      <c r="AK79" s="41">
        <f t="shared" si="137"/>
        <v>15.195448507731964</v>
      </c>
      <c r="AL79" s="41">
        <f t="shared" si="138"/>
        <v>15.04039291071429</v>
      </c>
      <c r="AM79" s="41">
        <f t="shared" si="139"/>
        <v>14.888469750000004</v>
      </c>
      <c r="AN79" s="42">
        <f t="shared" si="140"/>
        <v>14.739585052500003</v>
      </c>
      <c r="AR79" s="39">
        <v>73</v>
      </c>
      <c r="AS79" s="40">
        <f t="shared" si="155"/>
        <v>0.5449335863377609</v>
      </c>
      <c r="AT79" s="41">
        <f t="shared" si="155"/>
        <v>0.5514990512333966</v>
      </c>
      <c r="AU79" s="41">
        <f t="shared" si="155"/>
        <v>0.5580645161290323</v>
      </c>
      <c r="AV79" s="41">
        <f t="shared" si="155"/>
        <v>0.56462998102466799</v>
      </c>
      <c r="AW79" s="41">
        <f t="shared" si="155"/>
        <v>0.57119544592030358</v>
      </c>
      <c r="AX79" s="41">
        <f t="shared" si="155"/>
        <v>0.57776091081593928</v>
      </c>
      <c r="AY79" s="41">
        <f t="shared" si="155"/>
        <v>0.58432637571157497</v>
      </c>
      <c r="AZ79" s="41">
        <f t="shared" si="155"/>
        <v>0.59089184060721067</v>
      </c>
      <c r="BA79" s="41">
        <f t="shared" si="155"/>
        <v>0.59745730550284637</v>
      </c>
      <c r="BB79" s="41">
        <f t="shared" si="155"/>
        <v>0.60402277039848207</v>
      </c>
      <c r="BC79" s="41">
        <f t="shared" si="156"/>
        <v>0.61058823529411765</v>
      </c>
      <c r="BD79" s="41">
        <f t="shared" si="156"/>
        <v>0.61715370018975335</v>
      </c>
      <c r="BE79" s="41">
        <f t="shared" si="156"/>
        <v>0.62371916508538905</v>
      </c>
      <c r="BF79" s="41">
        <f t="shared" si="156"/>
        <v>0.63028462998102464</v>
      </c>
      <c r="BG79" s="41">
        <f t="shared" si="156"/>
        <v>0.63685009487666033</v>
      </c>
      <c r="BH79" s="41">
        <f t="shared" si="156"/>
        <v>0.64341555977229603</v>
      </c>
      <c r="BI79" s="41">
        <f t="shared" si="156"/>
        <v>0.64998102466793173</v>
      </c>
      <c r="BJ79" s="42">
        <f t="shared" si="156"/>
        <v>0.65654648956356743</v>
      </c>
      <c r="BO79" s="39">
        <v>73</v>
      </c>
      <c r="BP79" s="40">
        <f t="shared" si="157"/>
        <v>3.9026851992409868</v>
      </c>
      <c r="BQ79" s="41">
        <f t="shared" si="157"/>
        <v>3.9497055028462995</v>
      </c>
      <c r="BR79" s="41">
        <f t="shared" si="157"/>
        <v>3.9967258064516131</v>
      </c>
      <c r="BS79" s="41">
        <f t="shared" si="157"/>
        <v>4.0437461100569259</v>
      </c>
      <c r="BT79" s="41">
        <f t="shared" si="157"/>
        <v>4.0907664136622399</v>
      </c>
      <c r="BU79" s="41">
        <f t="shared" si="157"/>
        <v>4.1377867172675522</v>
      </c>
      <c r="BV79" s="41">
        <f t="shared" si="157"/>
        <v>4.1848070208728654</v>
      </c>
      <c r="BW79" s="41">
        <f t="shared" si="157"/>
        <v>4.2318273244781786</v>
      </c>
      <c r="BX79" s="41">
        <f t="shared" si="157"/>
        <v>4.2788476280834917</v>
      </c>
      <c r="BY79" s="41">
        <f t="shared" si="157"/>
        <v>4.3258679316888049</v>
      </c>
      <c r="BZ79" s="41">
        <f t="shared" si="158"/>
        <v>4.3728882352941172</v>
      </c>
      <c r="CA79" s="41">
        <f t="shared" si="158"/>
        <v>4.4199085388994312</v>
      </c>
      <c r="CB79" s="41">
        <f t="shared" si="158"/>
        <v>4.4669288425047435</v>
      </c>
      <c r="CC79" s="41">
        <f t="shared" si="158"/>
        <v>4.5139491461100567</v>
      </c>
      <c r="CD79" s="41">
        <f t="shared" si="158"/>
        <v>4.560969449715369</v>
      </c>
      <c r="CE79" s="41">
        <f t="shared" si="158"/>
        <v>4.6079897533206831</v>
      </c>
      <c r="CF79" s="41">
        <f t="shared" si="158"/>
        <v>4.6550100569259962</v>
      </c>
      <c r="CG79" s="42">
        <f t="shared" si="158"/>
        <v>4.7020303605313094</v>
      </c>
      <c r="CI79" s="39">
        <v>73</v>
      </c>
      <c r="CJ79" s="40">
        <f t="shared" si="154"/>
        <v>9.6772228238425075</v>
      </c>
      <c r="CK79" s="41">
        <f t="shared" si="159"/>
        <v>9.6772228238425075</v>
      </c>
      <c r="CL79" s="41">
        <f t="shared" si="159"/>
        <v>9.6772228238425075</v>
      </c>
      <c r="CM79" s="41">
        <f t="shared" si="159"/>
        <v>9.6772228238425075</v>
      </c>
      <c r="CN79" s="41">
        <f t="shared" si="159"/>
        <v>9.6772228238425075</v>
      </c>
      <c r="CO79" s="41">
        <f t="shared" si="159"/>
        <v>9.6772228238425075</v>
      </c>
      <c r="CP79" s="41">
        <f t="shared" si="159"/>
        <v>9.6772228238425075</v>
      </c>
      <c r="CQ79" s="41">
        <f t="shared" si="159"/>
        <v>9.6772228238425075</v>
      </c>
      <c r="CR79" s="41">
        <f t="shared" si="159"/>
        <v>9.6772228238425075</v>
      </c>
      <c r="CS79" s="41">
        <f t="shared" si="159"/>
        <v>9.6772228238425075</v>
      </c>
      <c r="CT79" s="41">
        <f t="shared" si="159"/>
        <v>9.6772228238425075</v>
      </c>
      <c r="CU79" s="41">
        <f t="shared" si="160"/>
        <v>9.6772228238425075</v>
      </c>
      <c r="CV79" s="41">
        <f t="shared" si="160"/>
        <v>9.6772228238425075</v>
      </c>
      <c r="CW79" s="41">
        <f t="shared" si="160"/>
        <v>9.6772228238425075</v>
      </c>
      <c r="CX79" s="41">
        <f t="shared" si="160"/>
        <v>9.6772228238425075</v>
      </c>
      <c r="CY79" s="41">
        <f t="shared" si="160"/>
        <v>9.6772228238425075</v>
      </c>
      <c r="CZ79" s="41">
        <f t="shared" si="160"/>
        <v>9.6772228238425075</v>
      </c>
      <c r="DA79" s="42">
        <f t="shared" si="160"/>
        <v>9.6772228238425075</v>
      </c>
    </row>
    <row r="80" spans="2:105" x14ac:dyDescent="0.25">
      <c r="B80" s="39">
        <v>74</v>
      </c>
      <c r="C80" s="40">
        <f t="shared" si="106"/>
        <v>7.1206034482758618</v>
      </c>
      <c r="D80" s="41">
        <f t="shared" si="147"/>
        <v>7.12060344827586</v>
      </c>
      <c r="E80" s="41">
        <f t="shared" si="107"/>
        <v>7.1206034482758636</v>
      </c>
      <c r="F80" s="41">
        <f t="shared" si="108"/>
        <v>7.1206034482758609</v>
      </c>
      <c r="G80" s="41">
        <f t="shared" si="109"/>
        <v>7.1206034482758609</v>
      </c>
      <c r="H80" s="41">
        <f t="shared" si="110"/>
        <v>7.1206034482758609</v>
      </c>
      <c r="I80" s="41">
        <f t="shared" si="111"/>
        <v>7.1206034482758618</v>
      </c>
      <c r="J80" s="41">
        <f t="shared" si="112"/>
        <v>7.1206034482758618</v>
      </c>
      <c r="K80" s="41">
        <f t="shared" si="113"/>
        <v>7.1206034482758609</v>
      </c>
      <c r="L80" s="41">
        <f t="shared" si="114"/>
        <v>7.1206034482758627</v>
      </c>
      <c r="M80" s="41">
        <f t="shared" si="115"/>
        <v>7.1206034482758609</v>
      </c>
      <c r="N80" s="41">
        <f t="shared" si="116"/>
        <v>7.1206034482758627</v>
      </c>
      <c r="O80" s="41">
        <f t="shared" si="117"/>
        <v>7.1206034482758609</v>
      </c>
      <c r="P80" s="41">
        <f t="shared" si="118"/>
        <v>7.1206034482758618</v>
      </c>
      <c r="Q80" s="41">
        <f t="shared" si="119"/>
        <v>7.1206034482758609</v>
      </c>
      <c r="R80" s="41">
        <f t="shared" si="120"/>
        <v>7.1206034482758618</v>
      </c>
      <c r="S80" s="41">
        <f t="shared" si="121"/>
        <v>7.12060344827586</v>
      </c>
      <c r="T80" s="42">
        <f t="shared" si="122"/>
        <v>7.1206034482758636</v>
      </c>
      <c r="V80" s="39">
        <v>74</v>
      </c>
      <c r="W80" s="40">
        <f t="shared" si="123"/>
        <v>17.758536207831327</v>
      </c>
      <c r="X80" s="41">
        <f t="shared" si="124"/>
        <v>17.547125062499997</v>
      </c>
      <c r="Y80" s="41">
        <f t="shared" si="125"/>
        <v>17.340688297058826</v>
      </c>
      <c r="Z80" s="41">
        <f t="shared" si="126"/>
        <v>17.139052386627906</v>
      </c>
      <c r="AA80" s="41">
        <f t="shared" si="127"/>
        <v>16.942051784482757</v>
      </c>
      <c r="AB80" s="41">
        <f t="shared" si="128"/>
        <v>16.74952846875</v>
      </c>
      <c r="AC80" s="41">
        <f t="shared" si="129"/>
        <v>16.561331519662922</v>
      </c>
      <c r="AD80" s="41">
        <f t="shared" si="130"/>
        <v>16.377316725</v>
      </c>
      <c r="AE80" s="41">
        <f t="shared" si="131"/>
        <v>16.197346211538459</v>
      </c>
      <c r="AF80" s="41">
        <f t="shared" si="132"/>
        <v>16.02128810054348</v>
      </c>
      <c r="AG80" s="41">
        <f t="shared" si="133"/>
        <v>15.849016185483872</v>
      </c>
      <c r="AH80" s="41">
        <f t="shared" si="134"/>
        <v>15.680409630319151</v>
      </c>
      <c r="AI80" s="41">
        <f t="shared" si="135"/>
        <v>15.515352686842105</v>
      </c>
      <c r="AJ80" s="41">
        <f t="shared" si="136"/>
        <v>15.353734429687503</v>
      </c>
      <c r="AK80" s="41">
        <f t="shared" si="137"/>
        <v>15.195448507731959</v>
      </c>
      <c r="AL80" s="41">
        <f t="shared" si="138"/>
        <v>15.040392910714287</v>
      </c>
      <c r="AM80" s="41">
        <f t="shared" si="139"/>
        <v>14.888469750000001</v>
      </c>
      <c r="AN80" s="42">
        <f t="shared" si="140"/>
        <v>14.739585052500001</v>
      </c>
      <c r="AR80" s="39">
        <v>74</v>
      </c>
      <c r="AS80" s="40">
        <f t="shared" si="155"/>
        <v>0.54912547528517108</v>
      </c>
      <c r="AT80" s="41">
        <f t="shared" si="155"/>
        <v>0.55574144486692023</v>
      </c>
      <c r="AU80" s="41">
        <f t="shared" si="155"/>
        <v>0.56235741444866916</v>
      </c>
      <c r="AV80" s="41">
        <f t="shared" si="155"/>
        <v>0.56897338403041831</v>
      </c>
      <c r="AW80" s="41">
        <f t="shared" si="155"/>
        <v>0.57558935361216734</v>
      </c>
      <c r="AX80" s="41">
        <f t="shared" si="155"/>
        <v>0.58220532319391638</v>
      </c>
      <c r="AY80" s="41">
        <f t="shared" si="155"/>
        <v>0.58882129277566542</v>
      </c>
      <c r="AZ80" s="41">
        <f t="shared" si="155"/>
        <v>0.59543726235741445</v>
      </c>
      <c r="BA80" s="41">
        <f t="shared" si="155"/>
        <v>0.6020532319391636</v>
      </c>
      <c r="BB80" s="41">
        <f t="shared" si="155"/>
        <v>0.60866920152091253</v>
      </c>
      <c r="BC80" s="41">
        <f t="shared" si="156"/>
        <v>0.61528517110266157</v>
      </c>
      <c r="BD80" s="41">
        <f t="shared" si="156"/>
        <v>0.6219011406844106</v>
      </c>
      <c r="BE80" s="41">
        <f t="shared" si="156"/>
        <v>0.62851711026615975</v>
      </c>
      <c r="BF80" s="41">
        <f t="shared" si="156"/>
        <v>0.63513307984790868</v>
      </c>
      <c r="BG80" s="41">
        <f t="shared" si="156"/>
        <v>0.64174904942965783</v>
      </c>
      <c r="BH80" s="41">
        <f t="shared" si="156"/>
        <v>0.64836501901140686</v>
      </c>
      <c r="BI80" s="41">
        <f t="shared" si="156"/>
        <v>0.6549809885931559</v>
      </c>
      <c r="BJ80" s="42">
        <f t="shared" si="156"/>
        <v>0.66159695817490494</v>
      </c>
      <c r="BO80" s="39">
        <v>74</v>
      </c>
      <c r="BP80" s="40">
        <f t="shared" si="157"/>
        <v>3.9101047528517108</v>
      </c>
      <c r="BQ80" s="41">
        <f t="shared" si="157"/>
        <v>3.9572144486692009</v>
      </c>
      <c r="BR80" s="41">
        <f t="shared" si="157"/>
        <v>4.0043241444866924</v>
      </c>
      <c r="BS80" s="41">
        <f t="shared" si="157"/>
        <v>4.0514338403041821</v>
      </c>
      <c r="BT80" s="41">
        <f t="shared" si="157"/>
        <v>4.0985435361216727</v>
      </c>
      <c r="BU80" s="41">
        <f t="shared" si="157"/>
        <v>4.1456532319391632</v>
      </c>
      <c r="BV80" s="41">
        <f t="shared" si="157"/>
        <v>4.1927629277566538</v>
      </c>
      <c r="BW80" s="41">
        <f t="shared" si="157"/>
        <v>4.2398726235741444</v>
      </c>
      <c r="BX80" s="41">
        <f t="shared" si="157"/>
        <v>4.286982319391635</v>
      </c>
      <c r="BY80" s="41">
        <f t="shared" si="157"/>
        <v>4.3340920152091256</v>
      </c>
      <c r="BZ80" s="41">
        <f t="shared" si="158"/>
        <v>4.3812017110266153</v>
      </c>
      <c r="CA80" s="41">
        <f t="shared" si="158"/>
        <v>4.4283114068441067</v>
      </c>
      <c r="CB80" s="41">
        <f t="shared" si="158"/>
        <v>4.4754211026615964</v>
      </c>
      <c r="CC80" s="41">
        <f t="shared" si="158"/>
        <v>4.522530798479087</v>
      </c>
      <c r="CD80" s="41">
        <f t="shared" si="158"/>
        <v>4.5696404942965776</v>
      </c>
      <c r="CE80" s="41">
        <f t="shared" si="158"/>
        <v>4.6167501901140682</v>
      </c>
      <c r="CF80" s="41">
        <f t="shared" si="158"/>
        <v>4.6638598859315579</v>
      </c>
      <c r="CG80" s="42">
        <f t="shared" si="158"/>
        <v>4.7109695817490502</v>
      </c>
      <c r="CI80" s="39">
        <v>74</v>
      </c>
      <c r="CJ80" s="40">
        <f t="shared" si="154"/>
        <v>9.7516646354942971</v>
      </c>
      <c r="CK80" s="41">
        <f t="shared" si="159"/>
        <v>9.7516646354942971</v>
      </c>
      <c r="CL80" s="41">
        <f t="shared" si="159"/>
        <v>9.7516646354942971</v>
      </c>
      <c r="CM80" s="41">
        <f t="shared" si="159"/>
        <v>9.7516646354942971</v>
      </c>
      <c r="CN80" s="41">
        <f t="shared" si="159"/>
        <v>9.7516646354942971</v>
      </c>
      <c r="CO80" s="41">
        <f t="shared" si="159"/>
        <v>9.7516646354942971</v>
      </c>
      <c r="CP80" s="41">
        <f t="shared" si="159"/>
        <v>9.7516646354942971</v>
      </c>
      <c r="CQ80" s="41">
        <f t="shared" si="159"/>
        <v>9.7516646354942971</v>
      </c>
      <c r="CR80" s="41">
        <f t="shared" si="159"/>
        <v>9.7516646354942971</v>
      </c>
      <c r="CS80" s="41">
        <f t="shared" si="159"/>
        <v>9.7516646354942971</v>
      </c>
      <c r="CT80" s="41">
        <f t="shared" si="159"/>
        <v>9.7516646354942971</v>
      </c>
      <c r="CU80" s="41">
        <f t="shared" si="160"/>
        <v>9.7516646354942971</v>
      </c>
      <c r="CV80" s="41">
        <f t="shared" si="160"/>
        <v>9.7516646354942971</v>
      </c>
      <c r="CW80" s="41">
        <f t="shared" si="160"/>
        <v>9.7516646354942971</v>
      </c>
      <c r="CX80" s="41">
        <f t="shared" si="160"/>
        <v>9.7516646354942971</v>
      </c>
      <c r="CY80" s="41">
        <f t="shared" si="160"/>
        <v>9.7516646354942971</v>
      </c>
      <c r="CZ80" s="41">
        <f t="shared" si="160"/>
        <v>9.7516646354942971</v>
      </c>
      <c r="DA80" s="42">
        <f t="shared" si="160"/>
        <v>9.7516646354942971</v>
      </c>
    </row>
    <row r="81" spans="2:105" x14ac:dyDescent="0.25">
      <c r="B81" s="39">
        <v>75</v>
      </c>
      <c r="C81" s="40">
        <f t="shared" si="106"/>
        <v>7.0799142857142856</v>
      </c>
      <c r="D81" s="41">
        <f t="shared" si="147"/>
        <v>7.0799142857142856</v>
      </c>
      <c r="E81" s="41">
        <f t="shared" si="107"/>
        <v>7.0799142857142865</v>
      </c>
      <c r="F81" s="41">
        <f t="shared" si="108"/>
        <v>7.0799142857142865</v>
      </c>
      <c r="G81" s="41">
        <f t="shared" si="109"/>
        <v>7.0799142857142865</v>
      </c>
      <c r="H81" s="41">
        <f t="shared" si="110"/>
        <v>7.0799142857142856</v>
      </c>
      <c r="I81" s="41">
        <f t="shared" si="111"/>
        <v>7.0799142857142856</v>
      </c>
      <c r="J81" s="41">
        <f t="shared" si="112"/>
        <v>7.0799142857142856</v>
      </c>
      <c r="K81" s="41">
        <f t="shared" si="113"/>
        <v>7.0799142857142856</v>
      </c>
      <c r="L81" s="41">
        <f t="shared" si="114"/>
        <v>7.0799142857142847</v>
      </c>
      <c r="M81" s="41">
        <f t="shared" si="115"/>
        <v>7.0799142857142847</v>
      </c>
      <c r="N81" s="41">
        <f t="shared" si="116"/>
        <v>7.0799142857142847</v>
      </c>
      <c r="O81" s="41">
        <f t="shared" si="117"/>
        <v>7.0799142857142865</v>
      </c>
      <c r="P81" s="41">
        <f t="shared" si="118"/>
        <v>7.0799142857142847</v>
      </c>
      <c r="Q81" s="41">
        <f t="shared" si="119"/>
        <v>7.0799142857142838</v>
      </c>
      <c r="R81" s="41">
        <f t="shared" si="120"/>
        <v>7.0799142857142856</v>
      </c>
      <c r="S81" s="41">
        <f t="shared" si="121"/>
        <v>7.0799142857142856</v>
      </c>
      <c r="T81" s="42">
        <f t="shared" si="122"/>
        <v>7.0799142857142856</v>
      </c>
      <c r="V81" s="39">
        <v>75</v>
      </c>
      <c r="W81" s="40">
        <f t="shared" si="123"/>
        <v>17.758536207831327</v>
      </c>
      <c r="X81" s="41">
        <f t="shared" si="124"/>
        <v>17.547125062500005</v>
      </c>
      <c r="Y81" s="41">
        <f t="shared" si="125"/>
        <v>17.340688297058826</v>
      </c>
      <c r="Z81" s="41">
        <f t="shared" si="126"/>
        <v>17.13905238662791</v>
      </c>
      <c r="AA81" s="41">
        <f t="shared" si="127"/>
        <v>16.942051784482761</v>
      </c>
      <c r="AB81" s="41">
        <f t="shared" si="128"/>
        <v>16.74952846875</v>
      </c>
      <c r="AC81" s="41">
        <f t="shared" si="129"/>
        <v>16.561331519662922</v>
      </c>
      <c r="AD81" s="41">
        <f t="shared" si="130"/>
        <v>16.377316725000004</v>
      </c>
      <c r="AE81" s="41">
        <f t="shared" si="131"/>
        <v>16.197346211538463</v>
      </c>
      <c r="AF81" s="41">
        <f t="shared" si="132"/>
        <v>16.02128810054348</v>
      </c>
      <c r="AG81" s="41">
        <f t="shared" si="133"/>
        <v>15.849016185483872</v>
      </c>
      <c r="AH81" s="41">
        <f t="shared" si="134"/>
        <v>15.680409630319149</v>
      </c>
      <c r="AI81" s="41">
        <f t="shared" si="135"/>
        <v>15.515352686842109</v>
      </c>
      <c r="AJ81" s="41">
        <f t="shared" si="136"/>
        <v>15.353734429687501</v>
      </c>
      <c r="AK81" s="41">
        <f t="shared" si="137"/>
        <v>15.195448507731959</v>
      </c>
      <c r="AL81" s="41">
        <f t="shared" si="138"/>
        <v>15.040392910714287</v>
      </c>
      <c r="AM81" s="41">
        <f t="shared" si="139"/>
        <v>14.888469750000004</v>
      </c>
      <c r="AN81" s="42">
        <f t="shared" si="140"/>
        <v>14.739585052500003</v>
      </c>
      <c r="AR81" s="39">
        <v>75</v>
      </c>
      <c r="AS81" s="40">
        <f t="shared" si="155"/>
        <v>0.55333333333333334</v>
      </c>
      <c r="AT81" s="41">
        <f t="shared" si="155"/>
        <v>0.55999999999999994</v>
      </c>
      <c r="AU81" s="41">
        <f t="shared" si="155"/>
        <v>0.56666666666666665</v>
      </c>
      <c r="AV81" s="41">
        <f t="shared" si="155"/>
        <v>0.57333333333333325</v>
      </c>
      <c r="AW81" s="41">
        <f t="shared" si="155"/>
        <v>0.57999999999999996</v>
      </c>
      <c r="AX81" s="41">
        <f t="shared" si="155"/>
        <v>0.58666666666666667</v>
      </c>
      <c r="AY81" s="41">
        <f t="shared" si="155"/>
        <v>0.59333333333333338</v>
      </c>
      <c r="AZ81" s="41">
        <f t="shared" si="155"/>
        <v>0.6</v>
      </c>
      <c r="BA81" s="41">
        <f t="shared" si="155"/>
        <v>0.60666666666666669</v>
      </c>
      <c r="BB81" s="41">
        <f t="shared" si="155"/>
        <v>0.6133333333333334</v>
      </c>
      <c r="BC81" s="41">
        <f t="shared" si="156"/>
        <v>0.62</v>
      </c>
      <c r="BD81" s="41">
        <f t="shared" si="156"/>
        <v>0.62666666666666671</v>
      </c>
      <c r="BE81" s="41">
        <f t="shared" si="156"/>
        <v>0.6333333333333333</v>
      </c>
      <c r="BF81" s="41">
        <f t="shared" si="156"/>
        <v>0.64</v>
      </c>
      <c r="BG81" s="41">
        <f t="shared" si="156"/>
        <v>0.64666666666666672</v>
      </c>
      <c r="BH81" s="41">
        <f t="shared" si="156"/>
        <v>0.65333333333333332</v>
      </c>
      <c r="BI81" s="41">
        <f t="shared" si="156"/>
        <v>0.65999999999999992</v>
      </c>
      <c r="BJ81" s="42">
        <f t="shared" si="156"/>
        <v>0.66666666666666663</v>
      </c>
      <c r="BO81" s="39">
        <v>75</v>
      </c>
      <c r="BP81" s="40">
        <f t="shared" si="157"/>
        <v>3.9175525714285713</v>
      </c>
      <c r="BQ81" s="41">
        <f t="shared" si="157"/>
        <v>3.9647519999999994</v>
      </c>
      <c r="BR81" s="41">
        <f t="shared" si="157"/>
        <v>4.0119514285714288</v>
      </c>
      <c r="BS81" s="41">
        <f t="shared" si="157"/>
        <v>4.0591508571428569</v>
      </c>
      <c r="BT81" s="41">
        <f t="shared" si="157"/>
        <v>4.106350285714286</v>
      </c>
      <c r="BU81" s="41">
        <f t="shared" si="157"/>
        <v>4.1535497142857141</v>
      </c>
      <c r="BV81" s="41">
        <f t="shared" si="157"/>
        <v>4.2007491428571431</v>
      </c>
      <c r="BW81" s="41">
        <f t="shared" si="157"/>
        <v>4.2479485714285712</v>
      </c>
      <c r="BX81" s="41">
        <f t="shared" si="157"/>
        <v>4.2951480000000002</v>
      </c>
      <c r="BY81" s="41">
        <f t="shared" si="157"/>
        <v>4.3423474285714283</v>
      </c>
      <c r="BZ81" s="41">
        <f t="shared" si="158"/>
        <v>4.3895468571428564</v>
      </c>
      <c r="CA81" s="41">
        <f t="shared" si="158"/>
        <v>4.4367462857142854</v>
      </c>
      <c r="CB81" s="41">
        <f t="shared" si="158"/>
        <v>4.4839457142857144</v>
      </c>
      <c r="CC81" s="41">
        <f t="shared" si="158"/>
        <v>4.5311451428571425</v>
      </c>
      <c r="CD81" s="41">
        <f t="shared" si="158"/>
        <v>4.5783445714285707</v>
      </c>
      <c r="CE81" s="41">
        <f t="shared" si="158"/>
        <v>4.6255439999999997</v>
      </c>
      <c r="CF81" s="41">
        <f t="shared" si="158"/>
        <v>4.6727434285714278</v>
      </c>
      <c r="CG81" s="42">
        <f t="shared" si="158"/>
        <v>4.7199428571428568</v>
      </c>
      <c r="CI81" s="39">
        <v>75</v>
      </c>
      <c r="CJ81" s="40">
        <f t="shared" si="154"/>
        <v>9.8263900350000011</v>
      </c>
      <c r="CK81" s="41">
        <f t="shared" si="159"/>
        <v>9.8263900350000011</v>
      </c>
      <c r="CL81" s="41">
        <f t="shared" si="159"/>
        <v>9.8263900350000011</v>
      </c>
      <c r="CM81" s="41">
        <f t="shared" si="159"/>
        <v>9.8263900350000011</v>
      </c>
      <c r="CN81" s="41">
        <f t="shared" si="159"/>
        <v>9.8263900350000011</v>
      </c>
      <c r="CO81" s="41">
        <f t="shared" si="159"/>
        <v>9.8263900350000011</v>
      </c>
      <c r="CP81" s="41">
        <f t="shared" si="159"/>
        <v>9.8263900350000011</v>
      </c>
      <c r="CQ81" s="41">
        <f t="shared" si="159"/>
        <v>9.8263900350000011</v>
      </c>
      <c r="CR81" s="41">
        <f t="shared" si="159"/>
        <v>9.8263900350000011</v>
      </c>
      <c r="CS81" s="41">
        <f t="shared" si="159"/>
        <v>9.8263900350000011</v>
      </c>
      <c r="CT81" s="41">
        <f t="shared" si="159"/>
        <v>9.8263900350000011</v>
      </c>
      <c r="CU81" s="41">
        <f t="shared" si="160"/>
        <v>9.8263900350000011</v>
      </c>
      <c r="CV81" s="41">
        <f t="shared" si="160"/>
        <v>9.8263900350000011</v>
      </c>
      <c r="CW81" s="41">
        <f t="shared" si="160"/>
        <v>9.8263900350000011</v>
      </c>
      <c r="CX81" s="41">
        <f t="shared" si="160"/>
        <v>9.8263900350000011</v>
      </c>
      <c r="CY81" s="41">
        <f t="shared" si="160"/>
        <v>9.8263900350000011</v>
      </c>
      <c r="CZ81" s="41">
        <f t="shared" si="160"/>
        <v>9.8263900350000011</v>
      </c>
      <c r="DA81" s="42">
        <f t="shared" si="160"/>
        <v>9.8263900350000011</v>
      </c>
    </row>
    <row r="82" spans="2:105" x14ac:dyDescent="0.25">
      <c r="B82" s="39">
        <v>76</v>
      </c>
      <c r="C82" s="40">
        <f t="shared" si="106"/>
        <v>7.0396875000000003</v>
      </c>
      <c r="D82" s="41">
        <f t="shared" si="147"/>
        <v>7.0396875000000003</v>
      </c>
      <c r="E82" s="41">
        <f t="shared" si="107"/>
        <v>7.0396874999999994</v>
      </c>
      <c r="F82" s="41">
        <f t="shared" si="108"/>
        <v>7.0396874999999994</v>
      </c>
      <c r="G82" s="41">
        <f t="shared" si="109"/>
        <v>7.0396874999999994</v>
      </c>
      <c r="H82" s="41">
        <f t="shared" si="110"/>
        <v>7.0396875000000003</v>
      </c>
      <c r="I82" s="41">
        <f t="shared" si="111"/>
        <v>7.0396875000000003</v>
      </c>
      <c r="J82" s="41">
        <f t="shared" si="112"/>
        <v>7.0396874999999985</v>
      </c>
      <c r="K82" s="41">
        <f t="shared" si="113"/>
        <v>7.0396874999999994</v>
      </c>
      <c r="L82" s="41">
        <f t="shared" si="114"/>
        <v>7.0396874999999994</v>
      </c>
      <c r="M82" s="41">
        <f t="shared" si="115"/>
        <v>7.0396875000000003</v>
      </c>
      <c r="N82" s="41">
        <f t="shared" si="116"/>
        <v>7.0396874999999994</v>
      </c>
      <c r="O82" s="41">
        <f t="shared" si="117"/>
        <v>7.0396874999999994</v>
      </c>
      <c r="P82" s="41">
        <f t="shared" si="118"/>
        <v>7.0396874999999985</v>
      </c>
      <c r="Q82" s="41">
        <f t="shared" si="119"/>
        <v>7.0396875000000003</v>
      </c>
      <c r="R82" s="41">
        <f t="shared" si="120"/>
        <v>7.0396875000000003</v>
      </c>
      <c r="S82" s="41">
        <f t="shared" si="121"/>
        <v>7.0396875000000003</v>
      </c>
      <c r="T82" s="42">
        <f t="shared" si="122"/>
        <v>7.0396874999999994</v>
      </c>
      <c r="V82" s="39">
        <v>76</v>
      </c>
      <c r="W82" s="40">
        <f t="shared" si="123"/>
        <v>17.758536207831327</v>
      </c>
      <c r="X82" s="41">
        <f t="shared" si="124"/>
        <v>17.547125062500001</v>
      </c>
      <c r="Y82" s="41">
        <f t="shared" si="125"/>
        <v>17.340688297058822</v>
      </c>
      <c r="Z82" s="41">
        <f t="shared" si="126"/>
        <v>17.139052386627906</v>
      </c>
      <c r="AA82" s="41">
        <f t="shared" si="127"/>
        <v>16.942051784482757</v>
      </c>
      <c r="AB82" s="41">
        <f t="shared" si="128"/>
        <v>16.74952846875</v>
      </c>
      <c r="AC82" s="41">
        <f t="shared" si="129"/>
        <v>16.561331519662922</v>
      </c>
      <c r="AD82" s="41">
        <f t="shared" si="130"/>
        <v>16.377316725</v>
      </c>
      <c r="AE82" s="41">
        <f t="shared" si="131"/>
        <v>16.197346211538459</v>
      </c>
      <c r="AF82" s="41">
        <f t="shared" si="132"/>
        <v>16.021288100543476</v>
      </c>
      <c r="AG82" s="41">
        <f t="shared" si="133"/>
        <v>15.849016185483872</v>
      </c>
      <c r="AH82" s="41">
        <f t="shared" si="134"/>
        <v>15.680409630319149</v>
      </c>
      <c r="AI82" s="41">
        <f t="shared" si="135"/>
        <v>15.515352686842105</v>
      </c>
      <c r="AJ82" s="41">
        <f t="shared" si="136"/>
        <v>15.353734429687497</v>
      </c>
      <c r="AK82" s="41">
        <f t="shared" si="137"/>
        <v>15.195448507731957</v>
      </c>
      <c r="AL82" s="41">
        <f t="shared" si="138"/>
        <v>15.040392910714285</v>
      </c>
      <c r="AM82" s="41">
        <f t="shared" si="139"/>
        <v>14.888469750000001</v>
      </c>
      <c r="AN82" s="42">
        <f t="shared" si="140"/>
        <v>14.739585052499999</v>
      </c>
      <c r="AR82" s="39">
        <v>76</v>
      </c>
      <c r="AS82" s="40">
        <f t="shared" si="155"/>
        <v>0.55755725190839689</v>
      </c>
      <c r="AT82" s="41">
        <f t="shared" si="155"/>
        <v>0.56427480916030526</v>
      </c>
      <c r="AU82" s="41">
        <f t="shared" si="155"/>
        <v>0.57099236641221374</v>
      </c>
      <c r="AV82" s="41">
        <f t="shared" si="155"/>
        <v>0.5777099236641221</v>
      </c>
      <c r="AW82" s="41">
        <f t="shared" si="155"/>
        <v>0.58442748091603047</v>
      </c>
      <c r="AX82" s="41">
        <f t="shared" si="155"/>
        <v>0.59114503816793884</v>
      </c>
      <c r="AY82" s="41">
        <f t="shared" si="155"/>
        <v>0.59786259541984732</v>
      </c>
      <c r="AZ82" s="41">
        <f t="shared" si="155"/>
        <v>0.60458015267175569</v>
      </c>
      <c r="BA82" s="41">
        <f t="shared" si="155"/>
        <v>0.61129770992366417</v>
      </c>
      <c r="BB82" s="41">
        <f t="shared" si="155"/>
        <v>0.61801526717557254</v>
      </c>
      <c r="BC82" s="41">
        <f t="shared" si="156"/>
        <v>0.62473282442748079</v>
      </c>
      <c r="BD82" s="41">
        <f t="shared" si="156"/>
        <v>0.63145038167938927</v>
      </c>
      <c r="BE82" s="41">
        <f t="shared" si="156"/>
        <v>0.63816793893129764</v>
      </c>
      <c r="BF82" s="41">
        <f t="shared" si="156"/>
        <v>0.64488549618320612</v>
      </c>
      <c r="BG82" s="41">
        <f t="shared" si="156"/>
        <v>0.65160305343511449</v>
      </c>
      <c r="BH82" s="41">
        <f t="shared" si="156"/>
        <v>0.65832061068702286</v>
      </c>
      <c r="BI82" s="41">
        <f t="shared" si="156"/>
        <v>0.66503816793893122</v>
      </c>
      <c r="BJ82" s="42">
        <f t="shared" si="156"/>
        <v>0.6717557251908397</v>
      </c>
      <c r="BO82" s="39">
        <v>76</v>
      </c>
      <c r="BP82" s="40">
        <f t="shared" si="157"/>
        <v>3.9250288167938927</v>
      </c>
      <c r="BQ82" s="41">
        <f t="shared" si="157"/>
        <v>3.9723183206106865</v>
      </c>
      <c r="BR82" s="41">
        <f t="shared" si="157"/>
        <v>4.0196078244274807</v>
      </c>
      <c r="BS82" s="41">
        <f t="shared" si="157"/>
        <v>4.0668973282442744</v>
      </c>
      <c r="BT82" s="41">
        <f t="shared" si="157"/>
        <v>4.1141868320610682</v>
      </c>
      <c r="BU82" s="41">
        <f t="shared" si="157"/>
        <v>4.1614763358778619</v>
      </c>
      <c r="BV82" s="41">
        <f t="shared" si="157"/>
        <v>4.2087658396946566</v>
      </c>
      <c r="BW82" s="41">
        <f t="shared" si="157"/>
        <v>4.2560553435114494</v>
      </c>
      <c r="BX82" s="41">
        <f t="shared" si="157"/>
        <v>4.3033448473282441</v>
      </c>
      <c r="BY82" s="41">
        <f t="shared" si="157"/>
        <v>4.3506343511450378</v>
      </c>
      <c r="BZ82" s="41">
        <f t="shared" si="158"/>
        <v>4.3979238549618316</v>
      </c>
      <c r="CA82" s="41">
        <f t="shared" si="158"/>
        <v>4.4452133587786253</v>
      </c>
      <c r="CB82" s="41">
        <f t="shared" si="158"/>
        <v>4.4925028625954191</v>
      </c>
      <c r="CC82" s="41">
        <f t="shared" si="158"/>
        <v>4.5397923664122128</v>
      </c>
      <c r="CD82" s="41">
        <f t="shared" si="158"/>
        <v>4.5870818702290075</v>
      </c>
      <c r="CE82" s="41">
        <f t="shared" si="158"/>
        <v>4.6343713740458012</v>
      </c>
      <c r="CF82" s="41">
        <f t="shared" si="158"/>
        <v>4.681660877862595</v>
      </c>
      <c r="CG82" s="42">
        <f t="shared" si="158"/>
        <v>4.7289503816793887</v>
      </c>
      <c r="CI82" s="39">
        <v>76</v>
      </c>
      <c r="CJ82" s="40">
        <f t="shared" si="154"/>
        <v>9.9014006459541974</v>
      </c>
      <c r="CK82" s="41">
        <f t="shared" si="159"/>
        <v>9.9014006459541974</v>
      </c>
      <c r="CL82" s="41">
        <f t="shared" si="159"/>
        <v>9.9014006459541974</v>
      </c>
      <c r="CM82" s="41">
        <f t="shared" si="159"/>
        <v>9.9014006459541974</v>
      </c>
      <c r="CN82" s="41">
        <f t="shared" si="159"/>
        <v>9.9014006459541974</v>
      </c>
      <c r="CO82" s="41">
        <f t="shared" si="159"/>
        <v>9.9014006459541974</v>
      </c>
      <c r="CP82" s="41">
        <f t="shared" si="159"/>
        <v>9.9014006459541974</v>
      </c>
      <c r="CQ82" s="41">
        <f t="shared" si="159"/>
        <v>9.9014006459541974</v>
      </c>
      <c r="CR82" s="41">
        <f t="shared" si="159"/>
        <v>9.9014006459541974</v>
      </c>
      <c r="CS82" s="41">
        <f t="shared" si="159"/>
        <v>9.9014006459541974</v>
      </c>
      <c r="CT82" s="41">
        <f t="shared" si="159"/>
        <v>9.9014006459541974</v>
      </c>
      <c r="CU82" s="41">
        <f t="shared" si="160"/>
        <v>9.9014006459541974</v>
      </c>
      <c r="CV82" s="41">
        <f t="shared" si="160"/>
        <v>9.9014006459541974</v>
      </c>
      <c r="CW82" s="41">
        <f t="shared" si="160"/>
        <v>9.9014006459541974</v>
      </c>
      <c r="CX82" s="41">
        <f t="shared" si="160"/>
        <v>9.9014006459541974</v>
      </c>
      <c r="CY82" s="41">
        <f t="shared" si="160"/>
        <v>9.9014006459541974</v>
      </c>
      <c r="CZ82" s="41">
        <f t="shared" si="160"/>
        <v>9.9014006459541974</v>
      </c>
      <c r="DA82" s="42">
        <f t="shared" si="160"/>
        <v>9.9014006459541974</v>
      </c>
    </row>
    <row r="83" spans="2:105" x14ac:dyDescent="0.25">
      <c r="B83" s="39">
        <v>77</v>
      </c>
      <c r="C83" s="40">
        <f t="shared" si="106"/>
        <v>6.9999152542372887</v>
      </c>
      <c r="D83" s="41">
        <f t="shared" si="147"/>
        <v>6.9999152542372869</v>
      </c>
      <c r="E83" s="41">
        <f t="shared" si="107"/>
        <v>6.9999152542372878</v>
      </c>
      <c r="F83" s="41">
        <f t="shared" si="108"/>
        <v>6.9999152542372878</v>
      </c>
      <c r="G83" s="41">
        <f t="shared" si="109"/>
        <v>6.9999152542372869</v>
      </c>
      <c r="H83" s="41">
        <f t="shared" si="110"/>
        <v>6.9999152542372878</v>
      </c>
      <c r="I83" s="41">
        <f t="shared" si="111"/>
        <v>6.9999152542372869</v>
      </c>
      <c r="J83" s="41">
        <f t="shared" si="112"/>
        <v>6.9999152542372869</v>
      </c>
      <c r="K83" s="41">
        <f t="shared" si="113"/>
        <v>6.9999152542372887</v>
      </c>
      <c r="L83" s="41">
        <f t="shared" si="114"/>
        <v>6.9999152542372869</v>
      </c>
      <c r="M83" s="41">
        <f t="shared" si="115"/>
        <v>6.9999152542372878</v>
      </c>
      <c r="N83" s="41">
        <f t="shared" si="116"/>
        <v>6.9999152542372869</v>
      </c>
      <c r="O83" s="41">
        <f t="shared" si="117"/>
        <v>6.9999152542372878</v>
      </c>
      <c r="P83" s="41">
        <f t="shared" si="118"/>
        <v>6.9999152542372869</v>
      </c>
      <c r="Q83" s="41">
        <f t="shared" si="119"/>
        <v>6.9999152542372887</v>
      </c>
      <c r="R83" s="41">
        <f t="shared" si="120"/>
        <v>6.9999152542372878</v>
      </c>
      <c r="S83" s="41">
        <f t="shared" si="121"/>
        <v>6.9999152542372878</v>
      </c>
      <c r="T83" s="42">
        <f t="shared" si="122"/>
        <v>6.9999152542372887</v>
      </c>
      <c r="V83" s="39">
        <v>77</v>
      </c>
      <c r="W83" s="40">
        <f t="shared" si="123"/>
        <v>17.758536207831323</v>
      </c>
      <c r="X83" s="41">
        <f t="shared" si="124"/>
        <v>17.547125062499997</v>
      </c>
      <c r="Y83" s="41">
        <f t="shared" si="125"/>
        <v>17.340688297058822</v>
      </c>
      <c r="Z83" s="41">
        <f t="shared" si="126"/>
        <v>17.139052386627906</v>
      </c>
      <c r="AA83" s="41">
        <f t="shared" si="127"/>
        <v>16.942051784482757</v>
      </c>
      <c r="AB83" s="41">
        <f t="shared" si="128"/>
        <v>16.749528468749997</v>
      </c>
      <c r="AC83" s="41">
        <f t="shared" si="129"/>
        <v>16.561331519662918</v>
      </c>
      <c r="AD83" s="41">
        <f t="shared" si="130"/>
        <v>16.377316724999996</v>
      </c>
      <c r="AE83" s="41">
        <f t="shared" si="131"/>
        <v>16.197346211538459</v>
      </c>
      <c r="AF83" s="41">
        <f t="shared" si="132"/>
        <v>16.021288100543472</v>
      </c>
      <c r="AG83" s="41">
        <f t="shared" si="133"/>
        <v>15.849016185483871</v>
      </c>
      <c r="AH83" s="41">
        <f t="shared" si="134"/>
        <v>15.680409630319147</v>
      </c>
      <c r="AI83" s="41">
        <f t="shared" si="135"/>
        <v>15.515352686842103</v>
      </c>
      <c r="AJ83" s="41">
        <f t="shared" si="136"/>
        <v>15.353734429687496</v>
      </c>
      <c r="AK83" s="41">
        <f t="shared" si="137"/>
        <v>15.195448507731959</v>
      </c>
      <c r="AL83" s="41">
        <f t="shared" si="138"/>
        <v>15.040392910714283</v>
      </c>
      <c r="AM83" s="41">
        <f t="shared" si="139"/>
        <v>14.888469749999999</v>
      </c>
      <c r="AN83" s="42">
        <f t="shared" si="140"/>
        <v>14.739585052499997</v>
      </c>
      <c r="AR83" s="39">
        <v>77</v>
      </c>
      <c r="AS83" s="40">
        <f t="shared" si="155"/>
        <v>0.56179732313575514</v>
      </c>
      <c r="AT83" s="41">
        <f t="shared" si="155"/>
        <v>0.56856596558317396</v>
      </c>
      <c r="AU83" s="41">
        <f t="shared" si="155"/>
        <v>0.57533460803059266</v>
      </c>
      <c r="AV83" s="41">
        <f t="shared" si="155"/>
        <v>0.58210325047801137</v>
      </c>
      <c r="AW83" s="41">
        <f t="shared" si="155"/>
        <v>0.58887189292543018</v>
      </c>
      <c r="AX83" s="41">
        <f t="shared" si="155"/>
        <v>0.59564053537284889</v>
      </c>
      <c r="AY83" s="41">
        <f t="shared" si="155"/>
        <v>0.6024091778202677</v>
      </c>
      <c r="AZ83" s="41">
        <f t="shared" si="155"/>
        <v>0.60917782026768641</v>
      </c>
      <c r="BA83" s="41">
        <f t="shared" si="155"/>
        <v>0.61594646271510511</v>
      </c>
      <c r="BB83" s="41">
        <f t="shared" si="155"/>
        <v>0.62271510516252393</v>
      </c>
      <c r="BC83" s="41">
        <f t="shared" si="156"/>
        <v>0.62948374760994252</v>
      </c>
      <c r="BD83" s="41">
        <f t="shared" si="156"/>
        <v>0.63625239005736134</v>
      </c>
      <c r="BE83" s="41">
        <f t="shared" si="156"/>
        <v>0.64302103250478004</v>
      </c>
      <c r="BF83" s="41">
        <f t="shared" si="156"/>
        <v>0.64978967495219886</v>
      </c>
      <c r="BG83" s="41">
        <f t="shared" si="156"/>
        <v>0.65655831739961745</v>
      </c>
      <c r="BH83" s="41">
        <f t="shared" si="156"/>
        <v>0.66332695984703627</v>
      </c>
      <c r="BI83" s="41">
        <f t="shared" si="156"/>
        <v>0.67009560229445497</v>
      </c>
      <c r="BJ83" s="42">
        <f t="shared" si="156"/>
        <v>0.67686424474187379</v>
      </c>
      <c r="BO83" s="39">
        <v>77</v>
      </c>
      <c r="BP83" s="40">
        <f t="shared" si="157"/>
        <v>3.9325336520076477</v>
      </c>
      <c r="BQ83" s="41">
        <f t="shared" si="157"/>
        <v>3.9799135755258117</v>
      </c>
      <c r="BR83" s="41">
        <f t="shared" si="157"/>
        <v>4.0272934990439762</v>
      </c>
      <c r="BS83" s="41">
        <f t="shared" si="157"/>
        <v>4.0746734225621406</v>
      </c>
      <c r="BT83" s="41">
        <f t="shared" si="157"/>
        <v>4.122053346080305</v>
      </c>
      <c r="BU83" s="41">
        <f t="shared" si="157"/>
        <v>4.1694332695984695</v>
      </c>
      <c r="BV83" s="41">
        <f t="shared" si="157"/>
        <v>4.2168131931166339</v>
      </c>
      <c r="BW83" s="41">
        <f t="shared" si="157"/>
        <v>4.2641931166347984</v>
      </c>
      <c r="BX83" s="41">
        <f t="shared" si="157"/>
        <v>4.3115730401529637</v>
      </c>
      <c r="BY83" s="41">
        <f t="shared" si="157"/>
        <v>4.3589529636711273</v>
      </c>
      <c r="BZ83" s="41">
        <f t="shared" si="158"/>
        <v>4.4063328871892917</v>
      </c>
      <c r="CA83" s="41">
        <f t="shared" si="158"/>
        <v>4.4537128107074562</v>
      </c>
      <c r="CB83" s="41">
        <f t="shared" si="158"/>
        <v>4.5010927342256206</v>
      </c>
      <c r="CC83" s="41">
        <f t="shared" si="158"/>
        <v>4.5484726577437851</v>
      </c>
      <c r="CD83" s="41">
        <f t="shared" si="158"/>
        <v>4.5958525812619495</v>
      </c>
      <c r="CE83" s="41">
        <f t="shared" si="158"/>
        <v>4.643232504780114</v>
      </c>
      <c r="CF83" s="41">
        <f t="shared" si="158"/>
        <v>4.6906124282982784</v>
      </c>
      <c r="CG83" s="42">
        <f t="shared" si="158"/>
        <v>4.7379923518164437</v>
      </c>
      <c r="CI83" s="39">
        <v>77</v>
      </c>
      <c r="CJ83" s="40">
        <f t="shared" si="154"/>
        <v>9.9766981043690226</v>
      </c>
      <c r="CK83" s="41">
        <f t="shared" si="159"/>
        <v>9.9766981043690226</v>
      </c>
      <c r="CL83" s="41">
        <f t="shared" si="159"/>
        <v>9.9766981043690226</v>
      </c>
      <c r="CM83" s="41">
        <f t="shared" si="159"/>
        <v>9.9766981043690226</v>
      </c>
      <c r="CN83" s="41">
        <f t="shared" si="159"/>
        <v>9.9766981043690226</v>
      </c>
      <c r="CO83" s="41">
        <f t="shared" si="159"/>
        <v>9.9766981043690226</v>
      </c>
      <c r="CP83" s="41">
        <f t="shared" si="159"/>
        <v>9.9766981043690226</v>
      </c>
      <c r="CQ83" s="41">
        <f t="shared" si="159"/>
        <v>9.9766981043690226</v>
      </c>
      <c r="CR83" s="41">
        <f t="shared" si="159"/>
        <v>9.9766981043690226</v>
      </c>
      <c r="CS83" s="41">
        <f t="shared" si="159"/>
        <v>9.9766981043690226</v>
      </c>
      <c r="CT83" s="41">
        <f t="shared" si="159"/>
        <v>9.9766981043690226</v>
      </c>
      <c r="CU83" s="41">
        <f t="shared" si="160"/>
        <v>9.9766981043690226</v>
      </c>
      <c r="CV83" s="41">
        <f t="shared" si="160"/>
        <v>9.9766981043690226</v>
      </c>
      <c r="CW83" s="41">
        <f t="shared" si="160"/>
        <v>9.9766981043690226</v>
      </c>
      <c r="CX83" s="41">
        <f t="shared" si="160"/>
        <v>9.9766981043690226</v>
      </c>
      <c r="CY83" s="41">
        <f t="shared" si="160"/>
        <v>9.9766981043690226</v>
      </c>
      <c r="CZ83" s="41">
        <f t="shared" si="160"/>
        <v>9.9766981043690226</v>
      </c>
      <c r="DA83" s="42">
        <f t="shared" si="160"/>
        <v>9.9766981043690226</v>
      </c>
    </row>
    <row r="84" spans="2:105" x14ac:dyDescent="0.25">
      <c r="B84" s="39">
        <v>78</v>
      </c>
      <c r="C84" s="40">
        <f t="shared" si="106"/>
        <v>6.9605898876404479</v>
      </c>
      <c r="D84" s="41">
        <f t="shared" si="147"/>
        <v>6.9605898876404497</v>
      </c>
      <c r="E84" s="41">
        <f t="shared" si="107"/>
        <v>6.9605898876404506</v>
      </c>
      <c r="F84" s="41">
        <f t="shared" si="108"/>
        <v>6.9605898876404479</v>
      </c>
      <c r="G84" s="41">
        <f t="shared" si="109"/>
        <v>6.9605898876404488</v>
      </c>
      <c r="H84" s="41">
        <f t="shared" si="110"/>
        <v>6.9605898876404497</v>
      </c>
      <c r="I84" s="41">
        <f t="shared" si="111"/>
        <v>6.9605898876404488</v>
      </c>
      <c r="J84" s="41">
        <f t="shared" si="112"/>
        <v>6.9605898876404479</v>
      </c>
      <c r="K84" s="41">
        <f t="shared" si="113"/>
        <v>6.9605898876404479</v>
      </c>
      <c r="L84" s="41">
        <f t="shared" si="114"/>
        <v>6.9605898876404488</v>
      </c>
      <c r="M84" s="41">
        <f t="shared" si="115"/>
        <v>6.9605898876404479</v>
      </c>
      <c r="N84" s="41">
        <f t="shared" si="116"/>
        <v>6.9605898876404497</v>
      </c>
      <c r="O84" s="41">
        <f t="shared" si="117"/>
        <v>6.9605898876404488</v>
      </c>
      <c r="P84" s="41">
        <f t="shared" si="118"/>
        <v>6.9605898876404497</v>
      </c>
      <c r="Q84" s="41">
        <f t="shared" si="119"/>
        <v>6.9605898876404488</v>
      </c>
      <c r="R84" s="41">
        <f t="shared" si="120"/>
        <v>6.9605898876404488</v>
      </c>
      <c r="S84" s="41">
        <f t="shared" si="121"/>
        <v>6.9605898876404488</v>
      </c>
      <c r="T84" s="42">
        <f t="shared" si="122"/>
        <v>6.9605898876404488</v>
      </c>
      <c r="V84" s="39">
        <v>78</v>
      </c>
      <c r="W84" s="40">
        <f t="shared" si="123"/>
        <v>17.758536207831323</v>
      </c>
      <c r="X84" s="41">
        <f t="shared" si="124"/>
        <v>17.547125062500001</v>
      </c>
      <c r="Y84" s="41">
        <f t="shared" si="125"/>
        <v>17.340688297058826</v>
      </c>
      <c r="Z84" s="41">
        <f t="shared" si="126"/>
        <v>17.139052386627906</v>
      </c>
      <c r="AA84" s="41">
        <f t="shared" si="127"/>
        <v>16.942051784482757</v>
      </c>
      <c r="AB84" s="41">
        <f t="shared" si="128"/>
        <v>16.74952846875</v>
      </c>
      <c r="AC84" s="41">
        <f t="shared" si="129"/>
        <v>16.561331519662922</v>
      </c>
      <c r="AD84" s="41">
        <f t="shared" si="130"/>
        <v>16.377316724999996</v>
      </c>
      <c r="AE84" s="41">
        <f t="shared" si="131"/>
        <v>16.197346211538459</v>
      </c>
      <c r="AF84" s="41">
        <f t="shared" si="132"/>
        <v>16.021288100543476</v>
      </c>
      <c r="AG84" s="41">
        <f t="shared" si="133"/>
        <v>15.849016185483871</v>
      </c>
      <c r="AH84" s="41">
        <f t="shared" si="134"/>
        <v>15.680409630319149</v>
      </c>
      <c r="AI84" s="41">
        <f t="shared" si="135"/>
        <v>15.515352686842107</v>
      </c>
      <c r="AJ84" s="41">
        <f t="shared" si="136"/>
        <v>15.353734429687499</v>
      </c>
      <c r="AK84" s="41">
        <f t="shared" si="137"/>
        <v>15.195448507731959</v>
      </c>
      <c r="AL84" s="41">
        <f t="shared" si="138"/>
        <v>15.040392910714287</v>
      </c>
      <c r="AM84" s="41">
        <f t="shared" si="139"/>
        <v>14.888469750000001</v>
      </c>
      <c r="AN84" s="42">
        <f t="shared" si="140"/>
        <v>14.739585052499999</v>
      </c>
      <c r="AR84" s="39">
        <v>78</v>
      </c>
      <c r="AS84" s="40">
        <f t="shared" si="155"/>
        <v>0.56605363984674339</v>
      </c>
      <c r="AT84" s="41">
        <f t="shared" si="155"/>
        <v>0.57287356321839078</v>
      </c>
      <c r="AU84" s="41">
        <f t="shared" si="155"/>
        <v>0.57969348659003828</v>
      </c>
      <c r="AV84" s="41">
        <f t="shared" si="155"/>
        <v>0.58651340996168588</v>
      </c>
      <c r="AW84" s="41">
        <f t="shared" si="155"/>
        <v>0.59333333333333338</v>
      </c>
      <c r="AX84" s="41">
        <f t="shared" si="155"/>
        <v>0.60015325670498088</v>
      </c>
      <c r="AY84" s="41">
        <f t="shared" si="155"/>
        <v>0.60697318007662837</v>
      </c>
      <c r="AZ84" s="41">
        <f t="shared" si="155"/>
        <v>0.61379310344827598</v>
      </c>
      <c r="BA84" s="41">
        <f t="shared" si="155"/>
        <v>0.62061302681992347</v>
      </c>
      <c r="BB84" s="41">
        <f t="shared" si="155"/>
        <v>0.62743295019157097</v>
      </c>
      <c r="BC84" s="41">
        <f t="shared" si="156"/>
        <v>0.63425287356321847</v>
      </c>
      <c r="BD84" s="41">
        <f t="shared" si="156"/>
        <v>0.64107279693486596</v>
      </c>
      <c r="BE84" s="41">
        <f t="shared" si="156"/>
        <v>0.64789272030651335</v>
      </c>
      <c r="BF84" s="41">
        <f t="shared" si="156"/>
        <v>0.65471264367816095</v>
      </c>
      <c r="BG84" s="41">
        <f t="shared" si="156"/>
        <v>0.66153256704980845</v>
      </c>
      <c r="BH84" s="41">
        <f t="shared" si="156"/>
        <v>0.66835249042145595</v>
      </c>
      <c r="BI84" s="41">
        <f t="shared" si="156"/>
        <v>0.67517241379310344</v>
      </c>
      <c r="BJ84" s="42">
        <f t="shared" si="156"/>
        <v>0.68199233716475105</v>
      </c>
      <c r="BO84" s="39">
        <v>78</v>
      </c>
      <c r="BP84" s="40">
        <f t="shared" si="157"/>
        <v>3.9400672413793103</v>
      </c>
      <c r="BQ84" s="41">
        <f t="shared" si="157"/>
        <v>3.9875379310344825</v>
      </c>
      <c r="BR84" s="41">
        <f t="shared" si="157"/>
        <v>4.0350086206896556</v>
      </c>
      <c r="BS84" s="41">
        <f t="shared" si="157"/>
        <v>4.0824793103448274</v>
      </c>
      <c r="BT84" s="41">
        <f t="shared" si="157"/>
        <v>4.12995</v>
      </c>
      <c r="BU84" s="41">
        <f t="shared" si="157"/>
        <v>4.1774206896551727</v>
      </c>
      <c r="BV84" s="41">
        <f t="shared" si="157"/>
        <v>4.2248913793103444</v>
      </c>
      <c r="BW84" s="41">
        <f t="shared" si="157"/>
        <v>4.2723620689655171</v>
      </c>
      <c r="BX84" s="41">
        <f t="shared" si="157"/>
        <v>4.3198327586206897</v>
      </c>
      <c r="BY84" s="41">
        <f t="shared" si="157"/>
        <v>4.3673034482758624</v>
      </c>
      <c r="BZ84" s="41">
        <f t="shared" si="158"/>
        <v>4.4147741379310341</v>
      </c>
      <c r="CA84" s="41">
        <f t="shared" si="158"/>
        <v>4.4622448275862077</v>
      </c>
      <c r="CB84" s="41">
        <f t="shared" si="158"/>
        <v>4.5097155172413785</v>
      </c>
      <c r="CC84" s="41">
        <f t="shared" si="158"/>
        <v>4.5571862068965521</v>
      </c>
      <c r="CD84" s="41">
        <f t="shared" si="158"/>
        <v>4.6046568965517238</v>
      </c>
      <c r="CE84" s="41">
        <f t="shared" si="158"/>
        <v>4.6521275862068965</v>
      </c>
      <c r="CF84" s="41">
        <f t="shared" si="158"/>
        <v>4.6995982758620682</v>
      </c>
      <c r="CG84" s="42">
        <f t="shared" si="158"/>
        <v>4.7470689655172418</v>
      </c>
      <c r="CI84" s="39">
        <v>78</v>
      </c>
      <c r="CJ84" s="40">
        <f t="shared" si="154"/>
        <v>10.052284058793104</v>
      </c>
      <c r="CK84" s="41">
        <f t="shared" si="159"/>
        <v>10.052284058793104</v>
      </c>
      <c r="CL84" s="41">
        <f t="shared" si="159"/>
        <v>10.052284058793104</v>
      </c>
      <c r="CM84" s="41">
        <f t="shared" si="159"/>
        <v>10.052284058793104</v>
      </c>
      <c r="CN84" s="41">
        <f t="shared" si="159"/>
        <v>10.052284058793104</v>
      </c>
      <c r="CO84" s="41">
        <f t="shared" si="159"/>
        <v>10.052284058793104</v>
      </c>
      <c r="CP84" s="41">
        <f t="shared" si="159"/>
        <v>10.052284058793104</v>
      </c>
      <c r="CQ84" s="41">
        <f t="shared" si="159"/>
        <v>10.052284058793104</v>
      </c>
      <c r="CR84" s="41">
        <f t="shared" si="159"/>
        <v>10.052284058793104</v>
      </c>
      <c r="CS84" s="41">
        <f t="shared" si="159"/>
        <v>10.052284058793104</v>
      </c>
      <c r="CT84" s="41">
        <f t="shared" si="159"/>
        <v>10.052284058793104</v>
      </c>
      <c r="CU84" s="41">
        <f t="shared" si="160"/>
        <v>10.052284058793104</v>
      </c>
      <c r="CV84" s="41">
        <f t="shared" si="160"/>
        <v>10.052284058793104</v>
      </c>
      <c r="CW84" s="41">
        <f t="shared" si="160"/>
        <v>10.052284058793104</v>
      </c>
      <c r="CX84" s="41">
        <f t="shared" si="160"/>
        <v>10.052284058793104</v>
      </c>
      <c r="CY84" s="41">
        <f t="shared" si="160"/>
        <v>10.052284058793104</v>
      </c>
      <c r="CZ84" s="41">
        <f t="shared" si="160"/>
        <v>10.052284058793104</v>
      </c>
      <c r="DA84" s="42">
        <f t="shared" si="160"/>
        <v>10.052284058793104</v>
      </c>
    </row>
    <row r="85" spans="2:105" x14ac:dyDescent="0.25">
      <c r="B85" s="39">
        <v>79</v>
      </c>
      <c r="C85" s="40">
        <f t="shared" si="106"/>
        <v>6.9217039106145242</v>
      </c>
      <c r="D85" s="41">
        <f t="shared" si="147"/>
        <v>6.9217039106145242</v>
      </c>
      <c r="E85" s="41">
        <f t="shared" si="107"/>
        <v>6.9217039106145251</v>
      </c>
      <c r="F85" s="41">
        <f t="shared" si="108"/>
        <v>6.9217039106145251</v>
      </c>
      <c r="G85" s="41">
        <f t="shared" si="109"/>
        <v>6.9217039106145251</v>
      </c>
      <c r="H85" s="41">
        <f t="shared" si="110"/>
        <v>6.9217039106145251</v>
      </c>
      <c r="I85" s="41">
        <f t="shared" si="111"/>
        <v>6.9217039106145251</v>
      </c>
      <c r="J85" s="41">
        <f t="shared" si="112"/>
        <v>6.9217039106145242</v>
      </c>
      <c r="K85" s="41">
        <f t="shared" si="113"/>
        <v>6.9217039106145251</v>
      </c>
      <c r="L85" s="41">
        <f t="shared" si="114"/>
        <v>6.9217039106145242</v>
      </c>
      <c r="M85" s="41">
        <f t="shared" si="115"/>
        <v>6.9217039106145242</v>
      </c>
      <c r="N85" s="41">
        <f t="shared" si="116"/>
        <v>6.9217039106145259</v>
      </c>
      <c r="O85" s="41">
        <f t="shared" si="117"/>
        <v>6.9217039106145251</v>
      </c>
      <c r="P85" s="41">
        <f t="shared" si="118"/>
        <v>6.9217039106145251</v>
      </c>
      <c r="Q85" s="41">
        <f t="shared" si="119"/>
        <v>6.9217039106145251</v>
      </c>
      <c r="R85" s="41">
        <f t="shared" si="120"/>
        <v>6.9217039106145251</v>
      </c>
      <c r="S85" s="41">
        <f t="shared" si="121"/>
        <v>6.9217039106145251</v>
      </c>
      <c r="T85" s="42">
        <f t="shared" si="122"/>
        <v>6.9217039106145251</v>
      </c>
      <c r="V85" s="39">
        <v>79</v>
      </c>
      <c r="W85" s="40">
        <f t="shared" si="123"/>
        <v>17.758536207831327</v>
      </c>
      <c r="X85" s="41">
        <f t="shared" si="124"/>
        <v>17.547125062500005</v>
      </c>
      <c r="Y85" s="41">
        <f t="shared" si="125"/>
        <v>17.340688297058826</v>
      </c>
      <c r="Z85" s="41">
        <f t="shared" si="126"/>
        <v>17.13905238662791</v>
      </c>
      <c r="AA85" s="41">
        <f t="shared" si="127"/>
        <v>16.942051784482761</v>
      </c>
      <c r="AB85" s="41">
        <f t="shared" si="128"/>
        <v>16.749528468750004</v>
      </c>
      <c r="AC85" s="41">
        <f t="shared" si="129"/>
        <v>16.561331519662925</v>
      </c>
      <c r="AD85" s="41">
        <f t="shared" si="130"/>
        <v>16.377316725000004</v>
      </c>
      <c r="AE85" s="41">
        <f t="shared" si="131"/>
        <v>16.197346211538466</v>
      </c>
      <c r="AF85" s="41">
        <f t="shared" si="132"/>
        <v>16.02128810054348</v>
      </c>
      <c r="AG85" s="41">
        <f t="shared" si="133"/>
        <v>15.849016185483874</v>
      </c>
      <c r="AH85" s="41">
        <f t="shared" si="134"/>
        <v>15.680409630319152</v>
      </c>
      <c r="AI85" s="41">
        <f t="shared" si="135"/>
        <v>15.515352686842109</v>
      </c>
      <c r="AJ85" s="41">
        <f t="shared" si="136"/>
        <v>15.353734429687504</v>
      </c>
      <c r="AK85" s="41">
        <f t="shared" si="137"/>
        <v>15.19544850773196</v>
      </c>
      <c r="AL85" s="41">
        <f t="shared" si="138"/>
        <v>15.040392910714289</v>
      </c>
      <c r="AM85" s="41">
        <f t="shared" si="139"/>
        <v>14.888469750000002</v>
      </c>
      <c r="AN85" s="42">
        <f t="shared" si="140"/>
        <v>14.739585052500003</v>
      </c>
      <c r="AR85" s="39">
        <v>79</v>
      </c>
      <c r="AS85" s="40">
        <f t="shared" si="155"/>
        <v>0.5703262955854127</v>
      </c>
      <c r="AT85" s="41">
        <f t="shared" si="155"/>
        <v>0.57719769673704413</v>
      </c>
      <c r="AU85" s="41">
        <f t="shared" si="155"/>
        <v>0.58406909788867567</v>
      </c>
      <c r="AV85" s="41">
        <f t="shared" si="155"/>
        <v>0.5909404990403071</v>
      </c>
      <c r="AW85" s="41">
        <f t="shared" si="155"/>
        <v>0.59781190019193864</v>
      </c>
      <c r="AX85" s="41">
        <f t="shared" si="155"/>
        <v>0.60468330134357007</v>
      </c>
      <c r="AY85" s="41">
        <f t="shared" si="155"/>
        <v>0.6115547024952015</v>
      </c>
      <c r="AZ85" s="41">
        <f t="shared" si="155"/>
        <v>0.61842610364683304</v>
      </c>
      <c r="BA85" s="41">
        <f t="shared" si="155"/>
        <v>0.62529750479846447</v>
      </c>
      <c r="BB85" s="41">
        <f t="shared" si="155"/>
        <v>0.63216890595009601</v>
      </c>
      <c r="BC85" s="41">
        <f t="shared" si="156"/>
        <v>0.63904030710172743</v>
      </c>
      <c r="BD85" s="41">
        <f t="shared" si="156"/>
        <v>0.64591170825335886</v>
      </c>
      <c r="BE85" s="41">
        <f t="shared" si="156"/>
        <v>0.6527831094049904</v>
      </c>
      <c r="BF85" s="41">
        <f t="shared" si="156"/>
        <v>0.65965451055662183</v>
      </c>
      <c r="BG85" s="41">
        <f t="shared" si="156"/>
        <v>0.66652591170825337</v>
      </c>
      <c r="BH85" s="41">
        <f t="shared" si="156"/>
        <v>0.6733973128598848</v>
      </c>
      <c r="BI85" s="41">
        <f t="shared" si="156"/>
        <v>0.68026871401151634</v>
      </c>
      <c r="BJ85" s="42">
        <f t="shared" si="156"/>
        <v>0.68714011516314777</v>
      </c>
      <c r="BO85" s="39">
        <v>79</v>
      </c>
      <c r="BP85" s="40">
        <f t="shared" si="157"/>
        <v>3.9476297504798463</v>
      </c>
      <c r="BQ85" s="41">
        <f t="shared" si="157"/>
        <v>3.9951915547024948</v>
      </c>
      <c r="BR85" s="41">
        <f t="shared" si="157"/>
        <v>4.0427533589251441</v>
      </c>
      <c r="BS85" s="41">
        <f t="shared" si="157"/>
        <v>4.0903151631477925</v>
      </c>
      <c r="BT85" s="41">
        <f t="shared" si="157"/>
        <v>4.1378769673704419</v>
      </c>
      <c r="BU85" s="41">
        <f t="shared" si="157"/>
        <v>4.1854387715930903</v>
      </c>
      <c r="BV85" s="41">
        <f t="shared" si="157"/>
        <v>4.2330005758157387</v>
      </c>
      <c r="BW85" s="41">
        <f t="shared" si="157"/>
        <v>4.2805623800383872</v>
      </c>
      <c r="BX85" s="41">
        <f t="shared" si="157"/>
        <v>4.3281241842610365</v>
      </c>
      <c r="BY85" s="41">
        <f t="shared" si="157"/>
        <v>4.375685988483685</v>
      </c>
      <c r="BZ85" s="41">
        <f t="shared" si="158"/>
        <v>4.4232477927063334</v>
      </c>
      <c r="CA85" s="41">
        <f t="shared" si="158"/>
        <v>4.4708095969289827</v>
      </c>
      <c r="CB85" s="41">
        <f t="shared" si="158"/>
        <v>4.5183714011516312</v>
      </c>
      <c r="CC85" s="41">
        <f t="shared" si="158"/>
        <v>4.5659332053742796</v>
      </c>
      <c r="CD85" s="41">
        <f t="shared" si="158"/>
        <v>4.6134950095969289</v>
      </c>
      <c r="CE85" s="41">
        <f t="shared" si="158"/>
        <v>4.6610568138195774</v>
      </c>
      <c r="CF85" s="41">
        <f t="shared" si="158"/>
        <v>4.7086186180422267</v>
      </c>
      <c r="CG85" s="42">
        <f t="shared" si="158"/>
        <v>4.7561804222648751</v>
      </c>
      <c r="CI85" s="39">
        <v>79</v>
      </c>
      <c r="CJ85" s="40">
        <f t="shared" si="154"/>
        <v>10.128160170431864</v>
      </c>
      <c r="CK85" s="41">
        <f t="shared" si="159"/>
        <v>10.128160170431864</v>
      </c>
      <c r="CL85" s="41">
        <f t="shared" si="159"/>
        <v>10.128160170431864</v>
      </c>
      <c r="CM85" s="41">
        <f t="shared" si="159"/>
        <v>10.128160170431864</v>
      </c>
      <c r="CN85" s="41">
        <f t="shared" si="159"/>
        <v>10.128160170431864</v>
      </c>
      <c r="CO85" s="41">
        <f t="shared" si="159"/>
        <v>10.128160170431864</v>
      </c>
      <c r="CP85" s="41">
        <f t="shared" si="159"/>
        <v>10.128160170431864</v>
      </c>
      <c r="CQ85" s="41">
        <f t="shared" si="159"/>
        <v>10.128160170431864</v>
      </c>
      <c r="CR85" s="41">
        <f t="shared" si="159"/>
        <v>10.128160170431864</v>
      </c>
      <c r="CS85" s="41">
        <f t="shared" si="159"/>
        <v>10.128160170431864</v>
      </c>
      <c r="CT85" s="41">
        <f t="shared" si="159"/>
        <v>10.128160170431864</v>
      </c>
      <c r="CU85" s="41">
        <f t="shared" si="160"/>
        <v>10.128160170431864</v>
      </c>
      <c r="CV85" s="41">
        <f t="shared" si="160"/>
        <v>10.128160170431864</v>
      </c>
      <c r="CW85" s="41">
        <f t="shared" si="160"/>
        <v>10.128160170431864</v>
      </c>
      <c r="CX85" s="41">
        <f t="shared" si="160"/>
        <v>10.128160170431864</v>
      </c>
      <c r="CY85" s="41">
        <f t="shared" si="160"/>
        <v>10.128160170431864</v>
      </c>
      <c r="CZ85" s="41">
        <f t="shared" si="160"/>
        <v>10.128160170431864</v>
      </c>
      <c r="DA85" s="42">
        <f t="shared" si="160"/>
        <v>10.128160170431864</v>
      </c>
    </row>
    <row r="86" spans="2:105" x14ac:dyDescent="0.25">
      <c r="B86" s="39">
        <v>80</v>
      </c>
      <c r="C86" s="40">
        <f t="shared" si="106"/>
        <v>6.8832499999999994</v>
      </c>
      <c r="D86" s="41">
        <f t="shared" si="147"/>
        <v>6.8832499999999985</v>
      </c>
      <c r="E86" s="41">
        <f t="shared" si="107"/>
        <v>6.8832499999999994</v>
      </c>
      <c r="F86" s="41">
        <f t="shared" si="108"/>
        <v>6.8832499999999985</v>
      </c>
      <c r="G86" s="41">
        <f t="shared" si="109"/>
        <v>6.8832499999999994</v>
      </c>
      <c r="H86" s="41">
        <f t="shared" si="110"/>
        <v>6.8832499999999985</v>
      </c>
      <c r="I86" s="41">
        <f t="shared" si="111"/>
        <v>6.8832499999999994</v>
      </c>
      <c r="J86" s="41">
        <f t="shared" si="112"/>
        <v>6.8832499999999994</v>
      </c>
      <c r="K86" s="41">
        <f t="shared" si="113"/>
        <v>6.8832500000000003</v>
      </c>
      <c r="L86" s="41">
        <f t="shared" si="114"/>
        <v>6.8832499999999994</v>
      </c>
      <c r="M86" s="41">
        <f t="shared" si="115"/>
        <v>6.8832499999999985</v>
      </c>
      <c r="N86" s="41">
        <f t="shared" si="116"/>
        <v>6.8832499999999994</v>
      </c>
      <c r="O86" s="41">
        <f t="shared" si="117"/>
        <v>6.8832500000000003</v>
      </c>
      <c r="P86" s="41">
        <f t="shared" si="118"/>
        <v>6.8832500000000003</v>
      </c>
      <c r="Q86" s="41">
        <f t="shared" si="119"/>
        <v>6.8832499999999985</v>
      </c>
      <c r="R86" s="41">
        <f t="shared" si="120"/>
        <v>6.8832499999999994</v>
      </c>
      <c r="S86" s="41">
        <f t="shared" si="121"/>
        <v>6.8832499999999985</v>
      </c>
      <c r="T86" s="42">
        <f t="shared" si="122"/>
        <v>6.8832499999999994</v>
      </c>
      <c r="V86" s="39">
        <v>80</v>
      </c>
      <c r="W86" s="40">
        <f t="shared" si="123"/>
        <v>17.758536207831327</v>
      </c>
      <c r="X86" s="41">
        <f t="shared" si="124"/>
        <v>17.547125062500001</v>
      </c>
      <c r="Y86" s="41">
        <f t="shared" si="125"/>
        <v>17.340688297058826</v>
      </c>
      <c r="Z86" s="41">
        <f t="shared" si="126"/>
        <v>17.13905238662791</v>
      </c>
      <c r="AA86" s="41">
        <f t="shared" si="127"/>
        <v>16.942051784482761</v>
      </c>
      <c r="AB86" s="41">
        <f t="shared" si="128"/>
        <v>16.749528468750004</v>
      </c>
      <c r="AC86" s="41">
        <f t="shared" si="129"/>
        <v>16.561331519662925</v>
      </c>
      <c r="AD86" s="41">
        <f t="shared" si="130"/>
        <v>16.377316725000004</v>
      </c>
      <c r="AE86" s="41">
        <f t="shared" si="131"/>
        <v>16.197346211538463</v>
      </c>
      <c r="AF86" s="41">
        <f t="shared" si="132"/>
        <v>16.02128810054348</v>
      </c>
      <c r="AG86" s="41">
        <f t="shared" si="133"/>
        <v>15.849016185483874</v>
      </c>
      <c r="AH86" s="41">
        <f t="shared" si="134"/>
        <v>15.680409630319152</v>
      </c>
      <c r="AI86" s="41">
        <f t="shared" si="135"/>
        <v>15.515352686842109</v>
      </c>
      <c r="AJ86" s="41">
        <f t="shared" si="136"/>
        <v>15.353734429687503</v>
      </c>
      <c r="AK86" s="41">
        <f t="shared" si="137"/>
        <v>15.195448507731962</v>
      </c>
      <c r="AL86" s="41">
        <f t="shared" si="138"/>
        <v>15.040392910714289</v>
      </c>
      <c r="AM86" s="41">
        <f t="shared" si="139"/>
        <v>14.888469750000002</v>
      </c>
      <c r="AN86" s="42">
        <f t="shared" si="140"/>
        <v>14.739585052500003</v>
      </c>
      <c r="AR86" s="39">
        <v>80</v>
      </c>
      <c r="AS86" s="40">
        <f t="shared" si="155"/>
        <v>0.57461538461538464</v>
      </c>
      <c r="AT86" s="41">
        <f t="shared" si="155"/>
        <v>0.58153846153846156</v>
      </c>
      <c r="AU86" s="41">
        <f t="shared" si="155"/>
        <v>0.58846153846153848</v>
      </c>
      <c r="AV86" s="41">
        <f t="shared" si="155"/>
        <v>0.5953846153846154</v>
      </c>
      <c r="AW86" s="41">
        <f t="shared" si="155"/>
        <v>0.60230769230769232</v>
      </c>
      <c r="AX86" s="41">
        <f t="shared" si="155"/>
        <v>0.60923076923076924</v>
      </c>
      <c r="AY86" s="41">
        <f t="shared" si="155"/>
        <v>0.61615384615384616</v>
      </c>
      <c r="AZ86" s="41">
        <f t="shared" si="155"/>
        <v>0.62307692307692308</v>
      </c>
      <c r="BA86" s="41">
        <f t="shared" si="155"/>
        <v>0.63</v>
      </c>
      <c r="BB86" s="41">
        <f t="shared" si="155"/>
        <v>0.63692307692307693</v>
      </c>
      <c r="BC86" s="41">
        <f t="shared" si="156"/>
        <v>0.64384615384615385</v>
      </c>
      <c r="BD86" s="41">
        <f t="shared" si="156"/>
        <v>0.65076923076923077</v>
      </c>
      <c r="BE86" s="41">
        <f t="shared" si="156"/>
        <v>0.65769230769230769</v>
      </c>
      <c r="BF86" s="41">
        <f t="shared" si="156"/>
        <v>0.66461538461538461</v>
      </c>
      <c r="BG86" s="41">
        <f t="shared" si="156"/>
        <v>0.67153846153846153</v>
      </c>
      <c r="BH86" s="41">
        <f t="shared" si="156"/>
        <v>0.67846153846153845</v>
      </c>
      <c r="BI86" s="41">
        <f t="shared" si="156"/>
        <v>0.68538461538461537</v>
      </c>
      <c r="BJ86" s="42">
        <f t="shared" si="156"/>
        <v>0.69230769230769229</v>
      </c>
      <c r="BO86" s="39">
        <v>80</v>
      </c>
      <c r="BP86" s="40">
        <f t="shared" si="157"/>
        <v>3.9552213461538459</v>
      </c>
      <c r="BQ86" s="41">
        <f t="shared" si="157"/>
        <v>4.0028746153846146</v>
      </c>
      <c r="BR86" s="41">
        <f t="shared" si="157"/>
        <v>4.0505278846153843</v>
      </c>
      <c r="BS86" s="41">
        <f t="shared" si="157"/>
        <v>4.098181153846153</v>
      </c>
      <c r="BT86" s="41">
        <f t="shared" si="157"/>
        <v>4.1458344230769226</v>
      </c>
      <c r="BU86" s="41">
        <f t="shared" si="157"/>
        <v>4.1934876923076914</v>
      </c>
      <c r="BV86" s="41">
        <f t="shared" si="157"/>
        <v>4.241140961538461</v>
      </c>
      <c r="BW86" s="41">
        <f t="shared" si="157"/>
        <v>4.2887942307692306</v>
      </c>
      <c r="BX86" s="41">
        <f t="shared" si="157"/>
        <v>4.3364475000000002</v>
      </c>
      <c r="BY86" s="41">
        <f t="shared" si="157"/>
        <v>4.384100769230769</v>
      </c>
      <c r="BZ86" s="41">
        <f t="shared" si="158"/>
        <v>4.4317540384615377</v>
      </c>
      <c r="CA86" s="41">
        <f t="shared" si="158"/>
        <v>4.4794073076923073</v>
      </c>
      <c r="CB86" s="41">
        <f t="shared" si="158"/>
        <v>4.527060576923077</v>
      </c>
      <c r="CC86" s="41">
        <f t="shared" si="158"/>
        <v>4.5747138461538466</v>
      </c>
      <c r="CD86" s="41">
        <f t="shared" si="158"/>
        <v>4.6223671153846144</v>
      </c>
      <c r="CE86" s="41">
        <f t="shared" si="158"/>
        <v>4.670020384615384</v>
      </c>
      <c r="CF86" s="41">
        <f t="shared" si="158"/>
        <v>4.7176736538461528</v>
      </c>
      <c r="CG86" s="42">
        <f t="shared" si="158"/>
        <v>4.7653269230769224</v>
      </c>
      <c r="CI86" s="39">
        <v>80</v>
      </c>
      <c r="CJ86" s="40">
        <f t="shared" si="154"/>
        <v>10.204328113269233</v>
      </c>
      <c r="CK86" s="41">
        <f t="shared" si="159"/>
        <v>10.204328113269233</v>
      </c>
      <c r="CL86" s="41">
        <f t="shared" si="159"/>
        <v>10.204328113269233</v>
      </c>
      <c r="CM86" s="41">
        <f t="shared" si="159"/>
        <v>10.204328113269233</v>
      </c>
      <c r="CN86" s="41">
        <f t="shared" si="159"/>
        <v>10.204328113269233</v>
      </c>
      <c r="CO86" s="41">
        <f t="shared" si="159"/>
        <v>10.204328113269233</v>
      </c>
      <c r="CP86" s="41">
        <f t="shared" si="159"/>
        <v>10.204328113269233</v>
      </c>
      <c r="CQ86" s="41">
        <f t="shared" si="159"/>
        <v>10.204328113269233</v>
      </c>
      <c r="CR86" s="41">
        <f t="shared" si="159"/>
        <v>10.204328113269233</v>
      </c>
      <c r="CS86" s="41">
        <f t="shared" si="159"/>
        <v>10.204328113269233</v>
      </c>
      <c r="CT86" s="41">
        <f t="shared" si="159"/>
        <v>10.204328113269233</v>
      </c>
      <c r="CU86" s="41">
        <f t="shared" si="160"/>
        <v>10.204328113269233</v>
      </c>
      <c r="CV86" s="41">
        <f t="shared" si="160"/>
        <v>10.204328113269233</v>
      </c>
      <c r="CW86" s="41">
        <f t="shared" si="160"/>
        <v>10.204328113269233</v>
      </c>
      <c r="CX86" s="41">
        <f t="shared" si="160"/>
        <v>10.204328113269233</v>
      </c>
      <c r="CY86" s="41">
        <f t="shared" si="160"/>
        <v>10.204328113269233</v>
      </c>
      <c r="CZ86" s="41">
        <f t="shared" si="160"/>
        <v>10.204328113269233</v>
      </c>
      <c r="DA86" s="42">
        <f t="shared" si="160"/>
        <v>10.204328113269233</v>
      </c>
    </row>
    <row r="87" spans="2:105" x14ac:dyDescent="0.25">
      <c r="B87" s="39">
        <v>81</v>
      </c>
      <c r="C87" s="40">
        <f t="shared" si="106"/>
        <v>6.8452209944751381</v>
      </c>
      <c r="D87" s="41">
        <f t="shared" si="147"/>
        <v>6.8452209944751372</v>
      </c>
      <c r="E87" s="41">
        <f t="shared" si="107"/>
        <v>6.8452209944751381</v>
      </c>
      <c r="F87" s="41">
        <f t="shared" si="108"/>
        <v>6.8452209944751381</v>
      </c>
      <c r="G87" s="41">
        <f t="shared" si="109"/>
        <v>6.8452209944751372</v>
      </c>
      <c r="H87" s="41">
        <f t="shared" si="110"/>
        <v>6.8452209944751381</v>
      </c>
      <c r="I87" s="41">
        <f t="shared" si="111"/>
        <v>6.8452209944751381</v>
      </c>
      <c r="J87" s="41">
        <f t="shared" si="112"/>
        <v>6.8452209944751372</v>
      </c>
      <c r="K87" s="41">
        <f t="shared" si="113"/>
        <v>6.8452209944751381</v>
      </c>
      <c r="L87" s="41">
        <f t="shared" si="114"/>
        <v>6.8452209944751381</v>
      </c>
      <c r="M87" s="41">
        <f t="shared" si="115"/>
        <v>6.8452209944751363</v>
      </c>
      <c r="N87" s="41">
        <f t="shared" si="116"/>
        <v>6.8452209944751372</v>
      </c>
      <c r="O87" s="41">
        <f t="shared" si="117"/>
        <v>6.8452209944751363</v>
      </c>
      <c r="P87" s="41">
        <f t="shared" si="118"/>
        <v>6.8452209944751372</v>
      </c>
      <c r="Q87" s="41">
        <f t="shared" si="119"/>
        <v>6.8452209944751354</v>
      </c>
      <c r="R87" s="41">
        <f t="shared" si="120"/>
        <v>6.8452209944751363</v>
      </c>
      <c r="S87" s="41">
        <f t="shared" si="121"/>
        <v>6.8452209944751372</v>
      </c>
      <c r="T87" s="42">
        <f t="shared" si="122"/>
        <v>6.8452209944751372</v>
      </c>
      <c r="V87" s="39">
        <v>81</v>
      </c>
      <c r="W87" s="40">
        <f t="shared" si="123"/>
        <v>17.75853620783133</v>
      </c>
      <c r="X87" s="41">
        <f t="shared" si="124"/>
        <v>17.547125062500005</v>
      </c>
      <c r="Y87" s="41">
        <f t="shared" si="125"/>
        <v>17.340688297058826</v>
      </c>
      <c r="Z87" s="41">
        <f t="shared" si="126"/>
        <v>17.13905238662791</v>
      </c>
      <c r="AA87" s="41">
        <f t="shared" si="127"/>
        <v>16.942051784482761</v>
      </c>
      <c r="AB87" s="41">
        <f t="shared" si="128"/>
        <v>16.749528468750004</v>
      </c>
      <c r="AC87" s="41">
        <f t="shared" si="129"/>
        <v>16.561331519662925</v>
      </c>
      <c r="AD87" s="41">
        <f t="shared" si="130"/>
        <v>16.377316725000004</v>
      </c>
      <c r="AE87" s="41">
        <f t="shared" si="131"/>
        <v>16.197346211538463</v>
      </c>
      <c r="AF87" s="41">
        <f t="shared" si="132"/>
        <v>16.02128810054348</v>
      </c>
      <c r="AG87" s="41">
        <f t="shared" si="133"/>
        <v>15.849016185483872</v>
      </c>
      <c r="AH87" s="41">
        <f t="shared" si="134"/>
        <v>15.680409630319151</v>
      </c>
      <c r="AI87" s="41">
        <f t="shared" si="135"/>
        <v>15.515352686842107</v>
      </c>
      <c r="AJ87" s="41">
        <f t="shared" si="136"/>
        <v>15.353734429687501</v>
      </c>
      <c r="AK87" s="41">
        <f t="shared" si="137"/>
        <v>15.19544850773196</v>
      </c>
      <c r="AL87" s="41">
        <f t="shared" si="138"/>
        <v>15.040392910714287</v>
      </c>
      <c r="AM87" s="41">
        <f t="shared" si="139"/>
        <v>14.888469750000001</v>
      </c>
      <c r="AN87" s="42">
        <f t="shared" si="140"/>
        <v>14.739585052500001</v>
      </c>
      <c r="AR87" s="39">
        <v>81</v>
      </c>
      <c r="AS87" s="40">
        <f t="shared" ref="AS87:BB96" si="161">(1+$AR87/100)*(1-AS$5/100)/(3-$M$2*$AR87/100)</f>
        <v>0.57892100192678231</v>
      </c>
      <c r="AT87" s="41">
        <f t="shared" si="161"/>
        <v>0.58589595375722547</v>
      </c>
      <c r="AU87" s="41">
        <f t="shared" si="161"/>
        <v>0.59287090558766864</v>
      </c>
      <c r="AV87" s="41">
        <f t="shared" si="161"/>
        <v>0.59984585741811181</v>
      </c>
      <c r="AW87" s="41">
        <f t="shared" si="161"/>
        <v>0.60682080924855497</v>
      </c>
      <c r="AX87" s="41">
        <f t="shared" si="161"/>
        <v>0.61379576107899814</v>
      </c>
      <c r="AY87" s="41">
        <f t="shared" si="161"/>
        <v>0.6207707129094413</v>
      </c>
      <c r="AZ87" s="41">
        <f t="shared" si="161"/>
        <v>0.62774566473988447</v>
      </c>
      <c r="BA87" s="41">
        <f t="shared" si="161"/>
        <v>0.63472061657032763</v>
      </c>
      <c r="BB87" s="41">
        <f t="shared" si="161"/>
        <v>0.6416955684007708</v>
      </c>
      <c r="BC87" s="41">
        <f t="shared" ref="BC87:BJ96" si="162">(1+$AR87/100)*(1-BC$5/100)/(3-$M$2*$AR87/100)</f>
        <v>0.64867052023121397</v>
      </c>
      <c r="BD87" s="41">
        <f t="shared" si="162"/>
        <v>0.65564547206165713</v>
      </c>
      <c r="BE87" s="41">
        <f t="shared" si="162"/>
        <v>0.6626204238921003</v>
      </c>
      <c r="BF87" s="41">
        <f t="shared" si="162"/>
        <v>0.66959537572254346</v>
      </c>
      <c r="BG87" s="41">
        <f t="shared" si="162"/>
        <v>0.67657032755298663</v>
      </c>
      <c r="BH87" s="41">
        <f t="shared" si="162"/>
        <v>0.68354527938342979</v>
      </c>
      <c r="BI87" s="41">
        <f t="shared" si="162"/>
        <v>0.69052023121387296</v>
      </c>
      <c r="BJ87" s="42">
        <f t="shared" si="162"/>
        <v>0.69749518304431612</v>
      </c>
      <c r="BO87" s="39">
        <v>81</v>
      </c>
      <c r="BP87" s="40">
        <f t="shared" ref="BP87:BY96" si="163">($M$1*$BM$3+$M$3*$BM$1)*(1/100)*(1-BP$5/100)/(3-$M$2*$BO87/100)*$BM$4*$BM$5*$BM$6*$BM$7*$BM$8</f>
        <v>3.9628421965317924</v>
      </c>
      <c r="BQ87" s="41">
        <f t="shared" si="163"/>
        <v>4.010587283236994</v>
      </c>
      <c r="BR87" s="41">
        <f t="shared" si="163"/>
        <v>4.0583323699421969</v>
      </c>
      <c r="BS87" s="41">
        <f t="shared" si="163"/>
        <v>4.106077456647399</v>
      </c>
      <c r="BT87" s="41">
        <f t="shared" si="163"/>
        <v>4.153822543352601</v>
      </c>
      <c r="BU87" s="41">
        <f t="shared" si="163"/>
        <v>4.201567630057804</v>
      </c>
      <c r="BV87" s="41">
        <f t="shared" si="163"/>
        <v>4.249312716763006</v>
      </c>
      <c r="BW87" s="41">
        <f t="shared" si="163"/>
        <v>4.2970578034682081</v>
      </c>
      <c r="BX87" s="41">
        <f t="shared" si="163"/>
        <v>4.344802890173411</v>
      </c>
      <c r="BY87" s="41">
        <f t="shared" si="163"/>
        <v>4.3925479768786131</v>
      </c>
      <c r="BZ87" s="41">
        <f t="shared" ref="BZ87:CG96" si="164">($M$1*$BM$3+$M$3*$BM$1)*(1/100)*(1-BZ$5/100)/(3-$M$2*$BO87/100)*$BM$4*$BM$5*$BM$6*$BM$7*$BM$8</f>
        <v>4.4402930635838143</v>
      </c>
      <c r="CA87" s="41">
        <f t="shared" si="164"/>
        <v>4.4880381502890172</v>
      </c>
      <c r="CB87" s="41">
        <f t="shared" si="164"/>
        <v>4.5357832369942193</v>
      </c>
      <c r="CC87" s="41">
        <f t="shared" si="164"/>
        <v>4.5835283236994222</v>
      </c>
      <c r="CD87" s="41">
        <f t="shared" si="164"/>
        <v>4.6312734104046234</v>
      </c>
      <c r="CE87" s="41">
        <f t="shared" si="164"/>
        <v>4.6790184971098263</v>
      </c>
      <c r="CF87" s="41">
        <f t="shared" si="164"/>
        <v>4.7267635838150293</v>
      </c>
      <c r="CG87" s="42">
        <f t="shared" si="164"/>
        <v>4.7745086705202313</v>
      </c>
      <c r="CI87" s="39">
        <v>81</v>
      </c>
      <c r="CJ87" s="40">
        <f t="shared" si="154"/>
        <v>10.280789574190754</v>
      </c>
      <c r="CK87" s="41">
        <f t="shared" ref="CK87:CT96" si="165">($M$1*1.1+$M$3)*(1+$CI87/100)*(1/100)/(3-$M$2*$CI87/100)*1.1*1.1*1.05*1.03</f>
        <v>10.280789574190754</v>
      </c>
      <c r="CL87" s="41">
        <f t="shared" si="165"/>
        <v>10.280789574190754</v>
      </c>
      <c r="CM87" s="41">
        <f t="shared" si="165"/>
        <v>10.280789574190754</v>
      </c>
      <c r="CN87" s="41">
        <f t="shared" si="165"/>
        <v>10.280789574190754</v>
      </c>
      <c r="CO87" s="41">
        <f t="shared" si="165"/>
        <v>10.280789574190754</v>
      </c>
      <c r="CP87" s="41">
        <f t="shared" si="165"/>
        <v>10.280789574190754</v>
      </c>
      <c r="CQ87" s="41">
        <f t="shared" si="165"/>
        <v>10.280789574190754</v>
      </c>
      <c r="CR87" s="41">
        <f t="shared" si="165"/>
        <v>10.280789574190754</v>
      </c>
      <c r="CS87" s="41">
        <f t="shared" si="165"/>
        <v>10.280789574190754</v>
      </c>
      <c r="CT87" s="41">
        <f t="shared" si="165"/>
        <v>10.280789574190754</v>
      </c>
      <c r="CU87" s="41">
        <f t="shared" ref="CU87:DA96" si="166">($M$1*1.1+$M$3)*(1+$CI87/100)*(1/100)/(3-$M$2*$CI87/100)*1.1*1.1*1.05*1.03</f>
        <v>10.280789574190754</v>
      </c>
      <c r="CV87" s="41">
        <f t="shared" si="166"/>
        <v>10.280789574190754</v>
      </c>
      <c r="CW87" s="41">
        <f t="shared" si="166"/>
        <v>10.280789574190754</v>
      </c>
      <c r="CX87" s="41">
        <f t="shared" si="166"/>
        <v>10.280789574190754</v>
      </c>
      <c r="CY87" s="41">
        <f t="shared" si="166"/>
        <v>10.280789574190754</v>
      </c>
      <c r="CZ87" s="41">
        <f t="shared" si="166"/>
        <v>10.280789574190754</v>
      </c>
      <c r="DA87" s="42">
        <f t="shared" si="166"/>
        <v>10.280789574190754</v>
      </c>
    </row>
    <row r="88" spans="2:105" x14ac:dyDescent="0.25">
      <c r="B88" s="39">
        <v>82</v>
      </c>
      <c r="C88" s="40">
        <f t="shared" si="106"/>
        <v>6.8076098901098918</v>
      </c>
      <c r="D88" s="41">
        <f t="shared" si="147"/>
        <v>6.80760989010989</v>
      </c>
      <c r="E88" s="41">
        <f t="shared" si="107"/>
        <v>6.80760989010989</v>
      </c>
      <c r="F88" s="41">
        <f t="shared" si="108"/>
        <v>6.8076098901098892</v>
      </c>
      <c r="G88" s="41">
        <f t="shared" si="109"/>
        <v>6.8076098901098909</v>
      </c>
      <c r="H88" s="41">
        <f t="shared" si="110"/>
        <v>6.8076098901098892</v>
      </c>
      <c r="I88" s="41">
        <f t="shared" si="111"/>
        <v>6.80760989010989</v>
      </c>
      <c r="J88" s="41">
        <f t="shared" si="112"/>
        <v>6.8076098901098892</v>
      </c>
      <c r="K88" s="41">
        <f t="shared" si="113"/>
        <v>6.80760989010989</v>
      </c>
      <c r="L88" s="41">
        <f t="shared" si="114"/>
        <v>6.8076098901098909</v>
      </c>
      <c r="M88" s="41">
        <f t="shared" si="115"/>
        <v>6.80760989010989</v>
      </c>
      <c r="N88" s="41">
        <f t="shared" si="116"/>
        <v>6.8076098901098909</v>
      </c>
      <c r="O88" s="41">
        <f t="shared" si="117"/>
        <v>6.8076098901098892</v>
      </c>
      <c r="P88" s="41">
        <f t="shared" si="118"/>
        <v>6.80760989010989</v>
      </c>
      <c r="Q88" s="41">
        <f t="shared" si="119"/>
        <v>6.80760989010989</v>
      </c>
      <c r="R88" s="41">
        <f t="shared" si="120"/>
        <v>6.80760989010989</v>
      </c>
      <c r="S88" s="41">
        <f t="shared" si="121"/>
        <v>6.80760989010989</v>
      </c>
      <c r="T88" s="42">
        <f t="shared" si="122"/>
        <v>6.8076098901098909</v>
      </c>
      <c r="V88" s="39">
        <v>82</v>
      </c>
      <c r="W88" s="40">
        <f t="shared" si="123"/>
        <v>17.758536207831334</v>
      </c>
      <c r="X88" s="41">
        <f t="shared" si="124"/>
        <v>17.547125062500008</v>
      </c>
      <c r="Y88" s="41">
        <f t="shared" si="125"/>
        <v>17.340688297058829</v>
      </c>
      <c r="Z88" s="41">
        <f t="shared" si="126"/>
        <v>17.13905238662791</v>
      </c>
      <c r="AA88" s="41">
        <f t="shared" si="127"/>
        <v>16.942051784482764</v>
      </c>
      <c r="AB88" s="41">
        <f t="shared" si="128"/>
        <v>16.749528468750004</v>
      </c>
      <c r="AC88" s="41">
        <f t="shared" si="129"/>
        <v>16.561331519662925</v>
      </c>
      <c r="AD88" s="41">
        <f t="shared" si="130"/>
        <v>16.377316725000007</v>
      </c>
      <c r="AE88" s="41">
        <f t="shared" si="131"/>
        <v>16.197346211538466</v>
      </c>
      <c r="AF88" s="41">
        <f t="shared" si="132"/>
        <v>16.021288100543483</v>
      </c>
      <c r="AG88" s="41">
        <f t="shared" si="133"/>
        <v>15.84901618548388</v>
      </c>
      <c r="AH88" s="41">
        <f t="shared" si="134"/>
        <v>15.680409630319156</v>
      </c>
      <c r="AI88" s="41">
        <f t="shared" si="135"/>
        <v>15.515352686842112</v>
      </c>
      <c r="AJ88" s="41">
        <f t="shared" si="136"/>
        <v>15.353734429687504</v>
      </c>
      <c r="AK88" s="41">
        <f t="shared" si="137"/>
        <v>15.195448507731964</v>
      </c>
      <c r="AL88" s="41">
        <f t="shared" si="138"/>
        <v>15.040392910714292</v>
      </c>
      <c r="AM88" s="41">
        <f t="shared" si="139"/>
        <v>14.888469750000004</v>
      </c>
      <c r="AN88" s="42">
        <f t="shared" si="140"/>
        <v>14.739585052500006</v>
      </c>
      <c r="AR88" s="39">
        <v>82</v>
      </c>
      <c r="AS88" s="40">
        <f t="shared" si="161"/>
        <v>0.58324324324324317</v>
      </c>
      <c r="AT88" s="41">
        <f t="shared" si="161"/>
        <v>0.59027027027027024</v>
      </c>
      <c r="AU88" s="41">
        <f t="shared" si="161"/>
        <v>0.5972972972972973</v>
      </c>
      <c r="AV88" s="41">
        <f t="shared" si="161"/>
        <v>0.60432432432432437</v>
      </c>
      <c r="AW88" s="41">
        <f t="shared" si="161"/>
        <v>0.61135135135135132</v>
      </c>
      <c r="AX88" s="41">
        <f t="shared" si="161"/>
        <v>0.61837837837837839</v>
      </c>
      <c r="AY88" s="41">
        <f t="shared" si="161"/>
        <v>0.62540540540540546</v>
      </c>
      <c r="AZ88" s="41">
        <f t="shared" si="161"/>
        <v>0.63243243243243241</v>
      </c>
      <c r="BA88" s="41">
        <f t="shared" si="161"/>
        <v>0.63945945945945948</v>
      </c>
      <c r="BB88" s="41">
        <f t="shared" si="161"/>
        <v>0.64648648648648643</v>
      </c>
      <c r="BC88" s="41">
        <f t="shared" si="162"/>
        <v>0.65351351351351339</v>
      </c>
      <c r="BD88" s="41">
        <f t="shared" si="162"/>
        <v>0.66054054054054046</v>
      </c>
      <c r="BE88" s="41">
        <f t="shared" si="162"/>
        <v>0.66756756756756752</v>
      </c>
      <c r="BF88" s="41">
        <f t="shared" si="162"/>
        <v>0.67459459459459459</v>
      </c>
      <c r="BG88" s="41">
        <f t="shared" si="162"/>
        <v>0.68162162162162165</v>
      </c>
      <c r="BH88" s="41">
        <f t="shared" si="162"/>
        <v>0.68864864864864861</v>
      </c>
      <c r="BI88" s="41">
        <f t="shared" si="162"/>
        <v>0.69567567567567568</v>
      </c>
      <c r="BJ88" s="42">
        <f t="shared" si="162"/>
        <v>0.70270270270270263</v>
      </c>
      <c r="BO88" s="39">
        <v>82</v>
      </c>
      <c r="BP88" s="40">
        <f t="shared" si="163"/>
        <v>3.9704924710424714</v>
      </c>
      <c r="BQ88" s="41">
        <f t="shared" si="163"/>
        <v>4.0183297297297296</v>
      </c>
      <c r="BR88" s="41">
        <f t="shared" si="163"/>
        <v>4.0661669884169882</v>
      </c>
      <c r="BS88" s="41">
        <f t="shared" si="163"/>
        <v>4.1140042471042468</v>
      </c>
      <c r="BT88" s="41">
        <f t="shared" si="163"/>
        <v>4.1618415057915064</v>
      </c>
      <c r="BU88" s="41">
        <f t="shared" si="163"/>
        <v>4.2096787644787641</v>
      </c>
      <c r="BV88" s="41">
        <f t="shared" si="163"/>
        <v>4.2575160231660236</v>
      </c>
      <c r="BW88" s="41">
        <f t="shared" si="163"/>
        <v>4.3053532818532814</v>
      </c>
      <c r="BX88" s="41">
        <f t="shared" si="163"/>
        <v>4.3531905405405409</v>
      </c>
      <c r="BY88" s="41">
        <f t="shared" si="163"/>
        <v>4.4010277992277995</v>
      </c>
      <c r="BZ88" s="41">
        <f t="shared" si="164"/>
        <v>4.4488650579150573</v>
      </c>
      <c r="CA88" s="41">
        <f t="shared" si="164"/>
        <v>4.4967023166023168</v>
      </c>
      <c r="CB88" s="41">
        <f t="shared" si="164"/>
        <v>4.5445395752895745</v>
      </c>
      <c r="CC88" s="41">
        <f t="shared" si="164"/>
        <v>4.592376833976834</v>
      </c>
      <c r="CD88" s="41">
        <f t="shared" si="164"/>
        <v>4.6402140926640927</v>
      </c>
      <c r="CE88" s="41">
        <f t="shared" si="164"/>
        <v>4.6880513513513513</v>
      </c>
      <c r="CF88" s="41">
        <f t="shared" si="164"/>
        <v>4.7358886100386099</v>
      </c>
      <c r="CG88" s="42">
        <f t="shared" si="164"/>
        <v>4.7837258687258686</v>
      </c>
      <c r="CI88" s="39">
        <v>82</v>
      </c>
      <c r="CJ88" s="40">
        <f t="shared" si="154"/>
        <v>10.357546253108112</v>
      </c>
      <c r="CK88" s="41">
        <f t="shared" si="165"/>
        <v>10.357546253108112</v>
      </c>
      <c r="CL88" s="41">
        <f t="shared" si="165"/>
        <v>10.357546253108112</v>
      </c>
      <c r="CM88" s="41">
        <f t="shared" si="165"/>
        <v>10.357546253108112</v>
      </c>
      <c r="CN88" s="41">
        <f t="shared" si="165"/>
        <v>10.357546253108112</v>
      </c>
      <c r="CO88" s="41">
        <f t="shared" si="165"/>
        <v>10.357546253108112</v>
      </c>
      <c r="CP88" s="41">
        <f t="shared" si="165"/>
        <v>10.357546253108112</v>
      </c>
      <c r="CQ88" s="41">
        <f t="shared" si="165"/>
        <v>10.357546253108112</v>
      </c>
      <c r="CR88" s="41">
        <f t="shared" si="165"/>
        <v>10.357546253108112</v>
      </c>
      <c r="CS88" s="41">
        <f t="shared" si="165"/>
        <v>10.357546253108112</v>
      </c>
      <c r="CT88" s="41">
        <f t="shared" si="165"/>
        <v>10.357546253108112</v>
      </c>
      <c r="CU88" s="41">
        <f t="shared" si="166"/>
        <v>10.357546253108112</v>
      </c>
      <c r="CV88" s="41">
        <f t="shared" si="166"/>
        <v>10.357546253108112</v>
      </c>
      <c r="CW88" s="41">
        <f t="shared" si="166"/>
        <v>10.357546253108112</v>
      </c>
      <c r="CX88" s="41">
        <f t="shared" si="166"/>
        <v>10.357546253108112</v>
      </c>
      <c r="CY88" s="41">
        <f t="shared" si="166"/>
        <v>10.357546253108112</v>
      </c>
      <c r="CZ88" s="41">
        <f t="shared" si="166"/>
        <v>10.357546253108112</v>
      </c>
      <c r="DA88" s="42">
        <f t="shared" si="166"/>
        <v>10.357546253108112</v>
      </c>
    </row>
    <row r="89" spans="2:105" x14ac:dyDescent="0.25">
      <c r="B89" s="39">
        <v>83</v>
      </c>
      <c r="C89" s="40">
        <f t="shared" si="106"/>
        <v>6.770409836065574</v>
      </c>
      <c r="D89" s="41">
        <f t="shared" si="147"/>
        <v>6.770409836065574</v>
      </c>
      <c r="E89" s="41">
        <f t="shared" si="107"/>
        <v>6.7704098360655749</v>
      </c>
      <c r="F89" s="41">
        <f t="shared" si="108"/>
        <v>6.7704098360655722</v>
      </c>
      <c r="G89" s="41">
        <f t="shared" si="109"/>
        <v>6.7704098360655731</v>
      </c>
      <c r="H89" s="41">
        <f t="shared" si="110"/>
        <v>6.7704098360655731</v>
      </c>
      <c r="I89" s="41">
        <f t="shared" si="111"/>
        <v>6.770409836065574</v>
      </c>
      <c r="J89" s="41">
        <f t="shared" si="112"/>
        <v>6.7704098360655731</v>
      </c>
      <c r="K89" s="41">
        <f t="shared" si="113"/>
        <v>6.7704098360655722</v>
      </c>
      <c r="L89" s="41">
        <f t="shared" si="114"/>
        <v>6.7704098360655731</v>
      </c>
      <c r="M89" s="41">
        <f t="shared" si="115"/>
        <v>6.7704098360655722</v>
      </c>
      <c r="N89" s="41">
        <f t="shared" si="116"/>
        <v>6.770409836065574</v>
      </c>
      <c r="O89" s="41">
        <f t="shared" si="117"/>
        <v>6.7704098360655731</v>
      </c>
      <c r="P89" s="41">
        <f t="shared" si="118"/>
        <v>6.7704098360655722</v>
      </c>
      <c r="Q89" s="41">
        <f t="shared" si="119"/>
        <v>6.7704098360655731</v>
      </c>
      <c r="R89" s="41">
        <f t="shared" si="120"/>
        <v>6.7704098360655722</v>
      </c>
      <c r="S89" s="41">
        <f t="shared" si="121"/>
        <v>6.7704098360655731</v>
      </c>
      <c r="T89" s="42">
        <f t="shared" si="122"/>
        <v>6.7704098360655731</v>
      </c>
      <c r="V89" s="39">
        <v>83</v>
      </c>
      <c r="W89" s="40">
        <f t="shared" si="123"/>
        <v>17.75853620783133</v>
      </c>
      <c r="X89" s="41">
        <f t="shared" si="124"/>
        <v>17.547125062500005</v>
      </c>
      <c r="Y89" s="41">
        <f t="shared" si="125"/>
        <v>17.340688297058826</v>
      </c>
      <c r="Z89" s="41">
        <f t="shared" si="126"/>
        <v>17.13905238662791</v>
      </c>
      <c r="AA89" s="41">
        <f t="shared" si="127"/>
        <v>16.942051784482761</v>
      </c>
      <c r="AB89" s="41">
        <f t="shared" si="128"/>
        <v>16.749528468750004</v>
      </c>
      <c r="AC89" s="41">
        <f t="shared" si="129"/>
        <v>16.561331519662922</v>
      </c>
      <c r="AD89" s="41">
        <f t="shared" si="130"/>
        <v>16.377316725</v>
      </c>
      <c r="AE89" s="41">
        <f t="shared" si="131"/>
        <v>16.197346211538463</v>
      </c>
      <c r="AF89" s="41">
        <f t="shared" si="132"/>
        <v>16.021288100543476</v>
      </c>
      <c r="AG89" s="41">
        <f t="shared" si="133"/>
        <v>15.849016185483872</v>
      </c>
      <c r="AH89" s="41">
        <f t="shared" si="134"/>
        <v>15.680409630319152</v>
      </c>
      <c r="AI89" s="41">
        <f t="shared" si="135"/>
        <v>15.515352686842107</v>
      </c>
      <c r="AJ89" s="41">
        <f t="shared" si="136"/>
        <v>15.353734429687501</v>
      </c>
      <c r="AK89" s="41">
        <f t="shared" si="137"/>
        <v>15.19544850773196</v>
      </c>
      <c r="AL89" s="41">
        <f t="shared" si="138"/>
        <v>15.040392910714287</v>
      </c>
      <c r="AM89" s="41">
        <f t="shared" si="139"/>
        <v>14.888469750000002</v>
      </c>
      <c r="AN89" s="42">
        <f t="shared" si="140"/>
        <v>14.739585052500001</v>
      </c>
      <c r="AR89" s="39">
        <v>83</v>
      </c>
      <c r="AS89" s="40">
        <f t="shared" si="161"/>
        <v>0.58758220502901348</v>
      </c>
      <c r="AT89" s="41">
        <f t="shared" si="161"/>
        <v>0.59466150870406187</v>
      </c>
      <c r="AU89" s="41">
        <f t="shared" si="161"/>
        <v>0.60174081237911026</v>
      </c>
      <c r="AV89" s="41">
        <f t="shared" si="161"/>
        <v>0.60882011605415864</v>
      </c>
      <c r="AW89" s="41">
        <f t="shared" si="161"/>
        <v>0.61589941972920703</v>
      </c>
      <c r="AX89" s="41">
        <f t="shared" si="161"/>
        <v>0.62297872340425531</v>
      </c>
      <c r="AY89" s="41">
        <f t="shared" si="161"/>
        <v>0.6300580270793037</v>
      </c>
      <c r="AZ89" s="41">
        <f t="shared" si="161"/>
        <v>0.63713733075435208</v>
      </c>
      <c r="BA89" s="41">
        <f t="shared" si="161"/>
        <v>0.64421663442940047</v>
      </c>
      <c r="BB89" s="41">
        <f t="shared" si="161"/>
        <v>0.65129593810444886</v>
      </c>
      <c r="BC89" s="41">
        <f t="shared" si="162"/>
        <v>0.65837524177949713</v>
      </c>
      <c r="BD89" s="41">
        <f t="shared" si="162"/>
        <v>0.66545454545454541</v>
      </c>
      <c r="BE89" s="41">
        <f t="shared" si="162"/>
        <v>0.6725338491295938</v>
      </c>
      <c r="BF89" s="41">
        <f t="shared" si="162"/>
        <v>0.67961315280464218</v>
      </c>
      <c r="BG89" s="41">
        <f t="shared" si="162"/>
        <v>0.68669245647969057</v>
      </c>
      <c r="BH89" s="41">
        <f t="shared" si="162"/>
        <v>0.69377176015473896</v>
      </c>
      <c r="BI89" s="41">
        <f t="shared" si="162"/>
        <v>0.70085106382978724</v>
      </c>
      <c r="BJ89" s="42">
        <f t="shared" si="162"/>
        <v>0.70793036750483562</v>
      </c>
      <c r="BO89" s="39">
        <v>83</v>
      </c>
      <c r="BP89" s="40">
        <f t="shared" si="163"/>
        <v>3.9781723404255316</v>
      </c>
      <c r="BQ89" s="41">
        <f t="shared" si="163"/>
        <v>4.0261021276595743</v>
      </c>
      <c r="BR89" s="41">
        <f t="shared" si="163"/>
        <v>4.0740319148936175</v>
      </c>
      <c r="BS89" s="41">
        <f t="shared" si="163"/>
        <v>4.1219617021276589</v>
      </c>
      <c r="BT89" s="41">
        <f t="shared" si="163"/>
        <v>4.1698914893617021</v>
      </c>
      <c r="BU89" s="41">
        <f t="shared" si="163"/>
        <v>4.2178212765957444</v>
      </c>
      <c r="BV89" s="41">
        <f t="shared" si="163"/>
        <v>4.2657510638297875</v>
      </c>
      <c r="BW89" s="41">
        <f t="shared" si="163"/>
        <v>4.3136808510638298</v>
      </c>
      <c r="BX89" s="41">
        <f t="shared" si="163"/>
        <v>4.3616106382978721</v>
      </c>
      <c r="BY89" s="41">
        <f t="shared" si="163"/>
        <v>4.4095404255319153</v>
      </c>
      <c r="BZ89" s="41">
        <f t="shared" si="164"/>
        <v>4.4574702127659567</v>
      </c>
      <c r="CA89" s="41">
        <f t="shared" si="164"/>
        <v>4.5053999999999998</v>
      </c>
      <c r="CB89" s="41">
        <f t="shared" si="164"/>
        <v>4.5533297872340421</v>
      </c>
      <c r="CC89" s="41">
        <f t="shared" si="164"/>
        <v>4.6012595744680844</v>
      </c>
      <c r="CD89" s="41">
        <f t="shared" si="164"/>
        <v>4.6491893617021276</v>
      </c>
      <c r="CE89" s="41">
        <f t="shared" si="164"/>
        <v>4.6971191489361699</v>
      </c>
      <c r="CF89" s="41">
        <f t="shared" si="164"/>
        <v>4.7450489361702122</v>
      </c>
      <c r="CG89" s="42">
        <f t="shared" si="164"/>
        <v>4.7929787234042553</v>
      </c>
      <c r="CI89" s="39">
        <v>83</v>
      </c>
      <c r="CJ89" s="40">
        <f t="shared" si="154"/>
        <v>10.434599863085108</v>
      </c>
      <c r="CK89" s="41">
        <f t="shared" si="165"/>
        <v>10.434599863085108</v>
      </c>
      <c r="CL89" s="41">
        <f t="shared" si="165"/>
        <v>10.434599863085108</v>
      </c>
      <c r="CM89" s="41">
        <f t="shared" si="165"/>
        <v>10.434599863085108</v>
      </c>
      <c r="CN89" s="41">
        <f t="shared" si="165"/>
        <v>10.434599863085108</v>
      </c>
      <c r="CO89" s="41">
        <f t="shared" si="165"/>
        <v>10.434599863085108</v>
      </c>
      <c r="CP89" s="41">
        <f t="shared" si="165"/>
        <v>10.434599863085108</v>
      </c>
      <c r="CQ89" s="41">
        <f t="shared" si="165"/>
        <v>10.434599863085108</v>
      </c>
      <c r="CR89" s="41">
        <f t="shared" si="165"/>
        <v>10.434599863085108</v>
      </c>
      <c r="CS89" s="41">
        <f t="shared" si="165"/>
        <v>10.434599863085108</v>
      </c>
      <c r="CT89" s="41">
        <f t="shared" si="165"/>
        <v>10.434599863085108</v>
      </c>
      <c r="CU89" s="41">
        <f t="shared" si="166"/>
        <v>10.434599863085108</v>
      </c>
      <c r="CV89" s="41">
        <f t="shared" si="166"/>
        <v>10.434599863085108</v>
      </c>
      <c r="CW89" s="41">
        <f t="shared" si="166"/>
        <v>10.434599863085108</v>
      </c>
      <c r="CX89" s="41">
        <f t="shared" si="166"/>
        <v>10.434599863085108</v>
      </c>
      <c r="CY89" s="41">
        <f t="shared" si="166"/>
        <v>10.434599863085108</v>
      </c>
      <c r="CZ89" s="41">
        <f t="shared" si="166"/>
        <v>10.434599863085108</v>
      </c>
      <c r="DA89" s="42">
        <f t="shared" si="166"/>
        <v>10.434599863085108</v>
      </c>
    </row>
    <row r="90" spans="2:105" x14ac:dyDescent="0.25">
      <c r="B90" s="39">
        <v>84</v>
      </c>
      <c r="C90" s="40">
        <f t="shared" si="106"/>
        <v>6.7336141304347823</v>
      </c>
      <c r="D90" s="41">
        <f t="shared" si="147"/>
        <v>6.7336141304347832</v>
      </c>
      <c r="E90" s="41">
        <f t="shared" si="107"/>
        <v>6.7336141304347832</v>
      </c>
      <c r="F90" s="41">
        <f t="shared" si="108"/>
        <v>6.7336141304347814</v>
      </c>
      <c r="G90" s="41">
        <f t="shared" si="109"/>
        <v>6.7336141304347832</v>
      </c>
      <c r="H90" s="41">
        <f t="shared" si="110"/>
        <v>6.7336141304347823</v>
      </c>
      <c r="I90" s="41">
        <f t="shared" si="111"/>
        <v>6.7336141304347832</v>
      </c>
      <c r="J90" s="41">
        <f t="shared" si="112"/>
        <v>6.7336141304347823</v>
      </c>
      <c r="K90" s="41">
        <f t="shared" si="113"/>
        <v>6.7336141304347823</v>
      </c>
      <c r="L90" s="41">
        <f t="shared" si="114"/>
        <v>6.7336141304347823</v>
      </c>
      <c r="M90" s="41">
        <f t="shared" si="115"/>
        <v>6.7336141304347814</v>
      </c>
      <c r="N90" s="41">
        <f t="shared" si="116"/>
        <v>6.7336141304347823</v>
      </c>
      <c r="O90" s="41">
        <f t="shared" si="117"/>
        <v>6.7336141304347823</v>
      </c>
      <c r="P90" s="41">
        <f t="shared" si="118"/>
        <v>6.7336141304347832</v>
      </c>
      <c r="Q90" s="41">
        <f t="shared" si="119"/>
        <v>6.7336141304347832</v>
      </c>
      <c r="R90" s="41">
        <f t="shared" si="120"/>
        <v>6.7336141304347823</v>
      </c>
      <c r="S90" s="41">
        <f t="shared" si="121"/>
        <v>6.7336141304347823</v>
      </c>
      <c r="T90" s="42">
        <f t="shared" si="122"/>
        <v>6.7336141304347832</v>
      </c>
      <c r="V90" s="39">
        <v>84</v>
      </c>
      <c r="W90" s="40">
        <f t="shared" si="123"/>
        <v>17.758536207831323</v>
      </c>
      <c r="X90" s="41">
        <f t="shared" si="124"/>
        <v>17.547125062500001</v>
      </c>
      <c r="Y90" s="41">
        <f t="shared" si="125"/>
        <v>17.340688297058822</v>
      </c>
      <c r="Z90" s="41">
        <f t="shared" si="126"/>
        <v>17.139052386627906</v>
      </c>
      <c r="AA90" s="41">
        <f t="shared" si="127"/>
        <v>16.942051784482761</v>
      </c>
      <c r="AB90" s="41">
        <f t="shared" si="128"/>
        <v>16.749528468749997</v>
      </c>
      <c r="AC90" s="41">
        <f t="shared" si="129"/>
        <v>16.561331519662922</v>
      </c>
      <c r="AD90" s="41">
        <f t="shared" si="130"/>
        <v>16.377316725</v>
      </c>
      <c r="AE90" s="41">
        <f t="shared" si="131"/>
        <v>16.197346211538459</v>
      </c>
      <c r="AF90" s="41">
        <f t="shared" si="132"/>
        <v>16.02128810054348</v>
      </c>
      <c r="AG90" s="41">
        <f t="shared" si="133"/>
        <v>15.849016185483871</v>
      </c>
      <c r="AH90" s="41">
        <f t="shared" si="134"/>
        <v>15.680409630319151</v>
      </c>
      <c r="AI90" s="41">
        <f t="shared" si="135"/>
        <v>15.515352686842107</v>
      </c>
      <c r="AJ90" s="41">
        <f t="shared" si="136"/>
        <v>15.353734429687499</v>
      </c>
      <c r="AK90" s="41">
        <f t="shared" si="137"/>
        <v>15.19544850773196</v>
      </c>
      <c r="AL90" s="41">
        <f t="shared" si="138"/>
        <v>15.040392910714285</v>
      </c>
      <c r="AM90" s="41">
        <f t="shared" si="139"/>
        <v>14.888469750000001</v>
      </c>
      <c r="AN90" s="42">
        <f t="shared" si="140"/>
        <v>14.739585052499999</v>
      </c>
      <c r="AR90" s="39">
        <v>84</v>
      </c>
      <c r="AS90" s="40">
        <f t="shared" si="161"/>
        <v>0.591937984496124</v>
      </c>
      <c r="AT90" s="41">
        <f t="shared" si="161"/>
        <v>0.59906976744186036</v>
      </c>
      <c r="AU90" s="41">
        <f t="shared" si="161"/>
        <v>0.60620155038759682</v>
      </c>
      <c r="AV90" s="41">
        <f t="shared" si="161"/>
        <v>0.61333333333333329</v>
      </c>
      <c r="AW90" s="41">
        <f t="shared" si="161"/>
        <v>0.62046511627906964</v>
      </c>
      <c r="AX90" s="41">
        <f t="shared" si="161"/>
        <v>0.62759689922480622</v>
      </c>
      <c r="AY90" s="41">
        <f t="shared" si="161"/>
        <v>0.63472868217054257</v>
      </c>
      <c r="AZ90" s="41">
        <f t="shared" si="161"/>
        <v>0.64186046511627903</v>
      </c>
      <c r="BA90" s="41">
        <f t="shared" si="161"/>
        <v>0.6489922480620155</v>
      </c>
      <c r="BB90" s="41">
        <f t="shared" si="161"/>
        <v>0.65612403100775185</v>
      </c>
      <c r="BC90" s="41">
        <f t="shared" si="162"/>
        <v>0.66325581395348832</v>
      </c>
      <c r="BD90" s="41">
        <f t="shared" si="162"/>
        <v>0.67038759689922467</v>
      </c>
      <c r="BE90" s="41">
        <f t="shared" si="162"/>
        <v>0.67751937984496113</v>
      </c>
      <c r="BF90" s="41">
        <f t="shared" si="162"/>
        <v>0.6846511627906976</v>
      </c>
      <c r="BG90" s="41">
        <f t="shared" si="162"/>
        <v>0.69178294573643395</v>
      </c>
      <c r="BH90" s="41">
        <f t="shared" si="162"/>
        <v>0.69891472868217053</v>
      </c>
      <c r="BI90" s="41">
        <f t="shared" si="162"/>
        <v>0.70604651162790688</v>
      </c>
      <c r="BJ90" s="42">
        <f t="shared" si="162"/>
        <v>0.71317829457364335</v>
      </c>
      <c r="BO90" s="39">
        <v>84</v>
      </c>
      <c r="BP90" s="40">
        <f t="shared" si="163"/>
        <v>3.9858819767441855</v>
      </c>
      <c r="BQ90" s="41">
        <f t="shared" si="163"/>
        <v>4.0339046511627901</v>
      </c>
      <c r="BR90" s="41">
        <f t="shared" si="163"/>
        <v>4.081927325581395</v>
      </c>
      <c r="BS90" s="41">
        <f t="shared" si="163"/>
        <v>4.1299499999999991</v>
      </c>
      <c r="BT90" s="41">
        <f t="shared" si="163"/>
        <v>4.1779726744186041</v>
      </c>
      <c r="BU90" s="41">
        <f t="shared" si="163"/>
        <v>4.2259953488372091</v>
      </c>
      <c r="BV90" s="41">
        <f t="shared" si="163"/>
        <v>4.274018023255814</v>
      </c>
      <c r="BW90" s="41">
        <f t="shared" si="163"/>
        <v>4.3220406976744181</v>
      </c>
      <c r="BX90" s="41">
        <f t="shared" si="163"/>
        <v>4.3700633720930231</v>
      </c>
      <c r="BY90" s="41">
        <f t="shared" si="163"/>
        <v>4.4180860465116272</v>
      </c>
      <c r="BZ90" s="41">
        <f t="shared" si="164"/>
        <v>4.4661087209302313</v>
      </c>
      <c r="CA90" s="41">
        <f t="shared" si="164"/>
        <v>4.5141313953488362</v>
      </c>
      <c r="CB90" s="41">
        <f t="shared" si="164"/>
        <v>4.5621540697674412</v>
      </c>
      <c r="CC90" s="41">
        <f t="shared" si="164"/>
        <v>4.6101767441860462</v>
      </c>
      <c r="CD90" s="41">
        <f t="shared" si="164"/>
        <v>4.6581994186046503</v>
      </c>
      <c r="CE90" s="41">
        <f t="shared" si="164"/>
        <v>4.7062220930232552</v>
      </c>
      <c r="CF90" s="41">
        <f t="shared" si="164"/>
        <v>4.7542447674418593</v>
      </c>
      <c r="CG90" s="42">
        <f t="shared" si="164"/>
        <v>4.8022674418604652</v>
      </c>
      <c r="CI90" s="39">
        <v>84</v>
      </c>
      <c r="CJ90" s="40">
        <f t="shared" si="154"/>
        <v>10.511952130465115</v>
      </c>
      <c r="CK90" s="41">
        <f t="shared" si="165"/>
        <v>10.511952130465115</v>
      </c>
      <c r="CL90" s="41">
        <f t="shared" si="165"/>
        <v>10.511952130465115</v>
      </c>
      <c r="CM90" s="41">
        <f t="shared" si="165"/>
        <v>10.511952130465115</v>
      </c>
      <c r="CN90" s="41">
        <f t="shared" si="165"/>
        <v>10.511952130465115</v>
      </c>
      <c r="CO90" s="41">
        <f t="shared" si="165"/>
        <v>10.511952130465115</v>
      </c>
      <c r="CP90" s="41">
        <f t="shared" si="165"/>
        <v>10.511952130465115</v>
      </c>
      <c r="CQ90" s="41">
        <f t="shared" si="165"/>
        <v>10.511952130465115</v>
      </c>
      <c r="CR90" s="41">
        <f t="shared" si="165"/>
        <v>10.511952130465115</v>
      </c>
      <c r="CS90" s="41">
        <f t="shared" si="165"/>
        <v>10.511952130465115</v>
      </c>
      <c r="CT90" s="41">
        <f t="shared" si="165"/>
        <v>10.511952130465115</v>
      </c>
      <c r="CU90" s="41">
        <f t="shared" si="166"/>
        <v>10.511952130465115</v>
      </c>
      <c r="CV90" s="41">
        <f t="shared" si="166"/>
        <v>10.511952130465115</v>
      </c>
      <c r="CW90" s="41">
        <f t="shared" si="166"/>
        <v>10.511952130465115</v>
      </c>
      <c r="CX90" s="41">
        <f t="shared" si="166"/>
        <v>10.511952130465115</v>
      </c>
      <c r="CY90" s="41">
        <f t="shared" si="166"/>
        <v>10.511952130465115</v>
      </c>
      <c r="CZ90" s="41">
        <f t="shared" si="166"/>
        <v>10.511952130465115</v>
      </c>
      <c r="DA90" s="42">
        <f t="shared" si="166"/>
        <v>10.511952130465115</v>
      </c>
    </row>
    <row r="91" spans="2:105" x14ac:dyDescent="0.25">
      <c r="B91" s="39">
        <v>85</v>
      </c>
      <c r="C91" s="40">
        <f t="shared" si="106"/>
        <v>6.6972162162162148</v>
      </c>
      <c r="D91" s="41">
        <f t="shared" si="147"/>
        <v>6.6972162162162157</v>
      </c>
      <c r="E91" s="41">
        <f t="shared" si="107"/>
        <v>6.6972162162162165</v>
      </c>
      <c r="F91" s="41">
        <f t="shared" si="108"/>
        <v>6.6972162162162157</v>
      </c>
      <c r="G91" s="41">
        <f t="shared" si="109"/>
        <v>6.6972162162162157</v>
      </c>
      <c r="H91" s="41">
        <f t="shared" si="110"/>
        <v>6.6972162162162157</v>
      </c>
      <c r="I91" s="41">
        <f t="shared" si="111"/>
        <v>6.6972162162162157</v>
      </c>
      <c r="J91" s="41">
        <f t="shared" si="112"/>
        <v>6.6972162162162157</v>
      </c>
      <c r="K91" s="41">
        <f t="shared" si="113"/>
        <v>6.6972162162162157</v>
      </c>
      <c r="L91" s="41">
        <f t="shared" si="114"/>
        <v>6.6972162162162148</v>
      </c>
      <c r="M91" s="41">
        <f t="shared" si="115"/>
        <v>6.6972162162162157</v>
      </c>
      <c r="N91" s="41">
        <f t="shared" si="116"/>
        <v>6.6972162162162157</v>
      </c>
      <c r="O91" s="41">
        <f t="shared" si="117"/>
        <v>6.6972162162162157</v>
      </c>
      <c r="P91" s="41">
        <f t="shared" si="118"/>
        <v>6.6972162162162165</v>
      </c>
      <c r="Q91" s="41">
        <f t="shared" si="119"/>
        <v>6.6972162162162148</v>
      </c>
      <c r="R91" s="41">
        <f t="shared" si="120"/>
        <v>6.6972162162162157</v>
      </c>
      <c r="S91" s="41">
        <f t="shared" si="121"/>
        <v>6.6972162162162157</v>
      </c>
      <c r="T91" s="42">
        <f t="shared" si="122"/>
        <v>6.6972162162162157</v>
      </c>
      <c r="V91" s="39">
        <v>85</v>
      </c>
      <c r="W91" s="40">
        <f t="shared" si="123"/>
        <v>17.758536207831327</v>
      </c>
      <c r="X91" s="41">
        <f t="shared" si="124"/>
        <v>17.547125062500001</v>
      </c>
      <c r="Y91" s="41">
        <f t="shared" si="125"/>
        <v>17.340688297058829</v>
      </c>
      <c r="Z91" s="41">
        <f t="shared" si="126"/>
        <v>17.139052386627913</v>
      </c>
      <c r="AA91" s="41">
        <f t="shared" si="127"/>
        <v>16.942051784482761</v>
      </c>
      <c r="AB91" s="41">
        <f t="shared" si="128"/>
        <v>16.749528468750004</v>
      </c>
      <c r="AC91" s="41">
        <f t="shared" si="129"/>
        <v>16.561331519662925</v>
      </c>
      <c r="AD91" s="41">
        <f t="shared" si="130"/>
        <v>16.377316725000004</v>
      </c>
      <c r="AE91" s="41">
        <f t="shared" si="131"/>
        <v>16.197346211538463</v>
      </c>
      <c r="AF91" s="41">
        <f t="shared" si="132"/>
        <v>16.02128810054348</v>
      </c>
      <c r="AG91" s="41">
        <f t="shared" si="133"/>
        <v>15.849016185483874</v>
      </c>
      <c r="AH91" s="41">
        <f t="shared" si="134"/>
        <v>15.680409630319152</v>
      </c>
      <c r="AI91" s="41">
        <f t="shared" si="135"/>
        <v>15.515352686842109</v>
      </c>
      <c r="AJ91" s="41">
        <f t="shared" si="136"/>
        <v>15.353734429687503</v>
      </c>
      <c r="AK91" s="41">
        <f t="shared" si="137"/>
        <v>15.195448507731962</v>
      </c>
      <c r="AL91" s="41">
        <f t="shared" si="138"/>
        <v>15.040392910714289</v>
      </c>
      <c r="AM91" s="41">
        <f t="shared" si="139"/>
        <v>14.888469750000002</v>
      </c>
      <c r="AN91" s="42">
        <f t="shared" si="140"/>
        <v>14.739585052500003</v>
      </c>
      <c r="AR91" s="39">
        <v>85</v>
      </c>
      <c r="AS91" s="40">
        <f t="shared" si="161"/>
        <v>0.59631067961165052</v>
      </c>
      <c r="AT91" s="41">
        <f t="shared" si="161"/>
        <v>0.60349514563106799</v>
      </c>
      <c r="AU91" s="41">
        <f t="shared" si="161"/>
        <v>0.61067961165048534</v>
      </c>
      <c r="AV91" s="41">
        <f t="shared" si="161"/>
        <v>0.61786407766990281</v>
      </c>
      <c r="AW91" s="41">
        <f t="shared" si="161"/>
        <v>0.62504854368932039</v>
      </c>
      <c r="AX91" s="41">
        <f t="shared" si="161"/>
        <v>0.63223300970873786</v>
      </c>
      <c r="AY91" s="41">
        <f t="shared" si="161"/>
        <v>0.63941747572815533</v>
      </c>
      <c r="AZ91" s="41">
        <f t="shared" si="161"/>
        <v>0.64660194174757279</v>
      </c>
      <c r="BA91" s="41">
        <f t="shared" si="161"/>
        <v>0.65378640776699037</v>
      </c>
      <c r="BB91" s="41">
        <f t="shared" si="161"/>
        <v>0.66097087378640784</v>
      </c>
      <c r="BC91" s="41">
        <f t="shared" si="162"/>
        <v>0.6681553398058252</v>
      </c>
      <c r="BD91" s="41">
        <f t="shared" si="162"/>
        <v>0.67533980582524267</v>
      </c>
      <c r="BE91" s="41">
        <f t="shared" si="162"/>
        <v>0.68252427184466014</v>
      </c>
      <c r="BF91" s="41">
        <f t="shared" si="162"/>
        <v>0.6897087378640776</v>
      </c>
      <c r="BG91" s="41">
        <f t="shared" si="162"/>
        <v>0.69689320388349507</v>
      </c>
      <c r="BH91" s="41">
        <f t="shared" si="162"/>
        <v>0.70407766990291254</v>
      </c>
      <c r="BI91" s="41">
        <f t="shared" si="162"/>
        <v>0.71126213592233012</v>
      </c>
      <c r="BJ91" s="42">
        <f t="shared" si="162"/>
        <v>0.71844660194174759</v>
      </c>
      <c r="BO91" s="39">
        <v>85</v>
      </c>
      <c r="BP91" s="40">
        <f t="shared" si="163"/>
        <v>3.9936215533980577</v>
      </c>
      <c r="BQ91" s="41">
        <f t="shared" si="163"/>
        <v>4.041737475728155</v>
      </c>
      <c r="BR91" s="41">
        <f t="shared" si="163"/>
        <v>4.0898533980582519</v>
      </c>
      <c r="BS91" s="41">
        <f t="shared" si="163"/>
        <v>4.1379693203883487</v>
      </c>
      <c r="BT91" s="41">
        <f t="shared" si="163"/>
        <v>4.1860852427184465</v>
      </c>
      <c r="BU91" s="41">
        <f t="shared" si="163"/>
        <v>4.2342011650485434</v>
      </c>
      <c r="BV91" s="41">
        <f t="shared" si="163"/>
        <v>4.2823170873786403</v>
      </c>
      <c r="BW91" s="41">
        <f t="shared" si="163"/>
        <v>4.3304330097087371</v>
      </c>
      <c r="BX91" s="41">
        <f t="shared" si="163"/>
        <v>4.3785489320388349</v>
      </c>
      <c r="BY91" s="41">
        <f t="shared" si="163"/>
        <v>4.4266648543689318</v>
      </c>
      <c r="BZ91" s="41">
        <f t="shared" si="164"/>
        <v>4.4747807766990286</v>
      </c>
      <c r="CA91" s="41">
        <f t="shared" si="164"/>
        <v>4.5228966990291255</v>
      </c>
      <c r="CB91" s="41">
        <f t="shared" si="164"/>
        <v>4.5710126213592224</v>
      </c>
      <c r="CC91" s="41">
        <f t="shared" si="164"/>
        <v>4.6191285436893201</v>
      </c>
      <c r="CD91" s="41">
        <f t="shared" si="164"/>
        <v>4.6672444660194161</v>
      </c>
      <c r="CE91" s="41">
        <f t="shared" si="164"/>
        <v>4.7153603883495139</v>
      </c>
      <c r="CF91" s="41">
        <f t="shared" si="164"/>
        <v>4.7634763106796116</v>
      </c>
      <c r="CG91" s="42">
        <f t="shared" si="164"/>
        <v>4.8115922330097085</v>
      </c>
      <c r="CI91" s="39">
        <v>85</v>
      </c>
      <c r="CJ91" s="40">
        <f t="shared" si="154"/>
        <v>10.589604795000001</v>
      </c>
      <c r="CK91" s="41">
        <f t="shared" si="165"/>
        <v>10.589604795000001</v>
      </c>
      <c r="CL91" s="41">
        <f t="shared" si="165"/>
        <v>10.589604795000001</v>
      </c>
      <c r="CM91" s="41">
        <f t="shared" si="165"/>
        <v>10.589604795000001</v>
      </c>
      <c r="CN91" s="41">
        <f t="shared" si="165"/>
        <v>10.589604795000001</v>
      </c>
      <c r="CO91" s="41">
        <f t="shared" si="165"/>
        <v>10.589604795000001</v>
      </c>
      <c r="CP91" s="41">
        <f t="shared" si="165"/>
        <v>10.589604795000001</v>
      </c>
      <c r="CQ91" s="41">
        <f t="shared" si="165"/>
        <v>10.589604795000001</v>
      </c>
      <c r="CR91" s="41">
        <f t="shared" si="165"/>
        <v>10.589604795000001</v>
      </c>
      <c r="CS91" s="41">
        <f t="shared" si="165"/>
        <v>10.589604795000001</v>
      </c>
      <c r="CT91" s="41">
        <f t="shared" si="165"/>
        <v>10.589604795000001</v>
      </c>
      <c r="CU91" s="41">
        <f t="shared" si="166"/>
        <v>10.589604795000001</v>
      </c>
      <c r="CV91" s="41">
        <f t="shared" si="166"/>
        <v>10.589604795000001</v>
      </c>
      <c r="CW91" s="41">
        <f t="shared" si="166"/>
        <v>10.589604795000001</v>
      </c>
      <c r="CX91" s="41">
        <f t="shared" si="166"/>
        <v>10.589604795000001</v>
      </c>
      <c r="CY91" s="41">
        <f t="shared" si="166"/>
        <v>10.589604795000001</v>
      </c>
      <c r="CZ91" s="41">
        <f t="shared" si="166"/>
        <v>10.589604795000001</v>
      </c>
      <c r="DA91" s="42">
        <f t="shared" si="166"/>
        <v>10.589604795000001</v>
      </c>
    </row>
    <row r="92" spans="2:105" x14ac:dyDescent="0.25">
      <c r="B92" s="39">
        <v>86</v>
      </c>
      <c r="C92" s="40">
        <f t="shared" si="106"/>
        <v>6.6612096774193557</v>
      </c>
      <c r="D92" s="41">
        <f t="shared" si="147"/>
        <v>6.6612096774193557</v>
      </c>
      <c r="E92" s="41">
        <f t="shared" si="107"/>
        <v>6.6612096774193539</v>
      </c>
      <c r="F92" s="41">
        <f t="shared" si="108"/>
        <v>6.6612096774193539</v>
      </c>
      <c r="G92" s="41">
        <f t="shared" si="109"/>
        <v>6.6612096774193557</v>
      </c>
      <c r="H92" s="41">
        <f t="shared" si="110"/>
        <v>6.6612096774193548</v>
      </c>
      <c r="I92" s="41">
        <f t="shared" si="111"/>
        <v>6.6612096774193548</v>
      </c>
      <c r="J92" s="41">
        <f t="shared" si="112"/>
        <v>6.6612096774193548</v>
      </c>
      <c r="K92" s="41">
        <f t="shared" si="113"/>
        <v>6.6612096774193548</v>
      </c>
      <c r="L92" s="41">
        <f t="shared" si="114"/>
        <v>6.6612096774193548</v>
      </c>
      <c r="M92" s="41">
        <f t="shared" si="115"/>
        <v>6.6612096774193539</v>
      </c>
      <c r="N92" s="41">
        <f t="shared" si="116"/>
        <v>6.6612096774193565</v>
      </c>
      <c r="O92" s="41">
        <f t="shared" si="117"/>
        <v>6.6612096774193539</v>
      </c>
      <c r="P92" s="41">
        <f t="shared" si="118"/>
        <v>6.6612096774193548</v>
      </c>
      <c r="Q92" s="41">
        <f t="shared" si="119"/>
        <v>6.6612096774193548</v>
      </c>
      <c r="R92" s="41">
        <f t="shared" si="120"/>
        <v>6.6612096774193548</v>
      </c>
      <c r="S92" s="41">
        <f t="shared" si="121"/>
        <v>6.6612096774193548</v>
      </c>
      <c r="T92" s="42">
        <f t="shared" si="122"/>
        <v>6.6612096774193548</v>
      </c>
      <c r="V92" s="39">
        <v>86</v>
      </c>
      <c r="W92" s="40">
        <f t="shared" si="123"/>
        <v>17.758536207831327</v>
      </c>
      <c r="X92" s="41">
        <f t="shared" si="124"/>
        <v>17.547125062500001</v>
      </c>
      <c r="Y92" s="41">
        <f t="shared" si="125"/>
        <v>17.340688297058822</v>
      </c>
      <c r="Z92" s="41">
        <f t="shared" si="126"/>
        <v>17.139052386627906</v>
      </c>
      <c r="AA92" s="41">
        <f t="shared" si="127"/>
        <v>16.942051784482757</v>
      </c>
      <c r="AB92" s="41">
        <f t="shared" si="128"/>
        <v>16.749528468750004</v>
      </c>
      <c r="AC92" s="41">
        <f t="shared" si="129"/>
        <v>16.561331519662922</v>
      </c>
      <c r="AD92" s="41">
        <f t="shared" si="130"/>
        <v>16.377316725</v>
      </c>
      <c r="AE92" s="41">
        <f t="shared" si="131"/>
        <v>16.197346211538463</v>
      </c>
      <c r="AF92" s="41">
        <f t="shared" si="132"/>
        <v>16.02128810054348</v>
      </c>
      <c r="AG92" s="41">
        <f t="shared" si="133"/>
        <v>15.849016185483871</v>
      </c>
      <c r="AH92" s="41">
        <f t="shared" si="134"/>
        <v>15.680409630319152</v>
      </c>
      <c r="AI92" s="41">
        <f t="shared" si="135"/>
        <v>15.515352686842105</v>
      </c>
      <c r="AJ92" s="41">
        <f t="shared" si="136"/>
        <v>15.353734429687501</v>
      </c>
      <c r="AK92" s="41">
        <f t="shared" si="137"/>
        <v>15.195448507731959</v>
      </c>
      <c r="AL92" s="41">
        <f t="shared" si="138"/>
        <v>15.040392910714287</v>
      </c>
      <c r="AM92" s="41">
        <f t="shared" si="139"/>
        <v>14.888469750000001</v>
      </c>
      <c r="AN92" s="42">
        <f t="shared" si="140"/>
        <v>14.739585052500001</v>
      </c>
      <c r="AR92" s="39">
        <v>86</v>
      </c>
      <c r="AS92" s="40">
        <f t="shared" si="161"/>
        <v>0.6007003891050583</v>
      </c>
      <c r="AT92" s="41">
        <f t="shared" si="161"/>
        <v>0.60793774319066141</v>
      </c>
      <c r="AU92" s="41">
        <f t="shared" si="161"/>
        <v>0.61517509727626463</v>
      </c>
      <c r="AV92" s="41">
        <f t="shared" si="161"/>
        <v>0.62241245136186774</v>
      </c>
      <c r="AW92" s="41">
        <f t="shared" si="161"/>
        <v>0.62964980544747085</v>
      </c>
      <c r="AX92" s="41">
        <f t="shared" si="161"/>
        <v>0.63688715953307384</v>
      </c>
      <c r="AY92" s="41">
        <f t="shared" si="161"/>
        <v>0.64412451361867706</v>
      </c>
      <c r="AZ92" s="41">
        <f t="shared" si="161"/>
        <v>0.65136186770428017</v>
      </c>
      <c r="BA92" s="41">
        <f t="shared" si="161"/>
        <v>0.65859922178988328</v>
      </c>
      <c r="BB92" s="41">
        <f t="shared" si="161"/>
        <v>0.66583657587548639</v>
      </c>
      <c r="BC92" s="41">
        <f t="shared" si="162"/>
        <v>0.6730739299610895</v>
      </c>
      <c r="BD92" s="41">
        <f t="shared" si="162"/>
        <v>0.6803112840466925</v>
      </c>
      <c r="BE92" s="41">
        <f t="shared" si="162"/>
        <v>0.68754863813229572</v>
      </c>
      <c r="BF92" s="41">
        <f t="shared" si="162"/>
        <v>0.69478599221789883</v>
      </c>
      <c r="BG92" s="41">
        <f t="shared" si="162"/>
        <v>0.70202334630350194</v>
      </c>
      <c r="BH92" s="41">
        <f t="shared" si="162"/>
        <v>0.70926070038910505</v>
      </c>
      <c r="BI92" s="41">
        <f t="shared" si="162"/>
        <v>0.71649805447470816</v>
      </c>
      <c r="BJ92" s="42">
        <f t="shared" si="162"/>
        <v>0.72373540856031127</v>
      </c>
      <c r="BO92" s="39">
        <v>86</v>
      </c>
      <c r="BP92" s="40">
        <f t="shared" si="163"/>
        <v>4.0013912451361868</v>
      </c>
      <c r="BQ92" s="41">
        <f t="shared" si="163"/>
        <v>4.0496007782101167</v>
      </c>
      <c r="BR92" s="41">
        <f t="shared" si="163"/>
        <v>4.0978103112840465</v>
      </c>
      <c r="BS92" s="41">
        <f t="shared" si="163"/>
        <v>4.1460198443579763</v>
      </c>
      <c r="BT92" s="41">
        <f t="shared" si="163"/>
        <v>4.194229377431907</v>
      </c>
      <c r="BU92" s="41">
        <f t="shared" si="163"/>
        <v>4.242438910505836</v>
      </c>
      <c r="BV92" s="41">
        <f t="shared" si="163"/>
        <v>4.2906484435797667</v>
      </c>
      <c r="BW92" s="41">
        <f t="shared" si="163"/>
        <v>4.3388579766536965</v>
      </c>
      <c r="BX92" s="41">
        <f t="shared" si="163"/>
        <v>4.3870675097276264</v>
      </c>
      <c r="BY92" s="41">
        <f t="shared" si="163"/>
        <v>4.4352770428015562</v>
      </c>
      <c r="BZ92" s="41">
        <f t="shared" si="164"/>
        <v>4.483486575875486</v>
      </c>
      <c r="CA92" s="41">
        <f t="shared" si="164"/>
        <v>4.5316961089494168</v>
      </c>
      <c r="CB92" s="41">
        <f t="shared" si="164"/>
        <v>4.5799056420233457</v>
      </c>
      <c r="CC92" s="41">
        <f t="shared" si="164"/>
        <v>4.6281151750972764</v>
      </c>
      <c r="CD92" s="41">
        <f t="shared" si="164"/>
        <v>4.6763247081712063</v>
      </c>
      <c r="CE92" s="41">
        <f t="shared" si="164"/>
        <v>4.7245342412451361</v>
      </c>
      <c r="CF92" s="41">
        <f t="shared" si="164"/>
        <v>4.7727437743190659</v>
      </c>
      <c r="CG92" s="42">
        <f t="shared" si="164"/>
        <v>4.8209533073929958</v>
      </c>
      <c r="CI92" s="39">
        <v>86</v>
      </c>
      <c r="CJ92" s="40">
        <f t="shared" si="154"/>
        <v>10.667559609980545</v>
      </c>
      <c r="CK92" s="41">
        <f t="shared" si="165"/>
        <v>10.667559609980545</v>
      </c>
      <c r="CL92" s="41">
        <f t="shared" si="165"/>
        <v>10.667559609980545</v>
      </c>
      <c r="CM92" s="41">
        <f t="shared" si="165"/>
        <v>10.667559609980545</v>
      </c>
      <c r="CN92" s="41">
        <f t="shared" si="165"/>
        <v>10.667559609980545</v>
      </c>
      <c r="CO92" s="41">
        <f t="shared" si="165"/>
        <v>10.667559609980545</v>
      </c>
      <c r="CP92" s="41">
        <f t="shared" si="165"/>
        <v>10.667559609980545</v>
      </c>
      <c r="CQ92" s="41">
        <f t="shared" si="165"/>
        <v>10.667559609980545</v>
      </c>
      <c r="CR92" s="41">
        <f t="shared" si="165"/>
        <v>10.667559609980545</v>
      </c>
      <c r="CS92" s="41">
        <f t="shared" si="165"/>
        <v>10.667559609980545</v>
      </c>
      <c r="CT92" s="41">
        <f t="shared" si="165"/>
        <v>10.667559609980545</v>
      </c>
      <c r="CU92" s="41">
        <f t="shared" si="166"/>
        <v>10.667559609980545</v>
      </c>
      <c r="CV92" s="41">
        <f t="shared" si="166"/>
        <v>10.667559609980545</v>
      </c>
      <c r="CW92" s="41">
        <f t="shared" si="166"/>
        <v>10.667559609980545</v>
      </c>
      <c r="CX92" s="41">
        <f t="shared" si="166"/>
        <v>10.667559609980545</v>
      </c>
      <c r="CY92" s="41">
        <f t="shared" si="166"/>
        <v>10.667559609980545</v>
      </c>
      <c r="CZ92" s="41">
        <f t="shared" si="166"/>
        <v>10.667559609980545</v>
      </c>
      <c r="DA92" s="42">
        <f t="shared" si="166"/>
        <v>10.667559609980545</v>
      </c>
    </row>
    <row r="93" spans="2:105" x14ac:dyDescent="0.25">
      <c r="B93" s="39">
        <v>87</v>
      </c>
      <c r="C93" s="40">
        <f t="shared" si="106"/>
        <v>6.6255882352941171</v>
      </c>
      <c r="D93" s="41">
        <f t="shared" si="147"/>
        <v>6.6255882352941162</v>
      </c>
      <c r="E93" s="41">
        <f t="shared" si="107"/>
        <v>6.6255882352941171</v>
      </c>
      <c r="F93" s="41">
        <f t="shared" si="108"/>
        <v>6.625588235294118</v>
      </c>
      <c r="G93" s="41">
        <f t="shared" si="109"/>
        <v>6.6255882352941171</v>
      </c>
      <c r="H93" s="41">
        <f t="shared" si="110"/>
        <v>6.6255882352941162</v>
      </c>
      <c r="I93" s="41">
        <f t="shared" si="111"/>
        <v>6.6255882352941171</v>
      </c>
      <c r="J93" s="41">
        <f t="shared" si="112"/>
        <v>6.6255882352941162</v>
      </c>
      <c r="K93" s="41">
        <f t="shared" si="113"/>
        <v>6.6255882352941162</v>
      </c>
      <c r="L93" s="41">
        <f t="shared" si="114"/>
        <v>6.6255882352941171</v>
      </c>
      <c r="M93" s="41">
        <f t="shared" si="115"/>
        <v>6.6255882352941162</v>
      </c>
      <c r="N93" s="41">
        <f t="shared" si="116"/>
        <v>6.6255882352941171</v>
      </c>
      <c r="O93" s="41">
        <f t="shared" si="117"/>
        <v>6.6255882352941162</v>
      </c>
      <c r="P93" s="41">
        <f t="shared" si="118"/>
        <v>6.625588235294118</v>
      </c>
      <c r="Q93" s="41">
        <f t="shared" si="119"/>
        <v>6.6255882352941171</v>
      </c>
      <c r="R93" s="41">
        <f t="shared" si="120"/>
        <v>6.625588235294118</v>
      </c>
      <c r="S93" s="41">
        <f t="shared" si="121"/>
        <v>6.6255882352941162</v>
      </c>
      <c r="T93" s="42">
        <f t="shared" si="122"/>
        <v>6.6255882352941171</v>
      </c>
      <c r="V93" s="39">
        <v>87</v>
      </c>
      <c r="W93" s="40">
        <f t="shared" si="123"/>
        <v>17.758536207831327</v>
      </c>
      <c r="X93" s="41">
        <f t="shared" si="124"/>
        <v>17.547125062500001</v>
      </c>
      <c r="Y93" s="41">
        <f t="shared" si="125"/>
        <v>17.340688297058826</v>
      </c>
      <c r="Z93" s="41">
        <f t="shared" si="126"/>
        <v>17.13905238662791</v>
      </c>
      <c r="AA93" s="41">
        <f t="shared" si="127"/>
        <v>16.942051784482761</v>
      </c>
      <c r="AB93" s="41">
        <f t="shared" si="128"/>
        <v>16.74952846875</v>
      </c>
      <c r="AC93" s="41">
        <f t="shared" si="129"/>
        <v>16.561331519662922</v>
      </c>
      <c r="AD93" s="41">
        <f t="shared" si="130"/>
        <v>16.377316725000004</v>
      </c>
      <c r="AE93" s="41">
        <f t="shared" si="131"/>
        <v>16.197346211538463</v>
      </c>
      <c r="AF93" s="41">
        <f t="shared" si="132"/>
        <v>16.02128810054348</v>
      </c>
      <c r="AG93" s="41">
        <f t="shared" si="133"/>
        <v>15.849016185483872</v>
      </c>
      <c r="AH93" s="41">
        <f t="shared" si="134"/>
        <v>15.680409630319151</v>
      </c>
      <c r="AI93" s="41">
        <f t="shared" si="135"/>
        <v>15.515352686842107</v>
      </c>
      <c r="AJ93" s="41">
        <f t="shared" si="136"/>
        <v>15.353734429687503</v>
      </c>
      <c r="AK93" s="41">
        <f t="shared" si="137"/>
        <v>15.195448507731962</v>
      </c>
      <c r="AL93" s="41">
        <f t="shared" si="138"/>
        <v>15.040392910714289</v>
      </c>
      <c r="AM93" s="41">
        <f t="shared" si="139"/>
        <v>14.888469750000001</v>
      </c>
      <c r="AN93" s="42">
        <f t="shared" si="140"/>
        <v>14.739585052500001</v>
      </c>
      <c r="AR93" s="39">
        <v>87</v>
      </c>
      <c r="AS93" s="40">
        <f t="shared" si="161"/>
        <v>0.60510721247563359</v>
      </c>
      <c r="AT93" s="41">
        <f t="shared" si="161"/>
        <v>0.6123976608187135</v>
      </c>
      <c r="AU93" s="41">
        <f t="shared" si="161"/>
        <v>0.6196881091617934</v>
      </c>
      <c r="AV93" s="41">
        <f t="shared" si="161"/>
        <v>0.6269785575048733</v>
      </c>
      <c r="AW93" s="41">
        <f t="shared" si="161"/>
        <v>0.6342690058479532</v>
      </c>
      <c r="AX93" s="41">
        <f t="shared" si="161"/>
        <v>0.64155945419103322</v>
      </c>
      <c r="AY93" s="41">
        <f t="shared" si="161"/>
        <v>0.64884990253411312</v>
      </c>
      <c r="AZ93" s="41">
        <f t="shared" si="161"/>
        <v>0.65614035087719302</v>
      </c>
      <c r="BA93" s="41">
        <f t="shared" si="161"/>
        <v>0.66343079922027304</v>
      </c>
      <c r="BB93" s="41">
        <f t="shared" si="161"/>
        <v>0.67072124756335294</v>
      </c>
      <c r="BC93" s="41">
        <f t="shared" si="162"/>
        <v>0.67801169590643284</v>
      </c>
      <c r="BD93" s="41">
        <f t="shared" si="162"/>
        <v>0.68530214424951275</v>
      </c>
      <c r="BE93" s="41">
        <f t="shared" si="162"/>
        <v>0.69259259259259265</v>
      </c>
      <c r="BF93" s="41">
        <f t="shared" si="162"/>
        <v>0.69988304093567255</v>
      </c>
      <c r="BG93" s="41">
        <f t="shared" si="162"/>
        <v>0.70717348927875245</v>
      </c>
      <c r="BH93" s="41">
        <f t="shared" si="162"/>
        <v>0.71446393762183236</v>
      </c>
      <c r="BI93" s="41">
        <f t="shared" si="162"/>
        <v>0.72175438596491237</v>
      </c>
      <c r="BJ93" s="42">
        <f t="shared" si="162"/>
        <v>0.72904483430799227</v>
      </c>
      <c r="BO93" s="39">
        <v>87</v>
      </c>
      <c r="BP93" s="40">
        <f t="shared" si="163"/>
        <v>4.0091912280701756</v>
      </c>
      <c r="BQ93" s="41">
        <f t="shared" si="163"/>
        <v>4.0574947368421048</v>
      </c>
      <c r="BR93" s="41">
        <f t="shared" si="163"/>
        <v>4.1057982456140349</v>
      </c>
      <c r="BS93" s="41">
        <f t="shared" si="163"/>
        <v>4.1541017543859651</v>
      </c>
      <c r="BT93" s="41">
        <f t="shared" si="163"/>
        <v>4.2024052631578943</v>
      </c>
      <c r="BU93" s="41">
        <f t="shared" si="163"/>
        <v>4.2507087719298244</v>
      </c>
      <c r="BV93" s="41">
        <f t="shared" si="163"/>
        <v>4.2990122807017546</v>
      </c>
      <c r="BW93" s="41">
        <f t="shared" si="163"/>
        <v>4.3473157894736838</v>
      </c>
      <c r="BX93" s="41">
        <f t="shared" si="163"/>
        <v>4.3956192982456139</v>
      </c>
      <c r="BY93" s="41">
        <f t="shared" si="163"/>
        <v>4.4439228070175441</v>
      </c>
      <c r="BZ93" s="41">
        <f t="shared" si="164"/>
        <v>4.4922263157894733</v>
      </c>
      <c r="CA93" s="41">
        <f t="shared" si="164"/>
        <v>4.5405298245614034</v>
      </c>
      <c r="CB93" s="41">
        <f t="shared" si="164"/>
        <v>4.5888333333333327</v>
      </c>
      <c r="CC93" s="41">
        <f t="shared" si="164"/>
        <v>4.6371368421052637</v>
      </c>
      <c r="CD93" s="41">
        <f t="shared" si="164"/>
        <v>4.6854403508771929</v>
      </c>
      <c r="CE93" s="41">
        <f t="shared" si="164"/>
        <v>4.733743859649123</v>
      </c>
      <c r="CF93" s="41">
        <f t="shared" si="164"/>
        <v>4.7820473684210523</v>
      </c>
      <c r="CG93" s="42">
        <f t="shared" si="164"/>
        <v>4.8303508771929824</v>
      </c>
      <c r="CI93" s="39">
        <v>87</v>
      </c>
      <c r="CJ93" s="40">
        <f t="shared" si="154"/>
        <v>10.745818342368423</v>
      </c>
      <c r="CK93" s="41">
        <f t="shared" si="165"/>
        <v>10.745818342368423</v>
      </c>
      <c r="CL93" s="41">
        <f t="shared" si="165"/>
        <v>10.745818342368423</v>
      </c>
      <c r="CM93" s="41">
        <f t="shared" si="165"/>
        <v>10.745818342368423</v>
      </c>
      <c r="CN93" s="41">
        <f t="shared" si="165"/>
        <v>10.745818342368423</v>
      </c>
      <c r="CO93" s="41">
        <f t="shared" si="165"/>
        <v>10.745818342368423</v>
      </c>
      <c r="CP93" s="41">
        <f t="shared" si="165"/>
        <v>10.745818342368423</v>
      </c>
      <c r="CQ93" s="41">
        <f t="shared" si="165"/>
        <v>10.745818342368423</v>
      </c>
      <c r="CR93" s="41">
        <f t="shared" si="165"/>
        <v>10.745818342368423</v>
      </c>
      <c r="CS93" s="41">
        <f t="shared" si="165"/>
        <v>10.745818342368423</v>
      </c>
      <c r="CT93" s="41">
        <f t="shared" si="165"/>
        <v>10.745818342368423</v>
      </c>
      <c r="CU93" s="41">
        <f t="shared" si="166"/>
        <v>10.745818342368423</v>
      </c>
      <c r="CV93" s="41">
        <f t="shared" si="166"/>
        <v>10.745818342368423</v>
      </c>
      <c r="CW93" s="41">
        <f t="shared" si="166"/>
        <v>10.745818342368423</v>
      </c>
      <c r="CX93" s="41">
        <f t="shared" si="166"/>
        <v>10.745818342368423</v>
      </c>
      <c r="CY93" s="41">
        <f t="shared" si="166"/>
        <v>10.745818342368423</v>
      </c>
      <c r="CZ93" s="41">
        <f t="shared" si="166"/>
        <v>10.745818342368423</v>
      </c>
      <c r="DA93" s="42">
        <f t="shared" si="166"/>
        <v>10.745818342368423</v>
      </c>
    </row>
    <row r="94" spans="2:105" x14ac:dyDescent="0.25">
      <c r="B94" s="39">
        <v>88</v>
      </c>
      <c r="C94" s="40">
        <f t="shared" si="106"/>
        <v>6.5903457446808522</v>
      </c>
      <c r="D94" s="41">
        <f t="shared" si="147"/>
        <v>6.5903457446808495</v>
      </c>
      <c r="E94" s="41">
        <f t="shared" si="107"/>
        <v>6.5903457446808513</v>
      </c>
      <c r="F94" s="41">
        <f t="shared" si="108"/>
        <v>6.5903457446808504</v>
      </c>
      <c r="G94" s="41">
        <f t="shared" si="109"/>
        <v>6.5903457446808495</v>
      </c>
      <c r="H94" s="41">
        <f t="shared" si="110"/>
        <v>6.5903457446808504</v>
      </c>
      <c r="I94" s="41">
        <f t="shared" si="111"/>
        <v>6.5903457446808504</v>
      </c>
      <c r="J94" s="41">
        <f t="shared" si="112"/>
        <v>6.5903457446808504</v>
      </c>
      <c r="K94" s="41">
        <f t="shared" si="113"/>
        <v>6.5903457446808522</v>
      </c>
      <c r="L94" s="41">
        <f t="shared" si="114"/>
        <v>6.5903457446808487</v>
      </c>
      <c r="M94" s="41">
        <f t="shared" si="115"/>
        <v>6.5903457446808504</v>
      </c>
      <c r="N94" s="41">
        <f t="shared" si="116"/>
        <v>6.5903457446808504</v>
      </c>
      <c r="O94" s="41">
        <f t="shared" si="117"/>
        <v>6.5903457446808513</v>
      </c>
      <c r="P94" s="41">
        <f t="shared" si="118"/>
        <v>6.5903457446808513</v>
      </c>
      <c r="Q94" s="41">
        <f t="shared" si="119"/>
        <v>6.5903457446808504</v>
      </c>
      <c r="R94" s="41">
        <f t="shared" si="120"/>
        <v>6.5903457446808513</v>
      </c>
      <c r="S94" s="41">
        <f t="shared" si="121"/>
        <v>6.5903457446808487</v>
      </c>
      <c r="T94" s="42">
        <f t="shared" si="122"/>
        <v>6.5903457446808513</v>
      </c>
      <c r="V94" s="39">
        <v>88</v>
      </c>
      <c r="W94" s="40">
        <f t="shared" si="123"/>
        <v>17.758536207831327</v>
      </c>
      <c r="X94" s="41">
        <f t="shared" si="124"/>
        <v>17.547125062500001</v>
      </c>
      <c r="Y94" s="41">
        <f t="shared" si="125"/>
        <v>17.340688297058822</v>
      </c>
      <c r="Z94" s="41">
        <f t="shared" si="126"/>
        <v>17.139052386627906</v>
      </c>
      <c r="AA94" s="41">
        <f t="shared" si="127"/>
        <v>16.942051784482757</v>
      </c>
      <c r="AB94" s="41">
        <f t="shared" si="128"/>
        <v>16.749528468749997</v>
      </c>
      <c r="AC94" s="41">
        <f t="shared" si="129"/>
        <v>16.561331519662922</v>
      </c>
      <c r="AD94" s="41">
        <f t="shared" si="130"/>
        <v>16.377316725</v>
      </c>
      <c r="AE94" s="41">
        <f t="shared" si="131"/>
        <v>16.197346211538463</v>
      </c>
      <c r="AF94" s="41">
        <f t="shared" si="132"/>
        <v>16.021288100543476</v>
      </c>
      <c r="AG94" s="41">
        <f t="shared" si="133"/>
        <v>15.849016185483872</v>
      </c>
      <c r="AH94" s="41">
        <f t="shared" si="134"/>
        <v>15.680409630319151</v>
      </c>
      <c r="AI94" s="41">
        <f t="shared" si="135"/>
        <v>15.515352686842107</v>
      </c>
      <c r="AJ94" s="41">
        <f t="shared" si="136"/>
        <v>15.353734429687501</v>
      </c>
      <c r="AK94" s="41">
        <f t="shared" si="137"/>
        <v>15.195448507731959</v>
      </c>
      <c r="AL94" s="41">
        <f t="shared" si="138"/>
        <v>15.040392910714285</v>
      </c>
      <c r="AM94" s="41">
        <f t="shared" si="139"/>
        <v>14.888469749999999</v>
      </c>
      <c r="AN94" s="42">
        <f t="shared" si="140"/>
        <v>14.739585052500001</v>
      </c>
      <c r="AR94" s="39">
        <v>88</v>
      </c>
      <c r="AS94" s="40">
        <f t="shared" si="161"/>
        <v>0.60953124999999986</v>
      </c>
      <c r="AT94" s="41">
        <f t="shared" si="161"/>
        <v>0.61687499999999995</v>
      </c>
      <c r="AU94" s="41">
        <f t="shared" si="161"/>
        <v>0.62421874999999993</v>
      </c>
      <c r="AV94" s="41">
        <f t="shared" si="161"/>
        <v>0.63156249999999992</v>
      </c>
      <c r="AW94" s="41">
        <f t="shared" si="161"/>
        <v>0.63890625000000001</v>
      </c>
      <c r="AX94" s="41">
        <f t="shared" si="161"/>
        <v>0.64624999999999999</v>
      </c>
      <c r="AY94" s="41">
        <f t="shared" si="161"/>
        <v>0.65359374999999997</v>
      </c>
      <c r="AZ94" s="41">
        <f t="shared" si="161"/>
        <v>0.66093749999999996</v>
      </c>
      <c r="BA94" s="41">
        <f t="shared" si="161"/>
        <v>0.66828124999999994</v>
      </c>
      <c r="BB94" s="41">
        <f t="shared" si="161"/>
        <v>0.67562500000000003</v>
      </c>
      <c r="BC94" s="41">
        <f t="shared" si="162"/>
        <v>0.6829687499999999</v>
      </c>
      <c r="BD94" s="41">
        <f t="shared" si="162"/>
        <v>0.69031249999999988</v>
      </c>
      <c r="BE94" s="41">
        <f t="shared" si="162"/>
        <v>0.69765624999999987</v>
      </c>
      <c r="BF94" s="41">
        <f t="shared" si="162"/>
        <v>0.70499999999999985</v>
      </c>
      <c r="BG94" s="41">
        <f t="shared" si="162"/>
        <v>0.71234374999999994</v>
      </c>
      <c r="BH94" s="41">
        <f t="shared" si="162"/>
        <v>0.71968749999999992</v>
      </c>
      <c r="BI94" s="41">
        <f t="shared" si="162"/>
        <v>0.72703125000000002</v>
      </c>
      <c r="BJ94" s="42">
        <f t="shared" si="162"/>
        <v>0.73437499999999989</v>
      </c>
      <c r="BO94" s="39">
        <v>88</v>
      </c>
      <c r="BP94" s="40">
        <f t="shared" si="163"/>
        <v>4.0170216796874998</v>
      </c>
      <c r="BQ94" s="41">
        <f t="shared" si="163"/>
        <v>4.065419531249999</v>
      </c>
      <c r="BR94" s="41">
        <f t="shared" si="163"/>
        <v>4.1138173828125</v>
      </c>
      <c r="BS94" s="41">
        <f t="shared" si="163"/>
        <v>4.1622152343749992</v>
      </c>
      <c r="BT94" s="41">
        <f t="shared" si="163"/>
        <v>4.2106130859374993</v>
      </c>
      <c r="BU94" s="41">
        <f t="shared" si="163"/>
        <v>4.2590109374999994</v>
      </c>
      <c r="BV94" s="41">
        <f t="shared" si="163"/>
        <v>4.3074087890624995</v>
      </c>
      <c r="BW94" s="41">
        <f t="shared" si="163"/>
        <v>4.3558066406249996</v>
      </c>
      <c r="BX94" s="41">
        <f t="shared" si="163"/>
        <v>4.4042044921875005</v>
      </c>
      <c r="BY94" s="41">
        <f t="shared" si="163"/>
        <v>4.4526023437499989</v>
      </c>
      <c r="BZ94" s="41">
        <f t="shared" si="164"/>
        <v>4.501000195312499</v>
      </c>
      <c r="CA94" s="41">
        <f t="shared" si="164"/>
        <v>4.549398046874999</v>
      </c>
      <c r="CB94" s="41">
        <f t="shared" si="164"/>
        <v>4.5977958984374991</v>
      </c>
      <c r="CC94" s="41">
        <f t="shared" si="164"/>
        <v>4.6461937499999992</v>
      </c>
      <c r="CD94" s="41">
        <f t="shared" si="164"/>
        <v>4.6945916015624993</v>
      </c>
      <c r="CE94" s="41">
        <f t="shared" si="164"/>
        <v>4.7429894531249994</v>
      </c>
      <c r="CF94" s="41">
        <f t="shared" si="164"/>
        <v>4.7913873046874986</v>
      </c>
      <c r="CG94" s="42">
        <f t="shared" si="164"/>
        <v>4.8397851562499996</v>
      </c>
      <c r="CI94" s="39">
        <v>88</v>
      </c>
      <c r="CJ94" s="40">
        <f t="shared" si="154"/>
        <v>10.824382772929686</v>
      </c>
      <c r="CK94" s="41">
        <f t="shared" si="165"/>
        <v>10.824382772929686</v>
      </c>
      <c r="CL94" s="41">
        <f t="shared" si="165"/>
        <v>10.824382772929686</v>
      </c>
      <c r="CM94" s="41">
        <f t="shared" si="165"/>
        <v>10.824382772929686</v>
      </c>
      <c r="CN94" s="41">
        <f t="shared" si="165"/>
        <v>10.824382772929686</v>
      </c>
      <c r="CO94" s="41">
        <f t="shared" si="165"/>
        <v>10.824382772929686</v>
      </c>
      <c r="CP94" s="41">
        <f t="shared" si="165"/>
        <v>10.824382772929686</v>
      </c>
      <c r="CQ94" s="41">
        <f t="shared" si="165"/>
        <v>10.824382772929686</v>
      </c>
      <c r="CR94" s="41">
        <f t="shared" si="165"/>
        <v>10.824382772929686</v>
      </c>
      <c r="CS94" s="41">
        <f t="shared" si="165"/>
        <v>10.824382772929686</v>
      </c>
      <c r="CT94" s="41">
        <f t="shared" si="165"/>
        <v>10.824382772929686</v>
      </c>
      <c r="CU94" s="41">
        <f t="shared" si="166"/>
        <v>10.824382772929686</v>
      </c>
      <c r="CV94" s="41">
        <f t="shared" si="166"/>
        <v>10.824382772929686</v>
      </c>
      <c r="CW94" s="41">
        <f t="shared" si="166"/>
        <v>10.824382772929686</v>
      </c>
      <c r="CX94" s="41">
        <f t="shared" si="166"/>
        <v>10.824382772929686</v>
      </c>
      <c r="CY94" s="41">
        <f t="shared" si="166"/>
        <v>10.824382772929686</v>
      </c>
      <c r="CZ94" s="41">
        <f t="shared" si="166"/>
        <v>10.824382772929686</v>
      </c>
      <c r="DA94" s="42">
        <f t="shared" si="166"/>
        <v>10.824382772929686</v>
      </c>
    </row>
    <row r="95" spans="2:105" x14ac:dyDescent="0.25">
      <c r="B95" s="39">
        <v>89</v>
      </c>
      <c r="C95" s="40">
        <f t="shared" si="106"/>
        <v>6.5554761904761909</v>
      </c>
      <c r="D95" s="41">
        <f t="shared" si="147"/>
        <v>6.5554761904761882</v>
      </c>
      <c r="E95" s="41">
        <f t="shared" si="107"/>
        <v>6.5554761904761891</v>
      </c>
      <c r="F95" s="41">
        <f t="shared" si="108"/>
        <v>6.5554761904761891</v>
      </c>
      <c r="G95" s="41">
        <f t="shared" si="109"/>
        <v>6.55547619047619</v>
      </c>
      <c r="H95" s="41">
        <f t="shared" si="110"/>
        <v>6.55547619047619</v>
      </c>
      <c r="I95" s="41">
        <f t="shared" si="111"/>
        <v>6.55547619047619</v>
      </c>
      <c r="J95" s="41">
        <f t="shared" si="112"/>
        <v>6.5554761904761909</v>
      </c>
      <c r="K95" s="41">
        <f t="shared" si="113"/>
        <v>6.5554761904761891</v>
      </c>
      <c r="L95" s="41">
        <f t="shared" si="114"/>
        <v>6.55547619047619</v>
      </c>
      <c r="M95" s="41">
        <f t="shared" si="115"/>
        <v>6.5554761904761882</v>
      </c>
      <c r="N95" s="41">
        <f t="shared" si="116"/>
        <v>6.5554761904761909</v>
      </c>
      <c r="O95" s="41">
        <f t="shared" si="117"/>
        <v>6.5554761904761891</v>
      </c>
      <c r="P95" s="41">
        <f t="shared" si="118"/>
        <v>6.55547619047619</v>
      </c>
      <c r="Q95" s="41">
        <f t="shared" si="119"/>
        <v>6.5554761904761891</v>
      </c>
      <c r="R95" s="41">
        <f t="shared" si="120"/>
        <v>6.55547619047619</v>
      </c>
      <c r="S95" s="41">
        <f t="shared" si="121"/>
        <v>6.5554761904761873</v>
      </c>
      <c r="T95" s="42">
        <f t="shared" si="122"/>
        <v>6.5554761904761909</v>
      </c>
      <c r="V95" s="39">
        <v>89</v>
      </c>
      <c r="W95" s="40">
        <f t="shared" si="123"/>
        <v>17.75853620783133</v>
      </c>
      <c r="X95" s="41">
        <f t="shared" si="124"/>
        <v>17.547125062500001</v>
      </c>
      <c r="Y95" s="41">
        <f t="shared" si="125"/>
        <v>17.340688297058826</v>
      </c>
      <c r="Z95" s="41">
        <f t="shared" si="126"/>
        <v>17.13905238662791</v>
      </c>
      <c r="AA95" s="41">
        <f t="shared" si="127"/>
        <v>16.942051784482764</v>
      </c>
      <c r="AB95" s="41">
        <f t="shared" si="128"/>
        <v>16.749528468750004</v>
      </c>
      <c r="AC95" s="41">
        <f t="shared" si="129"/>
        <v>16.561331519662922</v>
      </c>
      <c r="AD95" s="41">
        <f t="shared" si="130"/>
        <v>16.377316725000004</v>
      </c>
      <c r="AE95" s="41">
        <f t="shared" si="131"/>
        <v>16.197346211538463</v>
      </c>
      <c r="AF95" s="41">
        <f t="shared" si="132"/>
        <v>16.021288100543483</v>
      </c>
      <c r="AG95" s="41">
        <f t="shared" si="133"/>
        <v>15.849016185483874</v>
      </c>
      <c r="AH95" s="41">
        <f t="shared" si="134"/>
        <v>15.680409630319152</v>
      </c>
      <c r="AI95" s="41">
        <f t="shared" si="135"/>
        <v>15.51535268684211</v>
      </c>
      <c r="AJ95" s="41">
        <f t="shared" si="136"/>
        <v>15.353734429687504</v>
      </c>
      <c r="AK95" s="41">
        <f t="shared" si="137"/>
        <v>15.195448507731962</v>
      </c>
      <c r="AL95" s="41">
        <f t="shared" si="138"/>
        <v>15.040392910714289</v>
      </c>
      <c r="AM95" s="41">
        <f t="shared" si="139"/>
        <v>14.888469750000001</v>
      </c>
      <c r="AN95" s="42">
        <f t="shared" si="140"/>
        <v>14.739585052500004</v>
      </c>
      <c r="AR95" s="39">
        <v>89</v>
      </c>
      <c r="AS95" s="40">
        <f t="shared" si="161"/>
        <v>0.61397260273972598</v>
      </c>
      <c r="AT95" s="41">
        <f t="shared" si="161"/>
        <v>0.62136986301369868</v>
      </c>
      <c r="AU95" s="41">
        <f t="shared" si="161"/>
        <v>0.62876712328767126</v>
      </c>
      <c r="AV95" s="41">
        <f t="shared" si="161"/>
        <v>0.63616438356164384</v>
      </c>
      <c r="AW95" s="41">
        <f t="shared" si="161"/>
        <v>0.64356164383561643</v>
      </c>
      <c r="AX95" s="41">
        <f t="shared" si="161"/>
        <v>0.65095890410958901</v>
      </c>
      <c r="AY95" s="41">
        <f t="shared" si="161"/>
        <v>0.6583561643835617</v>
      </c>
      <c r="AZ95" s="41">
        <f t="shared" si="161"/>
        <v>0.66575342465753418</v>
      </c>
      <c r="BA95" s="41">
        <f t="shared" si="161"/>
        <v>0.67315068493150687</v>
      </c>
      <c r="BB95" s="41">
        <f t="shared" si="161"/>
        <v>0.68054794520547945</v>
      </c>
      <c r="BC95" s="41">
        <f t="shared" si="162"/>
        <v>0.68794520547945204</v>
      </c>
      <c r="BD95" s="41">
        <f t="shared" si="162"/>
        <v>0.69534246575342462</v>
      </c>
      <c r="BE95" s="41">
        <f t="shared" si="162"/>
        <v>0.7027397260273972</v>
      </c>
      <c r="BF95" s="41">
        <f t="shared" si="162"/>
        <v>0.71013698630136979</v>
      </c>
      <c r="BG95" s="41">
        <f t="shared" si="162"/>
        <v>0.71753424657534248</v>
      </c>
      <c r="BH95" s="41">
        <f t="shared" si="162"/>
        <v>0.72493150684931507</v>
      </c>
      <c r="BI95" s="41">
        <f t="shared" si="162"/>
        <v>0.73232876712328776</v>
      </c>
      <c r="BJ95" s="42">
        <f t="shared" si="162"/>
        <v>0.73972602739726023</v>
      </c>
      <c r="BO95" s="39">
        <v>89</v>
      </c>
      <c r="BP95" s="40">
        <f t="shared" si="163"/>
        <v>4.0248827788649706</v>
      </c>
      <c r="BQ95" s="41">
        <f t="shared" si="163"/>
        <v>4.0733753424657522</v>
      </c>
      <c r="BR95" s="41">
        <f t="shared" si="163"/>
        <v>4.1218679060665355</v>
      </c>
      <c r="BS95" s="41">
        <f t="shared" si="163"/>
        <v>4.170360469667318</v>
      </c>
      <c r="BT95" s="41">
        <f t="shared" si="163"/>
        <v>4.2188530332681013</v>
      </c>
      <c r="BU95" s="41">
        <f t="shared" si="163"/>
        <v>4.2673455968688838</v>
      </c>
      <c r="BV95" s="41">
        <f t="shared" si="163"/>
        <v>4.3158381604696672</v>
      </c>
      <c r="BW95" s="41">
        <f t="shared" si="163"/>
        <v>4.3643307240704496</v>
      </c>
      <c r="BX95" s="41">
        <f t="shared" si="163"/>
        <v>4.4128232876712321</v>
      </c>
      <c r="BY95" s="41">
        <f t="shared" si="163"/>
        <v>4.4613158512720155</v>
      </c>
      <c r="BZ95" s="41">
        <f t="shared" si="164"/>
        <v>4.509808414872797</v>
      </c>
      <c r="CA95" s="41">
        <f t="shared" si="164"/>
        <v>4.5583009784735813</v>
      </c>
      <c r="CB95" s="41">
        <f t="shared" si="164"/>
        <v>4.6067935420743629</v>
      </c>
      <c r="CC95" s="41">
        <f t="shared" si="164"/>
        <v>4.6552861056751462</v>
      </c>
      <c r="CD95" s="41">
        <f t="shared" si="164"/>
        <v>4.7037786692759287</v>
      </c>
      <c r="CE95" s="41">
        <f t="shared" si="164"/>
        <v>4.752271232876712</v>
      </c>
      <c r="CF95" s="41">
        <f t="shared" si="164"/>
        <v>4.8007637964774936</v>
      </c>
      <c r="CG95" s="42">
        <f t="shared" si="164"/>
        <v>4.8492563600782779</v>
      </c>
      <c r="CI95" s="39">
        <v>89</v>
      </c>
      <c r="CJ95" s="40">
        <f t="shared" si="154"/>
        <v>10.903254696369865</v>
      </c>
      <c r="CK95" s="41">
        <f t="shared" si="165"/>
        <v>10.903254696369865</v>
      </c>
      <c r="CL95" s="41">
        <f t="shared" si="165"/>
        <v>10.903254696369865</v>
      </c>
      <c r="CM95" s="41">
        <f t="shared" si="165"/>
        <v>10.903254696369865</v>
      </c>
      <c r="CN95" s="41">
        <f t="shared" si="165"/>
        <v>10.903254696369865</v>
      </c>
      <c r="CO95" s="41">
        <f t="shared" si="165"/>
        <v>10.903254696369865</v>
      </c>
      <c r="CP95" s="41">
        <f t="shared" si="165"/>
        <v>10.903254696369865</v>
      </c>
      <c r="CQ95" s="41">
        <f t="shared" si="165"/>
        <v>10.903254696369865</v>
      </c>
      <c r="CR95" s="41">
        <f t="shared" si="165"/>
        <v>10.903254696369865</v>
      </c>
      <c r="CS95" s="41">
        <f t="shared" si="165"/>
        <v>10.903254696369865</v>
      </c>
      <c r="CT95" s="41">
        <f t="shared" si="165"/>
        <v>10.903254696369865</v>
      </c>
      <c r="CU95" s="41">
        <f t="shared" si="166"/>
        <v>10.903254696369865</v>
      </c>
      <c r="CV95" s="41">
        <f t="shared" si="166"/>
        <v>10.903254696369865</v>
      </c>
      <c r="CW95" s="41">
        <f t="shared" si="166"/>
        <v>10.903254696369865</v>
      </c>
      <c r="CX95" s="41">
        <f t="shared" si="166"/>
        <v>10.903254696369865</v>
      </c>
      <c r="CY95" s="41">
        <f t="shared" si="166"/>
        <v>10.903254696369865</v>
      </c>
      <c r="CZ95" s="41">
        <f t="shared" si="166"/>
        <v>10.903254696369865</v>
      </c>
      <c r="DA95" s="42">
        <f t="shared" si="166"/>
        <v>10.903254696369865</v>
      </c>
    </row>
    <row r="96" spans="2:105" x14ac:dyDescent="0.25">
      <c r="B96" s="39">
        <v>90</v>
      </c>
      <c r="C96" s="40">
        <f t="shared" si="106"/>
        <v>6.520973684210527</v>
      </c>
      <c r="D96" s="41">
        <f t="shared" si="147"/>
        <v>6.5209736842105261</v>
      </c>
      <c r="E96" s="41">
        <f t="shared" si="107"/>
        <v>6.5209736842105253</v>
      </c>
      <c r="F96" s="41">
        <f t="shared" si="108"/>
        <v>6.520973684210527</v>
      </c>
      <c r="G96" s="41">
        <f t="shared" si="109"/>
        <v>6.5209736842105261</v>
      </c>
      <c r="H96" s="41">
        <f t="shared" si="110"/>
        <v>6.5209736842105253</v>
      </c>
      <c r="I96" s="41">
        <f t="shared" si="111"/>
        <v>6.520973684210527</v>
      </c>
      <c r="J96" s="41">
        <f t="shared" si="112"/>
        <v>6.5209736842105253</v>
      </c>
      <c r="K96" s="41">
        <f t="shared" si="113"/>
        <v>6.5209736842105279</v>
      </c>
      <c r="L96" s="41">
        <f t="shared" si="114"/>
        <v>6.5209736842105261</v>
      </c>
      <c r="M96" s="41">
        <f t="shared" si="115"/>
        <v>6.5209736842105253</v>
      </c>
      <c r="N96" s="41">
        <f t="shared" si="116"/>
        <v>6.5209736842105261</v>
      </c>
      <c r="O96" s="41">
        <f t="shared" si="117"/>
        <v>6.5209736842105261</v>
      </c>
      <c r="P96" s="41">
        <f t="shared" si="118"/>
        <v>6.5209736842105261</v>
      </c>
      <c r="Q96" s="41">
        <f t="shared" si="119"/>
        <v>6.5209736842105253</v>
      </c>
      <c r="R96" s="41">
        <f t="shared" si="120"/>
        <v>6.520973684210527</v>
      </c>
      <c r="S96" s="41">
        <f t="shared" si="121"/>
        <v>6.5209736842105261</v>
      </c>
      <c r="T96" s="42">
        <f t="shared" si="122"/>
        <v>6.520973684210527</v>
      </c>
      <c r="V96" s="39">
        <v>90</v>
      </c>
      <c r="W96" s="40">
        <f t="shared" si="123"/>
        <v>17.75853620783133</v>
      </c>
      <c r="X96" s="41">
        <f t="shared" si="124"/>
        <v>17.547125062500005</v>
      </c>
      <c r="Y96" s="41">
        <f t="shared" si="125"/>
        <v>17.340688297058826</v>
      </c>
      <c r="Z96" s="41">
        <f t="shared" si="126"/>
        <v>17.139052386627913</v>
      </c>
      <c r="AA96" s="41">
        <f t="shared" si="127"/>
        <v>16.942051784482761</v>
      </c>
      <c r="AB96" s="41">
        <f t="shared" si="128"/>
        <v>16.749528468750004</v>
      </c>
      <c r="AC96" s="41">
        <f t="shared" si="129"/>
        <v>16.561331519662925</v>
      </c>
      <c r="AD96" s="41">
        <f t="shared" si="130"/>
        <v>16.377316725000004</v>
      </c>
      <c r="AE96" s="41">
        <f t="shared" si="131"/>
        <v>16.197346211538466</v>
      </c>
      <c r="AF96" s="41">
        <f t="shared" si="132"/>
        <v>16.02128810054348</v>
      </c>
      <c r="AG96" s="41">
        <f t="shared" si="133"/>
        <v>15.849016185483874</v>
      </c>
      <c r="AH96" s="41">
        <f t="shared" si="134"/>
        <v>15.680409630319154</v>
      </c>
      <c r="AI96" s="41">
        <f t="shared" si="135"/>
        <v>15.515352686842109</v>
      </c>
      <c r="AJ96" s="41">
        <f t="shared" si="136"/>
        <v>15.353734429687503</v>
      </c>
      <c r="AK96" s="41">
        <f t="shared" si="137"/>
        <v>15.195448507731962</v>
      </c>
      <c r="AL96" s="41">
        <f t="shared" si="138"/>
        <v>15.040392910714289</v>
      </c>
      <c r="AM96" s="41">
        <f t="shared" si="139"/>
        <v>14.888469750000004</v>
      </c>
      <c r="AN96" s="42">
        <f t="shared" si="140"/>
        <v>14.739585052500004</v>
      </c>
      <c r="AR96" s="39">
        <v>90</v>
      </c>
      <c r="AS96" s="40">
        <f t="shared" si="161"/>
        <v>0.61843137254901959</v>
      </c>
      <c r="AT96" s="41">
        <f t="shared" si="161"/>
        <v>0.62588235294117645</v>
      </c>
      <c r="AU96" s="41">
        <f t="shared" si="161"/>
        <v>0.63333333333333341</v>
      </c>
      <c r="AV96" s="41">
        <f t="shared" si="161"/>
        <v>0.64078431372549016</v>
      </c>
      <c r="AW96" s="41">
        <f t="shared" si="161"/>
        <v>0.64823529411764713</v>
      </c>
      <c r="AX96" s="41">
        <f t="shared" si="161"/>
        <v>0.65568627450980399</v>
      </c>
      <c r="AY96" s="41">
        <f t="shared" si="161"/>
        <v>0.66313725490196074</v>
      </c>
      <c r="AZ96" s="41">
        <f t="shared" si="161"/>
        <v>0.67058823529411771</v>
      </c>
      <c r="BA96" s="41">
        <f t="shared" si="161"/>
        <v>0.67803921568627445</v>
      </c>
      <c r="BB96" s="41">
        <f t="shared" si="161"/>
        <v>0.68549019607843142</v>
      </c>
      <c r="BC96" s="41">
        <f t="shared" si="162"/>
        <v>0.69294117647058828</v>
      </c>
      <c r="BD96" s="41">
        <f t="shared" si="162"/>
        <v>0.70039215686274503</v>
      </c>
      <c r="BE96" s="41">
        <f t="shared" si="162"/>
        <v>0.707843137254902</v>
      </c>
      <c r="BF96" s="41">
        <f t="shared" si="162"/>
        <v>0.71529411764705886</v>
      </c>
      <c r="BG96" s="41">
        <f t="shared" si="162"/>
        <v>0.72274509803921572</v>
      </c>
      <c r="BH96" s="41">
        <f t="shared" si="162"/>
        <v>0.73019607843137257</v>
      </c>
      <c r="BI96" s="41">
        <f t="shared" si="162"/>
        <v>0.73764705882352943</v>
      </c>
      <c r="BJ96" s="42">
        <f t="shared" si="162"/>
        <v>0.74509803921568629</v>
      </c>
      <c r="BO96" s="39">
        <v>90</v>
      </c>
      <c r="BP96" s="40">
        <f t="shared" si="163"/>
        <v>4.0327747058823533</v>
      </c>
      <c r="BQ96" s="41">
        <f t="shared" si="163"/>
        <v>4.0813623529411762</v>
      </c>
      <c r="BR96" s="41">
        <f t="shared" si="163"/>
        <v>4.12995</v>
      </c>
      <c r="BS96" s="41">
        <f t="shared" si="163"/>
        <v>4.1785376470588238</v>
      </c>
      <c r="BT96" s="41">
        <f t="shared" si="163"/>
        <v>4.2271252941176476</v>
      </c>
      <c r="BU96" s="41">
        <f t="shared" si="163"/>
        <v>4.2757129411764705</v>
      </c>
      <c r="BV96" s="41">
        <f t="shared" si="163"/>
        <v>4.3243005882352943</v>
      </c>
      <c r="BW96" s="41">
        <f t="shared" si="163"/>
        <v>4.3728882352941172</v>
      </c>
      <c r="BX96" s="41">
        <f t="shared" si="163"/>
        <v>4.4214758823529419</v>
      </c>
      <c r="BY96" s="41">
        <f t="shared" si="163"/>
        <v>4.4700635294117648</v>
      </c>
      <c r="BZ96" s="41">
        <f t="shared" si="164"/>
        <v>4.5186511764705877</v>
      </c>
      <c r="CA96" s="41">
        <f t="shared" si="164"/>
        <v>4.5672388235294115</v>
      </c>
      <c r="CB96" s="41">
        <f t="shared" si="164"/>
        <v>4.6158264705882353</v>
      </c>
      <c r="CC96" s="41">
        <f t="shared" si="164"/>
        <v>4.664414117647059</v>
      </c>
      <c r="CD96" s="41">
        <f t="shared" si="164"/>
        <v>4.7130017647058819</v>
      </c>
      <c r="CE96" s="41">
        <f t="shared" si="164"/>
        <v>4.7615894117647066</v>
      </c>
      <c r="CF96" s="41">
        <f t="shared" si="164"/>
        <v>4.8101770588235295</v>
      </c>
      <c r="CG96" s="42">
        <f t="shared" si="164"/>
        <v>4.8587647058823533</v>
      </c>
      <c r="CI96" s="39">
        <v>90</v>
      </c>
      <c r="CJ96" s="40">
        <f t="shared" si="154"/>
        <v>10.982435921470591</v>
      </c>
      <c r="CK96" s="41">
        <f t="shared" si="165"/>
        <v>10.982435921470591</v>
      </c>
      <c r="CL96" s="41">
        <f t="shared" si="165"/>
        <v>10.982435921470591</v>
      </c>
      <c r="CM96" s="41">
        <f t="shared" si="165"/>
        <v>10.982435921470591</v>
      </c>
      <c r="CN96" s="41">
        <f t="shared" si="165"/>
        <v>10.982435921470591</v>
      </c>
      <c r="CO96" s="41">
        <f t="shared" si="165"/>
        <v>10.982435921470591</v>
      </c>
      <c r="CP96" s="41">
        <f t="shared" si="165"/>
        <v>10.982435921470591</v>
      </c>
      <c r="CQ96" s="41">
        <f t="shared" si="165"/>
        <v>10.982435921470591</v>
      </c>
      <c r="CR96" s="41">
        <f t="shared" si="165"/>
        <v>10.982435921470591</v>
      </c>
      <c r="CS96" s="41">
        <f t="shared" si="165"/>
        <v>10.982435921470591</v>
      </c>
      <c r="CT96" s="41">
        <f t="shared" si="165"/>
        <v>10.982435921470591</v>
      </c>
      <c r="CU96" s="41">
        <f t="shared" si="166"/>
        <v>10.982435921470591</v>
      </c>
      <c r="CV96" s="41">
        <f t="shared" si="166"/>
        <v>10.982435921470591</v>
      </c>
      <c r="CW96" s="41">
        <f t="shared" si="166"/>
        <v>10.982435921470591</v>
      </c>
      <c r="CX96" s="41">
        <f t="shared" si="166"/>
        <v>10.982435921470591</v>
      </c>
      <c r="CY96" s="41">
        <f t="shared" si="166"/>
        <v>10.982435921470591</v>
      </c>
      <c r="CZ96" s="41">
        <f t="shared" si="166"/>
        <v>10.982435921470591</v>
      </c>
      <c r="DA96" s="42">
        <f t="shared" si="166"/>
        <v>10.982435921470591</v>
      </c>
    </row>
    <row r="97" spans="2:105" x14ac:dyDescent="0.25">
      <c r="B97" s="39">
        <v>91</v>
      </c>
      <c r="C97" s="40">
        <f t="shared" si="106"/>
        <v>6.4868324607329848</v>
      </c>
      <c r="D97" s="41">
        <f t="shared" si="147"/>
        <v>6.486832460732983</v>
      </c>
      <c r="E97" s="41">
        <f t="shared" si="107"/>
        <v>6.4868324607329839</v>
      </c>
      <c r="F97" s="41">
        <f t="shared" si="108"/>
        <v>6.4868324607329839</v>
      </c>
      <c r="G97" s="41">
        <f t="shared" si="109"/>
        <v>6.486832460732983</v>
      </c>
      <c r="H97" s="41">
        <f t="shared" si="110"/>
        <v>6.486832460732983</v>
      </c>
      <c r="I97" s="41">
        <f t="shared" si="111"/>
        <v>6.486832460732983</v>
      </c>
      <c r="J97" s="41">
        <f t="shared" si="112"/>
        <v>6.4868324607329839</v>
      </c>
      <c r="K97" s="41">
        <f t="shared" si="113"/>
        <v>6.4868324607329848</v>
      </c>
      <c r="L97" s="41">
        <f t="shared" si="114"/>
        <v>6.4868324607329839</v>
      </c>
      <c r="M97" s="41">
        <f t="shared" si="115"/>
        <v>6.4868324607329839</v>
      </c>
      <c r="N97" s="41">
        <f t="shared" si="116"/>
        <v>6.486832460732983</v>
      </c>
      <c r="O97" s="41">
        <f t="shared" si="117"/>
        <v>6.4868324607329839</v>
      </c>
      <c r="P97" s="41">
        <f t="shared" si="118"/>
        <v>6.4868324607329848</v>
      </c>
      <c r="Q97" s="41">
        <f t="shared" si="119"/>
        <v>6.4868324607329839</v>
      </c>
      <c r="R97" s="41">
        <f t="shared" si="120"/>
        <v>6.486832460732983</v>
      </c>
      <c r="S97" s="41">
        <f t="shared" si="121"/>
        <v>6.4868324607329821</v>
      </c>
      <c r="T97" s="42">
        <f t="shared" si="122"/>
        <v>6.4868324607329839</v>
      </c>
      <c r="V97" s="39">
        <v>91</v>
      </c>
      <c r="W97" s="40">
        <f t="shared" si="123"/>
        <v>17.75853620783133</v>
      </c>
      <c r="X97" s="41">
        <f t="shared" si="124"/>
        <v>17.547125062500005</v>
      </c>
      <c r="Y97" s="41">
        <f t="shared" si="125"/>
        <v>17.340688297058826</v>
      </c>
      <c r="Z97" s="41">
        <f t="shared" si="126"/>
        <v>17.13905238662791</v>
      </c>
      <c r="AA97" s="41">
        <f t="shared" si="127"/>
        <v>16.942051784482761</v>
      </c>
      <c r="AB97" s="41">
        <f t="shared" si="128"/>
        <v>16.749528468750004</v>
      </c>
      <c r="AC97" s="41">
        <f t="shared" si="129"/>
        <v>16.561331519662925</v>
      </c>
      <c r="AD97" s="41">
        <f t="shared" si="130"/>
        <v>16.377316725000004</v>
      </c>
      <c r="AE97" s="41">
        <f t="shared" si="131"/>
        <v>16.197346211538463</v>
      </c>
      <c r="AF97" s="41">
        <f t="shared" si="132"/>
        <v>16.02128810054348</v>
      </c>
      <c r="AG97" s="41">
        <f t="shared" si="133"/>
        <v>15.849016185483876</v>
      </c>
      <c r="AH97" s="41">
        <f t="shared" si="134"/>
        <v>15.680409630319151</v>
      </c>
      <c r="AI97" s="41">
        <f t="shared" si="135"/>
        <v>15.515352686842109</v>
      </c>
      <c r="AJ97" s="41">
        <f t="shared" si="136"/>
        <v>15.353734429687503</v>
      </c>
      <c r="AK97" s="41">
        <f t="shared" si="137"/>
        <v>15.195448507731962</v>
      </c>
      <c r="AL97" s="41">
        <f t="shared" si="138"/>
        <v>15.040392910714287</v>
      </c>
      <c r="AM97" s="41">
        <f t="shared" si="139"/>
        <v>14.888469750000002</v>
      </c>
      <c r="AN97" s="42">
        <f t="shared" si="140"/>
        <v>14.739585052500003</v>
      </c>
      <c r="AR97" s="39">
        <v>91</v>
      </c>
      <c r="AS97" s="40">
        <f t="shared" ref="AS97:BB106" si="167">(1+$AR97/100)*(1-AS$5/100)/(3-$M$2*$AR97/100)</f>
        <v>0.62290766208251469</v>
      </c>
      <c r="AT97" s="41">
        <f t="shared" si="167"/>
        <v>0.63041257367387038</v>
      </c>
      <c r="AU97" s="41">
        <f t="shared" si="167"/>
        <v>0.63791748526522607</v>
      </c>
      <c r="AV97" s="41">
        <f t="shared" si="167"/>
        <v>0.64542239685658154</v>
      </c>
      <c r="AW97" s="41">
        <f t="shared" si="167"/>
        <v>0.65292730844793723</v>
      </c>
      <c r="AX97" s="41">
        <f t="shared" si="167"/>
        <v>0.66043222003929281</v>
      </c>
      <c r="AY97" s="41">
        <f t="shared" si="167"/>
        <v>0.66793713163064838</v>
      </c>
      <c r="AZ97" s="41">
        <f t="shared" si="167"/>
        <v>0.67544204322200396</v>
      </c>
      <c r="BA97" s="41">
        <f t="shared" si="167"/>
        <v>0.68294695481335965</v>
      </c>
      <c r="BB97" s="41">
        <f t="shared" si="167"/>
        <v>0.69045186640471523</v>
      </c>
      <c r="BC97" s="41">
        <f t="shared" ref="BC97:BJ106" si="168">(1+$AR97/100)*(1-BC$5/100)/(3-$M$2*$AR97/100)</f>
        <v>0.6979567779960707</v>
      </c>
      <c r="BD97" s="41">
        <f t="shared" si="168"/>
        <v>0.70546168958742639</v>
      </c>
      <c r="BE97" s="41">
        <f t="shared" si="168"/>
        <v>0.71296660117878197</v>
      </c>
      <c r="BF97" s="41">
        <f t="shared" si="168"/>
        <v>0.72047151277013755</v>
      </c>
      <c r="BG97" s="41">
        <f t="shared" si="168"/>
        <v>0.72797642436149312</v>
      </c>
      <c r="BH97" s="41">
        <f t="shared" si="168"/>
        <v>0.73548133595284881</v>
      </c>
      <c r="BI97" s="41">
        <f t="shared" si="168"/>
        <v>0.74298624754420439</v>
      </c>
      <c r="BJ97" s="42">
        <f t="shared" si="168"/>
        <v>0.75049115913555997</v>
      </c>
      <c r="BO97" s="39">
        <v>91</v>
      </c>
      <c r="BP97" s="40">
        <f t="shared" ref="BP97:BY106" si="169">($M$1*$BM$3+$M$3*$BM$1)*(1/100)*(1-BP$5/100)/(3-$M$2*$BO97/100)*$BM$4*$BM$5*$BM$6*$BM$7*$BM$8</f>
        <v>4.0406976424361494</v>
      </c>
      <c r="BQ97" s="41">
        <f t="shared" si="169"/>
        <v>4.0893807465618854</v>
      </c>
      <c r="BR97" s="41">
        <f t="shared" si="169"/>
        <v>4.1380638506876233</v>
      </c>
      <c r="BS97" s="41">
        <f t="shared" si="169"/>
        <v>4.1867469548133593</v>
      </c>
      <c r="BT97" s="41">
        <f t="shared" si="169"/>
        <v>4.2354300589390963</v>
      </c>
      <c r="BU97" s="41">
        <f t="shared" si="169"/>
        <v>4.2841131630648324</v>
      </c>
      <c r="BV97" s="41">
        <f t="shared" si="169"/>
        <v>4.3327962671905693</v>
      </c>
      <c r="BW97" s="41">
        <f t="shared" si="169"/>
        <v>4.3814793713163063</v>
      </c>
      <c r="BX97" s="41">
        <f t="shared" si="169"/>
        <v>4.4301624754420441</v>
      </c>
      <c r="BY97" s="41">
        <f t="shared" si="169"/>
        <v>4.4788455795677802</v>
      </c>
      <c r="BZ97" s="41">
        <f t="shared" ref="BZ97:CG106" si="170">($M$1*$BM$3+$M$3*$BM$1)*(1/100)*(1-BZ$5/100)/(3-$M$2*$BO97/100)*$BM$4*$BM$5*$BM$6*$BM$7*$BM$8</f>
        <v>4.5275286836935162</v>
      </c>
      <c r="CA97" s="41">
        <f t="shared" si="170"/>
        <v>4.5762117878192532</v>
      </c>
      <c r="CB97" s="41">
        <f t="shared" si="170"/>
        <v>4.6248948919449901</v>
      </c>
      <c r="CC97" s="41">
        <f t="shared" si="170"/>
        <v>4.6735779960707271</v>
      </c>
      <c r="CD97" s="41">
        <f t="shared" si="170"/>
        <v>4.7222611001964632</v>
      </c>
      <c r="CE97" s="41">
        <f t="shared" si="170"/>
        <v>4.7709442043222001</v>
      </c>
      <c r="CF97" s="41">
        <f t="shared" si="170"/>
        <v>4.8196273084479362</v>
      </c>
      <c r="CG97" s="42">
        <f t="shared" si="170"/>
        <v>4.868310412573674</v>
      </c>
      <c r="CI97" s="39">
        <v>91</v>
      </c>
      <c r="CJ97" s="40">
        <f t="shared" si="154"/>
        <v>11.061928271227901</v>
      </c>
      <c r="CK97" s="41">
        <f t="shared" ref="CK97:CT106" si="171">($M$1*1.1+$M$3)*(1+$CI97/100)*(1/100)/(3-$M$2*$CI97/100)*1.1*1.1*1.05*1.03</f>
        <v>11.061928271227901</v>
      </c>
      <c r="CL97" s="41">
        <f t="shared" si="171"/>
        <v>11.061928271227901</v>
      </c>
      <c r="CM97" s="41">
        <f t="shared" si="171"/>
        <v>11.061928271227901</v>
      </c>
      <c r="CN97" s="41">
        <f t="shared" si="171"/>
        <v>11.061928271227901</v>
      </c>
      <c r="CO97" s="41">
        <f t="shared" si="171"/>
        <v>11.061928271227901</v>
      </c>
      <c r="CP97" s="41">
        <f t="shared" si="171"/>
        <v>11.061928271227901</v>
      </c>
      <c r="CQ97" s="41">
        <f t="shared" si="171"/>
        <v>11.061928271227901</v>
      </c>
      <c r="CR97" s="41">
        <f t="shared" si="171"/>
        <v>11.061928271227901</v>
      </c>
      <c r="CS97" s="41">
        <f t="shared" si="171"/>
        <v>11.061928271227901</v>
      </c>
      <c r="CT97" s="41">
        <f t="shared" si="171"/>
        <v>11.061928271227901</v>
      </c>
      <c r="CU97" s="41">
        <f t="shared" ref="CU97:DA106" si="172">($M$1*1.1+$M$3)*(1+$CI97/100)*(1/100)/(3-$M$2*$CI97/100)*1.1*1.1*1.05*1.03</f>
        <v>11.061928271227901</v>
      </c>
      <c r="CV97" s="41">
        <f t="shared" si="172"/>
        <v>11.061928271227901</v>
      </c>
      <c r="CW97" s="41">
        <f t="shared" si="172"/>
        <v>11.061928271227901</v>
      </c>
      <c r="CX97" s="41">
        <f t="shared" si="172"/>
        <v>11.061928271227901</v>
      </c>
      <c r="CY97" s="41">
        <f t="shared" si="172"/>
        <v>11.061928271227901</v>
      </c>
      <c r="CZ97" s="41">
        <f t="shared" si="172"/>
        <v>11.061928271227901</v>
      </c>
      <c r="DA97" s="42">
        <f t="shared" si="172"/>
        <v>11.061928271227901</v>
      </c>
    </row>
    <row r="98" spans="2:105" x14ac:dyDescent="0.25">
      <c r="B98" s="39">
        <v>92</v>
      </c>
      <c r="C98" s="40">
        <f t="shared" si="106"/>
        <v>6.453046875000001</v>
      </c>
      <c r="D98" s="41">
        <f t="shared" si="147"/>
        <v>6.4530468750000001</v>
      </c>
      <c r="E98" s="41">
        <f t="shared" si="107"/>
        <v>6.4530468750000001</v>
      </c>
      <c r="F98" s="41">
        <f t="shared" si="108"/>
        <v>6.4530468749999983</v>
      </c>
      <c r="G98" s="41">
        <f t="shared" si="109"/>
        <v>6.4530468750000001</v>
      </c>
      <c r="H98" s="41">
        <f t="shared" si="110"/>
        <v>6.4530468749999983</v>
      </c>
      <c r="I98" s="41">
        <f t="shared" si="111"/>
        <v>6.4530468750000001</v>
      </c>
      <c r="J98" s="41">
        <f t="shared" si="112"/>
        <v>6.4530468749999983</v>
      </c>
      <c r="K98" s="41">
        <f t="shared" si="113"/>
        <v>6.4530468750000001</v>
      </c>
      <c r="L98" s="41">
        <f t="shared" si="114"/>
        <v>6.4530468750000001</v>
      </c>
      <c r="M98" s="41">
        <f t="shared" si="115"/>
        <v>6.4530468750000001</v>
      </c>
      <c r="N98" s="41">
        <f t="shared" si="116"/>
        <v>6.453046875000001</v>
      </c>
      <c r="O98" s="41">
        <f t="shared" si="117"/>
        <v>6.453046875000001</v>
      </c>
      <c r="P98" s="41">
        <f t="shared" si="118"/>
        <v>6.4530468750000001</v>
      </c>
      <c r="Q98" s="41">
        <f t="shared" si="119"/>
        <v>6.4530468749999992</v>
      </c>
      <c r="R98" s="41">
        <f t="shared" si="120"/>
        <v>6.4530468749999992</v>
      </c>
      <c r="S98" s="41">
        <f t="shared" si="121"/>
        <v>6.4530468750000001</v>
      </c>
      <c r="T98" s="42">
        <f t="shared" si="122"/>
        <v>6.4530468750000001</v>
      </c>
      <c r="V98" s="39">
        <v>92</v>
      </c>
      <c r="W98" s="40">
        <f t="shared" si="123"/>
        <v>17.758536207831327</v>
      </c>
      <c r="X98" s="41">
        <f t="shared" si="124"/>
        <v>17.547125062500001</v>
      </c>
      <c r="Y98" s="41">
        <f t="shared" si="125"/>
        <v>17.340688297058822</v>
      </c>
      <c r="Z98" s="41">
        <f t="shared" si="126"/>
        <v>17.139052386627906</v>
      </c>
      <c r="AA98" s="41">
        <f t="shared" si="127"/>
        <v>16.942051784482761</v>
      </c>
      <c r="AB98" s="41">
        <f t="shared" si="128"/>
        <v>16.74952846875</v>
      </c>
      <c r="AC98" s="41">
        <f t="shared" si="129"/>
        <v>16.561331519662922</v>
      </c>
      <c r="AD98" s="41">
        <f t="shared" si="130"/>
        <v>16.377316725</v>
      </c>
      <c r="AE98" s="41">
        <f t="shared" si="131"/>
        <v>16.197346211538459</v>
      </c>
      <c r="AF98" s="41">
        <f t="shared" si="132"/>
        <v>16.02128810054348</v>
      </c>
      <c r="AG98" s="41">
        <f t="shared" si="133"/>
        <v>15.849016185483872</v>
      </c>
      <c r="AH98" s="41">
        <f t="shared" si="134"/>
        <v>15.680409630319152</v>
      </c>
      <c r="AI98" s="41">
        <f t="shared" si="135"/>
        <v>15.515352686842109</v>
      </c>
      <c r="AJ98" s="41">
        <f t="shared" si="136"/>
        <v>15.353734429687501</v>
      </c>
      <c r="AK98" s="41">
        <f t="shared" si="137"/>
        <v>15.19544850773196</v>
      </c>
      <c r="AL98" s="41">
        <f t="shared" si="138"/>
        <v>15.040392910714285</v>
      </c>
      <c r="AM98" s="41">
        <f t="shared" si="139"/>
        <v>14.888469750000001</v>
      </c>
      <c r="AN98" s="42">
        <f t="shared" si="140"/>
        <v>14.739585052500001</v>
      </c>
      <c r="AR98" s="39">
        <v>92</v>
      </c>
      <c r="AS98" s="40">
        <f t="shared" si="167"/>
        <v>0.62740157480314951</v>
      </c>
      <c r="AT98" s="41">
        <f t="shared" si="167"/>
        <v>0.63496062992125979</v>
      </c>
      <c r="AU98" s="41">
        <f t="shared" si="167"/>
        <v>0.64251968503937007</v>
      </c>
      <c r="AV98" s="41">
        <f t="shared" si="167"/>
        <v>0.65007874015748035</v>
      </c>
      <c r="AW98" s="41">
        <f t="shared" si="167"/>
        <v>0.65763779527559052</v>
      </c>
      <c r="AX98" s="41">
        <f t="shared" si="167"/>
        <v>0.6651968503937008</v>
      </c>
      <c r="AY98" s="41">
        <f t="shared" si="167"/>
        <v>0.67275590551181097</v>
      </c>
      <c r="AZ98" s="41">
        <f t="shared" si="167"/>
        <v>0.68031496062992125</v>
      </c>
      <c r="BA98" s="41">
        <f t="shared" si="167"/>
        <v>0.68787401574803153</v>
      </c>
      <c r="BB98" s="41">
        <f t="shared" si="167"/>
        <v>0.6954330708661417</v>
      </c>
      <c r="BC98" s="41">
        <f t="shared" si="168"/>
        <v>0.70299212598425187</v>
      </c>
      <c r="BD98" s="41">
        <f t="shared" si="168"/>
        <v>0.71055118110236204</v>
      </c>
      <c r="BE98" s="41">
        <f t="shared" si="168"/>
        <v>0.71811023622047232</v>
      </c>
      <c r="BF98" s="41">
        <f t="shared" si="168"/>
        <v>0.7256692913385826</v>
      </c>
      <c r="BG98" s="41">
        <f t="shared" si="168"/>
        <v>0.73322834645669288</v>
      </c>
      <c r="BH98" s="41">
        <f t="shared" si="168"/>
        <v>0.74078740157480316</v>
      </c>
      <c r="BI98" s="41">
        <f t="shared" si="168"/>
        <v>0.74834645669291333</v>
      </c>
      <c r="BJ98" s="42">
        <f t="shared" si="168"/>
        <v>0.75590551181102361</v>
      </c>
      <c r="BO98" s="39">
        <v>92</v>
      </c>
      <c r="BP98" s="40">
        <f t="shared" si="169"/>
        <v>4.0486517716535433</v>
      </c>
      <c r="BQ98" s="41">
        <f t="shared" si="169"/>
        <v>4.0974307086614168</v>
      </c>
      <c r="BR98" s="41">
        <f t="shared" si="169"/>
        <v>4.1462096456692912</v>
      </c>
      <c r="BS98" s="41">
        <f t="shared" si="169"/>
        <v>4.1949885826771647</v>
      </c>
      <c r="BT98" s="41">
        <f t="shared" si="169"/>
        <v>4.2437675196850391</v>
      </c>
      <c r="BU98" s="41">
        <f t="shared" si="169"/>
        <v>4.2925464566929126</v>
      </c>
      <c r="BV98" s="41">
        <f t="shared" si="169"/>
        <v>4.341325393700787</v>
      </c>
      <c r="BW98" s="41">
        <f t="shared" si="169"/>
        <v>4.3901043307086605</v>
      </c>
      <c r="BX98" s="41">
        <f t="shared" si="169"/>
        <v>4.4388832677165357</v>
      </c>
      <c r="BY98" s="41">
        <f t="shared" si="169"/>
        <v>4.4876622047244092</v>
      </c>
      <c r="BZ98" s="41">
        <f t="shared" si="170"/>
        <v>4.5364411417322827</v>
      </c>
      <c r="CA98" s="41">
        <f t="shared" si="170"/>
        <v>4.5852200787401571</v>
      </c>
      <c r="CB98" s="41">
        <f t="shared" si="170"/>
        <v>4.6339990157480315</v>
      </c>
      <c r="CC98" s="41">
        <f t="shared" si="170"/>
        <v>4.682777952755905</v>
      </c>
      <c r="CD98" s="41">
        <f t="shared" si="170"/>
        <v>4.7315568897637785</v>
      </c>
      <c r="CE98" s="41">
        <f t="shared" si="170"/>
        <v>4.7803358267716529</v>
      </c>
      <c r="CF98" s="41">
        <f t="shared" si="170"/>
        <v>4.8291147637795273</v>
      </c>
      <c r="CG98" s="42">
        <f t="shared" si="170"/>
        <v>4.8778937007874017</v>
      </c>
      <c r="CI98" s="39">
        <v>92</v>
      </c>
      <c r="CJ98" s="40">
        <f t="shared" si="154"/>
        <v>11.141733582992126</v>
      </c>
      <c r="CK98" s="41">
        <f t="shared" si="171"/>
        <v>11.141733582992126</v>
      </c>
      <c r="CL98" s="41">
        <f t="shared" si="171"/>
        <v>11.141733582992126</v>
      </c>
      <c r="CM98" s="41">
        <f t="shared" si="171"/>
        <v>11.141733582992126</v>
      </c>
      <c r="CN98" s="41">
        <f t="shared" si="171"/>
        <v>11.141733582992126</v>
      </c>
      <c r="CO98" s="41">
        <f t="shared" si="171"/>
        <v>11.141733582992126</v>
      </c>
      <c r="CP98" s="41">
        <f t="shared" si="171"/>
        <v>11.141733582992126</v>
      </c>
      <c r="CQ98" s="41">
        <f t="shared" si="171"/>
        <v>11.141733582992126</v>
      </c>
      <c r="CR98" s="41">
        <f t="shared" si="171"/>
        <v>11.141733582992126</v>
      </c>
      <c r="CS98" s="41">
        <f t="shared" si="171"/>
        <v>11.141733582992126</v>
      </c>
      <c r="CT98" s="41">
        <f t="shared" si="171"/>
        <v>11.141733582992126</v>
      </c>
      <c r="CU98" s="41">
        <f t="shared" si="172"/>
        <v>11.141733582992126</v>
      </c>
      <c r="CV98" s="41">
        <f t="shared" si="172"/>
        <v>11.141733582992126</v>
      </c>
      <c r="CW98" s="41">
        <f t="shared" si="172"/>
        <v>11.141733582992126</v>
      </c>
      <c r="CX98" s="41">
        <f t="shared" si="172"/>
        <v>11.141733582992126</v>
      </c>
      <c r="CY98" s="41">
        <f t="shared" si="172"/>
        <v>11.141733582992126</v>
      </c>
      <c r="CZ98" s="41">
        <f t="shared" si="172"/>
        <v>11.141733582992126</v>
      </c>
      <c r="DA98" s="42">
        <f t="shared" si="172"/>
        <v>11.141733582992126</v>
      </c>
    </row>
    <row r="99" spans="2:105" x14ac:dyDescent="0.25">
      <c r="B99" s="39">
        <v>93</v>
      </c>
      <c r="C99" s="40">
        <f t="shared" si="106"/>
        <v>6.4196113989637302</v>
      </c>
      <c r="D99" s="41">
        <f t="shared" si="147"/>
        <v>6.4196113989637302</v>
      </c>
      <c r="E99" s="41">
        <f t="shared" si="107"/>
        <v>6.4196113989637302</v>
      </c>
      <c r="F99" s="41">
        <f t="shared" si="108"/>
        <v>6.4196113989637293</v>
      </c>
      <c r="G99" s="41">
        <f t="shared" si="109"/>
        <v>6.4196113989637311</v>
      </c>
      <c r="H99" s="41">
        <f t="shared" si="110"/>
        <v>6.4196113989637302</v>
      </c>
      <c r="I99" s="41">
        <f t="shared" si="111"/>
        <v>6.4196113989637302</v>
      </c>
      <c r="J99" s="41">
        <f t="shared" si="112"/>
        <v>6.4196113989637302</v>
      </c>
      <c r="K99" s="41">
        <f t="shared" si="113"/>
        <v>6.4196113989637302</v>
      </c>
      <c r="L99" s="41">
        <f t="shared" si="114"/>
        <v>6.4196113989637276</v>
      </c>
      <c r="M99" s="41">
        <f t="shared" si="115"/>
        <v>6.4196113989637302</v>
      </c>
      <c r="N99" s="41">
        <f t="shared" si="116"/>
        <v>6.4196113989637302</v>
      </c>
      <c r="O99" s="41">
        <f t="shared" si="117"/>
        <v>6.4196113989637285</v>
      </c>
      <c r="P99" s="41">
        <f t="shared" si="118"/>
        <v>6.4196113989637302</v>
      </c>
      <c r="Q99" s="41">
        <f t="shared" si="119"/>
        <v>6.4196113989637302</v>
      </c>
      <c r="R99" s="41">
        <f t="shared" si="120"/>
        <v>6.4196113989637293</v>
      </c>
      <c r="S99" s="41">
        <f t="shared" si="121"/>
        <v>6.4196113989637285</v>
      </c>
      <c r="T99" s="42">
        <f t="shared" si="122"/>
        <v>6.4196113989637302</v>
      </c>
      <c r="V99" s="39">
        <v>93</v>
      </c>
      <c r="W99" s="40">
        <f t="shared" si="123"/>
        <v>17.758536207831327</v>
      </c>
      <c r="X99" s="41">
        <f t="shared" si="124"/>
        <v>17.547125062500005</v>
      </c>
      <c r="Y99" s="41">
        <f t="shared" si="125"/>
        <v>17.340688297058826</v>
      </c>
      <c r="Z99" s="41">
        <f t="shared" si="126"/>
        <v>17.13905238662791</v>
      </c>
      <c r="AA99" s="41">
        <f t="shared" si="127"/>
        <v>16.942051784482761</v>
      </c>
      <c r="AB99" s="41">
        <f t="shared" si="128"/>
        <v>16.749528468750004</v>
      </c>
      <c r="AC99" s="41">
        <f t="shared" si="129"/>
        <v>16.561331519662922</v>
      </c>
      <c r="AD99" s="41">
        <f t="shared" si="130"/>
        <v>16.377316725000004</v>
      </c>
      <c r="AE99" s="41">
        <f t="shared" si="131"/>
        <v>16.197346211538463</v>
      </c>
      <c r="AF99" s="41">
        <f t="shared" si="132"/>
        <v>16.02128810054348</v>
      </c>
      <c r="AG99" s="41">
        <f t="shared" si="133"/>
        <v>15.849016185483876</v>
      </c>
      <c r="AH99" s="41">
        <f t="shared" si="134"/>
        <v>15.680409630319152</v>
      </c>
      <c r="AI99" s="41">
        <f t="shared" si="135"/>
        <v>15.515352686842107</v>
      </c>
      <c r="AJ99" s="41">
        <f t="shared" si="136"/>
        <v>15.353734429687503</v>
      </c>
      <c r="AK99" s="41">
        <f t="shared" si="137"/>
        <v>15.195448507731962</v>
      </c>
      <c r="AL99" s="41">
        <f t="shared" si="138"/>
        <v>15.040392910714287</v>
      </c>
      <c r="AM99" s="41">
        <f t="shared" si="139"/>
        <v>14.888469750000002</v>
      </c>
      <c r="AN99" s="42">
        <f t="shared" si="140"/>
        <v>14.739585052500003</v>
      </c>
      <c r="AR99" s="39">
        <v>93</v>
      </c>
      <c r="AS99" s="40">
        <f t="shared" si="167"/>
        <v>0.63191321499013808</v>
      </c>
      <c r="AT99" s="41">
        <f t="shared" si="167"/>
        <v>0.63952662721893483</v>
      </c>
      <c r="AU99" s="41">
        <f t="shared" si="167"/>
        <v>0.6471400394477318</v>
      </c>
      <c r="AV99" s="41">
        <f t="shared" si="167"/>
        <v>0.65475345167652865</v>
      </c>
      <c r="AW99" s="41">
        <f t="shared" si="167"/>
        <v>0.6623668639053254</v>
      </c>
      <c r="AX99" s="41">
        <f t="shared" si="167"/>
        <v>0.66998027613412225</v>
      </c>
      <c r="AY99" s="41">
        <f t="shared" si="167"/>
        <v>0.67759368836291922</v>
      </c>
      <c r="AZ99" s="41">
        <f t="shared" si="167"/>
        <v>0.68520710059171597</v>
      </c>
      <c r="BA99" s="41">
        <f t="shared" si="167"/>
        <v>0.69282051282051282</v>
      </c>
      <c r="BB99" s="41">
        <f t="shared" si="167"/>
        <v>0.70043392504930979</v>
      </c>
      <c r="BC99" s="41">
        <f t="shared" si="168"/>
        <v>0.70804733727810643</v>
      </c>
      <c r="BD99" s="41">
        <f t="shared" si="168"/>
        <v>0.71566074950690328</v>
      </c>
      <c r="BE99" s="41">
        <f t="shared" si="168"/>
        <v>0.72327416173570025</v>
      </c>
      <c r="BF99" s="41">
        <f t="shared" si="168"/>
        <v>0.73088757396449699</v>
      </c>
      <c r="BG99" s="41">
        <f t="shared" si="168"/>
        <v>0.73850098619329385</v>
      </c>
      <c r="BH99" s="41">
        <f t="shared" si="168"/>
        <v>0.74611439842209082</v>
      </c>
      <c r="BI99" s="41">
        <f t="shared" si="168"/>
        <v>0.75372781065088756</v>
      </c>
      <c r="BJ99" s="42">
        <f t="shared" si="168"/>
        <v>0.76134122287968442</v>
      </c>
      <c r="BO99" s="39">
        <v>93</v>
      </c>
      <c r="BP99" s="40">
        <f t="shared" si="169"/>
        <v>4.0566372781065088</v>
      </c>
      <c r="BQ99" s="41">
        <f t="shared" si="169"/>
        <v>4.105512426035502</v>
      </c>
      <c r="BR99" s="41">
        <f t="shared" si="169"/>
        <v>4.1543875739644971</v>
      </c>
      <c r="BS99" s="41">
        <f t="shared" si="169"/>
        <v>4.2032627218934904</v>
      </c>
      <c r="BT99" s="41">
        <f t="shared" si="169"/>
        <v>4.2521378698224854</v>
      </c>
      <c r="BU99" s="41">
        <f t="shared" si="169"/>
        <v>4.3010130177514787</v>
      </c>
      <c r="BV99" s="41">
        <f t="shared" si="169"/>
        <v>4.3498881656804738</v>
      </c>
      <c r="BW99" s="41">
        <f t="shared" si="169"/>
        <v>4.398763313609467</v>
      </c>
      <c r="BX99" s="41">
        <f t="shared" si="169"/>
        <v>4.4476384615384612</v>
      </c>
      <c r="BY99" s="41">
        <f t="shared" si="169"/>
        <v>4.4965136094674545</v>
      </c>
      <c r="BZ99" s="41">
        <f t="shared" si="170"/>
        <v>4.5453887573964487</v>
      </c>
      <c r="CA99" s="41">
        <f t="shared" si="170"/>
        <v>4.5942639053254428</v>
      </c>
      <c r="CB99" s="41">
        <f t="shared" si="170"/>
        <v>4.643139053254437</v>
      </c>
      <c r="CC99" s="41">
        <f t="shared" si="170"/>
        <v>4.6920142011834312</v>
      </c>
      <c r="CD99" s="41">
        <f t="shared" si="170"/>
        <v>4.7408893491124253</v>
      </c>
      <c r="CE99" s="41">
        <f t="shared" si="170"/>
        <v>4.7897644970414195</v>
      </c>
      <c r="CF99" s="41">
        <f t="shared" si="170"/>
        <v>4.8386396449704128</v>
      </c>
      <c r="CG99" s="42">
        <f t="shared" si="170"/>
        <v>4.8875147928994078</v>
      </c>
      <c r="CI99" s="39">
        <v>93</v>
      </c>
      <c r="CJ99" s="40">
        <f t="shared" si="154"/>
        <v>11.221853708609469</v>
      </c>
      <c r="CK99" s="41">
        <f t="shared" si="171"/>
        <v>11.221853708609469</v>
      </c>
      <c r="CL99" s="41">
        <f t="shared" si="171"/>
        <v>11.221853708609469</v>
      </c>
      <c r="CM99" s="41">
        <f t="shared" si="171"/>
        <v>11.221853708609469</v>
      </c>
      <c r="CN99" s="41">
        <f t="shared" si="171"/>
        <v>11.221853708609469</v>
      </c>
      <c r="CO99" s="41">
        <f t="shared" si="171"/>
        <v>11.221853708609469</v>
      </c>
      <c r="CP99" s="41">
        <f t="shared" si="171"/>
        <v>11.221853708609469</v>
      </c>
      <c r="CQ99" s="41">
        <f t="shared" si="171"/>
        <v>11.221853708609469</v>
      </c>
      <c r="CR99" s="41">
        <f t="shared" si="171"/>
        <v>11.221853708609469</v>
      </c>
      <c r="CS99" s="41">
        <f t="shared" si="171"/>
        <v>11.221853708609469</v>
      </c>
      <c r="CT99" s="41">
        <f t="shared" si="171"/>
        <v>11.221853708609469</v>
      </c>
      <c r="CU99" s="41">
        <f t="shared" si="172"/>
        <v>11.221853708609469</v>
      </c>
      <c r="CV99" s="41">
        <f t="shared" si="172"/>
        <v>11.221853708609469</v>
      </c>
      <c r="CW99" s="41">
        <f t="shared" si="172"/>
        <v>11.221853708609469</v>
      </c>
      <c r="CX99" s="41">
        <f t="shared" si="172"/>
        <v>11.221853708609469</v>
      </c>
      <c r="CY99" s="41">
        <f t="shared" si="172"/>
        <v>11.221853708609469</v>
      </c>
      <c r="CZ99" s="41">
        <f t="shared" si="172"/>
        <v>11.221853708609469</v>
      </c>
      <c r="DA99" s="42">
        <f t="shared" si="172"/>
        <v>11.221853708609469</v>
      </c>
    </row>
    <row r="100" spans="2:105" x14ac:dyDescent="0.25">
      <c r="B100" s="39">
        <v>94</v>
      </c>
      <c r="C100" s="40">
        <f t="shared" si="106"/>
        <v>6.3865206185567009</v>
      </c>
      <c r="D100" s="41">
        <f t="shared" si="147"/>
        <v>6.3865206185566992</v>
      </c>
      <c r="E100" s="41">
        <f t="shared" si="107"/>
        <v>6.3865206185567009</v>
      </c>
      <c r="F100" s="41">
        <f t="shared" si="108"/>
        <v>6.3865206185567009</v>
      </c>
      <c r="G100" s="41">
        <f t="shared" si="109"/>
        <v>6.3865206185567009</v>
      </c>
      <c r="H100" s="41">
        <f t="shared" si="110"/>
        <v>6.3865206185567009</v>
      </c>
      <c r="I100" s="41">
        <f t="shared" si="111"/>
        <v>6.3865206185567018</v>
      </c>
      <c r="J100" s="41">
        <f t="shared" si="112"/>
        <v>6.3865206185567001</v>
      </c>
      <c r="K100" s="41">
        <f t="shared" si="113"/>
        <v>6.3865206185567009</v>
      </c>
      <c r="L100" s="41">
        <f t="shared" si="114"/>
        <v>6.3865206185567009</v>
      </c>
      <c r="M100" s="41">
        <f t="shared" si="115"/>
        <v>6.3865206185567018</v>
      </c>
      <c r="N100" s="41">
        <f t="shared" si="116"/>
        <v>6.3865206185567009</v>
      </c>
      <c r="O100" s="41">
        <f t="shared" si="117"/>
        <v>6.3865206185567001</v>
      </c>
      <c r="P100" s="41">
        <f t="shared" si="118"/>
        <v>6.3865206185567009</v>
      </c>
      <c r="Q100" s="41">
        <f t="shared" si="119"/>
        <v>6.3865206185567009</v>
      </c>
      <c r="R100" s="41">
        <f t="shared" si="120"/>
        <v>6.3865206185567001</v>
      </c>
      <c r="S100" s="41">
        <f t="shared" si="121"/>
        <v>6.3865206185567009</v>
      </c>
      <c r="T100" s="42">
        <f t="shared" si="122"/>
        <v>6.3865206185567009</v>
      </c>
      <c r="V100" s="39">
        <v>94</v>
      </c>
      <c r="W100" s="40">
        <f t="shared" si="123"/>
        <v>17.75853620783133</v>
      </c>
      <c r="X100" s="41">
        <f t="shared" si="124"/>
        <v>17.547125062500001</v>
      </c>
      <c r="Y100" s="41">
        <f t="shared" si="125"/>
        <v>17.340688297058826</v>
      </c>
      <c r="Z100" s="41">
        <f t="shared" si="126"/>
        <v>17.139052386627913</v>
      </c>
      <c r="AA100" s="41">
        <f t="shared" si="127"/>
        <v>16.942051784482764</v>
      </c>
      <c r="AB100" s="41">
        <f t="shared" si="128"/>
        <v>16.749528468750004</v>
      </c>
      <c r="AC100" s="41">
        <f t="shared" si="129"/>
        <v>16.561331519662925</v>
      </c>
      <c r="AD100" s="41">
        <f t="shared" si="130"/>
        <v>16.377316725000004</v>
      </c>
      <c r="AE100" s="41">
        <f t="shared" si="131"/>
        <v>16.197346211538463</v>
      </c>
      <c r="AF100" s="41">
        <f t="shared" si="132"/>
        <v>16.021288100543483</v>
      </c>
      <c r="AG100" s="41">
        <f t="shared" si="133"/>
        <v>15.849016185483876</v>
      </c>
      <c r="AH100" s="41">
        <f t="shared" si="134"/>
        <v>15.680409630319152</v>
      </c>
      <c r="AI100" s="41">
        <f t="shared" si="135"/>
        <v>15.515352686842109</v>
      </c>
      <c r="AJ100" s="41">
        <f t="shared" si="136"/>
        <v>15.353734429687504</v>
      </c>
      <c r="AK100" s="41">
        <f t="shared" si="137"/>
        <v>15.195448507731962</v>
      </c>
      <c r="AL100" s="41">
        <f t="shared" si="138"/>
        <v>15.040392910714289</v>
      </c>
      <c r="AM100" s="41">
        <f t="shared" si="139"/>
        <v>14.888469750000004</v>
      </c>
      <c r="AN100" s="42">
        <f t="shared" si="140"/>
        <v>14.739585052500003</v>
      </c>
      <c r="AR100" s="39">
        <v>94</v>
      </c>
      <c r="AS100" s="40">
        <f t="shared" si="167"/>
        <v>0.6364426877470355</v>
      </c>
      <c r="AT100" s="41">
        <f t="shared" si="167"/>
        <v>0.64411067193675886</v>
      </c>
      <c r="AU100" s="41">
        <f t="shared" si="167"/>
        <v>0.65177865612648211</v>
      </c>
      <c r="AV100" s="41">
        <f t="shared" si="167"/>
        <v>0.65944664031620537</v>
      </c>
      <c r="AW100" s="41">
        <f t="shared" si="167"/>
        <v>0.66711462450592873</v>
      </c>
      <c r="AX100" s="41">
        <f t="shared" si="167"/>
        <v>0.6747826086956521</v>
      </c>
      <c r="AY100" s="41">
        <f t="shared" si="167"/>
        <v>0.68245059288537535</v>
      </c>
      <c r="AZ100" s="41">
        <f t="shared" si="167"/>
        <v>0.69011857707509872</v>
      </c>
      <c r="BA100" s="41">
        <f t="shared" si="167"/>
        <v>0.69778656126482208</v>
      </c>
      <c r="BB100" s="41">
        <f t="shared" si="167"/>
        <v>0.70545454545454533</v>
      </c>
      <c r="BC100" s="41">
        <f t="shared" si="168"/>
        <v>0.71312252964426859</v>
      </c>
      <c r="BD100" s="41">
        <f t="shared" si="168"/>
        <v>0.72079051383399195</v>
      </c>
      <c r="BE100" s="41">
        <f t="shared" si="168"/>
        <v>0.72845849802371532</v>
      </c>
      <c r="BF100" s="41">
        <f t="shared" si="168"/>
        <v>0.73612648221343857</v>
      </c>
      <c r="BG100" s="41">
        <f t="shared" si="168"/>
        <v>0.74379446640316194</v>
      </c>
      <c r="BH100" s="41">
        <f t="shared" si="168"/>
        <v>0.7514624505928853</v>
      </c>
      <c r="BI100" s="41">
        <f t="shared" si="168"/>
        <v>0.75913043478260855</v>
      </c>
      <c r="BJ100" s="42">
        <f t="shared" si="168"/>
        <v>0.76679841897233192</v>
      </c>
      <c r="BO100" s="39">
        <v>94</v>
      </c>
      <c r="BP100" s="40">
        <f t="shared" si="169"/>
        <v>4.0646543478260861</v>
      </c>
      <c r="BQ100" s="41">
        <f t="shared" si="169"/>
        <v>4.1136260869565202</v>
      </c>
      <c r="BR100" s="41">
        <f t="shared" si="169"/>
        <v>4.1625978260869561</v>
      </c>
      <c r="BS100" s="41">
        <f t="shared" si="169"/>
        <v>4.2115695652173901</v>
      </c>
      <c r="BT100" s="41">
        <f t="shared" si="169"/>
        <v>4.2605413043478251</v>
      </c>
      <c r="BU100" s="41">
        <f t="shared" si="169"/>
        <v>4.30951304347826</v>
      </c>
      <c r="BV100" s="41">
        <f t="shared" si="169"/>
        <v>4.358484782608695</v>
      </c>
      <c r="BW100" s="41">
        <f t="shared" si="169"/>
        <v>4.4074565217391291</v>
      </c>
      <c r="BX100" s="41">
        <f t="shared" si="169"/>
        <v>4.4564282608695649</v>
      </c>
      <c r="BY100" s="41">
        <f t="shared" si="169"/>
        <v>4.505399999999999</v>
      </c>
      <c r="BZ100" s="41">
        <f t="shared" si="170"/>
        <v>4.5543717391304339</v>
      </c>
      <c r="CA100" s="41">
        <f t="shared" si="170"/>
        <v>4.6033434782608689</v>
      </c>
      <c r="CB100" s="41">
        <f t="shared" si="170"/>
        <v>4.6523152173913029</v>
      </c>
      <c r="CC100" s="41">
        <f t="shared" si="170"/>
        <v>4.7012869565217379</v>
      </c>
      <c r="CD100" s="41">
        <f t="shared" si="170"/>
        <v>4.7502586956521728</v>
      </c>
      <c r="CE100" s="41">
        <f t="shared" si="170"/>
        <v>4.7992304347826078</v>
      </c>
      <c r="CF100" s="41">
        <f t="shared" si="170"/>
        <v>4.8482021739130428</v>
      </c>
      <c r="CG100" s="42">
        <f t="shared" si="170"/>
        <v>4.8971739130434777</v>
      </c>
      <c r="CI100" s="39">
        <v>94</v>
      </c>
      <c r="CJ100" s="40">
        <f t="shared" si="154"/>
        <v>11.302290514565218</v>
      </c>
      <c r="CK100" s="41">
        <f t="shared" si="171"/>
        <v>11.302290514565218</v>
      </c>
      <c r="CL100" s="41">
        <f t="shared" si="171"/>
        <v>11.302290514565218</v>
      </c>
      <c r="CM100" s="41">
        <f t="shared" si="171"/>
        <v>11.302290514565218</v>
      </c>
      <c r="CN100" s="41">
        <f t="shared" si="171"/>
        <v>11.302290514565218</v>
      </c>
      <c r="CO100" s="41">
        <f t="shared" si="171"/>
        <v>11.302290514565218</v>
      </c>
      <c r="CP100" s="41">
        <f t="shared" si="171"/>
        <v>11.302290514565218</v>
      </c>
      <c r="CQ100" s="41">
        <f t="shared" si="171"/>
        <v>11.302290514565218</v>
      </c>
      <c r="CR100" s="41">
        <f t="shared" si="171"/>
        <v>11.302290514565218</v>
      </c>
      <c r="CS100" s="41">
        <f t="shared" si="171"/>
        <v>11.302290514565218</v>
      </c>
      <c r="CT100" s="41">
        <f t="shared" si="171"/>
        <v>11.302290514565218</v>
      </c>
      <c r="CU100" s="41">
        <f t="shared" si="172"/>
        <v>11.302290514565218</v>
      </c>
      <c r="CV100" s="41">
        <f t="shared" si="172"/>
        <v>11.302290514565218</v>
      </c>
      <c r="CW100" s="41">
        <f t="shared" si="172"/>
        <v>11.302290514565218</v>
      </c>
      <c r="CX100" s="41">
        <f t="shared" si="172"/>
        <v>11.302290514565218</v>
      </c>
      <c r="CY100" s="41">
        <f t="shared" si="172"/>
        <v>11.302290514565218</v>
      </c>
      <c r="CZ100" s="41">
        <f t="shared" si="172"/>
        <v>11.302290514565218</v>
      </c>
      <c r="DA100" s="42">
        <f t="shared" si="172"/>
        <v>11.302290514565218</v>
      </c>
    </row>
    <row r="101" spans="2:105" x14ac:dyDescent="0.25">
      <c r="B101" s="39">
        <v>95</v>
      </c>
      <c r="C101" s="40">
        <f t="shared" si="106"/>
        <v>6.3537692307692311</v>
      </c>
      <c r="D101" s="41">
        <f t="shared" si="147"/>
        <v>6.3537692307692293</v>
      </c>
      <c r="E101" s="41">
        <f t="shared" si="107"/>
        <v>6.3537692307692311</v>
      </c>
      <c r="F101" s="41">
        <f t="shared" si="108"/>
        <v>6.3537692307692302</v>
      </c>
      <c r="G101" s="41">
        <f t="shared" si="109"/>
        <v>6.3537692307692311</v>
      </c>
      <c r="H101" s="41">
        <f t="shared" si="110"/>
        <v>6.3537692307692293</v>
      </c>
      <c r="I101" s="41">
        <f t="shared" si="111"/>
        <v>6.3537692307692311</v>
      </c>
      <c r="J101" s="41">
        <f t="shared" si="112"/>
        <v>6.3537692307692311</v>
      </c>
      <c r="K101" s="41">
        <f t="shared" si="113"/>
        <v>6.3537692307692319</v>
      </c>
      <c r="L101" s="41">
        <f t="shared" si="114"/>
        <v>6.3537692307692302</v>
      </c>
      <c r="M101" s="41">
        <f t="shared" si="115"/>
        <v>6.3537692307692302</v>
      </c>
      <c r="N101" s="41">
        <f t="shared" si="116"/>
        <v>6.3537692307692319</v>
      </c>
      <c r="O101" s="41">
        <f t="shared" si="117"/>
        <v>6.3537692307692311</v>
      </c>
      <c r="P101" s="41">
        <f t="shared" si="118"/>
        <v>6.3537692307692311</v>
      </c>
      <c r="Q101" s="41">
        <f t="shared" si="119"/>
        <v>6.3537692307692302</v>
      </c>
      <c r="R101" s="41">
        <f t="shared" si="120"/>
        <v>6.3537692307692311</v>
      </c>
      <c r="S101" s="41">
        <f t="shared" si="121"/>
        <v>6.3537692307692302</v>
      </c>
      <c r="T101" s="42">
        <f t="shared" si="122"/>
        <v>6.3537692307692311</v>
      </c>
      <c r="V101" s="39">
        <v>95</v>
      </c>
      <c r="W101" s="40">
        <f t="shared" si="123"/>
        <v>17.758536207831327</v>
      </c>
      <c r="X101" s="41">
        <f t="shared" si="124"/>
        <v>17.547125062499997</v>
      </c>
      <c r="Y101" s="41">
        <f t="shared" si="125"/>
        <v>17.340688297058822</v>
      </c>
      <c r="Z101" s="41">
        <f t="shared" si="126"/>
        <v>17.139052386627906</v>
      </c>
      <c r="AA101" s="41">
        <f t="shared" si="127"/>
        <v>16.942051784482761</v>
      </c>
      <c r="AB101" s="41">
        <f t="shared" si="128"/>
        <v>16.749528468749997</v>
      </c>
      <c r="AC101" s="41">
        <f t="shared" si="129"/>
        <v>16.561331519662918</v>
      </c>
      <c r="AD101" s="41">
        <f t="shared" si="130"/>
        <v>16.377316725</v>
      </c>
      <c r="AE101" s="41">
        <f t="shared" si="131"/>
        <v>16.197346211538463</v>
      </c>
      <c r="AF101" s="41">
        <f t="shared" si="132"/>
        <v>16.021288100543476</v>
      </c>
      <c r="AG101" s="41">
        <f t="shared" si="133"/>
        <v>15.849016185483871</v>
      </c>
      <c r="AH101" s="41">
        <f t="shared" si="134"/>
        <v>15.680409630319149</v>
      </c>
      <c r="AI101" s="41">
        <f t="shared" si="135"/>
        <v>15.515352686842105</v>
      </c>
      <c r="AJ101" s="41">
        <f t="shared" si="136"/>
        <v>15.353734429687499</v>
      </c>
      <c r="AK101" s="41">
        <f t="shared" si="137"/>
        <v>15.195448507731959</v>
      </c>
      <c r="AL101" s="41">
        <f t="shared" si="138"/>
        <v>15.040392910714285</v>
      </c>
      <c r="AM101" s="41">
        <f t="shared" si="139"/>
        <v>14.888469749999999</v>
      </c>
      <c r="AN101" s="42">
        <f t="shared" si="140"/>
        <v>14.739585052499999</v>
      </c>
      <c r="AR101" s="39">
        <v>95</v>
      </c>
      <c r="AS101" s="40">
        <f t="shared" si="167"/>
        <v>0.64099009900990089</v>
      </c>
      <c r="AT101" s="41">
        <f t="shared" si="167"/>
        <v>0.64871287128712873</v>
      </c>
      <c r="AU101" s="41">
        <f t="shared" si="167"/>
        <v>0.65643564356435646</v>
      </c>
      <c r="AV101" s="41">
        <f t="shared" si="167"/>
        <v>0.66415841584158419</v>
      </c>
      <c r="AW101" s="41">
        <f t="shared" si="167"/>
        <v>0.67188118811881181</v>
      </c>
      <c r="AX101" s="41">
        <f t="shared" si="167"/>
        <v>0.67960396039603965</v>
      </c>
      <c r="AY101" s="41">
        <f t="shared" si="167"/>
        <v>0.68732673267326738</v>
      </c>
      <c r="AZ101" s="41">
        <f t="shared" si="167"/>
        <v>0.695049504950495</v>
      </c>
      <c r="BA101" s="41">
        <f t="shared" si="167"/>
        <v>0.70277227722772273</v>
      </c>
      <c r="BB101" s="41">
        <f t="shared" si="167"/>
        <v>0.71049504950495057</v>
      </c>
      <c r="BC101" s="41">
        <f t="shared" si="168"/>
        <v>0.71821782178217819</v>
      </c>
      <c r="BD101" s="41">
        <f t="shared" si="168"/>
        <v>0.72594059405940592</v>
      </c>
      <c r="BE101" s="41">
        <f t="shared" si="168"/>
        <v>0.73366336633663365</v>
      </c>
      <c r="BF101" s="41">
        <f t="shared" si="168"/>
        <v>0.74138613861386138</v>
      </c>
      <c r="BG101" s="41">
        <f t="shared" si="168"/>
        <v>0.74910891089108911</v>
      </c>
      <c r="BH101" s="41">
        <f t="shared" si="168"/>
        <v>0.75683168316831684</v>
      </c>
      <c r="BI101" s="41">
        <f t="shared" si="168"/>
        <v>0.76455445544554457</v>
      </c>
      <c r="BJ101" s="42">
        <f t="shared" si="168"/>
        <v>0.7722772277227723</v>
      </c>
      <c r="BO101" s="39">
        <v>95</v>
      </c>
      <c r="BP101" s="40">
        <f t="shared" si="169"/>
        <v>4.0727031683168313</v>
      </c>
      <c r="BQ101" s="41">
        <f t="shared" si="169"/>
        <v>4.1217718811881179</v>
      </c>
      <c r="BR101" s="41">
        <f t="shared" si="169"/>
        <v>4.1708405940594062</v>
      </c>
      <c r="BS101" s="41">
        <f t="shared" si="169"/>
        <v>4.2199093069306928</v>
      </c>
      <c r="BT101" s="41">
        <f t="shared" si="169"/>
        <v>4.2689780198019802</v>
      </c>
      <c r="BU101" s="41">
        <f t="shared" si="169"/>
        <v>4.3180467326732668</v>
      </c>
      <c r="BV101" s="41">
        <f t="shared" si="169"/>
        <v>4.3671154455445551</v>
      </c>
      <c r="BW101" s="41">
        <f t="shared" si="169"/>
        <v>4.4161841584158417</v>
      </c>
      <c r="BX101" s="41">
        <f t="shared" si="169"/>
        <v>4.4652528712871291</v>
      </c>
      <c r="BY101" s="41">
        <f t="shared" si="169"/>
        <v>4.5143215841584157</v>
      </c>
      <c r="BZ101" s="41">
        <f t="shared" si="170"/>
        <v>4.5633902970297022</v>
      </c>
      <c r="CA101" s="41">
        <f t="shared" si="170"/>
        <v>4.6124590099009906</v>
      </c>
      <c r="CB101" s="41">
        <f t="shared" si="170"/>
        <v>4.6615277227722771</v>
      </c>
      <c r="CC101" s="41">
        <f t="shared" si="170"/>
        <v>4.7105964356435646</v>
      </c>
      <c r="CD101" s="41">
        <f t="shared" si="170"/>
        <v>4.7596651485148511</v>
      </c>
      <c r="CE101" s="41">
        <f t="shared" si="170"/>
        <v>4.8087338613861386</v>
      </c>
      <c r="CF101" s="41">
        <f t="shared" si="170"/>
        <v>4.8578025742574251</v>
      </c>
      <c r="CG101" s="42">
        <f t="shared" si="170"/>
        <v>4.9068712871287135</v>
      </c>
      <c r="CI101" s="39">
        <v>95</v>
      </c>
      <c r="CJ101" s="40">
        <f t="shared" si="154"/>
        <v>11.383045882128712</v>
      </c>
      <c r="CK101" s="41">
        <f t="shared" si="171"/>
        <v>11.383045882128712</v>
      </c>
      <c r="CL101" s="41">
        <f t="shared" si="171"/>
        <v>11.383045882128712</v>
      </c>
      <c r="CM101" s="41">
        <f t="shared" si="171"/>
        <v>11.383045882128712</v>
      </c>
      <c r="CN101" s="41">
        <f t="shared" si="171"/>
        <v>11.383045882128712</v>
      </c>
      <c r="CO101" s="41">
        <f t="shared" si="171"/>
        <v>11.383045882128712</v>
      </c>
      <c r="CP101" s="41">
        <f t="shared" si="171"/>
        <v>11.383045882128712</v>
      </c>
      <c r="CQ101" s="41">
        <f t="shared" si="171"/>
        <v>11.383045882128712</v>
      </c>
      <c r="CR101" s="41">
        <f t="shared" si="171"/>
        <v>11.383045882128712</v>
      </c>
      <c r="CS101" s="41">
        <f t="shared" si="171"/>
        <v>11.383045882128712</v>
      </c>
      <c r="CT101" s="41">
        <f t="shared" si="171"/>
        <v>11.383045882128712</v>
      </c>
      <c r="CU101" s="41">
        <f t="shared" si="172"/>
        <v>11.383045882128712</v>
      </c>
      <c r="CV101" s="41">
        <f t="shared" si="172"/>
        <v>11.383045882128712</v>
      </c>
      <c r="CW101" s="41">
        <f t="shared" si="172"/>
        <v>11.383045882128712</v>
      </c>
      <c r="CX101" s="41">
        <f t="shared" si="172"/>
        <v>11.383045882128712</v>
      </c>
      <c r="CY101" s="41">
        <f t="shared" si="172"/>
        <v>11.383045882128712</v>
      </c>
      <c r="CZ101" s="41">
        <f t="shared" si="172"/>
        <v>11.383045882128712</v>
      </c>
      <c r="DA101" s="42">
        <f t="shared" si="172"/>
        <v>11.383045882128712</v>
      </c>
    </row>
    <row r="102" spans="2:105" x14ac:dyDescent="0.25">
      <c r="B102" s="39">
        <v>96</v>
      </c>
      <c r="C102" s="40">
        <f t="shared" si="106"/>
        <v>6.3213520408163282</v>
      </c>
      <c r="D102" s="41">
        <f t="shared" si="147"/>
        <v>6.3213520408163255</v>
      </c>
      <c r="E102" s="41">
        <f t="shared" si="107"/>
        <v>6.3213520408163264</v>
      </c>
      <c r="F102" s="41">
        <f t="shared" si="108"/>
        <v>6.3213520408163255</v>
      </c>
      <c r="G102" s="41">
        <f t="shared" si="109"/>
        <v>6.3213520408163264</v>
      </c>
      <c r="H102" s="41">
        <f t="shared" si="110"/>
        <v>6.3213520408163264</v>
      </c>
      <c r="I102" s="41">
        <f t="shared" si="111"/>
        <v>6.3213520408163273</v>
      </c>
      <c r="J102" s="41">
        <f t="shared" si="112"/>
        <v>6.3213520408163264</v>
      </c>
      <c r="K102" s="41">
        <f t="shared" si="113"/>
        <v>6.3213520408163255</v>
      </c>
      <c r="L102" s="41">
        <f t="shared" si="114"/>
        <v>6.3213520408163246</v>
      </c>
      <c r="M102" s="41">
        <f t="shared" si="115"/>
        <v>6.3213520408163264</v>
      </c>
      <c r="N102" s="41">
        <f t="shared" si="116"/>
        <v>6.3213520408163264</v>
      </c>
      <c r="O102" s="41">
        <f t="shared" si="117"/>
        <v>6.3213520408163255</v>
      </c>
      <c r="P102" s="41">
        <f t="shared" si="118"/>
        <v>6.3213520408163264</v>
      </c>
      <c r="Q102" s="41">
        <f t="shared" si="119"/>
        <v>6.3213520408163255</v>
      </c>
      <c r="R102" s="41">
        <f t="shared" si="120"/>
        <v>6.3213520408163273</v>
      </c>
      <c r="S102" s="41">
        <f t="shared" si="121"/>
        <v>6.3213520408163264</v>
      </c>
      <c r="T102" s="42">
        <f t="shared" si="122"/>
        <v>6.3213520408163264</v>
      </c>
      <c r="V102" s="39">
        <v>96</v>
      </c>
      <c r="W102" s="40">
        <f t="shared" si="123"/>
        <v>17.75853620783133</v>
      </c>
      <c r="X102" s="41">
        <f t="shared" si="124"/>
        <v>17.547125062500001</v>
      </c>
      <c r="Y102" s="41">
        <f t="shared" si="125"/>
        <v>17.340688297058826</v>
      </c>
      <c r="Z102" s="41">
        <f t="shared" si="126"/>
        <v>17.13905238662791</v>
      </c>
      <c r="AA102" s="41">
        <f t="shared" si="127"/>
        <v>16.942051784482761</v>
      </c>
      <c r="AB102" s="41">
        <f t="shared" si="128"/>
        <v>16.74952846875</v>
      </c>
      <c r="AC102" s="41">
        <f t="shared" si="129"/>
        <v>16.561331519662922</v>
      </c>
      <c r="AD102" s="41">
        <f t="shared" si="130"/>
        <v>16.377316725</v>
      </c>
      <c r="AE102" s="41">
        <f t="shared" si="131"/>
        <v>16.197346211538459</v>
      </c>
      <c r="AF102" s="41">
        <f t="shared" si="132"/>
        <v>16.021288100543476</v>
      </c>
      <c r="AG102" s="41">
        <f t="shared" si="133"/>
        <v>15.849016185483872</v>
      </c>
      <c r="AH102" s="41">
        <f t="shared" si="134"/>
        <v>15.680409630319151</v>
      </c>
      <c r="AI102" s="41">
        <f t="shared" si="135"/>
        <v>15.515352686842107</v>
      </c>
      <c r="AJ102" s="41">
        <f t="shared" si="136"/>
        <v>15.353734429687503</v>
      </c>
      <c r="AK102" s="41">
        <f t="shared" si="137"/>
        <v>15.195448507731959</v>
      </c>
      <c r="AL102" s="41">
        <f t="shared" si="138"/>
        <v>15.040392910714289</v>
      </c>
      <c r="AM102" s="41">
        <f t="shared" si="139"/>
        <v>14.888469750000002</v>
      </c>
      <c r="AN102" s="42">
        <f t="shared" si="140"/>
        <v>14.739585052500001</v>
      </c>
      <c r="AR102" s="39">
        <v>96</v>
      </c>
      <c r="AS102" s="40">
        <f t="shared" si="167"/>
        <v>0.64555555555555544</v>
      </c>
      <c r="AT102" s="41">
        <f t="shared" si="167"/>
        <v>0.65333333333333332</v>
      </c>
      <c r="AU102" s="41">
        <f t="shared" si="167"/>
        <v>0.66111111111111109</v>
      </c>
      <c r="AV102" s="41">
        <f t="shared" si="167"/>
        <v>0.66888888888888887</v>
      </c>
      <c r="AW102" s="41">
        <f t="shared" si="167"/>
        <v>0.67666666666666664</v>
      </c>
      <c r="AX102" s="41">
        <f t="shared" si="167"/>
        <v>0.68444444444444441</v>
      </c>
      <c r="AY102" s="41">
        <f t="shared" si="167"/>
        <v>0.69222222222222218</v>
      </c>
      <c r="AZ102" s="41">
        <f t="shared" si="167"/>
        <v>0.7</v>
      </c>
      <c r="BA102" s="41">
        <f t="shared" si="167"/>
        <v>0.70777777777777784</v>
      </c>
      <c r="BB102" s="41">
        <f t="shared" si="167"/>
        <v>0.71555555555555561</v>
      </c>
      <c r="BC102" s="41">
        <f t="shared" si="168"/>
        <v>0.72333333333333327</v>
      </c>
      <c r="BD102" s="41">
        <f t="shared" si="168"/>
        <v>0.73111111111111104</v>
      </c>
      <c r="BE102" s="41">
        <f t="shared" si="168"/>
        <v>0.73888888888888882</v>
      </c>
      <c r="BF102" s="41">
        <f t="shared" si="168"/>
        <v>0.74666666666666659</v>
      </c>
      <c r="BG102" s="41">
        <f t="shared" si="168"/>
        <v>0.75444444444444447</v>
      </c>
      <c r="BH102" s="41">
        <f t="shared" si="168"/>
        <v>0.76222222222222213</v>
      </c>
      <c r="BI102" s="41">
        <f t="shared" si="168"/>
        <v>0.76999999999999991</v>
      </c>
      <c r="BJ102" s="42">
        <f t="shared" si="168"/>
        <v>0.77777777777777779</v>
      </c>
      <c r="BO102" s="39">
        <v>96</v>
      </c>
      <c r="BP102" s="40">
        <f t="shared" si="169"/>
        <v>4.0807839285714289</v>
      </c>
      <c r="BQ102" s="41">
        <f t="shared" si="169"/>
        <v>4.1299499999999991</v>
      </c>
      <c r="BR102" s="41">
        <f t="shared" si="169"/>
        <v>4.1791160714285711</v>
      </c>
      <c r="BS102" s="41">
        <f t="shared" si="169"/>
        <v>4.2282821428571422</v>
      </c>
      <c r="BT102" s="41">
        <f t="shared" si="169"/>
        <v>4.2774482142857142</v>
      </c>
      <c r="BU102" s="41">
        <f t="shared" si="169"/>
        <v>4.3266142857142853</v>
      </c>
      <c r="BV102" s="41">
        <f t="shared" si="169"/>
        <v>4.3757803571428573</v>
      </c>
      <c r="BW102" s="41">
        <f t="shared" si="169"/>
        <v>4.4249464285714284</v>
      </c>
      <c r="BX102" s="41">
        <f t="shared" si="169"/>
        <v>4.4741124999999995</v>
      </c>
      <c r="BY102" s="41">
        <f t="shared" si="169"/>
        <v>4.5232785714285706</v>
      </c>
      <c r="BZ102" s="41">
        <f t="shared" si="170"/>
        <v>4.5724446428571426</v>
      </c>
      <c r="CA102" s="41">
        <f t="shared" si="170"/>
        <v>4.6216107142857137</v>
      </c>
      <c r="CB102" s="41">
        <f t="shared" si="170"/>
        <v>4.6707767857142848</v>
      </c>
      <c r="CC102" s="41">
        <f t="shared" si="170"/>
        <v>4.7199428571428568</v>
      </c>
      <c r="CD102" s="41">
        <f t="shared" si="170"/>
        <v>4.7691089285714279</v>
      </c>
      <c r="CE102" s="41">
        <f t="shared" si="170"/>
        <v>4.8182749999999999</v>
      </c>
      <c r="CF102" s="41">
        <f t="shared" si="170"/>
        <v>4.867441071428571</v>
      </c>
      <c r="CG102" s="42">
        <f t="shared" si="170"/>
        <v>4.916607142857143</v>
      </c>
      <c r="CI102" s="39">
        <v>96</v>
      </c>
      <c r="CJ102" s="40">
        <f t="shared" si="154"/>
        <v>11.4641217075</v>
      </c>
      <c r="CK102" s="41">
        <f t="shared" si="171"/>
        <v>11.4641217075</v>
      </c>
      <c r="CL102" s="41">
        <f t="shared" si="171"/>
        <v>11.4641217075</v>
      </c>
      <c r="CM102" s="41">
        <f t="shared" si="171"/>
        <v>11.4641217075</v>
      </c>
      <c r="CN102" s="41">
        <f t="shared" si="171"/>
        <v>11.4641217075</v>
      </c>
      <c r="CO102" s="41">
        <f t="shared" si="171"/>
        <v>11.4641217075</v>
      </c>
      <c r="CP102" s="41">
        <f t="shared" si="171"/>
        <v>11.4641217075</v>
      </c>
      <c r="CQ102" s="41">
        <f t="shared" si="171"/>
        <v>11.4641217075</v>
      </c>
      <c r="CR102" s="41">
        <f t="shared" si="171"/>
        <v>11.4641217075</v>
      </c>
      <c r="CS102" s="41">
        <f t="shared" si="171"/>
        <v>11.4641217075</v>
      </c>
      <c r="CT102" s="41">
        <f t="shared" si="171"/>
        <v>11.4641217075</v>
      </c>
      <c r="CU102" s="41">
        <f t="shared" si="172"/>
        <v>11.4641217075</v>
      </c>
      <c r="CV102" s="41">
        <f t="shared" si="172"/>
        <v>11.4641217075</v>
      </c>
      <c r="CW102" s="41">
        <f t="shared" si="172"/>
        <v>11.4641217075</v>
      </c>
      <c r="CX102" s="41">
        <f t="shared" si="172"/>
        <v>11.4641217075</v>
      </c>
      <c r="CY102" s="41">
        <f t="shared" si="172"/>
        <v>11.4641217075</v>
      </c>
      <c r="CZ102" s="41">
        <f t="shared" si="172"/>
        <v>11.4641217075</v>
      </c>
      <c r="DA102" s="42">
        <f t="shared" si="172"/>
        <v>11.4641217075</v>
      </c>
    </row>
    <row r="103" spans="2:105" x14ac:dyDescent="0.25">
      <c r="B103" s="39">
        <v>97</v>
      </c>
      <c r="C103" s="40">
        <f t="shared" si="106"/>
        <v>6.2892639593908628</v>
      </c>
      <c r="D103" s="41">
        <f t="shared" si="147"/>
        <v>6.2892639593908628</v>
      </c>
      <c r="E103" s="41">
        <f t="shared" si="107"/>
        <v>6.2892639593908619</v>
      </c>
      <c r="F103" s="41">
        <f t="shared" si="108"/>
        <v>6.2892639593908619</v>
      </c>
      <c r="G103" s="41">
        <f t="shared" si="109"/>
        <v>6.2892639593908628</v>
      </c>
      <c r="H103" s="41">
        <f t="shared" si="110"/>
        <v>6.2892639593908628</v>
      </c>
      <c r="I103" s="41">
        <f t="shared" si="111"/>
        <v>6.2892639593908628</v>
      </c>
      <c r="J103" s="41">
        <f t="shared" si="112"/>
        <v>6.2892639593908637</v>
      </c>
      <c r="K103" s="41">
        <f t="shared" si="113"/>
        <v>6.2892639593908619</v>
      </c>
      <c r="L103" s="41">
        <f t="shared" si="114"/>
        <v>6.2892639593908619</v>
      </c>
      <c r="M103" s="41">
        <f t="shared" si="115"/>
        <v>6.2892639593908628</v>
      </c>
      <c r="N103" s="41">
        <f t="shared" si="116"/>
        <v>6.2892639593908637</v>
      </c>
      <c r="O103" s="41">
        <f t="shared" si="117"/>
        <v>6.2892639593908619</v>
      </c>
      <c r="P103" s="41">
        <f t="shared" si="118"/>
        <v>6.2892639593908628</v>
      </c>
      <c r="Q103" s="41">
        <f t="shared" si="119"/>
        <v>6.2892639593908628</v>
      </c>
      <c r="R103" s="41">
        <f t="shared" si="120"/>
        <v>6.2892639593908637</v>
      </c>
      <c r="S103" s="41">
        <f t="shared" si="121"/>
        <v>6.2892639593908637</v>
      </c>
      <c r="T103" s="42">
        <f t="shared" si="122"/>
        <v>6.2892639593908628</v>
      </c>
      <c r="V103" s="39">
        <v>97</v>
      </c>
      <c r="W103" s="40">
        <f t="shared" si="123"/>
        <v>17.758536207831327</v>
      </c>
      <c r="X103" s="41">
        <f t="shared" si="124"/>
        <v>17.547125062500001</v>
      </c>
      <c r="Y103" s="41">
        <f t="shared" si="125"/>
        <v>17.340688297058826</v>
      </c>
      <c r="Z103" s="41">
        <f t="shared" si="126"/>
        <v>17.13905238662791</v>
      </c>
      <c r="AA103" s="41">
        <f t="shared" si="127"/>
        <v>16.942051784482761</v>
      </c>
      <c r="AB103" s="41">
        <f t="shared" si="128"/>
        <v>16.74952846875</v>
      </c>
      <c r="AC103" s="41">
        <f t="shared" si="129"/>
        <v>16.561331519662922</v>
      </c>
      <c r="AD103" s="41">
        <f t="shared" si="130"/>
        <v>16.377316725</v>
      </c>
      <c r="AE103" s="41">
        <f t="shared" si="131"/>
        <v>16.197346211538463</v>
      </c>
      <c r="AF103" s="41">
        <f t="shared" si="132"/>
        <v>16.02128810054348</v>
      </c>
      <c r="AG103" s="41">
        <f t="shared" si="133"/>
        <v>15.849016185483874</v>
      </c>
      <c r="AH103" s="41">
        <f t="shared" si="134"/>
        <v>15.680409630319152</v>
      </c>
      <c r="AI103" s="41">
        <f t="shared" si="135"/>
        <v>15.515352686842107</v>
      </c>
      <c r="AJ103" s="41">
        <f t="shared" si="136"/>
        <v>15.353734429687501</v>
      </c>
      <c r="AK103" s="41">
        <f t="shared" si="137"/>
        <v>15.195448507731962</v>
      </c>
      <c r="AL103" s="41">
        <f t="shared" si="138"/>
        <v>15.040392910714289</v>
      </c>
      <c r="AM103" s="41">
        <f t="shared" si="139"/>
        <v>14.888469750000002</v>
      </c>
      <c r="AN103" s="42">
        <f t="shared" si="140"/>
        <v>14.739585052500003</v>
      </c>
      <c r="AR103" s="39">
        <v>97</v>
      </c>
      <c r="AS103" s="40">
        <f t="shared" si="167"/>
        <v>0.65013916500994029</v>
      </c>
      <c r="AT103" s="41">
        <f t="shared" si="167"/>
        <v>0.65797216699801186</v>
      </c>
      <c r="AU103" s="41">
        <f t="shared" si="167"/>
        <v>0.66580516898608344</v>
      </c>
      <c r="AV103" s="41">
        <f t="shared" si="167"/>
        <v>0.67363817097415502</v>
      </c>
      <c r="AW103" s="41">
        <f t="shared" si="167"/>
        <v>0.68147117296222659</v>
      </c>
      <c r="AX103" s="41">
        <f t="shared" si="167"/>
        <v>0.68930417495029817</v>
      </c>
      <c r="AY103" s="41">
        <f t="shared" si="167"/>
        <v>0.69713717693836974</v>
      </c>
      <c r="AZ103" s="41">
        <f t="shared" si="167"/>
        <v>0.70497017892644132</v>
      </c>
      <c r="BA103" s="41">
        <f t="shared" si="167"/>
        <v>0.71280318091451289</v>
      </c>
      <c r="BB103" s="41">
        <f t="shared" si="167"/>
        <v>0.72063618290258447</v>
      </c>
      <c r="BC103" s="41">
        <f t="shared" si="168"/>
        <v>0.72846918489065593</v>
      </c>
      <c r="BD103" s="41">
        <f t="shared" si="168"/>
        <v>0.7363021868787275</v>
      </c>
      <c r="BE103" s="41">
        <f t="shared" si="168"/>
        <v>0.74413518886679919</v>
      </c>
      <c r="BF103" s="41">
        <f t="shared" si="168"/>
        <v>0.75196819085487077</v>
      </c>
      <c r="BG103" s="41">
        <f t="shared" si="168"/>
        <v>0.75980119284294223</v>
      </c>
      <c r="BH103" s="41">
        <f t="shared" si="168"/>
        <v>0.76763419483101381</v>
      </c>
      <c r="BI103" s="41">
        <f t="shared" si="168"/>
        <v>0.77546719681908538</v>
      </c>
      <c r="BJ103" s="42">
        <f t="shared" si="168"/>
        <v>0.78330019880715696</v>
      </c>
      <c r="BO103" s="39">
        <v>97</v>
      </c>
      <c r="BP103" s="40">
        <f t="shared" si="169"/>
        <v>4.0888968190854866</v>
      </c>
      <c r="BQ103" s="41">
        <f t="shared" si="169"/>
        <v>4.138160636182902</v>
      </c>
      <c r="BR103" s="41">
        <f t="shared" si="169"/>
        <v>4.1874244532803173</v>
      </c>
      <c r="BS103" s="41">
        <f t="shared" si="169"/>
        <v>4.2366882703777327</v>
      </c>
      <c r="BT103" s="41">
        <f t="shared" si="169"/>
        <v>4.2859520874751489</v>
      </c>
      <c r="BU103" s="41">
        <f t="shared" si="169"/>
        <v>4.3352159045725642</v>
      </c>
      <c r="BV103" s="41">
        <f t="shared" si="169"/>
        <v>4.3844797216699796</v>
      </c>
      <c r="BW103" s="41">
        <f t="shared" si="169"/>
        <v>4.4337435387673958</v>
      </c>
      <c r="BX103" s="41">
        <f t="shared" si="169"/>
        <v>4.4830073558648103</v>
      </c>
      <c r="BY103" s="41">
        <f t="shared" si="169"/>
        <v>4.5322711729622256</v>
      </c>
      <c r="BZ103" s="41">
        <f t="shared" si="170"/>
        <v>4.5815349900596409</v>
      </c>
      <c r="CA103" s="41">
        <f t="shared" si="170"/>
        <v>4.6307988071570572</v>
      </c>
      <c r="CB103" s="41">
        <f t="shared" si="170"/>
        <v>4.6800626242544725</v>
      </c>
      <c r="CC103" s="41">
        <f t="shared" si="170"/>
        <v>4.7293264413518887</v>
      </c>
      <c r="CD103" s="41">
        <f t="shared" si="170"/>
        <v>4.7785902584493032</v>
      </c>
      <c r="CE103" s="41">
        <f t="shared" si="170"/>
        <v>4.8278540755467194</v>
      </c>
      <c r="CF103" s="41">
        <f t="shared" si="170"/>
        <v>4.8771178926441348</v>
      </c>
      <c r="CG103" s="42">
        <f t="shared" si="170"/>
        <v>4.9263817097415501</v>
      </c>
      <c r="CI103" s="39">
        <v>97</v>
      </c>
      <c r="CJ103" s="40">
        <f t="shared" si="154"/>
        <v>11.545519901958251</v>
      </c>
      <c r="CK103" s="41">
        <f t="shared" si="171"/>
        <v>11.545519901958251</v>
      </c>
      <c r="CL103" s="41">
        <f t="shared" si="171"/>
        <v>11.545519901958251</v>
      </c>
      <c r="CM103" s="41">
        <f t="shared" si="171"/>
        <v>11.545519901958251</v>
      </c>
      <c r="CN103" s="41">
        <f t="shared" si="171"/>
        <v>11.545519901958251</v>
      </c>
      <c r="CO103" s="41">
        <f t="shared" si="171"/>
        <v>11.545519901958251</v>
      </c>
      <c r="CP103" s="41">
        <f t="shared" si="171"/>
        <v>11.545519901958251</v>
      </c>
      <c r="CQ103" s="41">
        <f t="shared" si="171"/>
        <v>11.545519901958251</v>
      </c>
      <c r="CR103" s="41">
        <f t="shared" si="171"/>
        <v>11.545519901958251</v>
      </c>
      <c r="CS103" s="41">
        <f t="shared" si="171"/>
        <v>11.545519901958251</v>
      </c>
      <c r="CT103" s="41">
        <f t="shared" si="171"/>
        <v>11.545519901958251</v>
      </c>
      <c r="CU103" s="41">
        <f t="shared" si="172"/>
        <v>11.545519901958251</v>
      </c>
      <c r="CV103" s="41">
        <f t="shared" si="172"/>
        <v>11.545519901958251</v>
      </c>
      <c r="CW103" s="41">
        <f t="shared" si="172"/>
        <v>11.545519901958251</v>
      </c>
      <c r="CX103" s="41">
        <f t="shared" si="172"/>
        <v>11.545519901958251</v>
      </c>
      <c r="CY103" s="41">
        <f t="shared" si="172"/>
        <v>11.545519901958251</v>
      </c>
      <c r="CZ103" s="41">
        <f t="shared" si="172"/>
        <v>11.545519901958251</v>
      </c>
      <c r="DA103" s="42">
        <f t="shared" si="172"/>
        <v>11.545519901958251</v>
      </c>
    </row>
    <row r="104" spans="2:105" x14ac:dyDescent="0.25">
      <c r="B104" s="39">
        <v>98</v>
      </c>
      <c r="C104" s="40">
        <f t="shared" si="106"/>
        <v>6.2575000000000003</v>
      </c>
      <c r="D104" s="41">
        <f t="shared" si="147"/>
        <v>6.2574999999999994</v>
      </c>
      <c r="E104" s="41">
        <f t="shared" si="107"/>
        <v>6.2574999999999994</v>
      </c>
      <c r="F104" s="41">
        <f t="shared" si="108"/>
        <v>6.2575000000000003</v>
      </c>
      <c r="G104" s="41">
        <f t="shared" si="109"/>
        <v>6.2574999999999985</v>
      </c>
      <c r="H104" s="41">
        <f t="shared" si="110"/>
        <v>6.2574999999999994</v>
      </c>
      <c r="I104" s="41">
        <f t="shared" si="111"/>
        <v>6.2574999999999994</v>
      </c>
      <c r="J104" s="41">
        <f t="shared" si="112"/>
        <v>6.2574999999999994</v>
      </c>
      <c r="K104" s="41">
        <f t="shared" si="113"/>
        <v>6.2575000000000003</v>
      </c>
      <c r="L104" s="41">
        <f t="shared" si="114"/>
        <v>6.2574999999999985</v>
      </c>
      <c r="M104" s="41">
        <f t="shared" si="115"/>
        <v>6.2574999999999994</v>
      </c>
      <c r="N104" s="41">
        <f t="shared" si="116"/>
        <v>6.2575000000000003</v>
      </c>
      <c r="O104" s="41">
        <f t="shared" si="117"/>
        <v>6.2574999999999994</v>
      </c>
      <c r="P104" s="41">
        <f t="shared" si="118"/>
        <v>6.2575000000000003</v>
      </c>
      <c r="Q104" s="41">
        <f t="shared" si="119"/>
        <v>6.2574999999999994</v>
      </c>
      <c r="R104" s="41">
        <f t="shared" si="120"/>
        <v>6.2574999999999994</v>
      </c>
      <c r="S104" s="41">
        <f t="shared" si="121"/>
        <v>6.2575000000000003</v>
      </c>
      <c r="T104" s="42">
        <f t="shared" si="122"/>
        <v>6.2575000000000003</v>
      </c>
      <c r="V104" s="39">
        <v>98</v>
      </c>
      <c r="W104" s="40">
        <f t="shared" si="123"/>
        <v>17.758536207831327</v>
      </c>
      <c r="X104" s="41">
        <f t="shared" si="124"/>
        <v>17.547125062500001</v>
      </c>
      <c r="Y104" s="41">
        <f t="shared" si="125"/>
        <v>17.340688297058826</v>
      </c>
      <c r="Z104" s="41">
        <f t="shared" si="126"/>
        <v>17.13905238662791</v>
      </c>
      <c r="AA104" s="41">
        <f t="shared" si="127"/>
        <v>16.942051784482761</v>
      </c>
      <c r="AB104" s="41">
        <f t="shared" si="128"/>
        <v>16.749528468750004</v>
      </c>
      <c r="AC104" s="41">
        <f t="shared" si="129"/>
        <v>16.561331519662922</v>
      </c>
      <c r="AD104" s="41">
        <f t="shared" si="130"/>
        <v>16.377316725</v>
      </c>
      <c r="AE104" s="41">
        <f t="shared" si="131"/>
        <v>16.197346211538463</v>
      </c>
      <c r="AF104" s="41">
        <f t="shared" si="132"/>
        <v>16.02128810054348</v>
      </c>
      <c r="AG104" s="41">
        <f t="shared" si="133"/>
        <v>15.849016185483872</v>
      </c>
      <c r="AH104" s="41">
        <f t="shared" si="134"/>
        <v>15.680409630319152</v>
      </c>
      <c r="AI104" s="41">
        <f t="shared" si="135"/>
        <v>15.515352686842107</v>
      </c>
      <c r="AJ104" s="41">
        <f t="shared" si="136"/>
        <v>15.353734429687503</v>
      </c>
      <c r="AK104" s="41">
        <f t="shared" si="137"/>
        <v>15.195448507731962</v>
      </c>
      <c r="AL104" s="41">
        <f t="shared" si="138"/>
        <v>15.040392910714287</v>
      </c>
      <c r="AM104" s="41">
        <f t="shared" si="139"/>
        <v>14.888469750000002</v>
      </c>
      <c r="AN104" s="42">
        <f t="shared" si="140"/>
        <v>14.739585052500001</v>
      </c>
      <c r="AR104" s="39">
        <v>98</v>
      </c>
      <c r="AS104" s="40">
        <f t="shared" si="167"/>
        <v>0.65474103585657373</v>
      </c>
      <c r="AT104" s="41">
        <f t="shared" si="167"/>
        <v>0.66262948207171324</v>
      </c>
      <c r="AU104" s="41">
        <f t="shared" si="167"/>
        <v>0.67051792828685264</v>
      </c>
      <c r="AV104" s="41">
        <f t="shared" si="167"/>
        <v>0.67840637450199204</v>
      </c>
      <c r="AW104" s="41">
        <f t="shared" si="167"/>
        <v>0.68629482071713155</v>
      </c>
      <c r="AX104" s="41">
        <f t="shared" si="167"/>
        <v>0.69418326693227095</v>
      </c>
      <c r="AY104" s="41">
        <f t="shared" si="167"/>
        <v>0.70207171314741046</v>
      </c>
      <c r="AZ104" s="41">
        <f t="shared" si="167"/>
        <v>0.70996015936254986</v>
      </c>
      <c r="BA104" s="41">
        <f t="shared" si="167"/>
        <v>0.71784860557768937</v>
      </c>
      <c r="BB104" s="41">
        <f t="shared" si="167"/>
        <v>0.72573705179282877</v>
      </c>
      <c r="BC104" s="41">
        <f t="shared" si="168"/>
        <v>0.73362549800796817</v>
      </c>
      <c r="BD104" s="41">
        <f t="shared" si="168"/>
        <v>0.74151394422310757</v>
      </c>
      <c r="BE104" s="41">
        <f t="shared" si="168"/>
        <v>0.74940239043824708</v>
      </c>
      <c r="BF104" s="41">
        <f t="shared" si="168"/>
        <v>0.75729083665338648</v>
      </c>
      <c r="BG104" s="41">
        <f t="shared" si="168"/>
        <v>0.76517928286852588</v>
      </c>
      <c r="BH104" s="41">
        <f t="shared" si="168"/>
        <v>0.77306772908366539</v>
      </c>
      <c r="BI104" s="41">
        <f t="shared" si="168"/>
        <v>0.78095617529880479</v>
      </c>
      <c r="BJ104" s="42">
        <f t="shared" si="168"/>
        <v>0.7888446215139443</v>
      </c>
      <c r="BO104" s="39">
        <v>98</v>
      </c>
      <c r="BP104" s="40">
        <f t="shared" si="169"/>
        <v>4.09704203187251</v>
      </c>
      <c r="BQ104" s="41">
        <f t="shared" si="169"/>
        <v>4.1464039840637454</v>
      </c>
      <c r="BR104" s="41">
        <f t="shared" si="169"/>
        <v>4.19576593625498</v>
      </c>
      <c r="BS104" s="41">
        <f t="shared" si="169"/>
        <v>4.2451278884462154</v>
      </c>
      <c r="BT104" s="41">
        <f t="shared" si="169"/>
        <v>4.2944898406374499</v>
      </c>
      <c r="BU104" s="41">
        <f t="shared" si="169"/>
        <v>4.3438517928286853</v>
      </c>
      <c r="BV104" s="41">
        <f t="shared" si="169"/>
        <v>4.3932137450199207</v>
      </c>
      <c r="BW104" s="41">
        <f t="shared" si="169"/>
        <v>4.4425756972111552</v>
      </c>
      <c r="BX104" s="41">
        <f t="shared" si="169"/>
        <v>4.4919376494023915</v>
      </c>
      <c r="BY104" s="41">
        <f t="shared" si="169"/>
        <v>4.5412996015936251</v>
      </c>
      <c r="BZ104" s="41">
        <f t="shared" si="170"/>
        <v>4.5906615537848605</v>
      </c>
      <c r="CA104" s="41">
        <f t="shared" si="170"/>
        <v>4.6400235059760959</v>
      </c>
      <c r="CB104" s="41">
        <f t="shared" si="170"/>
        <v>4.6893854581673304</v>
      </c>
      <c r="CC104" s="41">
        <f t="shared" si="170"/>
        <v>4.7387474103585658</v>
      </c>
      <c r="CD104" s="41">
        <f t="shared" si="170"/>
        <v>4.7881093625498004</v>
      </c>
      <c r="CE104" s="41">
        <f t="shared" si="170"/>
        <v>4.8374713147410358</v>
      </c>
      <c r="CF104" s="41">
        <f t="shared" si="170"/>
        <v>4.8868332669322712</v>
      </c>
      <c r="CG104" s="42">
        <f t="shared" si="170"/>
        <v>4.9361952191235066</v>
      </c>
      <c r="CI104" s="39">
        <v>98</v>
      </c>
      <c r="CJ104" s="40">
        <f t="shared" si="154"/>
        <v>11.627242392011954</v>
      </c>
      <c r="CK104" s="41">
        <f t="shared" si="171"/>
        <v>11.627242392011954</v>
      </c>
      <c r="CL104" s="41">
        <f t="shared" si="171"/>
        <v>11.627242392011954</v>
      </c>
      <c r="CM104" s="41">
        <f t="shared" si="171"/>
        <v>11.627242392011954</v>
      </c>
      <c r="CN104" s="41">
        <f t="shared" si="171"/>
        <v>11.627242392011954</v>
      </c>
      <c r="CO104" s="41">
        <f t="shared" si="171"/>
        <v>11.627242392011954</v>
      </c>
      <c r="CP104" s="41">
        <f t="shared" si="171"/>
        <v>11.627242392011954</v>
      </c>
      <c r="CQ104" s="41">
        <f t="shared" si="171"/>
        <v>11.627242392011954</v>
      </c>
      <c r="CR104" s="41">
        <f t="shared" si="171"/>
        <v>11.627242392011954</v>
      </c>
      <c r="CS104" s="41">
        <f t="shared" si="171"/>
        <v>11.627242392011954</v>
      </c>
      <c r="CT104" s="41">
        <f t="shared" si="171"/>
        <v>11.627242392011954</v>
      </c>
      <c r="CU104" s="41">
        <f t="shared" si="172"/>
        <v>11.627242392011954</v>
      </c>
      <c r="CV104" s="41">
        <f t="shared" si="172"/>
        <v>11.627242392011954</v>
      </c>
      <c r="CW104" s="41">
        <f t="shared" si="172"/>
        <v>11.627242392011954</v>
      </c>
      <c r="CX104" s="41">
        <f t="shared" si="172"/>
        <v>11.627242392011954</v>
      </c>
      <c r="CY104" s="41">
        <f t="shared" si="172"/>
        <v>11.627242392011954</v>
      </c>
      <c r="CZ104" s="41">
        <f t="shared" si="172"/>
        <v>11.627242392011954</v>
      </c>
      <c r="DA104" s="42">
        <f t="shared" si="172"/>
        <v>11.627242392011954</v>
      </c>
    </row>
    <row r="105" spans="2:105" x14ac:dyDescent="0.25">
      <c r="B105" s="39">
        <v>99</v>
      </c>
      <c r="C105" s="40">
        <f t="shared" si="106"/>
        <v>6.2260552763819108</v>
      </c>
      <c r="D105" s="41">
        <f t="shared" si="147"/>
        <v>6.226055276381909</v>
      </c>
      <c r="E105" s="41">
        <f t="shared" si="107"/>
        <v>6.2260552763819081</v>
      </c>
      <c r="F105" s="41">
        <f t="shared" si="108"/>
        <v>6.226055276381909</v>
      </c>
      <c r="G105" s="41">
        <f t="shared" si="109"/>
        <v>6.2260552763819099</v>
      </c>
      <c r="H105" s="41">
        <f t="shared" si="110"/>
        <v>6.226055276381909</v>
      </c>
      <c r="I105" s="41">
        <f t="shared" si="111"/>
        <v>6.2260552763819081</v>
      </c>
      <c r="J105" s="41">
        <f t="shared" si="112"/>
        <v>6.226055276381909</v>
      </c>
      <c r="K105" s="41">
        <f t="shared" si="113"/>
        <v>6.2260552763819108</v>
      </c>
      <c r="L105" s="41">
        <f t="shared" si="114"/>
        <v>6.226055276381909</v>
      </c>
      <c r="M105" s="41">
        <f t="shared" si="115"/>
        <v>6.2260552763819099</v>
      </c>
      <c r="N105" s="41">
        <f t="shared" si="116"/>
        <v>6.226055276381909</v>
      </c>
      <c r="O105" s="41">
        <f t="shared" si="117"/>
        <v>6.2260552763819081</v>
      </c>
      <c r="P105" s="41">
        <f t="shared" si="118"/>
        <v>6.226055276381909</v>
      </c>
      <c r="Q105" s="41">
        <f t="shared" si="119"/>
        <v>6.226055276381909</v>
      </c>
      <c r="R105" s="41">
        <f t="shared" si="120"/>
        <v>6.226055276381909</v>
      </c>
      <c r="S105" s="41">
        <f t="shared" si="121"/>
        <v>6.226055276381909</v>
      </c>
      <c r="T105" s="42">
        <f t="shared" si="122"/>
        <v>6.2260552763819099</v>
      </c>
      <c r="V105" s="39">
        <v>99</v>
      </c>
      <c r="W105" s="40">
        <f t="shared" si="123"/>
        <v>17.75853620783133</v>
      </c>
      <c r="X105" s="41">
        <f t="shared" si="124"/>
        <v>17.547125062500005</v>
      </c>
      <c r="Y105" s="41">
        <f t="shared" si="125"/>
        <v>17.340688297058826</v>
      </c>
      <c r="Z105" s="41">
        <f t="shared" si="126"/>
        <v>17.13905238662791</v>
      </c>
      <c r="AA105" s="41">
        <f t="shared" si="127"/>
        <v>16.942051784482761</v>
      </c>
      <c r="AB105" s="41">
        <f t="shared" si="128"/>
        <v>16.749528468750004</v>
      </c>
      <c r="AC105" s="41">
        <f t="shared" si="129"/>
        <v>16.561331519662925</v>
      </c>
      <c r="AD105" s="41">
        <f t="shared" si="130"/>
        <v>16.377316725000004</v>
      </c>
      <c r="AE105" s="41">
        <f t="shared" si="131"/>
        <v>16.197346211538466</v>
      </c>
      <c r="AF105" s="41">
        <f t="shared" si="132"/>
        <v>16.021288100543483</v>
      </c>
      <c r="AG105" s="41">
        <f t="shared" si="133"/>
        <v>15.849016185483876</v>
      </c>
      <c r="AH105" s="41">
        <f t="shared" si="134"/>
        <v>15.680409630319152</v>
      </c>
      <c r="AI105" s="41">
        <f t="shared" si="135"/>
        <v>15.51535268684211</v>
      </c>
      <c r="AJ105" s="41">
        <f t="shared" si="136"/>
        <v>15.353734429687503</v>
      </c>
      <c r="AK105" s="41">
        <f t="shared" si="137"/>
        <v>15.195448507731964</v>
      </c>
      <c r="AL105" s="41">
        <f t="shared" si="138"/>
        <v>15.040392910714289</v>
      </c>
      <c r="AM105" s="41">
        <f t="shared" si="139"/>
        <v>14.888469750000002</v>
      </c>
      <c r="AN105" s="42">
        <f t="shared" si="140"/>
        <v>14.739585052500004</v>
      </c>
      <c r="AR105" s="39">
        <v>99</v>
      </c>
      <c r="AS105" s="40">
        <f t="shared" si="167"/>
        <v>0.65936127744510975</v>
      </c>
      <c r="AT105" s="41">
        <f t="shared" si="167"/>
        <v>0.66730538922155691</v>
      </c>
      <c r="AU105" s="41">
        <f t="shared" si="167"/>
        <v>0.67524950099800407</v>
      </c>
      <c r="AV105" s="41">
        <f t="shared" si="167"/>
        <v>0.68319361277445112</v>
      </c>
      <c r="AW105" s="41">
        <f t="shared" si="167"/>
        <v>0.69113772455089828</v>
      </c>
      <c r="AX105" s="41">
        <f t="shared" si="167"/>
        <v>0.69908183632734533</v>
      </c>
      <c r="AY105" s="41">
        <f t="shared" si="167"/>
        <v>0.70702594810379249</v>
      </c>
      <c r="AZ105" s="41">
        <f t="shared" si="167"/>
        <v>0.71497005988023954</v>
      </c>
      <c r="BA105" s="41">
        <f t="shared" si="167"/>
        <v>0.72291417165668659</v>
      </c>
      <c r="BB105" s="41">
        <f t="shared" si="167"/>
        <v>0.73085828343313375</v>
      </c>
      <c r="BC105" s="41">
        <f t="shared" si="168"/>
        <v>0.7388023952095808</v>
      </c>
      <c r="BD105" s="41">
        <f t="shared" si="168"/>
        <v>0.74674650698602796</v>
      </c>
      <c r="BE105" s="41">
        <f t="shared" si="168"/>
        <v>0.75469061876247501</v>
      </c>
      <c r="BF105" s="41">
        <f t="shared" si="168"/>
        <v>0.76263473053892217</v>
      </c>
      <c r="BG105" s="41">
        <f t="shared" si="168"/>
        <v>0.77057884231536922</v>
      </c>
      <c r="BH105" s="41">
        <f t="shared" si="168"/>
        <v>0.77852295409181638</v>
      </c>
      <c r="BI105" s="41">
        <f t="shared" si="168"/>
        <v>0.78646706586826354</v>
      </c>
      <c r="BJ105" s="42">
        <f t="shared" si="168"/>
        <v>0.79441117764471059</v>
      </c>
      <c r="BO105" s="39">
        <v>99</v>
      </c>
      <c r="BP105" s="40">
        <f t="shared" si="169"/>
        <v>4.1052197604790424</v>
      </c>
      <c r="BQ105" s="41">
        <f t="shared" si="169"/>
        <v>4.1546802395209577</v>
      </c>
      <c r="BR105" s="41">
        <f t="shared" si="169"/>
        <v>4.2041407185628739</v>
      </c>
      <c r="BS105" s="41">
        <f t="shared" si="169"/>
        <v>4.2536011976047901</v>
      </c>
      <c r="BT105" s="41">
        <f t="shared" si="169"/>
        <v>4.3030616766467071</v>
      </c>
      <c r="BU105" s="41">
        <f t="shared" si="169"/>
        <v>4.3525221556886224</v>
      </c>
      <c r="BV105" s="41">
        <f t="shared" si="169"/>
        <v>4.4019826347305386</v>
      </c>
      <c r="BW105" s="41">
        <f t="shared" si="169"/>
        <v>4.4514431137724548</v>
      </c>
      <c r="BX105" s="41">
        <f t="shared" si="169"/>
        <v>4.5009035928143719</v>
      </c>
      <c r="BY105" s="41">
        <f t="shared" si="169"/>
        <v>4.5503640718562872</v>
      </c>
      <c r="BZ105" s="41">
        <f t="shared" si="170"/>
        <v>4.5998245508982034</v>
      </c>
      <c r="CA105" s="41">
        <f t="shared" si="170"/>
        <v>4.6492850299401196</v>
      </c>
      <c r="CB105" s="41">
        <f t="shared" si="170"/>
        <v>4.6987455089820349</v>
      </c>
      <c r="CC105" s="41">
        <f t="shared" si="170"/>
        <v>4.748205988023952</v>
      </c>
      <c r="CD105" s="41">
        <f t="shared" si="170"/>
        <v>4.7976664670658673</v>
      </c>
      <c r="CE105" s="41">
        <f t="shared" si="170"/>
        <v>4.8471269461077844</v>
      </c>
      <c r="CF105" s="41">
        <f t="shared" si="170"/>
        <v>4.8965874251497006</v>
      </c>
      <c r="CG105" s="42">
        <f t="shared" si="170"/>
        <v>4.9460479041916168</v>
      </c>
      <c r="CI105" s="39">
        <v>99</v>
      </c>
      <c r="CJ105" s="40">
        <f t="shared" si="154"/>
        <v>11.709291119550901</v>
      </c>
      <c r="CK105" s="41">
        <f t="shared" si="171"/>
        <v>11.709291119550901</v>
      </c>
      <c r="CL105" s="41">
        <f t="shared" si="171"/>
        <v>11.709291119550901</v>
      </c>
      <c r="CM105" s="41">
        <f t="shared" si="171"/>
        <v>11.709291119550901</v>
      </c>
      <c r="CN105" s="41">
        <f t="shared" si="171"/>
        <v>11.709291119550901</v>
      </c>
      <c r="CO105" s="41">
        <f t="shared" si="171"/>
        <v>11.709291119550901</v>
      </c>
      <c r="CP105" s="41">
        <f t="shared" si="171"/>
        <v>11.709291119550901</v>
      </c>
      <c r="CQ105" s="41">
        <f t="shared" si="171"/>
        <v>11.709291119550901</v>
      </c>
      <c r="CR105" s="41">
        <f t="shared" si="171"/>
        <v>11.709291119550901</v>
      </c>
      <c r="CS105" s="41">
        <f t="shared" si="171"/>
        <v>11.709291119550901</v>
      </c>
      <c r="CT105" s="41">
        <f t="shared" si="171"/>
        <v>11.709291119550901</v>
      </c>
      <c r="CU105" s="41">
        <f t="shared" si="172"/>
        <v>11.709291119550901</v>
      </c>
      <c r="CV105" s="41">
        <f t="shared" si="172"/>
        <v>11.709291119550901</v>
      </c>
      <c r="CW105" s="41">
        <f t="shared" si="172"/>
        <v>11.709291119550901</v>
      </c>
      <c r="CX105" s="41">
        <f t="shared" si="172"/>
        <v>11.709291119550901</v>
      </c>
      <c r="CY105" s="41">
        <f t="shared" si="172"/>
        <v>11.709291119550901</v>
      </c>
      <c r="CZ105" s="41">
        <f t="shared" si="172"/>
        <v>11.709291119550901</v>
      </c>
      <c r="DA105" s="42">
        <f t="shared" si="172"/>
        <v>11.709291119550901</v>
      </c>
    </row>
    <row r="106" spans="2:105" x14ac:dyDescent="0.25">
      <c r="B106" s="39">
        <v>100</v>
      </c>
      <c r="C106" s="40">
        <f>(BP106/AS106)</f>
        <v>6.1949250000000005</v>
      </c>
      <c r="D106" s="41">
        <f t="shared" si="147"/>
        <v>6.1949249999999996</v>
      </c>
      <c r="E106" s="41">
        <f t="shared" si="107"/>
        <v>6.1949250000000005</v>
      </c>
      <c r="F106" s="41">
        <f t="shared" si="108"/>
        <v>6.1949249999999987</v>
      </c>
      <c r="G106" s="41">
        <f t="shared" si="109"/>
        <v>6.1949249999999996</v>
      </c>
      <c r="H106" s="41">
        <f t="shared" si="110"/>
        <v>6.1949250000000005</v>
      </c>
      <c r="I106" s="41">
        <f t="shared" si="111"/>
        <v>6.1949249999999996</v>
      </c>
      <c r="J106" s="41">
        <f t="shared" si="112"/>
        <v>6.1949250000000005</v>
      </c>
      <c r="K106" s="41">
        <f t="shared" si="113"/>
        <v>6.1949250000000005</v>
      </c>
      <c r="L106" s="41">
        <f t="shared" si="114"/>
        <v>6.1949249999999996</v>
      </c>
      <c r="M106" s="41">
        <f t="shared" si="115"/>
        <v>6.1949249999999996</v>
      </c>
      <c r="N106" s="41">
        <f t="shared" si="116"/>
        <v>6.1949250000000005</v>
      </c>
      <c r="O106" s="41">
        <f t="shared" si="117"/>
        <v>6.1949249999999987</v>
      </c>
      <c r="P106" s="41">
        <f t="shared" si="118"/>
        <v>6.1949249999999996</v>
      </c>
      <c r="Q106" s="41">
        <f t="shared" si="119"/>
        <v>6.1949249999999987</v>
      </c>
      <c r="R106" s="41">
        <f t="shared" si="120"/>
        <v>6.1949249999999996</v>
      </c>
      <c r="S106" s="41">
        <f t="shared" si="121"/>
        <v>6.1949249999999987</v>
      </c>
      <c r="T106" s="42">
        <f t="shared" si="122"/>
        <v>6.1949249999999996</v>
      </c>
      <c r="V106" s="39">
        <v>100</v>
      </c>
      <c r="W106" s="40">
        <f t="shared" si="123"/>
        <v>17.75853620783133</v>
      </c>
      <c r="X106" s="41">
        <f t="shared" si="124"/>
        <v>17.547125062500005</v>
      </c>
      <c r="Y106" s="41">
        <f t="shared" si="125"/>
        <v>17.340688297058826</v>
      </c>
      <c r="Z106" s="41">
        <f t="shared" si="126"/>
        <v>17.13905238662791</v>
      </c>
      <c r="AA106" s="41">
        <f t="shared" si="127"/>
        <v>16.942051784482761</v>
      </c>
      <c r="AB106" s="41">
        <f t="shared" si="128"/>
        <v>16.749528468750004</v>
      </c>
      <c r="AC106" s="41">
        <f t="shared" si="129"/>
        <v>16.561331519662925</v>
      </c>
      <c r="AD106" s="41">
        <f t="shared" si="130"/>
        <v>16.377316725000004</v>
      </c>
      <c r="AE106" s="41">
        <f t="shared" si="131"/>
        <v>16.197346211538463</v>
      </c>
      <c r="AF106" s="41">
        <f t="shared" si="132"/>
        <v>16.02128810054348</v>
      </c>
      <c r="AG106" s="41">
        <f t="shared" si="133"/>
        <v>15.849016185483872</v>
      </c>
      <c r="AH106" s="41">
        <f t="shared" si="134"/>
        <v>15.680409630319151</v>
      </c>
      <c r="AI106" s="41">
        <f t="shared" si="135"/>
        <v>15.515352686842107</v>
      </c>
      <c r="AJ106" s="41">
        <f t="shared" si="136"/>
        <v>15.353734429687501</v>
      </c>
      <c r="AK106" s="41">
        <f t="shared" si="137"/>
        <v>15.19544850773196</v>
      </c>
      <c r="AL106" s="41">
        <f t="shared" si="138"/>
        <v>15.040392910714287</v>
      </c>
      <c r="AM106" s="41">
        <f t="shared" si="139"/>
        <v>14.888469750000001</v>
      </c>
      <c r="AN106" s="42">
        <f t="shared" si="140"/>
        <v>14.739585052500001</v>
      </c>
      <c r="AR106" s="39">
        <v>100</v>
      </c>
      <c r="AS106" s="40">
        <f t="shared" si="167"/>
        <v>0.66399999999999992</v>
      </c>
      <c r="AT106" s="41">
        <f t="shared" si="167"/>
        <v>0.67199999999999993</v>
      </c>
      <c r="AU106" s="41">
        <f t="shared" si="167"/>
        <v>0.67999999999999994</v>
      </c>
      <c r="AV106" s="41">
        <f t="shared" si="167"/>
        <v>0.68799999999999994</v>
      </c>
      <c r="AW106" s="41">
        <f t="shared" si="167"/>
        <v>0.69599999999999995</v>
      </c>
      <c r="AX106" s="41">
        <f t="shared" si="167"/>
        <v>0.70399999999999996</v>
      </c>
      <c r="AY106" s="41">
        <f t="shared" si="167"/>
        <v>0.71199999999999997</v>
      </c>
      <c r="AZ106" s="41">
        <f t="shared" si="167"/>
        <v>0.72</v>
      </c>
      <c r="BA106" s="41">
        <f t="shared" si="167"/>
        <v>0.72799999999999998</v>
      </c>
      <c r="BB106" s="41">
        <f t="shared" si="167"/>
        <v>0.73599999999999999</v>
      </c>
      <c r="BC106" s="41">
        <f t="shared" si="168"/>
        <v>0.74399999999999999</v>
      </c>
      <c r="BD106" s="41">
        <f t="shared" si="168"/>
        <v>0.752</v>
      </c>
      <c r="BE106" s="41">
        <f t="shared" si="168"/>
        <v>0.76</v>
      </c>
      <c r="BF106" s="41">
        <f t="shared" si="168"/>
        <v>0.76800000000000002</v>
      </c>
      <c r="BG106" s="41">
        <f t="shared" si="168"/>
        <v>0.77600000000000002</v>
      </c>
      <c r="BH106" s="41">
        <f t="shared" si="168"/>
        <v>0.78400000000000003</v>
      </c>
      <c r="BI106" s="41">
        <f t="shared" si="168"/>
        <v>0.79200000000000004</v>
      </c>
      <c r="BJ106" s="42">
        <f t="shared" si="168"/>
        <v>0.8</v>
      </c>
      <c r="BO106" s="39">
        <v>100</v>
      </c>
      <c r="BP106" s="40">
        <f t="shared" si="169"/>
        <v>4.1134301999999998</v>
      </c>
      <c r="BQ106" s="41">
        <f t="shared" si="169"/>
        <v>4.1629895999999995</v>
      </c>
      <c r="BR106" s="41">
        <f t="shared" si="169"/>
        <v>4.2125490000000001</v>
      </c>
      <c r="BS106" s="41">
        <f t="shared" si="169"/>
        <v>4.2621083999999989</v>
      </c>
      <c r="BT106" s="41">
        <f t="shared" si="169"/>
        <v>4.3116677999999995</v>
      </c>
      <c r="BU106" s="41">
        <f t="shared" si="169"/>
        <v>4.3612272000000001</v>
      </c>
      <c r="BV106" s="41">
        <f t="shared" si="169"/>
        <v>4.4107865999999998</v>
      </c>
      <c r="BW106" s="41">
        <f t="shared" si="169"/>
        <v>4.4603460000000004</v>
      </c>
      <c r="BX106" s="41">
        <f t="shared" si="169"/>
        <v>4.5099054000000001</v>
      </c>
      <c r="BY106" s="41">
        <f t="shared" si="169"/>
        <v>4.5594647999999998</v>
      </c>
      <c r="BZ106" s="41">
        <f t="shared" si="170"/>
        <v>4.6090241999999995</v>
      </c>
      <c r="CA106" s="41">
        <f t="shared" si="170"/>
        <v>4.6585836</v>
      </c>
      <c r="CB106" s="41">
        <f t="shared" si="170"/>
        <v>4.7081429999999989</v>
      </c>
      <c r="CC106" s="41">
        <f t="shared" si="170"/>
        <v>4.7577023999999994</v>
      </c>
      <c r="CD106" s="41">
        <f t="shared" si="170"/>
        <v>4.8072617999999991</v>
      </c>
      <c r="CE106" s="41">
        <f t="shared" si="170"/>
        <v>4.8568211999999997</v>
      </c>
      <c r="CF106" s="41">
        <f t="shared" si="170"/>
        <v>4.9063805999999994</v>
      </c>
      <c r="CG106" s="42">
        <f t="shared" si="170"/>
        <v>4.95594</v>
      </c>
      <c r="CI106" s="39">
        <v>100</v>
      </c>
      <c r="CJ106" s="40">
        <f t="shared" si="154"/>
        <v>11.791668042000001</v>
      </c>
      <c r="CK106" s="41">
        <f t="shared" si="171"/>
        <v>11.791668042000001</v>
      </c>
      <c r="CL106" s="41">
        <f t="shared" si="171"/>
        <v>11.791668042000001</v>
      </c>
      <c r="CM106" s="41">
        <f t="shared" si="171"/>
        <v>11.791668042000001</v>
      </c>
      <c r="CN106" s="41">
        <f t="shared" si="171"/>
        <v>11.791668042000001</v>
      </c>
      <c r="CO106" s="41">
        <f t="shared" si="171"/>
        <v>11.791668042000001</v>
      </c>
      <c r="CP106" s="41">
        <f t="shared" si="171"/>
        <v>11.791668042000001</v>
      </c>
      <c r="CQ106" s="41">
        <f t="shared" si="171"/>
        <v>11.791668042000001</v>
      </c>
      <c r="CR106" s="41">
        <f t="shared" si="171"/>
        <v>11.791668042000001</v>
      </c>
      <c r="CS106" s="41">
        <f t="shared" si="171"/>
        <v>11.791668042000001</v>
      </c>
      <c r="CT106" s="41">
        <f t="shared" si="171"/>
        <v>11.791668042000001</v>
      </c>
      <c r="CU106" s="41">
        <f t="shared" si="172"/>
        <v>11.791668042000001</v>
      </c>
      <c r="CV106" s="41">
        <f t="shared" si="172"/>
        <v>11.791668042000001</v>
      </c>
      <c r="CW106" s="41">
        <f t="shared" si="172"/>
        <v>11.791668042000001</v>
      </c>
      <c r="CX106" s="41">
        <f t="shared" si="172"/>
        <v>11.791668042000001</v>
      </c>
      <c r="CY106" s="41">
        <f t="shared" si="172"/>
        <v>11.791668042000001</v>
      </c>
      <c r="CZ106" s="41">
        <f t="shared" si="172"/>
        <v>11.791668042000001</v>
      </c>
      <c r="DA106" s="42">
        <f t="shared" si="172"/>
        <v>11.791668042000001</v>
      </c>
    </row>
  </sheetData>
  <conditionalFormatting sqref="B1">
    <cfRule type="containsText" dxfId="50" priority="1" operator="containsText" text="Starfire">
      <formula>NOT(ISERROR(SEARCH("Starfire",B1)))</formula>
    </cfRule>
    <cfRule type="containsText" dxfId="49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2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985</v>
      </c>
      <c r="D1" s="49" t="s">
        <v>919</v>
      </c>
      <c r="E1" s="49" t="s">
        <v>960</v>
      </c>
      <c r="F1" s="49" t="s">
        <v>961</v>
      </c>
      <c r="G1" s="48"/>
      <c r="I1" s="49" t="s">
        <v>963</v>
      </c>
      <c r="J1" s="49" t="s">
        <v>965</v>
      </c>
      <c r="K1" s="49" t="s">
        <v>964</v>
      </c>
      <c r="L1" s="144" t="s">
        <v>1007</v>
      </c>
      <c r="M1" s="109" t="s">
        <v>30</v>
      </c>
      <c r="N1" s="109" t="s">
        <v>914</v>
      </c>
      <c r="O1" s="49" t="s">
        <v>959</v>
      </c>
      <c r="P1" s="49" t="s">
        <v>966</v>
      </c>
      <c r="Q1" s="132" t="s">
        <v>972</v>
      </c>
      <c r="T1" s="19" t="s">
        <v>982</v>
      </c>
      <c r="U1" t="s">
        <v>911</v>
      </c>
      <c r="AB1" s="43" t="s">
        <v>914</v>
      </c>
      <c r="AC1" s="43" t="s">
        <v>174</v>
      </c>
      <c r="AD1" s="43" t="s">
        <v>956</v>
      </c>
      <c r="AE1" s="43" t="s">
        <v>962</v>
      </c>
      <c r="AF1" s="43" t="s">
        <v>1</v>
      </c>
      <c r="AG1" s="43" t="s">
        <v>902</v>
      </c>
      <c r="AH1" s="49" t="s">
        <v>982</v>
      </c>
    </row>
    <row r="2" spans="1:34" x14ac:dyDescent="0.25">
      <c r="A2" s="117" t="s">
        <v>967</v>
      </c>
      <c r="B2" s="107">
        <f>Character!$H$2</f>
        <v>0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26.84225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0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1</v>
      </c>
      <c r="Q2" s="118" t="s">
        <v>117</v>
      </c>
      <c r="AB2" s="19" t="s">
        <v>979</v>
      </c>
      <c r="AC2" t="s">
        <v>911</v>
      </c>
    </row>
    <row r="3" spans="1:34" x14ac:dyDescent="0.25">
      <c r="A3" s="117" t="s">
        <v>960</v>
      </c>
      <c r="B3" s="107">
        <f>VLOOKUP($B$2,$D:$F,2,0)</f>
        <v>0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$T$6</v>
      </c>
      <c r="P3" s="47">
        <f t="shared" ref="P3:P28" si="2">MAX(IF(OR($N3="Finger",$N3="Trinket"),2,1),COUNTIFS($T:$T,$N3)-IF($N3="Off-Hand",0,1))</f>
        <v>1</v>
      </c>
      <c r="Q3" s="118" t="s">
        <v>981</v>
      </c>
      <c r="T3" s="19" t="s">
        <v>914</v>
      </c>
      <c r="U3" s="19" t="s">
        <v>956</v>
      </c>
      <c r="V3" s="19" t="s">
        <v>962</v>
      </c>
      <c r="W3" s="19" t="s">
        <v>1</v>
      </c>
      <c r="X3" s="19" t="s">
        <v>174</v>
      </c>
      <c r="Y3" s="19" t="s">
        <v>902</v>
      </c>
    </row>
    <row r="4" spans="1:34" x14ac:dyDescent="0.25">
      <c r="A4" s="117" t="s">
        <v>961</v>
      </c>
      <c r="B4" s="107">
        <f>VLOOKUP($B$2,$D:$F,3,0)</f>
        <v>3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$T$8</v>
      </c>
      <c r="P4" s="47">
        <f t="shared" si="2"/>
        <v>1</v>
      </c>
      <c r="Q4" s="118" t="s">
        <v>981</v>
      </c>
      <c r="T4" t="s">
        <v>13</v>
      </c>
      <c r="U4">
        <v>54.84225</v>
      </c>
      <c r="V4" t="s">
        <v>957</v>
      </c>
      <c r="W4" t="s">
        <v>117</v>
      </c>
      <c r="X4">
        <v>0</v>
      </c>
      <c r="Y4">
        <v>26.84225</v>
      </c>
      <c r="AB4" s="19" t="s">
        <v>914</v>
      </c>
      <c r="AC4" s="19" t="s">
        <v>174</v>
      </c>
      <c r="AD4" s="19" t="s">
        <v>956</v>
      </c>
      <c r="AE4" s="19" t="s">
        <v>962</v>
      </c>
      <c r="AF4" s="19" t="s">
        <v>1</v>
      </c>
      <c r="AG4" s="19" t="s">
        <v>902</v>
      </c>
      <c r="AH4" s="49" t="s">
        <v>982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28</v>
      </c>
      <c r="J5" s="116">
        <f t="array" ref="J5">MAX(IF($T$1:$T$998=$N5,IF($X$1:$X$998=1,$Y$1:$Y$998)))</f>
        <v>0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643</v>
      </c>
      <c r="N5" s="110" t="str">
        <f t="shared" si="0"/>
        <v>Off-Hand</v>
      </c>
      <c r="O5" s="48" t="str">
        <f t="shared" si="1"/>
        <v>$T$10</v>
      </c>
      <c r="P5" s="47">
        <f t="shared" si="2"/>
        <v>2</v>
      </c>
      <c r="Q5" s="118" t="s">
        <v>670</v>
      </c>
      <c r="T5" t="s">
        <v>13</v>
      </c>
      <c r="U5">
        <v>0</v>
      </c>
      <c r="V5" t="s">
        <v>955</v>
      </c>
      <c r="W5" t="s">
        <v>981</v>
      </c>
      <c r="X5">
        <v>0</v>
      </c>
      <c r="Y5">
        <v>0</v>
      </c>
      <c r="AB5" t="s">
        <v>13</v>
      </c>
      <c r="AC5">
        <v>0</v>
      </c>
      <c r="AD5">
        <v>54.84225</v>
      </c>
      <c r="AE5" t="s">
        <v>957</v>
      </c>
      <c r="AF5" t="s">
        <v>117</v>
      </c>
      <c r="AG5">
        <v>26.84225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976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$T$13</v>
      </c>
      <c r="P6" s="47">
        <f t="shared" si="2"/>
        <v>1</v>
      </c>
      <c r="Q6" s="118" t="s">
        <v>981</v>
      </c>
      <c r="AB6" t="s">
        <v>13</v>
      </c>
      <c r="AC6">
        <v>0</v>
      </c>
      <c r="AD6">
        <v>45</v>
      </c>
      <c r="AE6" t="s">
        <v>957</v>
      </c>
      <c r="AF6" t="s">
        <v>139</v>
      </c>
      <c r="AG6">
        <v>17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3">
        <f>PRODUCT($P$2:$P$28)</f>
        <v>128</v>
      </c>
      <c r="D7" s="48">
        <v>5</v>
      </c>
      <c r="E7" s="48">
        <f t="shared" ref="E7:E17" si="4">MIN($A$10,$D7)</f>
        <v>2</v>
      </c>
      <c r="F7" s="48">
        <v>5</v>
      </c>
      <c r="G7" s="48"/>
      <c r="I7" s="116">
        <f t="array" ref="I7">MAX(IF($T$1:$T$998=$N7,IF($X$1:$X$998=0,$Y$1:$Y$998)))</f>
        <v>41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0</v>
      </c>
      <c r="L7" s="48">
        <f t="array" ref="L7">LARGE(IF($T$1:$T$1000=$N7,$X$1:$X$1000),1)</f>
        <v>0</v>
      </c>
      <c r="M7" s="110" t="s">
        <v>2</v>
      </c>
      <c r="N7" s="110" t="str">
        <f t="shared" si="0"/>
        <v>Head</v>
      </c>
      <c r="O7" s="48" t="str">
        <f t="shared" si="1"/>
        <v>$T$15</v>
      </c>
      <c r="P7" s="47">
        <f t="shared" si="2"/>
        <v>1</v>
      </c>
      <c r="Q7" s="118" t="s">
        <v>502</v>
      </c>
      <c r="T7" t="s">
        <v>26</v>
      </c>
      <c r="U7">
        <v>0</v>
      </c>
      <c r="V7" t="s">
        <v>955</v>
      </c>
      <c r="W7" t="s">
        <v>981</v>
      </c>
      <c r="X7">
        <v>0</v>
      </c>
      <c r="Y7">
        <v>0</v>
      </c>
      <c r="AB7" t="s">
        <v>13</v>
      </c>
      <c r="AC7">
        <v>0</v>
      </c>
      <c r="AD7">
        <v>45</v>
      </c>
      <c r="AE7" t="s">
        <v>957</v>
      </c>
      <c r="AF7" t="s">
        <v>143</v>
      </c>
      <c r="AG7">
        <v>17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2</v>
      </c>
      <c r="F8" s="48">
        <v>6</v>
      </c>
      <c r="G8" s="48"/>
      <c r="I8" s="116">
        <f t="array" ref="I8">MAX(IF($T$1:$T$998=$N8,IF($X$1:$X$998=0,$Y$1:$Y$998)))</f>
        <v>1.4738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$T$18</v>
      </c>
      <c r="P8" s="47">
        <f t="shared" si="2"/>
        <v>1</v>
      </c>
      <c r="Q8" s="118" t="s">
        <v>881</v>
      </c>
      <c r="AB8" t="s">
        <v>13</v>
      </c>
      <c r="AC8">
        <v>0</v>
      </c>
      <c r="AD8">
        <v>45</v>
      </c>
      <c r="AE8" t="s">
        <v>957</v>
      </c>
      <c r="AF8" t="s">
        <v>145</v>
      </c>
      <c r="AG8">
        <v>17</v>
      </c>
      <c r="AH8" s="47" t="str">
        <f t="shared" si="3"/>
        <v>No</v>
      </c>
    </row>
    <row r="9" spans="1:34" x14ac:dyDescent="0.25">
      <c r="A9" s="120" t="s">
        <v>1006</v>
      </c>
      <c r="D9" s="48">
        <v>7</v>
      </c>
      <c r="E9" s="48">
        <f t="shared" si="4"/>
        <v>2</v>
      </c>
      <c r="F9" s="48">
        <v>7</v>
      </c>
      <c r="G9" s="48"/>
      <c r="I9" s="116">
        <f t="array" ref="I9">MAX(IF($T$1:$T$998=$N9,IF($X$1:$X$998=0,$Y$1:$Y$998)))</f>
        <v>19.84225</v>
      </c>
      <c r="J9" s="116">
        <f t="array" ref="J9">MAX(IF($T$1:$T$998=$N9,IF($X$1:$X$998=1,$Y$1:$Y$998)))</f>
        <v>18.877996312500002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$T$21</v>
      </c>
      <c r="P9" s="47">
        <f t="shared" si="2"/>
        <v>2</v>
      </c>
      <c r="Q9" s="118" t="s">
        <v>627</v>
      </c>
      <c r="T9" t="s">
        <v>27</v>
      </c>
      <c r="U9">
        <v>0</v>
      </c>
      <c r="V9" t="s">
        <v>955</v>
      </c>
      <c r="W9" t="s">
        <v>981</v>
      </c>
      <c r="X9">
        <v>0</v>
      </c>
      <c r="Y9">
        <v>0</v>
      </c>
      <c r="AB9" t="s">
        <v>13</v>
      </c>
      <c r="AC9">
        <v>0</v>
      </c>
      <c r="AD9">
        <v>43.473799999999997</v>
      </c>
      <c r="AE9" t="s">
        <v>957</v>
      </c>
      <c r="AF9" t="s">
        <v>147</v>
      </c>
      <c r="AG9">
        <v>15.473800000000001</v>
      </c>
      <c r="AH9" s="47" t="str">
        <f t="shared" si="3"/>
        <v>No</v>
      </c>
    </row>
    <row r="10" spans="1:34" x14ac:dyDescent="0.25">
      <c r="A10" s="107">
        <f>SUM($L:$L)</f>
        <v>2</v>
      </c>
      <c r="D10" s="48">
        <v>8</v>
      </c>
      <c r="E10" s="48">
        <f t="shared" si="4"/>
        <v>2</v>
      </c>
      <c r="F10" s="48">
        <v>8</v>
      </c>
      <c r="G10" s="48"/>
      <c r="I10" s="116">
        <f t="array" ref="I10">MAX(IF($T$1:$T$998=$N10,IF($X$1:$X$998=0,$Y$1:$Y$998)))</f>
        <v>30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$T$25</v>
      </c>
      <c r="P10" s="47">
        <f t="shared" si="2"/>
        <v>1</v>
      </c>
      <c r="Q10" s="118" t="s">
        <v>697</v>
      </c>
      <c r="AB10" t="s">
        <v>13</v>
      </c>
      <c r="AC10">
        <v>0</v>
      </c>
      <c r="AD10">
        <v>42.921125000000004</v>
      </c>
      <c r="AE10" t="s">
        <v>957</v>
      </c>
      <c r="AF10" t="s">
        <v>152</v>
      </c>
      <c r="AG10">
        <v>14.921125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2</v>
      </c>
      <c r="F11" s="48">
        <v>9</v>
      </c>
      <c r="G11" s="48"/>
      <c r="I11" s="116">
        <f t="array" ref="I11">MAX(IF($T$1:$T$998=$N11,IF($X$1:$X$998=0,$Y$1:$Y$998)))</f>
        <v>0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$T$28</v>
      </c>
      <c r="P11" s="47">
        <f t="shared" si="2"/>
        <v>1</v>
      </c>
      <c r="Q11" s="118" t="s">
        <v>981</v>
      </c>
      <c r="T11" t="s">
        <v>643</v>
      </c>
      <c r="U11">
        <v>1000</v>
      </c>
      <c r="V11" t="s">
        <v>955</v>
      </c>
      <c r="W11" t="s">
        <v>981</v>
      </c>
      <c r="X11">
        <v>0</v>
      </c>
      <c r="Y11">
        <v>0</v>
      </c>
      <c r="AB11" t="s">
        <v>13</v>
      </c>
      <c r="AC11">
        <v>0</v>
      </c>
      <c r="AD11">
        <v>42</v>
      </c>
      <c r="AE11" t="s">
        <v>957</v>
      </c>
      <c r="AF11" t="s">
        <v>157</v>
      </c>
      <c r="AG11">
        <v>14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2</v>
      </c>
      <c r="F12" s="48">
        <v>10</v>
      </c>
      <c r="G12" s="48"/>
      <c r="I12" s="116">
        <f t="array" ref="I12">MAX(IF($T$1:$T$998=$N12,IF($X$1:$X$998=0,$Y$1:$Y$998)))</f>
        <v>41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0</v>
      </c>
      <c r="L12" s="48">
        <f t="array" ref="L12">LARGE(IF($T$1:$T$1000=$N12,$X$1:$X$1000),1)</f>
        <v>0</v>
      </c>
      <c r="M12" s="110" t="s">
        <v>6</v>
      </c>
      <c r="N12" s="110" t="str">
        <f t="shared" si="0"/>
        <v>Chest</v>
      </c>
      <c r="O12" s="48" t="str">
        <f t="shared" si="1"/>
        <v>$T$30</v>
      </c>
      <c r="P12" s="47">
        <f t="shared" si="2"/>
        <v>1</v>
      </c>
      <c r="Q12" s="118" t="s">
        <v>273</v>
      </c>
      <c r="T12" t="s">
        <v>643</v>
      </c>
      <c r="U12">
        <v>28</v>
      </c>
      <c r="V12" t="s">
        <v>955</v>
      </c>
      <c r="W12" t="s">
        <v>670</v>
      </c>
      <c r="X12">
        <v>0</v>
      </c>
      <c r="Y12">
        <v>28</v>
      </c>
      <c r="AB12" t="s">
        <v>13</v>
      </c>
      <c r="AC12">
        <v>0</v>
      </c>
      <c r="AD12">
        <v>37</v>
      </c>
      <c r="AE12" t="s">
        <v>958</v>
      </c>
      <c r="AF12" t="s">
        <v>97</v>
      </c>
      <c r="AG12">
        <v>37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2</v>
      </c>
      <c r="F13" s="48">
        <v>11</v>
      </c>
      <c r="G13" s="48"/>
      <c r="I13" s="116">
        <f t="array" ref="I13">MAX(IF($T$1:$T$998=$N13,IF($X$1:$X$998=0,$Y$1:$Y$998)))</f>
        <v>0.7369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$T$33</v>
      </c>
      <c r="P13" s="47">
        <f t="shared" si="2"/>
        <v>1</v>
      </c>
      <c r="Q13" s="118" t="s">
        <v>885</v>
      </c>
      <c r="AB13" t="s">
        <v>13</v>
      </c>
      <c r="AC13">
        <v>0</v>
      </c>
      <c r="AD13">
        <v>37</v>
      </c>
      <c r="AE13" t="s">
        <v>958</v>
      </c>
      <c r="AF13" t="s">
        <v>100</v>
      </c>
      <c r="AG13">
        <v>37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2</v>
      </c>
      <c r="F14" s="48">
        <v>12</v>
      </c>
      <c r="G14" s="48"/>
      <c r="I14" s="116">
        <f t="array" ref="I14">MAX(IF($T$1:$T$998=$N14,IF($X$1:$X$998=0,$Y$1:$Y$998)))</f>
        <v>21</v>
      </c>
      <c r="J14" s="116">
        <f t="array" ref="J14">MAX(IF($T$1:$T$998=$N14,IF($X$1:$X$998=1,$Y$1:$Y$998)))</f>
        <v>0</v>
      </c>
      <c r="K14" s="116">
        <f t="array" ref="K14">MAX(IF($T$1:$T$998=$N14,IF($X$1:$X$998&gt;1,$Y$1:$Y$998)))</f>
        <v>0</v>
      </c>
      <c r="L14" s="48">
        <f t="array" ref="L14">LARGE(IF($T$1:$T$1000=$N14,$X$1:$X$1000),1)</f>
        <v>0</v>
      </c>
      <c r="M14" s="110" t="s">
        <v>5</v>
      </c>
      <c r="N14" s="110" t="str">
        <f t="shared" si="0"/>
        <v>Back</v>
      </c>
      <c r="O14" s="48" t="str">
        <f t="shared" si="1"/>
        <v>$T$36</v>
      </c>
      <c r="P14" s="47">
        <f t="shared" si="2"/>
        <v>1</v>
      </c>
      <c r="Q14" s="118" t="s">
        <v>191</v>
      </c>
      <c r="T14" t="s">
        <v>12</v>
      </c>
      <c r="U14">
        <v>0</v>
      </c>
      <c r="V14" t="s">
        <v>955</v>
      </c>
      <c r="W14" t="s">
        <v>981</v>
      </c>
      <c r="X14">
        <v>0</v>
      </c>
      <c r="Y14">
        <v>0</v>
      </c>
      <c r="AB14" t="s">
        <v>13</v>
      </c>
      <c r="AC14">
        <v>0</v>
      </c>
      <c r="AD14">
        <v>34</v>
      </c>
      <c r="AE14" t="s">
        <v>957</v>
      </c>
      <c r="AF14" t="s">
        <v>162</v>
      </c>
      <c r="AG14">
        <v>6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2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$T$39</v>
      </c>
      <c r="P15" s="47">
        <f t="shared" si="2"/>
        <v>1</v>
      </c>
      <c r="Q15" s="118" t="s">
        <v>981</v>
      </c>
      <c r="AB15" t="s">
        <v>13</v>
      </c>
      <c r="AC15">
        <v>0</v>
      </c>
      <c r="AD15">
        <v>28</v>
      </c>
      <c r="AE15" t="s">
        <v>957</v>
      </c>
      <c r="AF15" t="s">
        <v>164</v>
      </c>
      <c r="AG15">
        <v>0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2</v>
      </c>
      <c r="F16" s="48">
        <v>14</v>
      </c>
      <c r="G16" s="48"/>
      <c r="I16" s="116">
        <f t="array" ref="I16">MAX(IF($T$1:$T$998=$N16,IF($X$1:$X$998=0,$Y$1:$Y$998)))</f>
        <v>21</v>
      </c>
      <c r="J16" s="116">
        <f t="array" ref="J16">MAX(IF($T$1:$T$998=$N16,IF($X$1:$X$998=1,$Y$1:$Y$998)))</f>
        <v>0</v>
      </c>
      <c r="K16" s="116">
        <f t="array" ref="K16">MAX(IF($T$1:$T$998=$N16,IF($X$1:$X$998&gt;1,$Y$1:$Y$998)))</f>
        <v>0</v>
      </c>
      <c r="L16" s="48">
        <f t="array" ref="L16">LARGE(IF($T$1:$T$1000=$N16,$X$1:$X$1000),1)</f>
        <v>0</v>
      </c>
      <c r="M16" s="110" t="s">
        <v>15</v>
      </c>
      <c r="N16" s="110" t="str">
        <f t="shared" si="0"/>
        <v>Wrists</v>
      </c>
      <c r="O16" s="48" t="str">
        <f t="shared" si="1"/>
        <v>$T$41</v>
      </c>
      <c r="P16" s="47">
        <f t="shared" si="2"/>
        <v>1</v>
      </c>
      <c r="Q16" s="118" t="s">
        <v>839</v>
      </c>
      <c r="T16" t="s">
        <v>2</v>
      </c>
      <c r="U16">
        <v>41</v>
      </c>
      <c r="V16" t="s">
        <v>955</v>
      </c>
      <c r="W16" t="s">
        <v>502</v>
      </c>
      <c r="X16">
        <v>0</v>
      </c>
      <c r="Y16">
        <v>41</v>
      </c>
      <c r="AB16" t="s">
        <v>13</v>
      </c>
      <c r="AC16">
        <v>0</v>
      </c>
      <c r="AD16">
        <v>18.605625</v>
      </c>
      <c r="AE16" t="s">
        <v>958</v>
      </c>
      <c r="AF16" t="s">
        <v>134</v>
      </c>
      <c r="AG16">
        <v>18.605625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2</v>
      </c>
      <c r="F17" s="48">
        <v>15</v>
      </c>
      <c r="G17" s="48"/>
      <c r="I17" s="116">
        <f t="array" ref="I17">MAX(IF($T$1:$T$998=$N17,IF($X$1:$X$998=0,$Y$1:$Y$998)))</f>
        <v>1.2895749999999999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$T$44</v>
      </c>
      <c r="P17" s="47">
        <f t="shared" si="2"/>
        <v>1</v>
      </c>
      <c r="Q17" s="118" t="s">
        <v>890</v>
      </c>
      <c r="T17" t="s">
        <v>2</v>
      </c>
      <c r="U17">
        <v>0</v>
      </c>
      <c r="V17" t="s">
        <v>955</v>
      </c>
      <c r="W17" t="s">
        <v>981</v>
      </c>
      <c r="X17">
        <v>0</v>
      </c>
      <c r="Y17">
        <v>0</v>
      </c>
      <c r="AB17" t="s">
        <v>13</v>
      </c>
      <c r="AC17">
        <v>0</v>
      </c>
      <c r="AD17">
        <v>0</v>
      </c>
      <c r="AE17" t="s">
        <v>955</v>
      </c>
      <c r="AF17" t="s">
        <v>981</v>
      </c>
      <c r="AG17">
        <v>0</v>
      </c>
      <c r="AH17" s="47" t="str">
        <f t="shared" si="3"/>
        <v>Yes</v>
      </c>
    </row>
    <row r="18" spans="4:34" x14ac:dyDescent="0.25">
      <c r="D18" s="48">
        <v>16</v>
      </c>
      <c r="E18" s="48">
        <f>MIN($A$10,$D18)</f>
        <v>2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0</v>
      </c>
      <c r="K18" s="116">
        <f t="array" ref="K18">MAX(IF($T$1:$T$998=$N18,IF($X$1:$X$998&gt;1,$Y$1:$Y$998)))</f>
        <v>0</v>
      </c>
      <c r="L18" s="48">
        <f t="array" ref="L18">LARGE(IF($T$1:$T$1000=$N18,$X$1:$X$1000),1)</f>
        <v>0</v>
      </c>
      <c r="M18" s="110" t="s">
        <v>16</v>
      </c>
      <c r="N18" s="110" t="str">
        <f t="shared" si="0"/>
        <v>Hands</v>
      </c>
      <c r="O18" s="48" t="str">
        <f t="shared" si="1"/>
        <v>$T$47</v>
      </c>
      <c r="P18" s="47">
        <f t="shared" si="2"/>
        <v>1</v>
      </c>
      <c r="Q18" s="118" t="s">
        <v>451</v>
      </c>
      <c r="AH18" s="47" t="str">
        <f t="shared" si="3"/>
        <v/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$T$50</v>
      </c>
      <c r="P19" s="47">
        <f t="shared" si="2"/>
        <v>1</v>
      </c>
      <c r="Q19" s="118" t="s">
        <v>981</v>
      </c>
      <c r="T19" t="s">
        <v>19</v>
      </c>
      <c r="U19">
        <v>1.4738</v>
      </c>
      <c r="V19" t="s">
        <v>955</v>
      </c>
      <c r="W19" t="s">
        <v>881</v>
      </c>
      <c r="X19">
        <v>0</v>
      </c>
      <c r="Y19">
        <v>1.4738</v>
      </c>
      <c r="AB19" t="s">
        <v>26</v>
      </c>
      <c r="AC19">
        <v>0</v>
      </c>
      <c r="AD19">
        <v>0</v>
      </c>
      <c r="AE19" t="s">
        <v>955</v>
      </c>
      <c r="AF19" t="s">
        <v>981</v>
      </c>
      <c r="AG19">
        <v>0</v>
      </c>
      <c r="AH19" s="47" t="str">
        <f t="shared" si="3"/>
        <v>Yes</v>
      </c>
    </row>
    <row r="20" spans="4:34" x14ac:dyDescent="0.25">
      <c r="I20" s="116">
        <f t="array" ref="I20">MAX(IF($T$1:$T$998=$N20,IF($X$1:$X$998=0,$Y$1:$Y$998)))</f>
        <v>30</v>
      </c>
      <c r="J20" s="116">
        <f t="array" ref="J20">MAX(IF($T$1:$T$998=$N20,IF($X$1:$X$998=1,$Y$1:$Y$998)))</f>
        <v>31.246446312500005</v>
      </c>
      <c r="K20" s="116">
        <f t="array" ref="K20">MAX(IF($T$1:$T$998=$N20,IF($X$1:$X$998&gt;1,$Y$1:$Y$998)))</f>
        <v>0</v>
      </c>
      <c r="L20" s="48">
        <f t="array" ref="L20">LARGE(IF($T$1:$T$1000=$N20,$X$1:$X$1000),1)</f>
        <v>1</v>
      </c>
      <c r="M20" s="110" t="s">
        <v>7</v>
      </c>
      <c r="N20" s="110" t="str">
        <f t="shared" si="0"/>
        <v>Waist</v>
      </c>
      <c r="O20" s="48" t="str">
        <f t="shared" si="1"/>
        <v>$T$52</v>
      </c>
      <c r="P20" s="47">
        <f t="shared" si="2"/>
        <v>2</v>
      </c>
      <c r="Q20" s="118" t="s">
        <v>776</v>
      </c>
      <c r="T20" t="s">
        <v>19</v>
      </c>
      <c r="U20">
        <v>0</v>
      </c>
      <c r="V20" t="s">
        <v>955</v>
      </c>
      <c r="W20" t="s">
        <v>981</v>
      </c>
      <c r="X20">
        <v>0</v>
      </c>
      <c r="Y20">
        <v>0</v>
      </c>
      <c r="AH20" s="47" t="str">
        <f t="shared" si="3"/>
        <v/>
      </c>
    </row>
    <row r="21" spans="4:34" x14ac:dyDescent="0.25">
      <c r="I21" s="116">
        <f t="array" ref="I21">MAX(IF($T$1:$T$998=$N21,IF($X$1:$X$998=0,$Y$1:$Y$998)))</f>
        <v>41</v>
      </c>
      <c r="J21" s="116">
        <f t="array" ref="J21">MAX(IF($T$1:$T$998=$N21,IF($X$1:$X$998=1,$Y$1:$Y$998)))</f>
        <v>0</v>
      </c>
      <c r="K21" s="116">
        <f t="array" ref="K21">MAX(IF($T$1:$T$998=$N21,IF($X$1:$X$998&gt;1,$Y$1:$Y$998)))</f>
        <v>0</v>
      </c>
      <c r="L21" s="48">
        <f t="array" ref="L21">LARGE(IF($T$1:$T$1000=$N21,$X$1:$X$1000),1)</f>
        <v>0</v>
      </c>
      <c r="M21" s="110" t="s">
        <v>17</v>
      </c>
      <c r="N21" s="110" t="str">
        <f t="shared" si="0"/>
        <v>Legs</v>
      </c>
      <c r="O21" s="48" t="str">
        <f t="shared" si="1"/>
        <v>$T$56</v>
      </c>
      <c r="P21" s="47">
        <f t="shared" si="2"/>
        <v>1</v>
      </c>
      <c r="Q21" s="118" t="s">
        <v>567</v>
      </c>
      <c r="AB21" t="s">
        <v>27</v>
      </c>
      <c r="AC21">
        <v>0</v>
      </c>
      <c r="AD21">
        <v>0</v>
      </c>
      <c r="AE21" t="s">
        <v>955</v>
      </c>
      <c r="AF21" t="s">
        <v>981</v>
      </c>
      <c r="AG21">
        <v>0</v>
      </c>
      <c r="AH21" s="47" t="str">
        <f t="shared" si="3"/>
        <v>Yes</v>
      </c>
    </row>
    <row r="22" spans="4:34" x14ac:dyDescent="0.25">
      <c r="I22" s="116">
        <f t="array" ref="I22">MAX(IF($T$1:$T$998=$N22,IF($X$1:$X$998=0,$Y$1:$Y$998)))</f>
        <v>1.4738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$T$59</v>
      </c>
      <c r="P22" s="47">
        <f t="shared" si="2"/>
        <v>1</v>
      </c>
      <c r="Q22" s="118" t="s">
        <v>881</v>
      </c>
      <c r="T22" t="s">
        <v>3</v>
      </c>
      <c r="U22">
        <v>19.84225</v>
      </c>
      <c r="V22" t="s">
        <v>955</v>
      </c>
      <c r="W22" t="s">
        <v>627</v>
      </c>
      <c r="X22">
        <v>0</v>
      </c>
      <c r="Y22">
        <v>19.84225</v>
      </c>
      <c r="AH22" s="47" t="str">
        <f t="shared" si="3"/>
        <v/>
      </c>
    </row>
    <row r="23" spans="4:34" x14ac:dyDescent="0.25">
      <c r="I23" s="116">
        <f t="array" ref="I23">MAX(IF($T$1:$T$998=$N23,IF($X$1:$X$998=0,$Y$1:$Y$998)))</f>
        <v>30</v>
      </c>
      <c r="J23" s="116">
        <f t="array" ref="J23">MAX(IF($T$1:$T$998=$N23,IF($X$1:$X$998=1,$Y$1:$Y$998)))</f>
        <v>0</v>
      </c>
      <c r="K23" s="116">
        <f t="array" ref="K23">MAX(IF($T$1:$T$998=$N23,IF($X$1:$X$998&gt;1,$Y$1:$Y$998)))</f>
        <v>0</v>
      </c>
      <c r="L23" s="48">
        <f t="array" ref="L23">LARGE(IF($T$1:$T$1000=$N23,$X$1:$X$1000),1)</f>
        <v>0</v>
      </c>
      <c r="M23" s="110" t="s">
        <v>8</v>
      </c>
      <c r="N23" s="110" t="str">
        <f t="shared" si="0"/>
        <v>Feet</v>
      </c>
      <c r="O23" s="48" t="str">
        <f t="shared" si="1"/>
        <v>$T$62</v>
      </c>
      <c r="P23" s="47">
        <f t="shared" si="2"/>
        <v>1</v>
      </c>
      <c r="Q23" s="118" t="s">
        <v>343</v>
      </c>
      <c r="T23" t="s">
        <v>3</v>
      </c>
      <c r="U23">
        <v>18.877996312500002</v>
      </c>
      <c r="V23" t="s">
        <v>955</v>
      </c>
      <c r="W23" t="s">
        <v>635</v>
      </c>
      <c r="X23">
        <v>1</v>
      </c>
      <c r="Y23">
        <v>18.877996312500002</v>
      </c>
      <c r="AB23" t="s">
        <v>643</v>
      </c>
      <c r="AC23">
        <v>0</v>
      </c>
      <c r="AD23">
        <v>1000</v>
      </c>
      <c r="AE23" t="s">
        <v>955</v>
      </c>
      <c r="AF23" t="s">
        <v>981</v>
      </c>
      <c r="AG23">
        <v>0</v>
      </c>
      <c r="AH23" s="47" t="str">
        <f t="shared" si="3"/>
        <v>Yes</v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$T$65</v>
      </c>
      <c r="P24" s="47">
        <f t="shared" si="2"/>
        <v>1</v>
      </c>
      <c r="Q24" s="118" t="s">
        <v>895</v>
      </c>
      <c r="T24" t="s">
        <v>3</v>
      </c>
      <c r="U24">
        <v>0</v>
      </c>
      <c r="V24" t="s">
        <v>955</v>
      </c>
      <c r="W24" t="s">
        <v>981</v>
      </c>
      <c r="X24">
        <v>0</v>
      </c>
      <c r="Y24">
        <v>0</v>
      </c>
      <c r="AB24" t="s">
        <v>643</v>
      </c>
      <c r="AC24">
        <v>0</v>
      </c>
      <c r="AD24">
        <v>28</v>
      </c>
      <c r="AE24" t="s">
        <v>955</v>
      </c>
      <c r="AF24" t="s">
        <v>670</v>
      </c>
      <c r="AG24">
        <v>28</v>
      </c>
      <c r="AH24" s="47" t="str">
        <f t="shared" si="3"/>
        <v>Yes</v>
      </c>
    </row>
    <row r="25" spans="4:34" x14ac:dyDescent="0.25">
      <c r="I25" s="116">
        <f t="array" ref="I25">MAX(IF($T$1:$T$998=$N25,IF($X$1:$X$998=0,$Y$1:$Y$998)))</f>
        <v>19.289574999999999</v>
      </c>
      <c r="J25" s="116">
        <f t="array" ref="J25">MAX(IF($T$1:$T$998=$N25,IF($X$1:$X$998=1,$Y$1:$Y$998)))</f>
        <v>0</v>
      </c>
      <c r="K25" s="116">
        <f t="array" ref="K25">MAX(IF($T$1:$T$998=$N25,IF($X$1:$X$998&gt;1,$Y$1:$Y$998)))</f>
        <v>0</v>
      </c>
      <c r="L25" s="48">
        <f t="array" ref="L25">LARGE(IF($T$1:$T$1000=$N25,$X$1:$X$1000),1)</f>
        <v>0</v>
      </c>
      <c r="M25" s="110" t="s">
        <v>443</v>
      </c>
      <c r="N25" s="110" t="str">
        <f t="shared" si="0"/>
        <v>Finger</v>
      </c>
      <c r="O25" s="48" t="str">
        <f t="shared" si="1"/>
        <v>$T$68</v>
      </c>
      <c r="P25" s="47">
        <f t="shared" si="2"/>
        <v>2</v>
      </c>
      <c r="Q25" s="118" t="s">
        <v>424</v>
      </c>
      <c r="AB25" t="s">
        <v>643</v>
      </c>
      <c r="AC25">
        <v>0</v>
      </c>
      <c r="AD25">
        <v>23</v>
      </c>
      <c r="AE25" t="s">
        <v>955</v>
      </c>
      <c r="AF25" t="s">
        <v>660</v>
      </c>
      <c r="AG25">
        <v>23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19.289574999999999</v>
      </c>
      <c r="J26" s="116">
        <f t="array" ref="J26">MAX(IF($T$1:$T$998=$N26,IF($X$1:$X$998=1,$Y$1:$Y$998)))</f>
        <v>0</v>
      </c>
      <c r="K26" s="116">
        <f t="array" ref="K26">MAX(IF($T$1:$T$998=$N26,IF($X$1:$X$998&gt;1,$Y$1:$Y$998)))</f>
        <v>0</v>
      </c>
      <c r="L26" s="48">
        <f t="array" ref="L26">LARGE(IF($T$1:$T$1000=$N26,$X$1:$X$1000),2)</f>
        <v>0</v>
      </c>
      <c r="M26" s="110" t="s">
        <v>444</v>
      </c>
      <c r="N26" s="110" t="str">
        <f t="shared" si="0"/>
        <v>Finger</v>
      </c>
      <c r="O26" s="48" t="str">
        <f t="shared" si="1"/>
        <v>$T$68</v>
      </c>
      <c r="P26" s="47">
        <f t="shared" si="2"/>
        <v>2</v>
      </c>
      <c r="Q26" s="118" t="s">
        <v>422</v>
      </c>
      <c r="T26" t="s">
        <v>14</v>
      </c>
      <c r="U26">
        <v>30</v>
      </c>
      <c r="V26" t="s">
        <v>955</v>
      </c>
      <c r="W26" t="s">
        <v>697</v>
      </c>
      <c r="X26">
        <v>0</v>
      </c>
      <c r="Y26">
        <v>30</v>
      </c>
      <c r="AB26" t="s">
        <v>643</v>
      </c>
      <c r="AC26">
        <v>0</v>
      </c>
      <c r="AD26">
        <v>23</v>
      </c>
      <c r="AF26" t="s">
        <v>661</v>
      </c>
      <c r="AG26">
        <v>23</v>
      </c>
      <c r="AH26" s="47" t="str">
        <f t="shared" si="3"/>
        <v>No</v>
      </c>
    </row>
    <row r="27" spans="4:34" x14ac:dyDescent="0.25">
      <c r="I27" s="116">
        <f t="array" ref="I27">MAX(IF($T$1:$T$998=$N27,IF($X$1:$X$998=0,$Y$1:$Y$998)))</f>
        <v>29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0</v>
      </c>
      <c r="L27" s="48">
        <f t="array" ref="L27">LARGE(IF($T$1:$T$1000=$N27,$X$1:$X$1000),1)</f>
        <v>0</v>
      </c>
      <c r="M27" s="110" t="s">
        <v>18</v>
      </c>
      <c r="N27" s="110" t="str">
        <f t="shared" si="0"/>
        <v>Trinket</v>
      </c>
      <c r="O27" s="48" t="str">
        <f t="shared" si="1"/>
        <v>$T$72</v>
      </c>
      <c r="P27" s="47">
        <f t="shared" si="2"/>
        <v>2</v>
      </c>
      <c r="Q27" s="118" t="s">
        <v>751</v>
      </c>
      <c r="T27" t="s">
        <v>14</v>
      </c>
      <c r="U27">
        <v>0</v>
      </c>
      <c r="V27" t="s">
        <v>955</v>
      </c>
      <c r="W27" t="s">
        <v>981</v>
      </c>
      <c r="X27">
        <v>0</v>
      </c>
      <c r="Y27">
        <v>0</v>
      </c>
      <c r="AB27" t="s">
        <v>643</v>
      </c>
      <c r="AC27">
        <v>0</v>
      </c>
      <c r="AD27">
        <v>23</v>
      </c>
      <c r="AF27" t="s">
        <v>659</v>
      </c>
      <c r="AG27">
        <v>23</v>
      </c>
      <c r="AH27" s="47" t="str">
        <f t="shared" si="3"/>
        <v>No</v>
      </c>
    </row>
    <row r="28" spans="4:34" x14ac:dyDescent="0.25">
      <c r="I28" s="116">
        <f t="array" ref="I28">MAX(IF($T$1:$T$998=$N28,IF($X$1:$X$998=0,$Y$1:$Y$998)))</f>
        <v>29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0</v>
      </c>
      <c r="L28" s="48">
        <f t="array" ref="L28">LARGE(IF($T$1:$T$1000=$N28,$X$1:$X$1000),1)</f>
        <v>0</v>
      </c>
      <c r="M28" s="110" t="s">
        <v>9</v>
      </c>
      <c r="N28" s="110" t="str">
        <f t="shared" si="0"/>
        <v>Trinket</v>
      </c>
      <c r="O28" s="48" t="str">
        <f t="shared" si="1"/>
        <v>$T$72</v>
      </c>
      <c r="P28" s="47">
        <f t="shared" si="2"/>
        <v>2</v>
      </c>
      <c r="Q28" s="118" t="s">
        <v>754</v>
      </c>
      <c r="AB28" t="s">
        <v>643</v>
      </c>
      <c r="AC28">
        <v>0</v>
      </c>
      <c r="AD28">
        <v>21</v>
      </c>
      <c r="AE28" t="s">
        <v>955</v>
      </c>
      <c r="AF28" t="s">
        <v>664</v>
      </c>
      <c r="AG28">
        <v>21</v>
      </c>
      <c r="AH28" s="47" t="str">
        <f t="shared" si="3"/>
        <v>No</v>
      </c>
    </row>
    <row r="29" spans="4:34" x14ac:dyDescent="0.25">
      <c r="T29" t="s">
        <v>20</v>
      </c>
      <c r="U29">
        <v>0</v>
      </c>
      <c r="V29" t="s">
        <v>955</v>
      </c>
      <c r="W29" t="s">
        <v>981</v>
      </c>
      <c r="X29">
        <v>0</v>
      </c>
      <c r="Y29">
        <v>0</v>
      </c>
      <c r="AB29" t="s">
        <v>643</v>
      </c>
      <c r="AC29">
        <v>0</v>
      </c>
      <c r="AD29">
        <v>21</v>
      </c>
      <c r="AF29" t="s">
        <v>669</v>
      </c>
      <c r="AG29">
        <v>21</v>
      </c>
      <c r="AH29" s="47" t="str">
        <f t="shared" si="3"/>
        <v>No</v>
      </c>
    </row>
    <row r="30" spans="4:34" x14ac:dyDescent="0.25">
      <c r="AB30" t="s">
        <v>643</v>
      </c>
      <c r="AC30">
        <v>0</v>
      </c>
      <c r="AD30">
        <v>21</v>
      </c>
      <c r="AF30" t="s">
        <v>665</v>
      </c>
      <c r="AG30">
        <v>21</v>
      </c>
      <c r="AH30" s="47" t="str">
        <f t="shared" si="3"/>
        <v>No</v>
      </c>
    </row>
    <row r="31" spans="4:34" x14ac:dyDescent="0.25">
      <c r="T31" t="s">
        <v>6</v>
      </c>
      <c r="U31">
        <v>41</v>
      </c>
      <c r="V31" t="s">
        <v>955</v>
      </c>
      <c r="W31" t="s">
        <v>273</v>
      </c>
      <c r="X31">
        <v>0</v>
      </c>
      <c r="Y31">
        <v>41</v>
      </c>
      <c r="AB31" t="s">
        <v>643</v>
      </c>
      <c r="AC31">
        <v>0</v>
      </c>
      <c r="AD31">
        <v>21</v>
      </c>
      <c r="AF31" t="s">
        <v>668</v>
      </c>
      <c r="AG31">
        <v>21</v>
      </c>
      <c r="AH31" s="47" t="str">
        <f t="shared" si="3"/>
        <v>No</v>
      </c>
    </row>
    <row r="32" spans="4:34" x14ac:dyDescent="0.25">
      <c r="T32" t="s">
        <v>6</v>
      </c>
      <c r="U32">
        <v>0</v>
      </c>
      <c r="V32" t="s">
        <v>955</v>
      </c>
      <c r="W32" t="s">
        <v>981</v>
      </c>
      <c r="X32">
        <v>0</v>
      </c>
      <c r="Y32">
        <v>0</v>
      </c>
      <c r="AB32" t="s">
        <v>643</v>
      </c>
      <c r="AC32">
        <v>0</v>
      </c>
      <c r="AD32">
        <v>21</v>
      </c>
      <c r="AF32" t="s">
        <v>667</v>
      </c>
      <c r="AG32">
        <v>21</v>
      </c>
      <c r="AH32" s="47" t="str">
        <f t="shared" si="3"/>
        <v>No</v>
      </c>
    </row>
    <row r="33" spans="20:34" x14ac:dyDescent="0.25">
      <c r="AB33" t="s">
        <v>643</v>
      </c>
      <c r="AC33">
        <v>0</v>
      </c>
      <c r="AD33">
        <v>21</v>
      </c>
      <c r="AF33" t="s">
        <v>666</v>
      </c>
      <c r="AG33">
        <v>21</v>
      </c>
      <c r="AH33" s="47" t="str">
        <f t="shared" si="3"/>
        <v>No</v>
      </c>
    </row>
    <row r="34" spans="20:34" x14ac:dyDescent="0.25">
      <c r="T34" t="s">
        <v>21</v>
      </c>
      <c r="U34">
        <v>0.7369</v>
      </c>
      <c r="V34" t="s">
        <v>955</v>
      </c>
      <c r="W34" t="s">
        <v>885</v>
      </c>
      <c r="X34">
        <v>0</v>
      </c>
      <c r="Y34">
        <v>0.7369</v>
      </c>
      <c r="AB34" t="s">
        <v>643</v>
      </c>
      <c r="AC34">
        <v>0</v>
      </c>
      <c r="AD34">
        <v>20</v>
      </c>
      <c r="AE34" t="s">
        <v>955</v>
      </c>
      <c r="AF34" t="s">
        <v>675</v>
      </c>
      <c r="AG34">
        <v>20</v>
      </c>
      <c r="AH34" s="47" t="str">
        <f t="shared" si="3"/>
        <v>No</v>
      </c>
    </row>
    <row r="35" spans="20:34" x14ac:dyDescent="0.25">
      <c r="T35" t="s">
        <v>21</v>
      </c>
      <c r="U35">
        <v>0</v>
      </c>
      <c r="V35" t="s">
        <v>955</v>
      </c>
      <c r="W35" t="s">
        <v>981</v>
      </c>
      <c r="X35">
        <v>0</v>
      </c>
      <c r="Y35">
        <v>0</v>
      </c>
      <c r="AB35" t="s">
        <v>643</v>
      </c>
      <c r="AC35">
        <v>0</v>
      </c>
      <c r="AD35">
        <v>20</v>
      </c>
      <c r="AF35" t="s">
        <v>673</v>
      </c>
      <c r="AG35">
        <v>20</v>
      </c>
      <c r="AH35" s="47" t="str">
        <f t="shared" si="3"/>
        <v>No</v>
      </c>
    </row>
    <row r="36" spans="20:34" x14ac:dyDescent="0.25">
      <c r="AB36" t="s">
        <v>643</v>
      </c>
      <c r="AC36">
        <v>0</v>
      </c>
      <c r="AD36">
        <v>20</v>
      </c>
      <c r="AF36" t="s">
        <v>674</v>
      </c>
      <c r="AG36">
        <v>20</v>
      </c>
      <c r="AH36" s="47" t="str">
        <f t="shared" si="3"/>
        <v>No</v>
      </c>
    </row>
    <row r="37" spans="20:34" x14ac:dyDescent="0.25">
      <c r="T37" t="s">
        <v>5</v>
      </c>
      <c r="U37">
        <v>21</v>
      </c>
      <c r="V37" t="s">
        <v>955</v>
      </c>
      <c r="W37" t="s">
        <v>191</v>
      </c>
      <c r="X37">
        <v>0</v>
      </c>
      <c r="Y37">
        <v>21</v>
      </c>
      <c r="AB37" t="s">
        <v>643</v>
      </c>
      <c r="AC37">
        <v>0</v>
      </c>
      <c r="AD37">
        <v>20</v>
      </c>
      <c r="AF37" t="s">
        <v>672</v>
      </c>
      <c r="AG37">
        <v>20</v>
      </c>
      <c r="AH37" s="47" t="str">
        <f t="shared" si="3"/>
        <v>No</v>
      </c>
    </row>
    <row r="38" spans="20:34" x14ac:dyDescent="0.25">
      <c r="T38" t="s">
        <v>5</v>
      </c>
      <c r="U38">
        <v>0</v>
      </c>
      <c r="V38" t="s">
        <v>955</v>
      </c>
      <c r="W38" t="s">
        <v>981</v>
      </c>
      <c r="X38">
        <v>0</v>
      </c>
      <c r="Y38">
        <v>0</v>
      </c>
      <c r="AB38" t="s">
        <v>643</v>
      </c>
      <c r="AC38">
        <v>0</v>
      </c>
      <c r="AD38">
        <v>11</v>
      </c>
      <c r="AE38" t="s">
        <v>955</v>
      </c>
      <c r="AF38" t="s">
        <v>685</v>
      </c>
      <c r="AG38">
        <v>11</v>
      </c>
      <c r="AH38" s="47" t="str">
        <f t="shared" si="3"/>
        <v>No</v>
      </c>
    </row>
    <row r="39" spans="20:34" x14ac:dyDescent="0.25">
      <c r="AH39" s="47" t="str">
        <f t="shared" si="3"/>
        <v/>
      </c>
    </row>
    <row r="40" spans="20:34" x14ac:dyDescent="0.25">
      <c r="T40" t="s">
        <v>22</v>
      </c>
      <c r="U40">
        <v>0</v>
      </c>
      <c r="V40" t="s">
        <v>955</v>
      </c>
      <c r="W40" t="s">
        <v>981</v>
      </c>
      <c r="X40">
        <v>0</v>
      </c>
      <c r="Y40">
        <v>0</v>
      </c>
      <c r="AB40" t="s">
        <v>12</v>
      </c>
      <c r="AC40">
        <v>0</v>
      </c>
      <c r="AD40">
        <v>0</v>
      </c>
      <c r="AE40" t="s">
        <v>955</v>
      </c>
      <c r="AF40" t="s">
        <v>981</v>
      </c>
      <c r="AG40">
        <v>0</v>
      </c>
      <c r="AH40" s="47" t="str">
        <f t="shared" si="3"/>
        <v>Yes</v>
      </c>
    </row>
    <row r="41" spans="20:34" x14ac:dyDescent="0.25">
      <c r="AH41" s="47" t="str">
        <f t="shared" si="3"/>
        <v/>
      </c>
    </row>
    <row r="42" spans="20:34" x14ac:dyDescent="0.25">
      <c r="T42" t="s">
        <v>15</v>
      </c>
      <c r="U42">
        <v>21</v>
      </c>
      <c r="V42" t="s">
        <v>955</v>
      </c>
      <c r="W42" t="s">
        <v>839</v>
      </c>
      <c r="X42">
        <v>0</v>
      </c>
      <c r="Y42">
        <v>21</v>
      </c>
      <c r="AB42" t="s">
        <v>2</v>
      </c>
      <c r="AC42">
        <v>0</v>
      </c>
      <c r="AD42">
        <v>41</v>
      </c>
      <c r="AE42" t="s">
        <v>955</v>
      </c>
      <c r="AF42" t="s">
        <v>502</v>
      </c>
      <c r="AG42">
        <v>41</v>
      </c>
      <c r="AH42" s="47" t="str">
        <f t="shared" si="3"/>
        <v>Yes</v>
      </c>
    </row>
    <row r="43" spans="20:34" x14ac:dyDescent="0.25">
      <c r="T43" t="s">
        <v>15</v>
      </c>
      <c r="U43">
        <v>0</v>
      </c>
      <c r="V43" t="s">
        <v>955</v>
      </c>
      <c r="W43" t="s">
        <v>981</v>
      </c>
      <c r="X43">
        <v>0</v>
      </c>
      <c r="Y43">
        <v>0</v>
      </c>
      <c r="AB43" t="s">
        <v>2</v>
      </c>
      <c r="AC43">
        <v>0</v>
      </c>
      <c r="AD43">
        <v>41</v>
      </c>
      <c r="AF43" t="s">
        <v>501</v>
      </c>
      <c r="AG43">
        <v>41</v>
      </c>
      <c r="AH43" s="47" t="str">
        <f t="shared" si="3"/>
        <v>No</v>
      </c>
    </row>
    <row r="44" spans="20:34" x14ac:dyDescent="0.25">
      <c r="AB44" t="s">
        <v>2</v>
      </c>
      <c r="AC44">
        <v>0</v>
      </c>
      <c r="AD44">
        <v>40</v>
      </c>
      <c r="AE44" t="s">
        <v>955</v>
      </c>
      <c r="AF44" t="s">
        <v>506</v>
      </c>
      <c r="AG44">
        <v>40</v>
      </c>
      <c r="AH44" s="47" t="str">
        <f t="shared" si="3"/>
        <v>No</v>
      </c>
    </row>
    <row r="45" spans="20:34" x14ac:dyDescent="0.25">
      <c r="T45" t="s">
        <v>23</v>
      </c>
      <c r="U45">
        <v>1.2895749999999999</v>
      </c>
      <c r="V45" t="s">
        <v>955</v>
      </c>
      <c r="W45" t="s">
        <v>890</v>
      </c>
      <c r="X45">
        <v>0</v>
      </c>
      <c r="Y45">
        <v>1.2895749999999999</v>
      </c>
      <c r="AB45" t="s">
        <v>2</v>
      </c>
      <c r="AC45">
        <v>0</v>
      </c>
      <c r="AD45">
        <v>40</v>
      </c>
      <c r="AF45" t="s">
        <v>514</v>
      </c>
      <c r="AG45">
        <v>40</v>
      </c>
      <c r="AH45" s="47" t="str">
        <f t="shared" si="3"/>
        <v>No</v>
      </c>
    </row>
    <row r="46" spans="20:34" x14ac:dyDescent="0.25">
      <c r="T46" t="s">
        <v>23</v>
      </c>
      <c r="U46">
        <v>0</v>
      </c>
      <c r="V46" t="s">
        <v>955</v>
      </c>
      <c r="W46" t="s">
        <v>981</v>
      </c>
      <c r="X46">
        <v>0</v>
      </c>
      <c r="Y46">
        <v>0</v>
      </c>
      <c r="AB46" t="s">
        <v>2</v>
      </c>
      <c r="AC46">
        <v>0</v>
      </c>
      <c r="AD46">
        <v>40</v>
      </c>
      <c r="AF46" t="s">
        <v>512</v>
      </c>
      <c r="AG46">
        <v>40</v>
      </c>
      <c r="AH46" s="47" t="str">
        <f t="shared" si="3"/>
        <v>No</v>
      </c>
    </row>
    <row r="47" spans="20:34" x14ac:dyDescent="0.25">
      <c r="AB47" t="s">
        <v>2</v>
      </c>
      <c r="AC47">
        <v>0</v>
      </c>
      <c r="AD47">
        <v>40</v>
      </c>
      <c r="AF47" t="s">
        <v>504</v>
      </c>
      <c r="AG47">
        <v>40</v>
      </c>
      <c r="AH47" s="47" t="str">
        <f t="shared" si="3"/>
        <v>No</v>
      </c>
    </row>
    <row r="48" spans="20:34" x14ac:dyDescent="0.25">
      <c r="T48" t="s">
        <v>16</v>
      </c>
      <c r="U48">
        <v>31</v>
      </c>
      <c r="V48" t="s">
        <v>955</v>
      </c>
      <c r="W48" t="s">
        <v>451</v>
      </c>
      <c r="X48">
        <v>0</v>
      </c>
      <c r="Y48">
        <v>31</v>
      </c>
      <c r="AB48" t="s">
        <v>2</v>
      </c>
      <c r="AC48">
        <v>0</v>
      </c>
      <c r="AD48">
        <v>40</v>
      </c>
      <c r="AF48" t="s">
        <v>505</v>
      </c>
      <c r="AG48">
        <v>40</v>
      </c>
      <c r="AH48" s="47" t="str">
        <f t="shared" si="3"/>
        <v>No</v>
      </c>
    </row>
    <row r="49" spans="20:34" x14ac:dyDescent="0.25">
      <c r="T49" t="s">
        <v>16</v>
      </c>
      <c r="U49">
        <v>0</v>
      </c>
      <c r="V49" t="s">
        <v>955</v>
      </c>
      <c r="W49" t="s">
        <v>981</v>
      </c>
      <c r="X49">
        <v>0</v>
      </c>
      <c r="Y49">
        <v>0</v>
      </c>
      <c r="AB49" t="s">
        <v>2</v>
      </c>
      <c r="AC49">
        <v>0</v>
      </c>
      <c r="AD49">
        <v>40</v>
      </c>
      <c r="AF49" t="s">
        <v>510</v>
      </c>
      <c r="AG49">
        <v>40</v>
      </c>
      <c r="AH49" s="47" t="str">
        <f t="shared" si="3"/>
        <v>No</v>
      </c>
    </row>
    <row r="50" spans="20:34" x14ac:dyDescent="0.25">
      <c r="AB50" t="s">
        <v>2</v>
      </c>
      <c r="AC50">
        <v>0</v>
      </c>
      <c r="AD50">
        <v>40</v>
      </c>
      <c r="AF50" t="s">
        <v>507</v>
      </c>
      <c r="AG50">
        <v>40</v>
      </c>
      <c r="AH50" s="47" t="str">
        <f t="shared" si="3"/>
        <v>No</v>
      </c>
    </row>
    <row r="51" spans="20:34" x14ac:dyDescent="0.25">
      <c r="T51" t="s">
        <v>29</v>
      </c>
      <c r="U51">
        <v>0</v>
      </c>
      <c r="V51" t="s">
        <v>955</v>
      </c>
      <c r="W51" t="s">
        <v>981</v>
      </c>
      <c r="X51">
        <v>0</v>
      </c>
      <c r="Y51">
        <v>0</v>
      </c>
      <c r="AB51" t="s">
        <v>2</v>
      </c>
      <c r="AC51">
        <v>0</v>
      </c>
      <c r="AD51">
        <v>40</v>
      </c>
      <c r="AF51" t="s">
        <v>508</v>
      </c>
      <c r="AG51">
        <v>40</v>
      </c>
      <c r="AH51" s="47" t="str">
        <f t="shared" si="3"/>
        <v>No</v>
      </c>
    </row>
    <row r="52" spans="20:34" x14ac:dyDescent="0.25">
      <c r="AB52" t="s">
        <v>2</v>
      </c>
      <c r="AC52">
        <v>0</v>
      </c>
      <c r="AD52">
        <v>37</v>
      </c>
      <c r="AE52" t="s">
        <v>955</v>
      </c>
      <c r="AF52" t="s">
        <v>518</v>
      </c>
      <c r="AG52">
        <v>37</v>
      </c>
      <c r="AH52" s="47" t="str">
        <f t="shared" si="3"/>
        <v>No</v>
      </c>
    </row>
    <row r="53" spans="20:34" x14ac:dyDescent="0.25">
      <c r="T53" t="s">
        <v>7</v>
      </c>
      <c r="U53">
        <v>31.246446312500005</v>
      </c>
      <c r="V53" t="s">
        <v>955</v>
      </c>
      <c r="W53" t="s">
        <v>776</v>
      </c>
      <c r="X53">
        <v>1</v>
      </c>
      <c r="Y53">
        <v>31.246446312500005</v>
      </c>
      <c r="AB53" t="s">
        <v>2</v>
      </c>
      <c r="AC53">
        <v>0</v>
      </c>
      <c r="AD53">
        <v>37</v>
      </c>
      <c r="AF53" t="s">
        <v>516</v>
      </c>
      <c r="AG53">
        <v>37</v>
      </c>
      <c r="AH53" s="47" t="str">
        <f t="shared" si="3"/>
        <v>No</v>
      </c>
    </row>
    <row r="54" spans="20:34" x14ac:dyDescent="0.25">
      <c r="T54" t="s">
        <v>7</v>
      </c>
      <c r="U54">
        <v>30</v>
      </c>
      <c r="V54" t="s">
        <v>955</v>
      </c>
      <c r="W54" t="s">
        <v>774</v>
      </c>
      <c r="X54">
        <v>0</v>
      </c>
      <c r="Y54">
        <v>30</v>
      </c>
      <c r="AB54" t="s">
        <v>2</v>
      </c>
      <c r="AC54">
        <v>0</v>
      </c>
      <c r="AD54">
        <v>37</v>
      </c>
      <c r="AF54" t="s">
        <v>517</v>
      </c>
      <c r="AG54">
        <v>37</v>
      </c>
      <c r="AH54" s="47" t="str">
        <f t="shared" si="3"/>
        <v>No</v>
      </c>
    </row>
    <row r="55" spans="20:34" x14ac:dyDescent="0.25">
      <c r="T55" t="s">
        <v>7</v>
      </c>
      <c r="U55">
        <v>0</v>
      </c>
      <c r="V55" t="s">
        <v>955</v>
      </c>
      <c r="W55" t="s">
        <v>981</v>
      </c>
      <c r="X55">
        <v>0</v>
      </c>
      <c r="Y55">
        <v>0</v>
      </c>
      <c r="AB55" t="s">
        <v>2</v>
      </c>
      <c r="AC55">
        <v>0</v>
      </c>
      <c r="AD55">
        <v>36</v>
      </c>
      <c r="AE55" t="s">
        <v>955</v>
      </c>
      <c r="AF55" t="s">
        <v>524</v>
      </c>
      <c r="AG55">
        <v>36</v>
      </c>
      <c r="AH55" s="47" t="str">
        <f t="shared" si="3"/>
        <v>No</v>
      </c>
    </row>
    <row r="56" spans="20:34" x14ac:dyDescent="0.25">
      <c r="AB56" t="s">
        <v>2</v>
      </c>
      <c r="AC56">
        <v>0</v>
      </c>
      <c r="AD56">
        <v>36</v>
      </c>
      <c r="AF56" t="s">
        <v>528</v>
      </c>
      <c r="AG56">
        <v>36</v>
      </c>
      <c r="AH56" s="47" t="str">
        <f t="shared" si="3"/>
        <v>No</v>
      </c>
    </row>
    <row r="57" spans="20:34" x14ac:dyDescent="0.25">
      <c r="T57" t="s">
        <v>17</v>
      </c>
      <c r="U57">
        <v>41</v>
      </c>
      <c r="V57" t="s">
        <v>955</v>
      </c>
      <c r="W57" t="s">
        <v>567</v>
      </c>
      <c r="X57">
        <v>0</v>
      </c>
      <c r="Y57">
        <v>41</v>
      </c>
      <c r="AB57" t="s">
        <v>2</v>
      </c>
      <c r="AC57">
        <v>0</v>
      </c>
      <c r="AD57">
        <v>36</v>
      </c>
      <c r="AF57" t="s">
        <v>522</v>
      </c>
      <c r="AG57">
        <v>36</v>
      </c>
      <c r="AH57" s="47" t="str">
        <f t="shared" si="3"/>
        <v>No</v>
      </c>
    </row>
    <row r="58" spans="20:34" x14ac:dyDescent="0.25">
      <c r="T58" t="s">
        <v>17</v>
      </c>
      <c r="U58">
        <v>0</v>
      </c>
      <c r="V58" t="s">
        <v>955</v>
      </c>
      <c r="W58" t="s">
        <v>981</v>
      </c>
      <c r="X58">
        <v>0</v>
      </c>
      <c r="Y58">
        <v>0</v>
      </c>
      <c r="AB58" t="s">
        <v>2</v>
      </c>
      <c r="AC58">
        <v>0</v>
      </c>
      <c r="AD58">
        <v>36</v>
      </c>
      <c r="AF58" t="s">
        <v>521</v>
      </c>
      <c r="AG58">
        <v>36</v>
      </c>
      <c r="AH58" s="47" t="str">
        <f t="shared" si="3"/>
        <v>No</v>
      </c>
    </row>
    <row r="59" spans="20:34" x14ac:dyDescent="0.25">
      <c r="AB59" t="s">
        <v>2</v>
      </c>
      <c r="AC59">
        <v>0</v>
      </c>
      <c r="AD59">
        <v>36</v>
      </c>
      <c r="AF59" t="s">
        <v>526</v>
      </c>
      <c r="AG59">
        <v>36</v>
      </c>
      <c r="AH59" s="47" t="str">
        <f t="shared" si="3"/>
        <v>No</v>
      </c>
    </row>
    <row r="60" spans="20:34" x14ac:dyDescent="0.25">
      <c r="T60" t="s">
        <v>24</v>
      </c>
      <c r="U60">
        <v>1.4738</v>
      </c>
      <c r="V60" t="s">
        <v>955</v>
      </c>
      <c r="W60" t="s">
        <v>881</v>
      </c>
      <c r="X60">
        <v>0</v>
      </c>
      <c r="Y60">
        <v>1.4738</v>
      </c>
      <c r="AB60" t="s">
        <v>2</v>
      </c>
      <c r="AC60">
        <v>0</v>
      </c>
      <c r="AD60">
        <v>36</v>
      </c>
      <c r="AF60" t="s">
        <v>520</v>
      </c>
      <c r="AG60">
        <v>36</v>
      </c>
      <c r="AH60" s="47" t="str">
        <f t="shared" si="3"/>
        <v>No</v>
      </c>
    </row>
    <row r="61" spans="20:34" x14ac:dyDescent="0.25">
      <c r="T61" t="s">
        <v>24</v>
      </c>
      <c r="U61">
        <v>0</v>
      </c>
      <c r="V61" t="s">
        <v>955</v>
      </c>
      <c r="W61" t="s">
        <v>981</v>
      </c>
      <c r="X61">
        <v>0</v>
      </c>
      <c r="Y61">
        <v>0</v>
      </c>
      <c r="AB61" t="s">
        <v>2</v>
      </c>
      <c r="AC61">
        <v>0</v>
      </c>
      <c r="AD61">
        <v>31</v>
      </c>
      <c r="AE61" t="s">
        <v>955</v>
      </c>
      <c r="AF61" t="s">
        <v>532</v>
      </c>
      <c r="AG61">
        <v>31</v>
      </c>
      <c r="AH61" s="47" t="str">
        <f t="shared" si="3"/>
        <v>No</v>
      </c>
    </row>
    <row r="62" spans="20:34" x14ac:dyDescent="0.25">
      <c r="AB62" t="s">
        <v>2</v>
      </c>
      <c r="AC62">
        <v>0</v>
      </c>
      <c r="AD62">
        <v>27</v>
      </c>
      <c r="AE62" t="s">
        <v>955</v>
      </c>
      <c r="AF62" t="s">
        <v>535</v>
      </c>
      <c r="AG62">
        <v>27</v>
      </c>
      <c r="AH62" s="47" t="str">
        <f t="shared" si="3"/>
        <v>No</v>
      </c>
    </row>
    <row r="63" spans="20:34" x14ac:dyDescent="0.25">
      <c r="T63" t="s">
        <v>8</v>
      </c>
      <c r="U63">
        <v>30</v>
      </c>
      <c r="V63" t="s">
        <v>955</v>
      </c>
      <c r="W63" t="s">
        <v>343</v>
      </c>
      <c r="X63">
        <v>0</v>
      </c>
      <c r="Y63">
        <v>30</v>
      </c>
      <c r="AB63" t="s">
        <v>2</v>
      </c>
      <c r="AC63">
        <v>0</v>
      </c>
      <c r="AD63">
        <v>25.791499999999999</v>
      </c>
      <c r="AE63" t="s">
        <v>955</v>
      </c>
      <c r="AF63" t="s">
        <v>539</v>
      </c>
      <c r="AG63">
        <v>25.791499999999999</v>
      </c>
      <c r="AH63" s="47" t="str">
        <f t="shared" si="3"/>
        <v>No</v>
      </c>
    </row>
    <row r="64" spans="20:34" x14ac:dyDescent="0.25">
      <c r="T64" t="s">
        <v>8</v>
      </c>
      <c r="U64">
        <v>0</v>
      </c>
      <c r="V64" t="s">
        <v>955</v>
      </c>
      <c r="W64" t="s">
        <v>981</v>
      </c>
      <c r="X64">
        <v>0</v>
      </c>
      <c r="Y64">
        <v>0</v>
      </c>
      <c r="AB64" t="s">
        <v>2</v>
      </c>
      <c r="AC64">
        <v>0</v>
      </c>
      <c r="AD64">
        <v>21</v>
      </c>
      <c r="AE64" t="s">
        <v>955</v>
      </c>
      <c r="AF64" t="s">
        <v>543</v>
      </c>
      <c r="AG64">
        <v>21</v>
      </c>
      <c r="AH64" s="47" t="str">
        <f t="shared" si="3"/>
        <v>No</v>
      </c>
    </row>
    <row r="65" spans="20:34" x14ac:dyDescent="0.25">
      <c r="AB65" t="s">
        <v>2</v>
      </c>
      <c r="AC65">
        <v>0</v>
      </c>
      <c r="AD65">
        <v>17.158300000000001</v>
      </c>
      <c r="AE65" t="s">
        <v>955</v>
      </c>
      <c r="AF65" t="s">
        <v>554</v>
      </c>
      <c r="AG65">
        <v>17.158300000000001</v>
      </c>
      <c r="AH65" s="47" t="str">
        <f t="shared" si="3"/>
        <v>No</v>
      </c>
    </row>
    <row r="66" spans="20:34" x14ac:dyDescent="0.25">
      <c r="T66" t="s">
        <v>25</v>
      </c>
      <c r="U66">
        <v>0</v>
      </c>
      <c r="V66" t="s">
        <v>955</v>
      </c>
      <c r="W66" t="s">
        <v>895</v>
      </c>
      <c r="X66">
        <v>0</v>
      </c>
      <c r="Y66">
        <v>0</v>
      </c>
      <c r="AB66" t="s">
        <v>2</v>
      </c>
      <c r="AC66">
        <v>0</v>
      </c>
      <c r="AD66">
        <v>5.7109750000000004</v>
      </c>
      <c r="AE66" t="s">
        <v>955</v>
      </c>
      <c r="AF66" t="s">
        <v>991</v>
      </c>
      <c r="AG66">
        <v>5.7109750000000004</v>
      </c>
      <c r="AH66" s="47" t="str">
        <f t="shared" si="3"/>
        <v>No</v>
      </c>
    </row>
    <row r="67" spans="20:34" x14ac:dyDescent="0.25">
      <c r="T67" t="s">
        <v>25</v>
      </c>
      <c r="U67">
        <v>0</v>
      </c>
      <c r="V67" t="s">
        <v>983</v>
      </c>
      <c r="W67" t="s">
        <v>981</v>
      </c>
      <c r="X67">
        <v>0</v>
      </c>
      <c r="Y67">
        <v>0</v>
      </c>
      <c r="AB67" t="s">
        <v>2</v>
      </c>
      <c r="AC67">
        <v>0</v>
      </c>
      <c r="AD67">
        <v>0</v>
      </c>
      <c r="AE67" t="s">
        <v>955</v>
      </c>
      <c r="AF67" t="s">
        <v>981</v>
      </c>
      <c r="AG67">
        <v>0</v>
      </c>
      <c r="AH67" s="47" t="str">
        <f t="shared" si="3"/>
        <v>Yes</v>
      </c>
    </row>
    <row r="68" spans="20:34" x14ac:dyDescent="0.25">
      <c r="AH68" s="47" t="str">
        <f t="shared" si="3"/>
        <v/>
      </c>
    </row>
    <row r="69" spans="20:34" x14ac:dyDescent="0.25">
      <c r="T69" t="s">
        <v>399</v>
      </c>
      <c r="U69">
        <v>19.289574999999999</v>
      </c>
      <c r="V69" t="s">
        <v>955</v>
      </c>
      <c r="W69" t="s">
        <v>424</v>
      </c>
      <c r="X69">
        <v>0</v>
      </c>
      <c r="Y69">
        <v>19.289574999999999</v>
      </c>
      <c r="AB69" t="s">
        <v>19</v>
      </c>
      <c r="AC69">
        <v>0</v>
      </c>
      <c r="AD69">
        <v>1.4738</v>
      </c>
      <c r="AE69" t="s">
        <v>955</v>
      </c>
      <c r="AF69" t="s">
        <v>881</v>
      </c>
      <c r="AG69">
        <v>1.4738</v>
      </c>
      <c r="AH69" s="47" t="str">
        <f t="shared" si="3"/>
        <v>Yes</v>
      </c>
    </row>
    <row r="70" spans="20:34" x14ac:dyDescent="0.25">
      <c r="T70" t="s">
        <v>399</v>
      </c>
      <c r="U70">
        <v>19.289574999999999</v>
      </c>
      <c r="V70" t="s">
        <v>1008</v>
      </c>
      <c r="W70" t="s">
        <v>422</v>
      </c>
      <c r="X70">
        <v>0</v>
      </c>
      <c r="Y70">
        <v>19.289574999999999</v>
      </c>
      <c r="AB70" t="s">
        <v>19</v>
      </c>
      <c r="AC70">
        <v>0</v>
      </c>
      <c r="AD70">
        <v>0</v>
      </c>
      <c r="AE70" t="s">
        <v>955</v>
      </c>
      <c r="AF70" t="s">
        <v>981</v>
      </c>
      <c r="AG70">
        <v>0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Yes</v>
      </c>
    </row>
    <row r="71" spans="20:34" x14ac:dyDescent="0.25">
      <c r="T71" t="s">
        <v>399</v>
      </c>
      <c r="U71">
        <v>0</v>
      </c>
      <c r="V71" t="s">
        <v>955</v>
      </c>
      <c r="W71" t="s">
        <v>981</v>
      </c>
      <c r="X71">
        <v>0</v>
      </c>
      <c r="Y71">
        <v>0</v>
      </c>
      <c r="AH71" s="47" t="str">
        <f t="shared" si="5"/>
        <v/>
      </c>
    </row>
    <row r="72" spans="20:34" x14ac:dyDescent="0.25">
      <c r="AB72" t="s">
        <v>3</v>
      </c>
      <c r="AC72">
        <v>1</v>
      </c>
      <c r="AD72">
        <v>18.877996312500002</v>
      </c>
      <c r="AE72" t="s">
        <v>955</v>
      </c>
      <c r="AF72" t="s">
        <v>635</v>
      </c>
      <c r="AG72">
        <v>18.877996312500002</v>
      </c>
      <c r="AH72" s="47" t="str">
        <f t="shared" si="5"/>
        <v>Yes</v>
      </c>
    </row>
    <row r="73" spans="20:34" x14ac:dyDescent="0.25">
      <c r="T73" t="s">
        <v>744</v>
      </c>
      <c r="U73">
        <v>29</v>
      </c>
      <c r="V73" t="s">
        <v>955</v>
      </c>
      <c r="W73" t="s">
        <v>751</v>
      </c>
      <c r="X73">
        <v>0</v>
      </c>
      <c r="Y73">
        <v>29</v>
      </c>
      <c r="AB73" t="s">
        <v>3</v>
      </c>
      <c r="AC73">
        <v>0</v>
      </c>
      <c r="AD73">
        <v>19.84225</v>
      </c>
      <c r="AE73" t="s">
        <v>955</v>
      </c>
      <c r="AF73" t="s">
        <v>627</v>
      </c>
      <c r="AG73">
        <v>19.84225</v>
      </c>
      <c r="AH73" s="47" t="str">
        <f t="shared" si="5"/>
        <v>Yes</v>
      </c>
    </row>
    <row r="74" spans="20:34" x14ac:dyDescent="0.25">
      <c r="T74" t="s">
        <v>744</v>
      </c>
      <c r="U74">
        <v>22.106999999999999</v>
      </c>
      <c r="V74" t="s">
        <v>955</v>
      </c>
      <c r="W74" t="s">
        <v>754</v>
      </c>
      <c r="X74">
        <v>0</v>
      </c>
      <c r="Y74">
        <v>22.106999999999999</v>
      </c>
      <c r="AB74" t="s">
        <v>3</v>
      </c>
      <c r="AC74">
        <v>0</v>
      </c>
      <c r="AD74">
        <v>0</v>
      </c>
      <c r="AE74" t="s">
        <v>955</v>
      </c>
      <c r="AF74" t="s">
        <v>981</v>
      </c>
      <c r="AG74">
        <v>0</v>
      </c>
      <c r="AH74" s="47" t="str">
        <f t="shared" si="5"/>
        <v>Yes</v>
      </c>
    </row>
    <row r="75" spans="20:34" x14ac:dyDescent="0.25">
      <c r="T75" t="s">
        <v>744</v>
      </c>
      <c r="U75">
        <v>0</v>
      </c>
      <c r="V75" t="s">
        <v>955</v>
      </c>
      <c r="W75" t="s">
        <v>981</v>
      </c>
      <c r="X75">
        <v>0</v>
      </c>
      <c r="Y75">
        <v>0</v>
      </c>
      <c r="AH75" s="47" t="str">
        <f t="shared" si="5"/>
        <v/>
      </c>
    </row>
    <row r="76" spans="20:34" x14ac:dyDescent="0.25">
      <c r="AB76" t="s">
        <v>14</v>
      </c>
      <c r="AC76">
        <v>0</v>
      </c>
      <c r="AD76">
        <v>30</v>
      </c>
      <c r="AE76" t="s">
        <v>955</v>
      </c>
      <c r="AF76" t="s">
        <v>697</v>
      </c>
      <c r="AG76">
        <v>30</v>
      </c>
      <c r="AH76" s="47" t="str">
        <f t="shared" si="5"/>
        <v>Yes</v>
      </c>
    </row>
    <row r="77" spans="20:34" x14ac:dyDescent="0.25">
      <c r="AB77" t="s">
        <v>14</v>
      </c>
      <c r="AC77">
        <v>0</v>
      </c>
      <c r="AD77">
        <v>30</v>
      </c>
      <c r="AF77" t="s">
        <v>699</v>
      </c>
      <c r="AG77">
        <v>30</v>
      </c>
      <c r="AH77" s="47" t="str">
        <f t="shared" si="5"/>
        <v>No</v>
      </c>
    </row>
    <row r="78" spans="20:34" x14ac:dyDescent="0.25">
      <c r="AB78" t="s">
        <v>14</v>
      </c>
      <c r="AC78">
        <v>0</v>
      </c>
      <c r="AD78">
        <v>30</v>
      </c>
      <c r="AF78" t="s">
        <v>700</v>
      </c>
      <c r="AG78">
        <v>30</v>
      </c>
      <c r="AH78" s="47" t="str">
        <f t="shared" si="5"/>
        <v>No</v>
      </c>
    </row>
    <row r="79" spans="20:34" x14ac:dyDescent="0.25">
      <c r="AB79" t="s">
        <v>14</v>
      </c>
      <c r="AC79">
        <v>0</v>
      </c>
      <c r="AD79">
        <v>30</v>
      </c>
      <c r="AF79" t="s">
        <v>698</v>
      </c>
      <c r="AG79">
        <v>30</v>
      </c>
      <c r="AH79" s="47" t="str">
        <f t="shared" si="5"/>
        <v>No</v>
      </c>
    </row>
    <row r="80" spans="20:34" x14ac:dyDescent="0.25">
      <c r="AB80" t="s">
        <v>14</v>
      </c>
      <c r="AC80">
        <v>0</v>
      </c>
      <c r="AD80">
        <v>29</v>
      </c>
      <c r="AE80" t="s">
        <v>955</v>
      </c>
      <c r="AF80" t="s">
        <v>704</v>
      </c>
      <c r="AG80">
        <v>29</v>
      </c>
      <c r="AH80" s="47" t="str">
        <f t="shared" si="5"/>
        <v>No</v>
      </c>
    </row>
    <row r="81" spans="28:34" x14ac:dyDescent="0.25">
      <c r="AB81" t="s">
        <v>14</v>
      </c>
      <c r="AC81">
        <v>0</v>
      </c>
      <c r="AD81">
        <v>29</v>
      </c>
      <c r="AF81" t="s">
        <v>705</v>
      </c>
      <c r="AG81">
        <v>29</v>
      </c>
      <c r="AH81" s="47" t="str">
        <f t="shared" si="5"/>
        <v>No</v>
      </c>
    </row>
    <row r="82" spans="28:34" x14ac:dyDescent="0.25">
      <c r="AB82" t="s">
        <v>14</v>
      </c>
      <c r="AC82">
        <v>0</v>
      </c>
      <c r="AD82">
        <v>26</v>
      </c>
      <c r="AE82" t="s">
        <v>955</v>
      </c>
      <c r="AF82" t="s">
        <v>713</v>
      </c>
      <c r="AG82">
        <v>26</v>
      </c>
      <c r="AH82" s="47" t="str">
        <f t="shared" si="5"/>
        <v>No</v>
      </c>
    </row>
    <row r="83" spans="28:34" x14ac:dyDescent="0.25">
      <c r="AB83" t="s">
        <v>14</v>
      </c>
      <c r="AC83">
        <v>0</v>
      </c>
      <c r="AD83">
        <v>26</v>
      </c>
      <c r="AF83" t="s">
        <v>711</v>
      </c>
      <c r="AG83">
        <v>26</v>
      </c>
      <c r="AH83" s="47" t="str">
        <f t="shared" si="5"/>
        <v>No</v>
      </c>
    </row>
    <row r="84" spans="28:34" x14ac:dyDescent="0.25">
      <c r="AB84" t="s">
        <v>14</v>
      </c>
      <c r="AC84">
        <v>0</v>
      </c>
      <c r="AD84">
        <v>26</v>
      </c>
      <c r="AF84" t="s">
        <v>712</v>
      </c>
      <c r="AG84">
        <v>26</v>
      </c>
      <c r="AH84" s="47" t="str">
        <f t="shared" si="5"/>
        <v>No</v>
      </c>
    </row>
    <row r="85" spans="28:34" x14ac:dyDescent="0.25">
      <c r="AB85" t="s">
        <v>14</v>
      </c>
      <c r="AC85">
        <v>0</v>
      </c>
      <c r="AD85">
        <v>24</v>
      </c>
      <c r="AE85" t="s">
        <v>955</v>
      </c>
      <c r="AF85" t="s">
        <v>716</v>
      </c>
      <c r="AG85">
        <v>24</v>
      </c>
      <c r="AH85" s="47" t="str">
        <f t="shared" si="5"/>
        <v>No</v>
      </c>
    </row>
    <row r="86" spans="28:34" x14ac:dyDescent="0.25">
      <c r="AB86" t="s">
        <v>14</v>
      </c>
      <c r="AC86">
        <v>0</v>
      </c>
      <c r="AD86">
        <v>23</v>
      </c>
      <c r="AE86" t="s">
        <v>955</v>
      </c>
      <c r="AF86" t="s">
        <v>720</v>
      </c>
      <c r="AG86">
        <v>23</v>
      </c>
      <c r="AH86" s="47" t="str">
        <f t="shared" si="5"/>
        <v>No</v>
      </c>
    </row>
    <row r="87" spans="28:34" x14ac:dyDescent="0.25">
      <c r="AB87" t="s">
        <v>14</v>
      </c>
      <c r="AC87">
        <v>0</v>
      </c>
      <c r="AD87">
        <v>14.6845</v>
      </c>
      <c r="AE87" t="s">
        <v>955</v>
      </c>
      <c r="AF87" t="s">
        <v>735</v>
      </c>
      <c r="AG87">
        <v>14.6845</v>
      </c>
      <c r="AH87" s="47" t="str">
        <f t="shared" si="5"/>
        <v>No</v>
      </c>
    </row>
    <row r="88" spans="28:34" x14ac:dyDescent="0.25">
      <c r="AB88" t="s">
        <v>14</v>
      </c>
      <c r="AC88">
        <v>0</v>
      </c>
      <c r="AD88">
        <v>11.131824999999999</v>
      </c>
      <c r="AE88" t="s">
        <v>955</v>
      </c>
      <c r="AF88" t="s">
        <v>738</v>
      </c>
      <c r="AG88">
        <v>11.131824999999999</v>
      </c>
      <c r="AH88" s="47" t="str">
        <f t="shared" si="5"/>
        <v>No</v>
      </c>
    </row>
    <row r="89" spans="28:34" x14ac:dyDescent="0.25">
      <c r="AB89" t="s">
        <v>14</v>
      </c>
      <c r="AC89">
        <v>0</v>
      </c>
      <c r="AD89">
        <v>10.84225</v>
      </c>
      <c r="AE89" t="s">
        <v>955</v>
      </c>
      <c r="AF89" t="s">
        <v>740</v>
      </c>
      <c r="AG89">
        <v>10.84225</v>
      </c>
      <c r="AH89" s="47" t="str">
        <f t="shared" si="5"/>
        <v>No</v>
      </c>
    </row>
    <row r="90" spans="28:34" x14ac:dyDescent="0.25">
      <c r="AB90" t="s">
        <v>14</v>
      </c>
      <c r="AC90">
        <v>0</v>
      </c>
      <c r="AD90">
        <v>3.6844999999999999</v>
      </c>
      <c r="AE90" t="s">
        <v>955</v>
      </c>
      <c r="AF90" t="s">
        <v>993</v>
      </c>
      <c r="AG90">
        <v>3.6844999999999999</v>
      </c>
      <c r="AH90" s="47" t="str">
        <f t="shared" si="5"/>
        <v>No</v>
      </c>
    </row>
    <row r="91" spans="28:34" x14ac:dyDescent="0.25">
      <c r="AB91" t="s">
        <v>14</v>
      </c>
      <c r="AC91">
        <v>0</v>
      </c>
      <c r="AD91">
        <v>0</v>
      </c>
      <c r="AE91" t="s">
        <v>955</v>
      </c>
      <c r="AF91" t="s">
        <v>981</v>
      </c>
      <c r="AG91">
        <v>0</v>
      </c>
      <c r="AH91" s="47" t="str">
        <f t="shared" si="5"/>
        <v>Yes</v>
      </c>
    </row>
    <row r="92" spans="28:34" x14ac:dyDescent="0.25">
      <c r="AH92" s="47" t="str">
        <f t="shared" si="5"/>
        <v/>
      </c>
    </row>
    <row r="93" spans="28:34" x14ac:dyDescent="0.25">
      <c r="AB93" t="s">
        <v>20</v>
      </c>
      <c r="AC93">
        <v>0</v>
      </c>
      <c r="AD93">
        <v>0</v>
      </c>
      <c r="AE93" t="s">
        <v>955</v>
      </c>
      <c r="AF93" t="s">
        <v>981</v>
      </c>
      <c r="AG93">
        <v>0</v>
      </c>
      <c r="AH93" s="47" t="str">
        <f t="shared" si="5"/>
        <v>Yes</v>
      </c>
    </row>
    <row r="94" spans="28:34" x14ac:dyDescent="0.25">
      <c r="AH94" s="47" t="str">
        <f t="shared" si="5"/>
        <v/>
      </c>
    </row>
    <row r="95" spans="28:34" x14ac:dyDescent="0.25">
      <c r="AB95" t="s">
        <v>6</v>
      </c>
      <c r="AC95">
        <v>0</v>
      </c>
      <c r="AD95">
        <v>41</v>
      </c>
      <c r="AE95" t="s">
        <v>955</v>
      </c>
      <c r="AF95" t="s">
        <v>273</v>
      </c>
      <c r="AG95">
        <v>41</v>
      </c>
      <c r="AH95" s="47" t="str">
        <f t="shared" si="5"/>
        <v>Yes</v>
      </c>
    </row>
    <row r="96" spans="28:34" x14ac:dyDescent="0.25">
      <c r="AB96" t="s">
        <v>6</v>
      </c>
      <c r="AC96">
        <v>0</v>
      </c>
      <c r="AD96">
        <v>41</v>
      </c>
      <c r="AF96" t="s">
        <v>272</v>
      </c>
      <c r="AG96">
        <v>41</v>
      </c>
      <c r="AH96" s="47" t="str">
        <f t="shared" si="5"/>
        <v>No</v>
      </c>
    </row>
    <row r="97" spans="28:34" x14ac:dyDescent="0.25">
      <c r="AB97" t="s">
        <v>6</v>
      </c>
      <c r="AC97">
        <v>0</v>
      </c>
      <c r="AD97">
        <v>41</v>
      </c>
      <c r="AF97" t="s">
        <v>270</v>
      </c>
      <c r="AG97">
        <v>41</v>
      </c>
      <c r="AH97" s="47" t="str">
        <f t="shared" si="5"/>
        <v>No</v>
      </c>
    </row>
    <row r="98" spans="28:34" x14ac:dyDescent="0.25">
      <c r="AB98" t="s">
        <v>6</v>
      </c>
      <c r="AC98">
        <v>0</v>
      </c>
      <c r="AD98">
        <v>41</v>
      </c>
      <c r="AF98" t="s">
        <v>269</v>
      </c>
      <c r="AG98">
        <v>41</v>
      </c>
      <c r="AH98" s="47" t="str">
        <f t="shared" si="5"/>
        <v>No</v>
      </c>
    </row>
    <row r="99" spans="28:34" x14ac:dyDescent="0.25">
      <c r="AB99" t="s">
        <v>6</v>
      </c>
      <c r="AC99">
        <v>0</v>
      </c>
      <c r="AD99">
        <v>41</v>
      </c>
      <c r="AF99" t="s">
        <v>268</v>
      </c>
      <c r="AG99">
        <v>41</v>
      </c>
      <c r="AH99" s="47" t="str">
        <f t="shared" si="5"/>
        <v>No</v>
      </c>
    </row>
    <row r="100" spans="28:34" x14ac:dyDescent="0.25">
      <c r="AB100" t="s">
        <v>6</v>
      </c>
      <c r="AC100">
        <v>0</v>
      </c>
      <c r="AD100">
        <v>41</v>
      </c>
      <c r="AF100" t="s">
        <v>267</v>
      </c>
      <c r="AG100">
        <v>41</v>
      </c>
      <c r="AH100" s="47" t="str">
        <f t="shared" si="5"/>
        <v>No</v>
      </c>
    </row>
    <row r="101" spans="28:34" x14ac:dyDescent="0.25">
      <c r="AB101" t="s">
        <v>6</v>
      </c>
      <c r="AC101">
        <v>0</v>
      </c>
      <c r="AD101">
        <v>40</v>
      </c>
      <c r="AE101" t="s">
        <v>955</v>
      </c>
      <c r="AF101" t="s">
        <v>281</v>
      </c>
      <c r="AG101">
        <v>40</v>
      </c>
      <c r="AH101" s="47" t="str">
        <f t="shared" si="5"/>
        <v>No</v>
      </c>
    </row>
    <row r="102" spans="28:34" x14ac:dyDescent="0.25">
      <c r="AB102" t="s">
        <v>6</v>
      </c>
      <c r="AC102">
        <v>0</v>
      </c>
      <c r="AD102">
        <v>40</v>
      </c>
      <c r="AF102" t="s">
        <v>282</v>
      </c>
      <c r="AG102">
        <v>40</v>
      </c>
      <c r="AH102" s="47" t="str">
        <f t="shared" si="5"/>
        <v>No</v>
      </c>
    </row>
    <row r="103" spans="28:34" x14ac:dyDescent="0.25">
      <c r="AB103" t="s">
        <v>6</v>
      </c>
      <c r="AC103">
        <v>0</v>
      </c>
      <c r="AD103">
        <v>40</v>
      </c>
      <c r="AF103" t="s">
        <v>276</v>
      </c>
      <c r="AG103">
        <v>40</v>
      </c>
      <c r="AH103" s="47" t="str">
        <f t="shared" si="5"/>
        <v>No</v>
      </c>
    </row>
    <row r="104" spans="28:34" x14ac:dyDescent="0.25">
      <c r="AB104" t="s">
        <v>6</v>
      </c>
      <c r="AC104">
        <v>0</v>
      </c>
      <c r="AD104">
        <v>40</v>
      </c>
      <c r="AF104" t="s">
        <v>277</v>
      </c>
      <c r="AG104">
        <v>40</v>
      </c>
      <c r="AH104" s="47" t="str">
        <f t="shared" si="5"/>
        <v>No</v>
      </c>
    </row>
    <row r="105" spans="28:34" x14ac:dyDescent="0.25">
      <c r="AB105" t="s">
        <v>6</v>
      </c>
      <c r="AC105">
        <v>0</v>
      </c>
      <c r="AD105">
        <v>40</v>
      </c>
      <c r="AF105" t="s">
        <v>279</v>
      </c>
      <c r="AG105">
        <v>40</v>
      </c>
      <c r="AH105" s="47" t="str">
        <f t="shared" si="5"/>
        <v>No</v>
      </c>
    </row>
    <row r="106" spans="28:34" x14ac:dyDescent="0.25">
      <c r="AB106" t="s">
        <v>6</v>
      </c>
      <c r="AC106">
        <v>0</v>
      </c>
      <c r="AD106">
        <v>40</v>
      </c>
      <c r="AF106" t="s">
        <v>278</v>
      </c>
      <c r="AG106">
        <v>40</v>
      </c>
      <c r="AH106" s="47" t="str">
        <f t="shared" si="5"/>
        <v>No</v>
      </c>
    </row>
    <row r="107" spans="28:34" x14ac:dyDescent="0.25">
      <c r="AB107" t="s">
        <v>6</v>
      </c>
      <c r="AC107">
        <v>0</v>
      </c>
      <c r="AD107">
        <v>37</v>
      </c>
      <c r="AE107" t="s">
        <v>955</v>
      </c>
      <c r="AF107" t="s">
        <v>294</v>
      </c>
      <c r="AG107">
        <v>37</v>
      </c>
      <c r="AH107" s="47" t="str">
        <f t="shared" si="5"/>
        <v>No</v>
      </c>
    </row>
    <row r="108" spans="28:34" x14ac:dyDescent="0.25">
      <c r="AB108" t="s">
        <v>6</v>
      </c>
      <c r="AC108">
        <v>0</v>
      </c>
      <c r="AD108">
        <v>37</v>
      </c>
      <c r="AF108" t="s">
        <v>293</v>
      </c>
      <c r="AG108">
        <v>37</v>
      </c>
      <c r="AH108" s="47" t="str">
        <f t="shared" si="5"/>
        <v>No</v>
      </c>
    </row>
    <row r="109" spans="28:34" x14ac:dyDescent="0.25">
      <c r="AB109" t="s">
        <v>6</v>
      </c>
      <c r="AC109">
        <v>0</v>
      </c>
      <c r="AD109">
        <v>37</v>
      </c>
      <c r="AF109" t="s">
        <v>292</v>
      </c>
      <c r="AG109">
        <v>37</v>
      </c>
      <c r="AH109" s="47" t="str">
        <f t="shared" si="5"/>
        <v>No</v>
      </c>
    </row>
    <row r="110" spans="28:34" x14ac:dyDescent="0.25">
      <c r="AB110" t="s">
        <v>6</v>
      </c>
      <c r="AC110">
        <v>0</v>
      </c>
      <c r="AD110">
        <v>37</v>
      </c>
      <c r="AF110" t="s">
        <v>291</v>
      </c>
      <c r="AG110">
        <v>37</v>
      </c>
      <c r="AH110" s="47" t="str">
        <f t="shared" si="5"/>
        <v>No</v>
      </c>
    </row>
    <row r="111" spans="28:34" x14ac:dyDescent="0.25">
      <c r="AB111" t="s">
        <v>6</v>
      </c>
      <c r="AC111">
        <v>0</v>
      </c>
      <c r="AD111">
        <v>37</v>
      </c>
      <c r="AF111" t="s">
        <v>290</v>
      </c>
      <c r="AG111">
        <v>37</v>
      </c>
      <c r="AH111" s="47" t="str">
        <f t="shared" si="5"/>
        <v>No</v>
      </c>
    </row>
    <row r="112" spans="28:34" x14ac:dyDescent="0.25">
      <c r="AB112" t="s">
        <v>6</v>
      </c>
      <c r="AC112">
        <v>0</v>
      </c>
      <c r="AD112">
        <v>37</v>
      </c>
      <c r="AF112" t="s">
        <v>289</v>
      </c>
      <c r="AG112">
        <v>37</v>
      </c>
      <c r="AH112" s="47" t="str">
        <f t="shared" si="5"/>
        <v>No</v>
      </c>
    </row>
    <row r="113" spans="28:34" x14ac:dyDescent="0.25">
      <c r="AB113" t="s">
        <v>6</v>
      </c>
      <c r="AC113">
        <v>0</v>
      </c>
      <c r="AD113">
        <v>36</v>
      </c>
      <c r="AE113" t="s">
        <v>955</v>
      </c>
      <c r="AF113" t="s">
        <v>300</v>
      </c>
      <c r="AG113">
        <v>36</v>
      </c>
      <c r="AH113" s="47" t="str">
        <f t="shared" si="5"/>
        <v>No</v>
      </c>
    </row>
    <row r="114" spans="28:34" x14ac:dyDescent="0.25">
      <c r="AB114" t="s">
        <v>6</v>
      </c>
      <c r="AC114">
        <v>0</v>
      </c>
      <c r="AD114">
        <v>36</v>
      </c>
      <c r="AF114" t="s">
        <v>299</v>
      </c>
      <c r="AG114">
        <v>36</v>
      </c>
      <c r="AH114" s="47" t="str">
        <f t="shared" si="5"/>
        <v>No</v>
      </c>
    </row>
    <row r="115" spans="28:34" x14ac:dyDescent="0.25">
      <c r="AB115" t="s">
        <v>6</v>
      </c>
      <c r="AC115">
        <v>0</v>
      </c>
      <c r="AD115">
        <v>36</v>
      </c>
      <c r="AF115" t="s">
        <v>298</v>
      </c>
      <c r="AG115">
        <v>36</v>
      </c>
      <c r="AH115" s="47" t="str">
        <f t="shared" si="5"/>
        <v>No</v>
      </c>
    </row>
    <row r="116" spans="28:34" x14ac:dyDescent="0.25">
      <c r="AB116" t="s">
        <v>6</v>
      </c>
      <c r="AC116">
        <v>0</v>
      </c>
      <c r="AD116">
        <v>36</v>
      </c>
      <c r="AF116" t="s">
        <v>297</v>
      </c>
      <c r="AG116">
        <v>36</v>
      </c>
      <c r="AH116" s="47" t="str">
        <f t="shared" si="5"/>
        <v>No</v>
      </c>
    </row>
    <row r="117" spans="28:34" x14ac:dyDescent="0.25">
      <c r="AB117" t="s">
        <v>6</v>
      </c>
      <c r="AC117">
        <v>0</v>
      </c>
      <c r="AD117">
        <v>23.6845</v>
      </c>
      <c r="AE117" t="s">
        <v>955</v>
      </c>
      <c r="AF117" t="s">
        <v>314</v>
      </c>
      <c r="AG117">
        <v>23.6845</v>
      </c>
      <c r="AH117" s="47" t="str">
        <f t="shared" si="5"/>
        <v>No</v>
      </c>
    </row>
    <row r="118" spans="28:34" x14ac:dyDescent="0.25">
      <c r="AB118" t="s">
        <v>6</v>
      </c>
      <c r="AC118">
        <v>0</v>
      </c>
      <c r="AD118">
        <v>20.210699999999999</v>
      </c>
      <c r="AE118" t="s">
        <v>955</v>
      </c>
      <c r="AF118" t="s">
        <v>320</v>
      </c>
      <c r="AG118">
        <v>20.210699999999999</v>
      </c>
      <c r="AH118" s="47" t="str">
        <f t="shared" si="5"/>
        <v>No</v>
      </c>
    </row>
    <row r="119" spans="28:34" x14ac:dyDescent="0.25">
      <c r="AB119" t="s">
        <v>6</v>
      </c>
      <c r="AC119">
        <v>0</v>
      </c>
      <c r="AD119">
        <v>18.6845</v>
      </c>
      <c r="AE119" t="s">
        <v>955</v>
      </c>
      <c r="AF119" t="s">
        <v>322</v>
      </c>
      <c r="AG119">
        <v>18.6845</v>
      </c>
      <c r="AH119" s="47" t="str">
        <f t="shared" si="5"/>
        <v>No</v>
      </c>
    </row>
    <row r="120" spans="28:34" x14ac:dyDescent="0.25">
      <c r="AB120" t="s">
        <v>6</v>
      </c>
      <c r="AC120">
        <v>0</v>
      </c>
      <c r="AD120">
        <v>10.210699999999999</v>
      </c>
      <c r="AE120" t="s">
        <v>955</v>
      </c>
      <c r="AF120" t="s">
        <v>333</v>
      </c>
      <c r="AG120">
        <v>10.210699999999999</v>
      </c>
      <c r="AH120" s="47" t="str">
        <f t="shared" si="5"/>
        <v>No</v>
      </c>
    </row>
    <row r="121" spans="28:34" x14ac:dyDescent="0.25">
      <c r="AB121" t="s">
        <v>6</v>
      </c>
      <c r="AC121">
        <v>0</v>
      </c>
      <c r="AD121">
        <v>4.4214000000000002</v>
      </c>
      <c r="AE121" t="s">
        <v>955</v>
      </c>
      <c r="AF121" t="s">
        <v>996</v>
      </c>
      <c r="AG121">
        <v>4.4214000000000002</v>
      </c>
      <c r="AH121" s="47" t="str">
        <f t="shared" si="5"/>
        <v>No</v>
      </c>
    </row>
    <row r="122" spans="28:34" x14ac:dyDescent="0.25">
      <c r="AB122" t="s">
        <v>6</v>
      </c>
      <c r="AC122">
        <v>0</v>
      </c>
      <c r="AD122">
        <v>0</v>
      </c>
      <c r="AE122" t="s">
        <v>955</v>
      </c>
      <c r="AF122" t="s">
        <v>981</v>
      </c>
      <c r="AG122">
        <v>0</v>
      </c>
      <c r="AH122" s="47" t="str">
        <f t="shared" si="5"/>
        <v>Yes</v>
      </c>
    </row>
    <row r="123" spans="28:34" x14ac:dyDescent="0.25">
      <c r="AH123" s="47" t="str">
        <f t="shared" si="5"/>
        <v/>
      </c>
    </row>
    <row r="124" spans="28:34" x14ac:dyDescent="0.25">
      <c r="AB124" t="s">
        <v>21</v>
      </c>
      <c r="AC124">
        <v>0</v>
      </c>
      <c r="AD124">
        <v>0.7369</v>
      </c>
      <c r="AE124" t="s">
        <v>955</v>
      </c>
      <c r="AF124" t="s">
        <v>885</v>
      </c>
      <c r="AG124">
        <v>0.7369</v>
      </c>
      <c r="AH124" s="47" t="str">
        <f t="shared" si="5"/>
        <v>Yes</v>
      </c>
    </row>
    <row r="125" spans="28:34" x14ac:dyDescent="0.25">
      <c r="AB125" t="s">
        <v>21</v>
      </c>
      <c r="AC125">
        <v>0</v>
      </c>
      <c r="AD125">
        <v>0.55267500000000003</v>
      </c>
      <c r="AE125" t="s">
        <v>955</v>
      </c>
      <c r="AF125" t="s">
        <v>886</v>
      </c>
      <c r="AG125">
        <v>0.55267500000000003</v>
      </c>
      <c r="AH125" s="47" t="str">
        <f t="shared" si="5"/>
        <v>No</v>
      </c>
    </row>
    <row r="126" spans="28:34" x14ac:dyDescent="0.25">
      <c r="AB126" t="s">
        <v>21</v>
      </c>
      <c r="AC126">
        <v>0</v>
      </c>
      <c r="AD126">
        <v>0.36845</v>
      </c>
      <c r="AE126" t="s">
        <v>955</v>
      </c>
      <c r="AF126" t="s">
        <v>887</v>
      </c>
      <c r="AG126">
        <v>0.36845</v>
      </c>
      <c r="AH126" s="47" t="str">
        <f t="shared" si="5"/>
        <v>No</v>
      </c>
    </row>
    <row r="127" spans="28:34" x14ac:dyDescent="0.25">
      <c r="AB127" t="s">
        <v>21</v>
      </c>
      <c r="AC127">
        <v>0</v>
      </c>
      <c r="AD127">
        <v>0.184225</v>
      </c>
      <c r="AE127" t="s">
        <v>955</v>
      </c>
      <c r="AF127" t="s">
        <v>888</v>
      </c>
      <c r="AG127">
        <v>0.184225</v>
      </c>
      <c r="AH127" s="47" t="str">
        <f t="shared" si="5"/>
        <v>No</v>
      </c>
    </row>
    <row r="128" spans="28:34" x14ac:dyDescent="0.25">
      <c r="AB128" t="s">
        <v>21</v>
      </c>
      <c r="AC128">
        <v>0</v>
      </c>
      <c r="AD128">
        <v>0</v>
      </c>
      <c r="AE128" t="s">
        <v>955</v>
      </c>
      <c r="AF128" t="s">
        <v>981</v>
      </c>
      <c r="AG128">
        <v>0</v>
      </c>
      <c r="AH128" s="47" t="str">
        <f t="shared" si="5"/>
        <v>Yes</v>
      </c>
    </row>
    <row r="129" spans="28:34" x14ac:dyDescent="0.25">
      <c r="AH129" s="47" t="str">
        <f t="shared" si="5"/>
        <v/>
      </c>
    </row>
    <row r="130" spans="28:34" x14ac:dyDescent="0.25">
      <c r="AB130" t="s">
        <v>5</v>
      </c>
      <c r="AC130">
        <v>0</v>
      </c>
      <c r="AD130">
        <v>21</v>
      </c>
      <c r="AE130" t="s">
        <v>955</v>
      </c>
      <c r="AF130" t="s">
        <v>191</v>
      </c>
      <c r="AG130">
        <v>21</v>
      </c>
      <c r="AH130" s="47" t="str">
        <f t="shared" si="5"/>
        <v>Yes</v>
      </c>
    </row>
    <row r="131" spans="28:34" x14ac:dyDescent="0.25">
      <c r="AB131" t="s">
        <v>5</v>
      </c>
      <c r="AC131">
        <v>0</v>
      </c>
      <c r="AD131">
        <v>21</v>
      </c>
      <c r="AF131" t="s">
        <v>195</v>
      </c>
      <c r="AG131">
        <v>21</v>
      </c>
      <c r="AH131" s="47" t="str">
        <f t="shared" si="5"/>
        <v>No</v>
      </c>
    </row>
    <row r="132" spans="28:34" x14ac:dyDescent="0.25">
      <c r="AB132" t="s">
        <v>5</v>
      </c>
      <c r="AC132">
        <v>0</v>
      </c>
      <c r="AD132">
        <v>21</v>
      </c>
      <c r="AF132" t="s">
        <v>190</v>
      </c>
      <c r="AG132">
        <v>21</v>
      </c>
      <c r="AH132" s="47" t="str">
        <f t="shared" si="5"/>
        <v>No</v>
      </c>
    </row>
    <row r="133" spans="28:34" x14ac:dyDescent="0.25">
      <c r="AB133" t="s">
        <v>5</v>
      </c>
      <c r="AC133">
        <v>0</v>
      </c>
      <c r="AD133">
        <v>21</v>
      </c>
      <c r="AF133" t="s">
        <v>189</v>
      </c>
      <c r="AG133">
        <v>21</v>
      </c>
      <c r="AH133" s="47" t="str">
        <f t="shared" si="5"/>
        <v>No</v>
      </c>
    </row>
    <row r="134" spans="28:34" x14ac:dyDescent="0.25">
      <c r="AB134" t="s">
        <v>5</v>
      </c>
      <c r="AC134">
        <v>0</v>
      </c>
      <c r="AD134">
        <v>21</v>
      </c>
      <c r="AF134" t="s">
        <v>188</v>
      </c>
      <c r="AG134">
        <v>21</v>
      </c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5</v>
      </c>
      <c r="AC135">
        <v>0</v>
      </c>
      <c r="AD135">
        <v>21</v>
      </c>
      <c r="AF135" t="s">
        <v>197</v>
      </c>
      <c r="AG135">
        <v>21</v>
      </c>
      <c r="AH135" s="47" t="str">
        <f t="shared" si="6"/>
        <v>No</v>
      </c>
    </row>
    <row r="136" spans="28:34" x14ac:dyDescent="0.25">
      <c r="AB136" t="s">
        <v>5</v>
      </c>
      <c r="AC136">
        <v>0</v>
      </c>
      <c r="AD136">
        <v>21</v>
      </c>
      <c r="AF136" t="s">
        <v>193</v>
      </c>
      <c r="AG136">
        <v>21</v>
      </c>
      <c r="AH136" s="47" t="str">
        <f t="shared" si="6"/>
        <v>No</v>
      </c>
    </row>
    <row r="137" spans="28:34" x14ac:dyDescent="0.25">
      <c r="AB137" t="s">
        <v>5</v>
      </c>
      <c r="AC137">
        <v>0</v>
      </c>
      <c r="AD137">
        <v>20</v>
      </c>
      <c r="AE137" t="s">
        <v>955</v>
      </c>
      <c r="AF137" t="s">
        <v>206</v>
      </c>
      <c r="AG137">
        <v>20</v>
      </c>
      <c r="AH137" s="47" t="str">
        <f t="shared" si="6"/>
        <v>No</v>
      </c>
    </row>
    <row r="138" spans="28:34" x14ac:dyDescent="0.25">
      <c r="AB138" t="s">
        <v>5</v>
      </c>
      <c r="AC138">
        <v>0</v>
      </c>
      <c r="AD138">
        <v>20</v>
      </c>
      <c r="AF138" t="s">
        <v>209</v>
      </c>
      <c r="AG138">
        <v>20</v>
      </c>
      <c r="AH138" s="47" t="str">
        <f t="shared" si="6"/>
        <v>No</v>
      </c>
    </row>
    <row r="139" spans="28:34" x14ac:dyDescent="0.25">
      <c r="AB139" t="s">
        <v>5</v>
      </c>
      <c r="AC139">
        <v>0</v>
      </c>
      <c r="AD139">
        <v>20</v>
      </c>
      <c r="AF139" t="s">
        <v>212</v>
      </c>
      <c r="AG139">
        <v>20</v>
      </c>
      <c r="AH139" s="47" t="str">
        <f t="shared" si="6"/>
        <v>No</v>
      </c>
    </row>
    <row r="140" spans="28:34" x14ac:dyDescent="0.25">
      <c r="AB140" t="s">
        <v>5</v>
      </c>
      <c r="AC140">
        <v>0</v>
      </c>
      <c r="AD140">
        <v>20</v>
      </c>
      <c r="AF140" t="s">
        <v>207</v>
      </c>
      <c r="AG140">
        <v>20</v>
      </c>
      <c r="AH140" s="47" t="str">
        <f t="shared" si="6"/>
        <v>No</v>
      </c>
    </row>
    <row r="141" spans="28:34" x14ac:dyDescent="0.25">
      <c r="AB141" t="s">
        <v>5</v>
      </c>
      <c r="AC141">
        <v>0</v>
      </c>
      <c r="AD141">
        <v>20</v>
      </c>
      <c r="AF141" t="s">
        <v>214</v>
      </c>
      <c r="AG141">
        <v>20</v>
      </c>
      <c r="AH141" s="47" t="str">
        <f t="shared" si="6"/>
        <v>No</v>
      </c>
    </row>
    <row r="142" spans="28:34" x14ac:dyDescent="0.25">
      <c r="AB142" t="s">
        <v>5</v>
      </c>
      <c r="AC142">
        <v>0</v>
      </c>
      <c r="AD142">
        <v>20</v>
      </c>
      <c r="AF142" t="s">
        <v>211</v>
      </c>
      <c r="AG142">
        <v>20</v>
      </c>
      <c r="AH142" s="47" t="str">
        <f t="shared" si="6"/>
        <v>No</v>
      </c>
    </row>
    <row r="143" spans="28:34" x14ac:dyDescent="0.25">
      <c r="AB143" t="s">
        <v>5</v>
      </c>
      <c r="AC143">
        <v>0</v>
      </c>
      <c r="AD143">
        <v>19</v>
      </c>
      <c r="AE143" t="s">
        <v>955</v>
      </c>
      <c r="AF143" t="s">
        <v>222</v>
      </c>
      <c r="AG143">
        <v>19</v>
      </c>
      <c r="AH143" s="47" t="str">
        <f t="shared" si="6"/>
        <v>No</v>
      </c>
    </row>
    <row r="144" spans="28:34" x14ac:dyDescent="0.25">
      <c r="AB144" t="s">
        <v>5</v>
      </c>
      <c r="AC144">
        <v>0</v>
      </c>
      <c r="AD144">
        <v>19</v>
      </c>
      <c r="AF144" t="s">
        <v>218</v>
      </c>
      <c r="AG144">
        <v>19</v>
      </c>
      <c r="AH144" s="47" t="str">
        <f t="shared" si="6"/>
        <v>No</v>
      </c>
    </row>
    <row r="145" spans="28:34" x14ac:dyDescent="0.25">
      <c r="AB145" t="s">
        <v>5</v>
      </c>
      <c r="AC145">
        <v>0</v>
      </c>
      <c r="AD145">
        <v>19</v>
      </c>
      <c r="AF145" t="s">
        <v>221</v>
      </c>
      <c r="AG145">
        <v>19</v>
      </c>
      <c r="AH145" s="47" t="str">
        <f t="shared" si="6"/>
        <v>No</v>
      </c>
    </row>
    <row r="146" spans="28:34" x14ac:dyDescent="0.25">
      <c r="AB146" t="s">
        <v>5</v>
      </c>
      <c r="AC146">
        <v>0</v>
      </c>
      <c r="AD146">
        <v>19</v>
      </c>
      <c r="AF146" t="s">
        <v>220</v>
      </c>
      <c r="AG146">
        <v>19</v>
      </c>
      <c r="AH146" s="47" t="str">
        <f t="shared" si="6"/>
        <v>No</v>
      </c>
    </row>
    <row r="147" spans="28:34" x14ac:dyDescent="0.25">
      <c r="AB147" t="s">
        <v>5</v>
      </c>
      <c r="AC147">
        <v>0</v>
      </c>
      <c r="AD147">
        <v>19</v>
      </c>
      <c r="AF147" t="s">
        <v>216</v>
      </c>
      <c r="AG147">
        <v>19</v>
      </c>
      <c r="AH147" s="47" t="str">
        <f t="shared" si="6"/>
        <v>No</v>
      </c>
    </row>
    <row r="148" spans="28:34" x14ac:dyDescent="0.25">
      <c r="AB148" t="s">
        <v>5</v>
      </c>
      <c r="AC148">
        <v>0</v>
      </c>
      <c r="AD148">
        <v>19</v>
      </c>
      <c r="AF148" t="s">
        <v>217</v>
      </c>
      <c r="AG148">
        <v>19</v>
      </c>
      <c r="AH148" s="47" t="str">
        <f t="shared" si="6"/>
        <v>No</v>
      </c>
    </row>
    <row r="149" spans="28:34" x14ac:dyDescent="0.25">
      <c r="AB149" t="s">
        <v>5</v>
      </c>
      <c r="AC149">
        <v>0</v>
      </c>
      <c r="AD149">
        <v>17.131824999999999</v>
      </c>
      <c r="AE149" t="s">
        <v>955</v>
      </c>
      <c r="AF149" t="s">
        <v>228</v>
      </c>
      <c r="AG149">
        <v>17.131824999999999</v>
      </c>
      <c r="AH149" s="47" t="str">
        <f t="shared" si="6"/>
        <v>No</v>
      </c>
    </row>
    <row r="150" spans="28:34" x14ac:dyDescent="0.25">
      <c r="AB150" t="s">
        <v>5</v>
      </c>
      <c r="AC150">
        <v>0</v>
      </c>
      <c r="AD150">
        <v>17</v>
      </c>
      <c r="AE150" t="s">
        <v>955</v>
      </c>
      <c r="AF150" t="s">
        <v>237</v>
      </c>
      <c r="AG150">
        <v>17</v>
      </c>
      <c r="AH150" s="47" t="str">
        <f t="shared" si="6"/>
        <v>No</v>
      </c>
    </row>
    <row r="151" spans="28:34" x14ac:dyDescent="0.25">
      <c r="AB151" t="s">
        <v>5</v>
      </c>
      <c r="AC151">
        <v>0</v>
      </c>
      <c r="AD151">
        <v>17</v>
      </c>
      <c r="AF151" t="s">
        <v>236</v>
      </c>
      <c r="AG151">
        <v>17</v>
      </c>
      <c r="AH151" s="47" t="str">
        <f t="shared" si="6"/>
        <v>No</v>
      </c>
    </row>
    <row r="152" spans="28:34" x14ac:dyDescent="0.25">
      <c r="AB152" t="s">
        <v>5</v>
      </c>
      <c r="AC152">
        <v>0</v>
      </c>
      <c r="AD152">
        <v>17</v>
      </c>
      <c r="AF152" t="s">
        <v>232</v>
      </c>
      <c r="AG152">
        <v>17</v>
      </c>
      <c r="AH152" s="47" t="str">
        <f t="shared" si="6"/>
        <v>No</v>
      </c>
    </row>
    <row r="153" spans="28:34" x14ac:dyDescent="0.25">
      <c r="AB153" t="s">
        <v>5</v>
      </c>
      <c r="AC153">
        <v>0</v>
      </c>
      <c r="AD153">
        <v>17</v>
      </c>
      <c r="AF153" t="s">
        <v>234</v>
      </c>
      <c r="AG153">
        <v>17</v>
      </c>
      <c r="AH153" s="47" t="str">
        <f t="shared" si="6"/>
        <v>No</v>
      </c>
    </row>
    <row r="154" spans="28:34" x14ac:dyDescent="0.25">
      <c r="AB154" t="s">
        <v>5</v>
      </c>
      <c r="AC154">
        <v>0</v>
      </c>
      <c r="AD154">
        <v>17</v>
      </c>
      <c r="AF154" t="s">
        <v>238</v>
      </c>
      <c r="AG154">
        <v>17</v>
      </c>
      <c r="AH154" s="47" t="str">
        <f t="shared" si="6"/>
        <v>No</v>
      </c>
    </row>
    <row r="155" spans="28:34" x14ac:dyDescent="0.25">
      <c r="AB155" t="s">
        <v>5</v>
      </c>
      <c r="AC155">
        <v>0</v>
      </c>
      <c r="AD155">
        <v>17</v>
      </c>
      <c r="AF155" t="s">
        <v>231</v>
      </c>
      <c r="AG155">
        <v>17</v>
      </c>
      <c r="AH155" s="47" t="str">
        <f t="shared" si="6"/>
        <v>No</v>
      </c>
    </row>
    <row r="156" spans="28:34" x14ac:dyDescent="0.25">
      <c r="AB156" t="s">
        <v>5</v>
      </c>
      <c r="AC156">
        <v>0</v>
      </c>
      <c r="AD156">
        <v>14.7369</v>
      </c>
      <c r="AE156" t="s">
        <v>955</v>
      </c>
      <c r="AF156" t="s">
        <v>1241</v>
      </c>
      <c r="AG156">
        <v>14.7369</v>
      </c>
      <c r="AH156" s="47" t="str">
        <f t="shared" si="6"/>
        <v>No</v>
      </c>
    </row>
    <row r="157" spans="28:34" x14ac:dyDescent="0.25">
      <c r="AB157" t="s">
        <v>5</v>
      </c>
      <c r="AC157">
        <v>0</v>
      </c>
      <c r="AD157">
        <v>0</v>
      </c>
      <c r="AE157" t="s">
        <v>955</v>
      </c>
      <c r="AF157" t="s">
        <v>981</v>
      </c>
      <c r="AG157">
        <v>0</v>
      </c>
      <c r="AH157" s="47" t="str">
        <f t="shared" si="6"/>
        <v>Yes</v>
      </c>
    </row>
    <row r="158" spans="28:34" x14ac:dyDescent="0.25">
      <c r="AH158" s="47" t="str">
        <f t="shared" si="6"/>
        <v/>
      </c>
    </row>
    <row r="159" spans="28:34" x14ac:dyDescent="0.25">
      <c r="AB159" t="s">
        <v>22</v>
      </c>
      <c r="AC159">
        <v>0</v>
      </c>
      <c r="AD159">
        <v>0</v>
      </c>
      <c r="AE159" t="s">
        <v>955</v>
      </c>
      <c r="AF159" t="s">
        <v>981</v>
      </c>
      <c r="AG159">
        <v>0</v>
      </c>
      <c r="AH159" s="47" t="str">
        <f t="shared" si="6"/>
        <v>Yes</v>
      </c>
    </row>
    <row r="160" spans="28:34" x14ac:dyDescent="0.25">
      <c r="AH160" s="47" t="str">
        <f t="shared" si="6"/>
        <v/>
      </c>
    </row>
    <row r="161" spans="28:34" x14ac:dyDescent="0.25">
      <c r="AB161" t="s">
        <v>15</v>
      </c>
      <c r="AC161">
        <v>0</v>
      </c>
      <c r="AD161">
        <v>21</v>
      </c>
      <c r="AE161" t="s">
        <v>955</v>
      </c>
      <c r="AF161" t="s">
        <v>839</v>
      </c>
      <c r="AG161">
        <v>21</v>
      </c>
      <c r="AH161" s="47" t="str">
        <f t="shared" si="6"/>
        <v>Yes</v>
      </c>
    </row>
    <row r="162" spans="28:34" x14ac:dyDescent="0.25">
      <c r="AB162" t="s">
        <v>15</v>
      </c>
      <c r="AC162">
        <v>0</v>
      </c>
      <c r="AD162">
        <v>21</v>
      </c>
      <c r="AF162" t="s">
        <v>828</v>
      </c>
      <c r="AG162">
        <v>21</v>
      </c>
      <c r="AH162" s="47" t="str">
        <f t="shared" si="6"/>
        <v>No</v>
      </c>
    </row>
    <row r="163" spans="28:34" x14ac:dyDescent="0.25">
      <c r="AB163" t="s">
        <v>15</v>
      </c>
      <c r="AC163">
        <v>0</v>
      </c>
      <c r="AD163">
        <v>21</v>
      </c>
      <c r="AF163" t="s">
        <v>834</v>
      </c>
      <c r="AG163">
        <v>21</v>
      </c>
      <c r="AH163" s="47" t="str">
        <f t="shared" si="6"/>
        <v>No</v>
      </c>
    </row>
    <row r="164" spans="28:34" x14ac:dyDescent="0.25">
      <c r="AB164" t="s">
        <v>15</v>
      </c>
      <c r="AC164">
        <v>0</v>
      </c>
      <c r="AD164">
        <v>21</v>
      </c>
      <c r="AF164" t="s">
        <v>832</v>
      </c>
      <c r="AG164">
        <v>21</v>
      </c>
      <c r="AH164" s="47" t="str">
        <f t="shared" si="6"/>
        <v>No</v>
      </c>
    </row>
    <row r="165" spans="28:34" x14ac:dyDescent="0.25">
      <c r="AB165" t="s">
        <v>15</v>
      </c>
      <c r="AC165">
        <v>0</v>
      </c>
      <c r="AD165">
        <v>21</v>
      </c>
      <c r="AF165" t="s">
        <v>827</v>
      </c>
      <c r="AG165">
        <v>21</v>
      </c>
      <c r="AH165" s="47" t="str">
        <f t="shared" si="6"/>
        <v>No</v>
      </c>
    </row>
    <row r="166" spans="28:34" x14ac:dyDescent="0.25">
      <c r="AB166" t="s">
        <v>15</v>
      </c>
      <c r="AC166">
        <v>0</v>
      </c>
      <c r="AD166">
        <v>21</v>
      </c>
      <c r="AF166" t="s">
        <v>826</v>
      </c>
      <c r="AG166">
        <v>21</v>
      </c>
      <c r="AH166" s="47" t="str">
        <f t="shared" si="6"/>
        <v>No</v>
      </c>
    </row>
    <row r="167" spans="28:34" x14ac:dyDescent="0.25">
      <c r="AB167" t="s">
        <v>15</v>
      </c>
      <c r="AC167">
        <v>0</v>
      </c>
      <c r="AD167">
        <v>21</v>
      </c>
      <c r="AF167" t="s">
        <v>837</v>
      </c>
      <c r="AG167">
        <v>21</v>
      </c>
      <c r="AH167" s="47" t="str">
        <f t="shared" si="6"/>
        <v>No</v>
      </c>
    </row>
    <row r="168" spans="28:34" x14ac:dyDescent="0.25">
      <c r="AB168" t="s">
        <v>15</v>
      </c>
      <c r="AC168">
        <v>0</v>
      </c>
      <c r="AD168">
        <v>21</v>
      </c>
      <c r="AF168" t="s">
        <v>825</v>
      </c>
      <c r="AG168">
        <v>21</v>
      </c>
      <c r="AH168" s="47" t="str">
        <f t="shared" si="6"/>
        <v>No</v>
      </c>
    </row>
    <row r="169" spans="28:34" x14ac:dyDescent="0.25">
      <c r="AB169" t="s">
        <v>15</v>
      </c>
      <c r="AC169">
        <v>0</v>
      </c>
      <c r="AD169">
        <v>21</v>
      </c>
      <c r="AF169" t="s">
        <v>836</v>
      </c>
      <c r="AG169">
        <v>21</v>
      </c>
      <c r="AH169" s="47" t="str">
        <f t="shared" si="6"/>
        <v>No</v>
      </c>
    </row>
    <row r="170" spans="28:34" x14ac:dyDescent="0.25">
      <c r="AB170" t="s">
        <v>15</v>
      </c>
      <c r="AC170">
        <v>0</v>
      </c>
      <c r="AD170">
        <v>21</v>
      </c>
      <c r="AF170" t="s">
        <v>830</v>
      </c>
      <c r="AG170">
        <v>21</v>
      </c>
      <c r="AH170" s="47" t="str">
        <f t="shared" si="6"/>
        <v>No</v>
      </c>
    </row>
    <row r="171" spans="28:34" x14ac:dyDescent="0.25">
      <c r="AB171" t="s">
        <v>15</v>
      </c>
      <c r="AC171">
        <v>0</v>
      </c>
      <c r="AD171">
        <v>20</v>
      </c>
      <c r="AE171" t="s">
        <v>955</v>
      </c>
      <c r="AF171" t="s">
        <v>842</v>
      </c>
      <c r="AG171">
        <v>20</v>
      </c>
      <c r="AH171" s="47" t="str">
        <f t="shared" si="6"/>
        <v>No</v>
      </c>
    </row>
    <row r="172" spans="28:34" x14ac:dyDescent="0.25">
      <c r="AB172" t="s">
        <v>15</v>
      </c>
      <c r="AC172">
        <v>0</v>
      </c>
      <c r="AD172">
        <v>20</v>
      </c>
      <c r="AF172" t="s">
        <v>846</v>
      </c>
      <c r="AG172">
        <v>20</v>
      </c>
      <c r="AH172" s="47" t="str">
        <f t="shared" si="6"/>
        <v>No</v>
      </c>
    </row>
    <row r="173" spans="28:34" x14ac:dyDescent="0.25">
      <c r="AB173" t="s">
        <v>15</v>
      </c>
      <c r="AC173">
        <v>0</v>
      </c>
      <c r="AD173">
        <v>20</v>
      </c>
      <c r="AF173" t="s">
        <v>844</v>
      </c>
      <c r="AG173">
        <v>20</v>
      </c>
      <c r="AH173" s="47" t="str">
        <f t="shared" si="6"/>
        <v>No</v>
      </c>
    </row>
    <row r="174" spans="28:34" x14ac:dyDescent="0.25">
      <c r="AB174" t="s">
        <v>15</v>
      </c>
      <c r="AC174">
        <v>0</v>
      </c>
      <c r="AD174">
        <v>20</v>
      </c>
      <c r="AF174" t="s">
        <v>843</v>
      </c>
      <c r="AG174">
        <v>20</v>
      </c>
      <c r="AH174" s="47" t="str">
        <f t="shared" si="6"/>
        <v>No</v>
      </c>
    </row>
    <row r="175" spans="28:34" x14ac:dyDescent="0.25">
      <c r="AB175" t="s">
        <v>15</v>
      </c>
      <c r="AC175">
        <v>0</v>
      </c>
      <c r="AD175">
        <v>19</v>
      </c>
      <c r="AE175" t="s">
        <v>955</v>
      </c>
      <c r="AF175" t="s">
        <v>851</v>
      </c>
      <c r="AG175">
        <v>19</v>
      </c>
      <c r="AH175" s="47" t="str">
        <f t="shared" si="6"/>
        <v>No</v>
      </c>
    </row>
    <row r="176" spans="28:34" x14ac:dyDescent="0.25">
      <c r="AB176" t="s">
        <v>15</v>
      </c>
      <c r="AC176">
        <v>0</v>
      </c>
      <c r="AD176">
        <v>19</v>
      </c>
      <c r="AF176" t="s">
        <v>853</v>
      </c>
      <c r="AG176">
        <v>19</v>
      </c>
      <c r="AH176" s="47" t="str">
        <f t="shared" si="6"/>
        <v>No</v>
      </c>
    </row>
    <row r="177" spans="28:34" x14ac:dyDescent="0.25">
      <c r="AB177" t="s">
        <v>15</v>
      </c>
      <c r="AC177">
        <v>0</v>
      </c>
      <c r="AD177">
        <v>19</v>
      </c>
      <c r="AF177" t="s">
        <v>850</v>
      </c>
      <c r="AG177">
        <v>19</v>
      </c>
      <c r="AH177" s="47" t="str">
        <f t="shared" si="6"/>
        <v>No</v>
      </c>
    </row>
    <row r="178" spans="28:34" x14ac:dyDescent="0.25">
      <c r="AB178" t="s">
        <v>15</v>
      </c>
      <c r="AC178">
        <v>0</v>
      </c>
      <c r="AD178">
        <v>19</v>
      </c>
      <c r="AF178" t="s">
        <v>849</v>
      </c>
      <c r="AG178">
        <v>19</v>
      </c>
      <c r="AH178" s="47" t="str">
        <f t="shared" si="6"/>
        <v>No</v>
      </c>
    </row>
    <row r="179" spans="28:34" x14ac:dyDescent="0.25">
      <c r="AB179" t="s">
        <v>15</v>
      </c>
      <c r="AC179">
        <v>0</v>
      </c>
      <c r="AD179">
        <v>19</v>
      </c>
      <c r="AF179" t="s">
        <v>848</v>
      </c>
      <c r="AG179">
        <v>19</v>
      </c>
      <c r="AH179" s="47" t="str">
        <f t="shared" si="6"/>
        <v>No</v>
      </c>
    </row>
    <row r="180" spans="28:34" x14ac:dyDescent="0.25">
      <c r="AB180" t="s">
        <v>15</v>
      </c>
      <c r="AC180">
        <v>0</v>
      </c>
      <c r="AD180">
        <v>17</v>
      </c>
      <c r="AE180" t="s">
        <v>955</v>
      </c>
      <c r="AF180" t="s">
        <v>857</v>
      </c>
      <c r="AG180">
        <v>17</v>
      </c>
      <c r="AH180" s="47" t="str">
        <f t="shared" si="6"/>
        <v>No</v>
      </c>
    </row>
    <row r="181" spans="28:34" x14ac:dyDescent="0.25">
      <c r="AB181" t="s">
        <v>15</v>
      </c>
      <c r="AC181">
        <v>0</v>
      </c>
      <c r="AD181">
        <v>17</v>
      </c>
      <c r="AF181" t="s">
        <v>858</v>
      </c>
      <c r="AG181">
        <v>17</v>
      </c>
      <c r="AH181" s="47" t="str">
        <f t="shared" si="6"/>
        <v>No</v>
      </c>
    </row>
    <row r="182" spans="28:34" x14ac:dyDescent="0.25">
      <c r="AB182" t="s">
        <v>15</v>
      </c>
      <c r="AC182">
        <v>0</v>
      </c>
      <c r="AD182">
        <v>17</v>
      </c>
      <c r="AF182" t="s">
        <v>860</v>
      </c>
      <c r="AG182">
        <v>17</v>
      </c>
      <c r="AH182" s="47" t="str">
        <f t="shared" si="6"/>
        <v>No</v>
      </c>
    </row>
    <row r="183" spans="28:34" x14ac:dyDescent="0.25">
      <c r="AB183" t="s">
        <v>15</v>
      </c>
      <c r="AC183">
        <v>0</v>
      </c>
      <c r="AD183">
        <v>17</v>
      </c>
      <c r="AF183" t="s">
        <v>856</v>
      </c>
      <c r="AG183">
        <v>17</v>
      </c>
      <c r="AH183" s="47" t="str">
        <f t="shared" si="6"/>
        <v>No</v>
      </c>
    </row>
    <row r="184" spans="28:34" x14ac:dyDescent="0.25">
      <c r="AB184" t="s">
        <v>15</v>
      </c>
      <c r="AC184">
        <v>0</v>
      </c>
      <c r="AD184">
        <v>8.5791500000000003</v>
      </c>
      <c r="AE184" t="s">
        <v>955</v>
      </c>
      <c r="AF184" t="s">
        <v>867</v>
      </c>
      <c r="AG184">
        <v>8.5791500000000003</v>
      </c>
      <c r="AH184" s="47" t="str">
        <f t="shared" si="6"/>
        <v>No</v>
      </c>
    </row>
    <row r="185" spans="28:34" x14ac:dyDescent="0.25">
      <c r="AB185" t="s">
        <v>15</v>
      </c>
      <c r="AC185">
        <v>0</v>
      </c>
      <c r="AD185">
        <v>3.1318250000000001</v>
      </c>
      <c r="AE185" t="s">
        <v>955</v>
      </c>
      <c r="AF185" t="s">
        <v>1243</v>
      </c>
      <c r="AG185">
        <v>3.1318250000000001</v>
      </c>
      <c r="AH185" s="47" t="str">
        <f t="shared" si="6"/>
        <v>No</v>
      </c>
    </row>
    <row r="186" spans="28:34" x14ac:dyDescent="0.25">
      <c r="AB186" t="s">
        <v>15</v>
      </c>
      <c r="AC186">
        <v>0</v>
      </c>
      <c r="AD186">
        <v>0</v>
      </c>
      <c r="AE186" t="s">
        <v>955</v>
      </c>
      <c r="AF186" t="s">
        <v>981</v>
      </c>
      <c r="AG186">
        <v>0</v>
      </c>
      <c r="AH186" s="47" t="str">
        <f t="shared" si="6"/>
        <v>Yes</v>
      </c>
    </row>
    <row r="187" spans="28:34" x14ac:dyDescent="0.25">
      <c r="AH187" s="47" t="str">
        <f t="shared" si="6"/>
        <v/>
      </c>
    </row>
    <row r="188" spans="28:34" x14ac:dyDescent="0.25">
      <c r="AB188" t="s">
        <v>23</v>
      </c>
      <c r="AC188">
        <v>0</v>
      </c>
      <c r="AD188">
        <v>1.2895749999999999</v>
      </c>
      <c r="AE188" t="s">
        <v>955</v>
      </c>
      <c r="AF188" t="s">
        <v>890</v>
      </c>
      <c r="AG188">
        <v>1.2895749999999999</v>
      </c>
      <c r="AH188" s="47" t="str">
        <f t="shared" si="6"/>
        <v>Yes</v>
      </c>
    </row>
    <row r="189" spans="28:34" x14ac:dyDescent="0.25">
      <c r="AB189" t="s">
        <v>23</v>
      </c>
      <c r="AC189">
        <v>0</v>
      </c>
      <c r="AD189">
        <v>0.92112499999999997</v>
      </c>
      <c r="AE189" t="s">
        <v>955</v>
      </c>
      <c r="AF189" t="s">
        <v>891</v>
      </c>
      <c r="AG189">
        <v>0.92112499999999997</v>
      </c>
      <c r="AH189" s="47" t="str">
        <f t="shared" si="6"/>
        <v>No</v>
      </c>
    </row>
    <row r="190" spans="28:34" x14ac:dyDescent="0.25">
      <c r="AB190" t="s">
        <v>23</v>
      </c>
      <c r="AC190">
        <v>0</v>
      </c>
      <c r="AD190">
        <v>0.55267500000000003</v>
      </c>
      <c r="AE190" t="s">
        <v>955</v>
      </c>
      <c r="AF190" t="s">
        <v>892</v>
      </c>
      <c r="AG190">
        <v>0.55267500000000003</v>
      </c>
      <c r="AH190" s="47" t="str">
        <f t="shared" si="6"/>
        <v>No</v>
      </c>
    </row>
    <row r="191" spans="28:34" x14ac:dyDescent="0.25">
      <c r="AB191" t="s">
        <v>23</v>
      </c>
      <c r="AC191">
        <v>0</v>
      </c>
      <c r="AD191">
        <v>0</v>
      </c>
      <c r="AE191" t="s">
        <v>955</v>
      </c>
      <c r="AF191" t="s">
        <v>981</v>
      </c>
      <c r="AG191">
        <v>0</v>
      </c>
      <c r="AH191" s="47" t="str">
        <f t="shared" si="6"/>
        <v>Yes</v>
      </c>
    </row>
    <row r="192" spans="28:34" x14ac:dyDescent="0.25">
      <c r="AH192" s="47" t="str">
        <f t="shared" si="6"/>
        <v/>
      </c>
    </row>
    <row r="193" spans="28:34" x14ac:dyDescent="0.25">
      <c r="AB193" t="s">
        <v>16</v>
      </c>
      <c r="AC193">
        <v>0</v>
      </c>
      <c r="AD193">
        <v>31</v>
      </c>
      <c r="AE193" t="s">
        <v>955</v>
      </c>
      <c r="AF193" t="s">
        <v>451</v>
      </c>
      <c r="AG193">
        <v>31</v>
      </c>
      <c r="AH193" s="47" t="str">
        <f t="shared" si="6"/>
        <v>Yes</v>
      </c>
    </row>
    <row r="194" spans="28:34" x14ac:dyDescent="0.25">
      <c r="AB194" t="s">
        <v>16</v>
      </c>
      <c r="AC194">
        <v>0</v>
      </c>
      <c r="AD194">
        <v>30</v>
      </c>
      <c r="AE194" t="s">
        <v>955</v>
      </c>
      <c r="AF194" t="s">
        <v>453</v>
      </c>
      <c r="AG194">
        <v>30</v>
      </c>
      <c r="AH194" s="47" t="str">
        <f t="shared" si="6"/>
        <v>No</v>
      </c>
    </row>
    <row r="195" spans="28:34" x14ac:dyDescent="0.25">
      <c r="AB195" t="s">
        <v>16</v>
      </c>
      <c r="AC195">
        <v>0</v>
      </c>
      <c r="AD195">
        <v>30</v>
      </c>
      <c r="AF195" t="s">
        <v>455</v>
      </c>
      <c r="AG195">
        <v>30</v>
      </c>
      <c r="AH195" s="47" t="str">
        <f t="shared" si="6"/>
        <v>No</v>
      </c>
    </row>
    <row r="196" spans="28:34" x14ac:dyDescent="0.25">
      <c r="AB196" t="s">
        <v>16</v>
      </c>
      <c r="AC196">
        <v>0</v>
      </c>
      <c r="AD196">
        <v>30</v>
      </c>
      <c r="AF196" t="s">
        <v>454</v>
      </c>
      <c r="AG196">
        <v>30</v>
      </c>
      <c r="AH196" s="47" t="str">
        <f t="shared" si="6"/>
        <v>No</v>
      </c>
    </row>
    <row r="197" spans="28:34" x14ac:dyDescent="0.25">
      <c r="AB197" t="s">
        <v>16</v>
      </c>
      <c r="AC197">
        <v>0</v>
      </c>
      <c r="AD197">
        <v>29</v>
      </c>
      <c r="AE197" t="s">
        <v>955</v>
      </c>
      <c r="AF197" t="s">
        <v>460</v>
      </c>
      <c r="AG197">
        <v>29</v>
      </c>
      <c r="AH197" s="47" t="str">
        <f t="shared" si="6"/>
        <v>No</v>
      </c>
    </row>
    <row r="198" spans="28:34" x14ac:dyDescent="0.25">
      <c r="AB198" t="s">
        <v>16</v>
      </c>
      <c r="AC198">
        <v>0</v>
      </c>
      <c r="AD198">
        <v>29</v>
      </c>
      <c r="AF198" t="s">
        <v>459</v>
      </c>
      <c r="AG198">
        <v>29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16</v>
      </c>
      <c r="AC199">
        <v>0</v>
      </c>
      <c r="AD199">
        <v>29</v>
      </c>
      <c r="AF199" t="s">
        <v>458</v>
      </c>
      <c r="AG199">
        <v>29</v>
      </c>
      <c r="AH199" s="47" t="str">
        <f t="shared" si="7"/>
        <v>No</v>
      </c>
    </row>
    <row r="200" spans="28:34" x14ac:dyDescent="0.25">
      <c r="AB200" t="s">
        <v>16</v>
      </c>
      <c r="AC200">
        <v>0</v>
      </c>
      <c r="AD200">
        <v>27.105350000000001</v>
      </c>
      <c r="AE200" t="s">
        <v>955</v>
      </c>
      <c r="AF200" t="s">
        <v>465</v>
      </c>
      <c r="AG200">
        <v>27.105350000000001</v>
      </c>
      <c r="AH200" s="47" t="str">
        <f t="shared" si="7"/>
        <v>No</v>
      </c>
    </row>
    <row r="201" spans="28:34" x14ac:dyDescent="0.25">
      <c r="AB201" t="s">
        <v>16</v>
      </c>
      <c r="AC201">
        <v>0</v>
      </c>
      <c r="AD201">
        <v>26</v>
      </c>
      <c r="AE201" t="s">
        <v>955</v>
      </c>
      <c r="AF201" t="s">
        <v>467</v>
      </c>
      <c r="AG201">
        <v>26</v>
      </c>
      <c r="AH201" s="47" t="str">
        <f t="shared" si="7"/>
        <v>No</v>
      </c>
    </row>
    <row r="202" spans="28:34" x14ac:dyDescent="0.25">
      <c r="AB202" t="s">
        <v>16</v>
      </c>
      <c r="AC202">
        <v>0</v>
      </c>
      <c r="AD202">
        <v>24</v>
      </c>
      <c r="AE202" t="s">
        <v>955</v>
      </c>
      <c r="AF202" t="s">
        <v>470</v>
      </c>
      <c r="AG202">
        <v>24</v>
      </c>
      <c r="AH202" s="47" t="str">
        <f t="shared" si="7"/>
        <v>No</v>
      </c>
    </row>
    <row r="203" spans="28:34" x14ac:dyDescent="0.25">
      <c r="AB203" t="s">
        <v>16</v>
      </c>
      <c r="AC203">
        <v>0</v>
      </c>
      <c r="AD203">
        <v>24</v>
      </c>
      <c r="AF203" t="s">
        <v>468</v>
      </c>
      <c r="AG203">
        <v>24</v>
      </c>
      <c r="AH203" s="47" t="str">
        <f t="shared" si="7"/>
        <v>No</v>
      </c>
    </row>
    <row r="204" spans="28:34" x14ac:dyDescent="0.25">
      <c r="AB204" t="s">
        <v>16</v>
      </c>
      <c r="AC204">
        <v>0</v>
      </c>
      <c r="AD204">
        <v>24</v>
      </c>
      <c r="AF204" t="s">
        <v>469</v>
      </c>
      <c r="AG204">
        <v>24</v>
      </c>
      <c r="AH204" s="47" t="str">
        <f t="shared" si="7"/>
        <v>No</v>
      </c>
    </row>
    <row r="205" spans="28:34" x14ac:dyDescent="0.25">
      <c r="AB205" t="s">
        <v>16</v>
      </c>
      <c r="AC205">
        <v>0</v>
      </c>
      <c r="AD205">
        <v>3.3160500000000002</v>
      </c>
      <c r="AE205" t="s">
        <v>955</v>
      </c>
      <c r="AF205" t="s">
        <v>998</v>
      </c>
      <c r="AG205">
        <v>3.3160500000000002</v>
      </c>
      <c r="AH205" s="47" t="str">
        <f t="shared" si="7"/>
        <v>No</v>
      </c>
    </row>
    <row r="206" spans="28:34" x14ac:dyDescent="0.25">
      <c r="AB206" t="s">
        <v>16</v>
      </c>
      <c r="AC206">
        <v>0</v>
      </c>
      <c r="AD206">
        <v>0</v>
      </c>
      <c r="AE206" t="s">
        <v>955</v>
      </c>
      <c r="AF206" t="s">
        <v>981</v>
      </c>
      <c r="AG206">
        <v>0</v>
      </c>
      <c r="AH206" s="47" t="str">
        <f t="shared" si="7"/>
        <v>Yes</v>
      </c>
    </row>
    <row r="207" spans="28:34" x14ac:dyDescent="0.25">
      <c r="AH207" s="47" t="str">
        <f t="shared" si="7"/>
        <v/>
      </c>
    </row>
    <row r="208" spans="28:34" x14ac:dyDescent="0.25">
      <c r="AB208" t="s">
        <v>29</v>
      </c>
      <c r="AC208">
        <v>0</v>
      </c>
      <c r="AD208">
        <v>0</v>
      </c>
      <c r="AE208" t="s">
        <v>955</v>
      </c>
      <c r="AF208" t="s">
        <v>981</v>
      </c>
      <c r="AG208">
        <v>0</v>
      </c>
      <c r="AH208" s="47" t="str">
        <f t="shared" si="7"/>
        <v>Yes</v>
      </c>
    </row>
    <row r="209" spans="28:34" x14ac:dyDescent="0.25">
      <c r="AH209" s="47" t="str">
        <f t="shared" si="7"/>
        <v/>
      </c>
    </row>
    <row r="210" spans="28:34" x14ac:dyDescent="0.25">
      <c r="AB210" t="s">
        <v>7</v>
      </c>
      <c r="AC210">
        <v>1</v>
      </c>
      <c r="AD210">
        <v>31.246446312500005</v>
      </c>
      <c r="AE210" t="s">
        <v>955</v>
      </c>
      <c r="AF210" t="s">
        <v>776</v>
      </c>
      <c r="AG210">
        <v>31.246446312500005</v>
      </c>
      <c r="AH210" s="47" t="str">
        <f t="shared" si="7"/>
        <v>Yes</v>
      </c>
    </row>
    <row r="211" spans="28:34" x14ac:dyDescent="0.25">
      <c r="AB211" t="s">
        <v>7</v>
      </c>
      <c r="AC211">
        <v>1</v>
      </c>
      <c r="AD211">
        <v>20.720246312500002</v>
      </c>
      <c r="AE211" t="s">
        <v>955</v>
      </c>
      <c r="AF211" t="s">
        <v>792</v>
      </c>
      <c r="AG211">
        <v>20.720246312500002</v>
      </c>
      <c r="AH211" s="47" t="str">
        <f t="shared" si="7"/>
        <v>No</v>
      </c>
    </row>
    <row r="212" spans="28:34" x14ac:dyDescent="0.25">
      <c r="AB212" t="s">
        <v>7</v>
      </c>
      <c r="AC212">
        <v>0</v>
      </c>
      <c r="AD212">
        <v>30</v>
      </c>
      <c r="AE212" t="s">
        <v>955</v>
      </c>
      <c r="AF212" t="s">
        <v>774</v>
      </c>
      <c r="AG212">
        <v>30</v>
      </c>
      <c r="AH212" s="47" t="str">
        <f t="shared" si="7"/>
        <v>Yes</v>
      </c>
    </row>
    <row r="213" spans="28:34" x14ac:dyDescent="0.25">
      <c r="AB213" t="s">
        <v>7</v>
      </c>
      <c r="AC213">
        <v>0</v>
      </c>
      <c r="AD213">
        <v>30</v>
      </c>
      <c r="AF213" t="s">
        <v>775</v>
      </c>
      <c r="AG213">
        <v>30</v>
      </c>
      <c r="AH213" s="47" t="str">
        <f t="shared" si="7"/>
        <v>No</v>
      </c>
    </row>
    <row r="214" spans="28:34" x14ac:dyDescent="0.25">
      <c r="AB214" t="s">
        <v>7</v>
      </c>
      <c r="AC214">
        <v>0</v>
      </c>
      <c r="AD214">
        <v>29</v>
      </c>
      <c r="AE214" t="s">
        <v>955</v>
      </c>
      <c r="AF214" t="s">
        <v>780</v>
      </c>
      <c r="AG214">
        <v>29</v>
      </c>
      <c r="AH214" s="47" t="str">
        <f t="shared" si="7"/>
        <v>No</v>
      </c>
    </row>
    <row r="215" spans="28:34" x14ac:dyDescent="0.25">
      <c r="AB215" t="s">
        <v>7</v>
      </c>
      <c r="AC215">
        <v>0</v>
      </c>
      <c r="AD215">
        <v>26</v>
      </c>
      <c r="AE215" t="s">
        <v>955</v>
      </c>
      <c r="AF215" t="s">
        <v>783</v>
      </c>
      <c r="AG215">
        <v>26</v>
      </c>
      <c r="AH215" s="47" t="str">
        <f t="shared" si="7"/>
        <v>No</v>
      </c>
    </row>
    <row r="216" spans="28:34" x14ac:dyDescent="0.25">
      <c r="AB216" t="s">
        <v>7</v>
      </c>
      <c r="AC216">
        <v>0</v>
      </c>
      <c r="AD216">
        <v>26</v>
      </c>
      <c r="AF216" t="s">
        <v>782</v>
      </c>
      <c r="AG216">
        <v>26</v>
      </c>
      <c r="AH216" s="47" t="str">
        <f t="shared" si="7"/>
        <v>No</v>
      </c>
    </row>
    <row r="217" spans="28:34" x14ac:dyDescent="0.25">
      <c r="AB217" t="s">
        <v>7</v>
      </c>
      <c r="AC217">
        <v>0</v>
      </c>
      <c r="AD217">
        <v>24</v>
      </c>
      <c r="AE217" t="s">
        <v>955</v>
      </c>
      <c r="AF217" t="s">
        <v>785</v>
      </c>
      <c r="AG217">
        <v>24</v>
      </c>
      <c r="AH217" s="47" t="str">
        <f t="shared" si="7"/>
        <v>No</v>
      </c>
    </row>
    <row r="218" spans="28:34" x14ac:dyDescent="0.25">
      <c r="AB218" t="s">
        <v>7</v>
      </c>
      <c r="AC218">
        <v>0</v>
      </c>
      <c r="AD218">
        <v>24</v>
      </c>
      <c r="AF218" t="s">
        <v>787</v>
      </c>
      <c r="AG218">
        <v>24</v>
      </c>
      <c r="AH218" s="47" t="str">
        <f t="shared" si="7"/>
        <v>No</v>
      </c>
    </row>
    <row r="219" spans="28:34" x14ac:dyDescent="0.25">
      <c r="AB219" t="s">
        <v>7</v>
      </c>
      <c r="AC219">
        <v>0</v>
      </c>
      <c r="AD219">
        <v>24</v>
      </c>
      <c r="AF219" t="s">
        <v>784</v>
      </c>
      <c r="AG219">
        <v>24</v>
      </c>
      <c r="AH219" s="47" t="str">
        <f t="shared" si="7"/>
        <v>No</v>
      </c>
    </row>
    <row r="220" spans="28:34" x14ac:dyDescent="0.25">
      <c r="AB220" t="s">
        <v>7</v>
      </c>
      <c r="AC220">
        <v>0</v>
      </c>
      <c r="AD220">
        <v>24</v>
      </c>
      <c r="AF220" t="s">
        <v>786</v>
      </c>
      <c r="AG220">
        <v>24</v>
      </c>
      <c r="AH220" s="47" t="str">
        <f t="shared" si="7"/>
        <v>No</v>
      </c>
    </row>
    <row r="221" spans="28:34" x14ac:dyDescent="0.25">
      <c r="AB221" t="s">
        <v>7</v>
      </c>
      <c r="AC221">
        <v>0</v>
      </c>
      <c r="AD221">
        <v>13.052949999999999</v>
      </c>
      <c r="AE221" t="s">
        <v>955</v>
      </c>
      <c r="AF221" t="s">
        <v>808</v>
      </c>
      <c r="AG221">
        <v>13.052949999999999</v>
      </c>
      <c r="AH221" s="47" t="str">
        <f t="shared" si="7"/>
        <v>No</v>
      </c>
    </row>
    <row r="222" spans="28:34" x14ac:dyDescent="0.25">
      <c r="AB222" t="s">
        <v>7</v>
      </c>
      <c r="AC222">
        <v>0</v>
      </c>
      <c r="AD222">
        <v>12.500275</v>
      </c>
      <c r="AE222" t="s">
        <v>955</v>
      </c>
      <c r="AF222" t="s">
        <v>809</v>
      </c>
      <c r="AG222">
        <v>12.500275</v>
      </c>
      <c r="AH222" s="47" t="str">
        <f t="shared" si="7"/>
        <v>No</v>
      </c>
    </row>
    <row r="223" spans="28:34" x14ac:dyDescent="0.25">
      <c r="AB223" t="s">
        <v>7</v>
      </c>
      <c r="AC223">
        <v>0</v>
      </c>
      <c r="AD223">
        <v>12.316050000000001</v>
      </c>
      <c r="AE223" t="s">
        <v>955</v>
      </c>
      <c r="AF223" t="s">
        <v>811</v>
      </c>
      <c r="AG223">
        <v>12.316050000000001</v>
      </c>
      <c r="AH223" s="47" t="str">
        <f t="shared" si="7"/>
        <v>No</v>
      </c>
    </row>
    <row r="224" spans="28:34" x14ac:dyDescent="0.25">
      <c r="AB224" t="s">
        <v>7</v>
      </c>
      <c r="AC224">
        <v>0</v>
      </c>
      <c r="AD224">
        <v>0</v>
      </c>
      <c r="AE224" t="s">
        <v>955</v>
      </c>
      <c r="AF224" t="s">
        <v>981</v>
      </c>
      <c r="AG224">
        <v>0</v>
      </c>
      <c r="AH224" s="47" t="str">
        <f t="shared" si="7"/>
        <v>Yes</v>
      </c>
    </row>
    <row r="225" spans="28:34" x14ac:dyDescent="0.25">
      <c r="AH225" s="47" t="str">
        <f t="shared" si="7"/>
        <v/>
      </c>
    </row>
    <row r="226" spans="28:34" x14ac:dyDescent="0.25">
      <c r="AB226" t="s">
        <v>17</v>
      </c>
      <c r="AC226">
        <v>0</v>
      </c>
      <c r="AD226">
        <v>41</v>
      </c>
      <c r="AE226" t="s">
        <v>955</v>
      </c>
      <c r="AF226" t="s">
        <v>567</v>
      </c>
      <c r="AG226">
        <v>41</v>
      </c>
      <c r="AH226" s="47" t="str">
        <f t="shared" si="7"/>
        <v>Yes</v>
      </c>
    </row>
    <row r="227" spans="28:34" x14ac:dyDescent="0.25">
      <c r="AB227" t="s">
        <v>17</v>
      </c>
      <c r="AC227">
        <v>0</v>
      </c>
      <c r="AD227">
        <v>40</v>
      </c>
      <c r="AE227" t="s">
        <v>955</v>
      </c>
      <c r="AF227" t="s">
        <v>569</v>
      </c>
      <c r="AG227">
        <v>40</v>
      </c>
      <c r="AH227" s="47" t="str">
        <f t="shared" si="7"/>
        <v>No</v>
      </c>
    </row>
    <row r="228" spans="28:34" x14ac:dyDescent="0.25">
      <c r="AB228" t="s">
        <v>17</v>
      </c>
      <c r="AC228">
        <v>0</v>
      </c>
      <c r="AD228">
        <v>40</v>
      </c>
      <c r="AF228" t="s">
        <v>572</v>
      </c>
      <c r="AG228">
        <v>40</v>
      </c>
      <c r="AH228" s="47" t="str">
        <f t="shared" si="7"/>
        <v>No</v>
      </c>
    </row>
    <row r="229" spans="28:34" x14ac:dyDescent="0.25">
      <c r="AB229" t="s">
        <v>17</v>
      </c>
      <c r="AC229">
        <v>0</v>
      </c>
      <c r="AD229">
        <v>40</v>
      </c>
      <c r="AF229" t="s">
        <v>571</v>
      </c>
      <c r="AG229">
        <v>40</v>
      </c>
      <c r="AH229" s="47" t="str">
        <f t="shared" si="7"/>
        <v>No</v>
      </c>
    </row>
    <row r="230" spans="28:34" x14ac:dyDescent="0.25">
      <c r="AB230" t="s">
        <v>17</v>
      </c>
      <c r="AC230">
        <v>0</v>
      </c>
      <c r="AD230">
        <v>40</v>
      </c>
      <c r="AF230" t="s">
        <v>570</v>
      </c>
      <c r="AG230">
        <v>40</v>
      </c>
      <c r="AH230" s="47" t="str">
        <f t="shared" si="7"/>
        <v>No</v>
      </c>
    </row>
    <row r="231" spans="28:34" x14ac:dyDescent="0.25">
      <c r="AB231" t="s">
        <v>17</v>
      </c>
      <c r="AC231">
        <v>0</v>
      </c>
      <c r="AD231">
        <v>37</v>
      </c>
      <c r="AE231" t="s">
        <v>955</v>
      </c>
      <c r="AF231" t="s">
        <v>574</v>
      </c>
      <c r="AG231">
        <v>37</v>
      </c>
      <c r="AH231" s="47" t="str">
        <f t="shared" si="7"/>
        <v>No</v>
      </c>
    </row>
    <row r="232" spans="28:34" x14ac:dyDescent="0.25">
      <c r="AB232" t="s">
        <v>17</v>
      </c>
      <c r="AC232">
        <v>0</v>
      </c>
      <c r="AD232">
        <v>37</v>
      </c>
      <c r="AF232" t="s">
        <v>573</v>
      </c>
      <c r="AG232">
        <v>37</v>
      </c>
      <c r="AH232" s="47" t="str">
        <f t="shared" si="7"/>
        <v>No</v>
      </c>
    </row>
    <row r="233" spans="28:34" x14ac:dyDescent="0.25">
      <c r="AB233" t="s">
        <v>17</v>
      </c>
      <c r="AC233">
        <v>0</v>
      </c>
      <c r="AD233">
        <v>36</v>
      </c>
      <c r="AE233" t="s">
        <v>955</v>
      </c>
      <c r="AF233" t="s">
        <v>576</v>
      </c>
      <c r="AG233">
        <v>36</v>
      </c>
      <c r="AH233" s="47" t="str">
        <f t="shared" si="7"/>
        <v>No</v>
      </c>
    </row>
    <row r="234" spans="28:34" x14ac:dyDescent="0.25">
      <c r="AB234" t="s">
        <v>17</v>
      </c>
      <c r="AC234">
        <v>0</v>
      </c>
      <c r="AD234">
        <v>36</v>
      </c>
      <c r="AF234" t="s">
        <v>575</v>
      </c>
      <c r="AG234">
        <v>36</v>
      </c>
      <c r="AH234" s="47" t="str">
        <f t="shared" si="7"/>
        <v>No</v>
      </c>
    </row>
    <row r="235" spans="28:34" x14ac:dyDescent="0.25">
      <c r="AB235" t="s">
        <v>17</v>
      </c>
      <c r="AC235">
        <v>0</v>
      </c>
      <c r="AD235">
        <v>35.473799999999997</v>
      </c>
      <c r="AE235" t="s">
        <v>955</v>
      </c>
      <c r="AF235" t="s">
        <v>577</v>
      </c>
      <c r="AG235">
        <v>35.473799999999997</v>
      </c>
      <c r="AH235" s="47" t="str">
        <f t="shared" si="7"/>
        <v>No</v>
      </c>
    </row>
    <row r="236" spans="28:34" x14ac:dyDescent="0.25">
      <c r="AB236" t="s">
        <v>17</v>
      </c>
      <c r="AC236">
        <v>0</v>
      </c>
      <c r="AD236">
        <v>33</v>
      </c>
      <c r="AE236" t="s">
        <v>955</v>
      </c>
      <c r="AF236" t="s">
        <v>579</v>
      </c>
      <c r="AG236">
        <v>33</v>
      </c>
      <c r="AH236" s="47" t="str">
        <f t="shared" si="7"/>
        <v>No</v>
      </c>
    </row>
    <row r="237" spans="28:34" x14ac:dyDescent="0.25">
      <c r="AB237" t="s">
        <v>17</v>
      </c>
      <c r="AC237">
        <v>0</v>
      </c>
      <c r="AD237">
        <v>25.6845</v>
      </c>
      <c r="AE237" t="s">
        <v>955</v>
      </c>
      <c r="AF237" t="s">
        <v>589</v>
      </c>
      <c r="AG237">
        <v>25.6845</v>
      </c>
      <c r="AH237" s="47" t="str">
        <f t="shared" si="7"/>
        <v>No</v>
      </c>
    </row>
    <row r="238" spans="28:34" x14ac:dyDescent="0.25">
      <c r="AB238" t="s">
        <v>17</v>
      </c>
      <c r="AC238">
        <v>0</v>
      </c>
      <c r="AD238">
        <v>21.6845</v>
      </c>
      <c r="AE238" t="s">
        <v>955</v>
      </c>
      <c r="AF238" t="s">
        <v>592</v>
      </c>
      <c r="AG238">
        <v>21.6845</v>
      </c>
      <c r="AH238" s="47" t="str">
        <f t="shared" si="7"/>
        <v>No</v>
      </c>
    </row>
    <row r="239" spans="28:34" x14ac:dyDescent="0.25">
      <c r="AB239" t="s">
        <v>17</v>
      </c>
      <c r="AC239">
        <v>0</v>
      </c>
      <c r="AD239">
        <v>21.579149999999998</v>
      </c>
      <c r="AE239" t="s">
        <v>955</v>
      </c>
      <c r="AF239" t="s">
        <v>594</v>
      </c>
      <c r="AG239">
        <v>21.579149999999998</v>
      </c>
      <c r="AH239" s="47" t="str">
        <f t="shared" si="7"/>
        <v>No</v>
      </c>
    </row>
    <row r="240" spans="28:34" x14ac:dyDescent="0.25">
      <c r="AB240" t="s">
        <v>17</v>
      </c>
      <c r="AC240">
        <v>0</v>
      </c>
      <c r="AD240">
        <v>14.553775</v>
      </c>
      <c r="AE240" t="s">
        <v>955</v>
      </c>
      <c r="AF240" t="s">
        <v>603</v>
      </c>
      <c r="AG240">
        <v>14.553775</v>
      </c>
      <c r="AH240" s="47" t="str">
        <f t="shared" si="7"/>
        <v>No</v>
      </c>
    </row>
    <row r="241" spans="28:34" x14ac:dyDescent="0.25">
      <c r="AB241" t="s">
        <v>17</v>
      </c>
      <c r="AC241">
        <v>0</v>
      </c>
      <c r="AD241">
        <v>4.7898500000000004</v>
      </c>
      <c r="AE241" t="s">
        <v>955</v>
      </c>
      <c r="AF241" t="s">
        <v>1003</v>
      </c>
      <c r="AG241">
        <v>4.7898500000000004</v>
      </c>
      <c r="AH241" s="47" t="str">
        <f t="shared" si="7"/>
        <v>No</v>
      </c>
    </row>
    <row r="242" spans="28:34" x14ac:dyDescent="0.25">
      <c r="AB242" t="s">
        <v>17</v>
      </c>
      <c r="AC242">
        <v>0</v>
      </c>
      <c r="AD242">
        <v>0</v>
      </c>
      <c r="AE242" t="s">
        <v>955</v>
      </c>
      <c r="AF242" t="s">
        <v>981</v>
      </c>
      <c r="AG242">
        <v>0</v>
      </c>
      <c r="AH242" s="47" t="str">
        <f t="shared" si="7"/>
        <v>Yes</v>
      </c>
    </row>
    <row r="243" spans="28:34" x14ac:dyDescent="0.25">
      <c r="AH243" s="47" t="str">
        <f t="shared" si="7"/>
        <v/>
      </c>
    </row>
    <row r="244" spans="28:34" x14ac:dyDescent="0.25">
      <c r="AB244" t="s">
        <v>24</v>
      </c>
      <c r="AC244">
        <v>0</v>
      </c>
      <c r="AD244">
        <v>1.4738</v>
      </c>
      <c r="AE244" t="s">
        <v>955</v>
      </c>
      <c r="AF244" t="s">
        <v>881</v>
      </c>
      <c r="AG244">
        <v>1.4738</v>
      </c>
      <c r="AH244" s="47" t="str">
        <f t="shared" si="7"/>
        <v>Yes</v>
      </c>
    </row>
    <row r="245" spans="28:34" x14ac:dyDescent="0.25">
      <c r="AB245" t="s">
        <v>24</v>
      </c>
      <c r="AC245">
        <v>0</v>
      </c>
      <c r="AD245">
        <v>0</v>
      </c>
      <c r="AE245" t="s">
        <v>955</v>
      </c>
      <c r="AF245" t="s">
        <v>981</v>
      </c>
      <c r="AG245">
        <v>0</v>
      </c>
      <c r="AH245" s="47" t="str">
        <f t="shared" si="7"/>
        <v>Yes</v>
      </c>
    </row>
    <row r="246" spans="28:34" x14ac:dyDescent="0.25">
      <c r="AH246" s="47" t="str">
        <f t="shared" si="7"/>
        <v/>
      </c>
    </row>
    <row r="247" spans="28:34" x14ac:dyDescent="0.25">
      <c r="AB247" t="s">
        <v>8</v>
      </c>
      <c r="AC247">
        <v>0</v>
      </c>
      <c r="AD247">
        <v>30</v>
      </c>
      <c r="AE247" t="s">
        <v>955</v>
      </c>
      <c r="AF247" t="s">
        <v>343</v>
      </c>
      <c r="AG247">
        <v>30</v>
      </c>
      <c r="AH247" s="47" t="str">
        <f t="shared" si="7"/>
        <v>Yes</v>
      </c>
    </row>
    <row r="248" spans="28:34" x14ac:dyDescent="0.25">
      <c r="AB248" t="s">
        <v>8</v>
      </c>
      <c r="AC248">
        <v>0</v>
      </c>
      <c r="AD248">
        <v>30</v>
      </c>
      <c r="AF248" t="s">
        <v>342</v>
      </c>
      <c r="AG248">
        <v>30</v>
      </c>
      <c r="AH248" s="47" t="str">
        <f t="shared" si="7"/>
        <v>No</v>
      </c>
    </row>
    <row r="249" spans="28:34" x14ac:dyDescent="0.25">
      <c r="AB249" t="s">
        <v>8</v>
      </c>
      <c r="AC249">
        <v>0</v>
      </c>
      <c r="AD249">
        <v>29</v>
      </c>
      <c r="AE249" t="s">
        <v>955</v>
      </c>
      <c r="AF249" t="s">
        <v>347</v>
      </c>
      <c r="AG249">
        <v>29</v>
      </c>
      <c r="AH249" s="47" t="str">
        <f t="shared" si="7"/>
        <v>No</v>
      </c>
    </row>
    <row r="250" spans="28:34" x14ac:dyDescent="0.25">
      <c r="AB250" t="s">
        <v>8</v>
      </c>
      <c r="AC250">
        <v>0</v>
      </c>
      <c r="AD250">
        <v>29</v>
      </c>
      <c r="AF250" t="s">
        <v>351</v>
      </c>
      <c r="AG250">
        <v>29</v>
      </c>
      <c r="AH250" s="47" t="str">
        <f t="shared" si="7"/>
        <v>No</v>
      </c>
    </row>
    <row r="251" spans="28:34" x14ac:dyDescent="0.25">
      <c r="AB251" t="s">
        <v>8</v>
      </c>
      <c r="AC251">
        <v>0</v>
      </c>
      <c r="AD251">
        <v>29</v>
      </c>
      <c r="AF251" t="s">
        <v>348</v>
      </c>
      <c r="AG251">
        <v>29</v>
      </c>
      <c r="AH251" s="47" t="str">
        <f t="shared" si="7"/>
        <v>No</v>
      </c>
    </row>
    <row r="252" spans="28:34" x14ac:dyDescent="0.25">
      <c r="AB252" t="s">
        <v>8</v>
      </c>
      <c r="AC252">
        <v>0</v>
      </c>
      <c r="AD252">
        <v>26</v>
      </c>
      <c r="AE252" t="s">
        <v>955</v>
      </c>
      <c r="AF252" t="s">
        <v>355</v>
      </c>
      <c r="AG252">
        <v>26</v>
      </c>
      <c r="AH252" s="47" t="str">
        <f t="shared" si="7"/>
        <v>No</v>
      </c>
    </row>
    <row r="253" spans="28:34" x14ac:dyDescent="0.25">
      <c r="AB253" t="s">
        <v>8</v>
      </c>
      <c r="AC253">
        <v>0</v>
      </c>
      <c r="AD253">
        <v>24</v>
      </c>
      <c r="AE253" t="s">
        <v>955</v>
      </c>
      <c r="AF253" t="s">
        <v>359</v>
      </c>
      <c r="AG253">
        <v>24</v>
      </c>
      <c r="AH253" s="47" t="str">
        <f t="shared" si="7"/>
        <v>No</v>
      </c>
    </row>
    <row r="254" spans="28:34" x14ac:dyDescent="0.25">
      <c r="AB254" t="s">
        <v>8</v>
      </c>
      <c r="AC254">
        <v>0</v>
      </c>
      <c r="AD254">
        <v>24</v>
      </c>
      <c r="AF254" t="s">
        <v>358</v>
      </c>
      <c r="AG254">
        <v>24</v>
      </c>
      <c r="AH254" s="47" t="str">
        <f t="shared" si="7"/>
        <v>No</v>
      </c>
    </row>
    <row r="255" spans="28:34" x14ac:dyDescent="0.25">
      <c r="AB255" t="s">
        <v>8</v>
      </c>
      <c r="AC255">
        <v>0</v>
      </c>
      <c r="AD255">
        <v>23.658024999999999</v>
      </c>
      <c r="AE255" t="s">
        <v>955</v>
      </c>
      <c r="AF255" t="s">
        <v>363</v>
      </c>
      <c r="AG255">
        <v>23.658024999999999</v>
      </c>
      <c r="AH255" s="47" t="str">
        <f t="shared" si="7"/>
        <v>No</v>
      </c>
    </row>
    <row r="256" spans="28:34" x14ac:dyDescent="0.25">
      <c r="AB256" t="s">
        <v>8</v>
      </c>
      <c r="AC256">
        <v>0</v>
      </c>
      <c r="AD256">
        <v>23</v>
      </c>
      <c r="AE256" t="s">
        <v>955</v>
      </c>
      <c r="AF256" t="s">
        <v>366</v>
      </c>
      <c r="AG256">
        <v>23</v>
      </c>
      <c r="AH256" s="47" t="str">
        <f t="shared" si="7"/>
        <v>No</v>
      </c>
    </row>
    <row r="257" spans="28:34" x14ac:dyDescent="0.25">
      <c r="AB257" t="s">
        <v>8</v>
      </c>
      <c r="AC257">
        <v>0</v>
      </c>
      <c r="AD257">
        <v>23</v>
      </c>
      <c r="AF257" t="s">
        <v>365</v>
      </c>
      <c r="AG257">
        <v>23</v>
      </c>
      <c r="AH257" s="47" t="str">
        <f t="shared" si="7"/>
        <v>No</v>
      </c>
    </row>
    <row r="258" spans="28:34" x14ac:dyDescent="0.25">
      <c r="AB258" t="s">
        <v>8</v>
      </c>
      <c r="AC258">
        <v>0</v>
      </c>
      <c r="AD258">
        <v>20.947600000000001</v>
      </c>
      <c r="AE258" t="s">
        <v>955</v>
      </c>
      <c r="AF258" t="s">
        <v>370</v>
      </c>
      <c r="AG258">
        <v>20.947600000000001</v>
      </c>
      <c r="AH258" s="47" t="str">
        <f t="shared" si="7"/>
        <v>No</v>
      </c>
    </row>
    <row r="259" spans="28:34" x14ac:dyDescent="0.25">
      <c r="AB259" t="s">
        <v>8</v>
      </c>
      <c r="AC259">
        <v>0</v>
      </c>
      <c r="AD259">
        <v>15.026475</v>
      </c>
      <c r="AE259" t="s">
        <v>955</v>
      </c>
      <c r="AF259" t="s">
        <v>388</v>
      </c>
      <c r="AG259">
        <v>15.026475</v>
      </c>
      <c r="AH259" s="47" t="str">
        <f t="shared" si="7"/>
        <v>No</v>
      </c>
    </row>
    <row r="260" spans="28:34" x14ac:dyDescent="0.25">
      <c r="AB260" t="s">
        <v>8</v>
      </c>
      <c r="AC260">
        <v>0</v>
      </c>
      <c r="AD260">
        <v>13.84225</v>
      </c>
      <c r="AE260" t="s">
        <v>955</v>
      </c>
      <c r="AF260" t="s">
        <v>394</v>
      </c>
      <c r="AG260">
        <v>13.84225</v>
      </c>
      <c r="AH260" s="47" t="str">
        <f t="shared" si="7"/>
        <v>No</v>
      </c>
    </row>
    <row r="261" spans="28:34" x14ac:dyDescent="0.25">
      <c r="AB261" t="s">
        <v>8</v>
      </c>
      <c r="AC261">
        <v>0</v>
      </c>
      <c r="AD261">
        <v>12.84225</v>
      </c>
      <c r="AE261" t="s">
        <v>955</v>
      </c>
      <c r="AF261" t="s">
        <v>397</v>
      </c>
      <c r="AG261">
        <v>12.84225</v>
      </c>
      <c r="AH261" s="47" t="str">
        <f t="shared" si="7"/>
        <v>No</v>
      </c>
    </row>
    <row r="262" spans="28:34" x14ac:dyDescent="0.25">
      <c r="AB262" t="s">
        <v>8</v>
      </c>
      <c r="AC262">
        <v>0</v>
      </c>
      <c r="AD262">
        <v>9.7633749999999999</v>
      </c>
      <c r="AE262" t="s">
        <v>955</v>
      </c>
      <c r="AF262" t="s">
        <v>398</v>
      </c>
      <c r="AG262">
        <v>9.7633749999999999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8</v>
      </c>
      <c r="AC263">
        <v>0</v>
      </c>
      <c r="AD263">
        <v>2.3949250000000002</v>
      </c>
      <c r="AE263" t="s">
        <v>955</v>
      </c>
      <c r="AF263" t="s">
        <v>1004</v>
      </c>
      <c r="AG263">
        <v>2.3949250000000002</v>
      </c>
      <c r="AH263" s="47" t="str">
        <f t="shared" si="8"/>
        <v>No</v>
      </c>
    </row>
    <row r="264" spans="28:34" x14ac:dyDescent="0.25">
      <c r="AB264" t="s">
        <v>8</v>
      </c>
      <c r="AC264">
        <v>0</v>
      </c>
      <c r="AD264">
        <v>0</v>
      </c>
      <c r="AE264" t="s">
        <v>955</v>
      </c>
      <c r="AF264" t="s">
        <v>981</v>
      </c>
      <c r="AG264">
        <v>0</v>
      </c>
      <c r="AH264" s="47" t="str">
        <f t="shared" si="8"/>
        <v>Yes</v>
      </c>
    </row>
    <row r="265" spans="28:34" x14ac:dyDescent="0.25">
      <c r="AH265" s="47" t="str">
        <f t="shared" si="8"/>
        <v/>
      </c>
    </row>
    <row r="266" spans="28:34" x14ac:dyDescent="0.25">
      <c r="AB266" t="s">
        <v>25</v>
      </c>
      <c r="AC266">
        <v>0</v>
      </c>
      <c r="AD266">
        <v>0</v>
      </c>
      <c r="AE266" t="s">
        <v>955</v>
      </c>
      <c r="AF266" t="s">
        <v>895</v>
      </c>
      <c r="AG266">
        <v>0</v>
      </c>
      <c r="AH266" s="47" t="str">
        <f t="shared" si="8"/>
        <v>Yes</v>
      </c>
    </row>
    <row r="267" spans="28:34" x14ac:dyDescent="0.25">
      <c r="AB267" t="s">
        <v>25</v>
      </c>
      <c r="AC267">
        <v>0</v>
      </c>
      <c r="AD267">
        <v>0</v>
      </c>
      <c r="AF267" t="s">
        <v>981</v>
      </c>
      <c r="AG267">
        <v>0</v>
      </c>
      <c r="AH267" s="47" t="str">
        <f t="shared" si="8"/>
        <v>Yes</v>
      </c>
    </row>
    <row r="268" spans="28:34" x14ac:dyDescent="0.25">
      <c r="AH268" s="47" t="str">
        <f t="shared" si="8"/>
        <v/>
      </c>
    </row>
    <row r="269" spans="28:34" x14ac:dyDescent="0.25">
      <c r="AB269" t="s">
        <v>399</v>
      </c>
      <c r="AC269">
        <v>0</v>
      </c>
      <c r="AD269">
        <v>19.289574999999999</v>
      </c>
      <c r="AE269" t="s">
        <v>955</v>
      </c>
      <c r="AF269" t="s">
        <v>424</v>
      </c>
      <c r="AG269">
        <v>19.289574999999999</v>
      </c>
      <c r="AH269" s="47" t="str">
        <f t="shared" si="8"/>
        <v>Yes</v>
      </c>
    </row>
    <row r="270" spans="28:34" x14ac:dyDescent="0.25">
      <c r="AB270" t="s">
        <v>399</v>
      </c>
      <c r="AC270">
        <v>0</v>
      </c>
      <c r="AD270">
        <v>19.289574999999999</v>
      </c>
      <c r="AE270" t="s">
        <v>1008</v>
      </c>
      <c r="AF270" t="s">
        <v>422</v>
      </c>
      <c r="AG270">
        <v>19.289574999999999</v>
      </c>
      <c r="AH270" s="47" t="str">
        <f t="shared" si="8"/>
        <v>Yes</v>
      </c>
    </row>
    <row r="271" spans="28:34" x14ac:dyDescent="0.25">
      <c r="AB271" t="s">
        <v>399</v>
      </c>
      <c r="AC271">
        <v>0</v>
      </c>
      <c r="AD271">
        <v>13.264199999999999</v>
      </c>
      <c r="AE271" t="s">
        <v>955</v>
      </c>
      <c r="AF271" t="s">
        <v>436</v>
      </c>
      <c r="AG271">
        <v>13.264199999999999</v>
      </c>
      <c r="AH271" s="47" t="str">
        <f t="shared" si="8"/>
        <v>No</v>
      </c>
    </row>
    <row r="272" spans="28:34" x14ac:dyDescent="0.25">
      <c r="AB272" t="s">
        <v>399</v>
      </c>
      <c r="AC272">
        <v>0</v>
      </c>
      <c r="AD272">
        <v>13</v>
      </c>
      <c r="AE272" t="s">
        <v>955</v>
      </c>
      <c r="AF272" t="s">
        <v>1073</v>
      </c>
      <c r="AG272">
        <v>13</v>
      </c>
      <c r="AH272" s="47" t="str">
        <f t="shared" si="8"/>
        <v>No</v>
      </c>
    </row>
    <row r="273" spans="28:34" x14ac:dyDescent="0.25">
      <c r="AB273" t="s">
        <v>399</v>
      </c>
      <c r="AC273">
        <v>0</v>
      </c>
      <c r="AD273">
        <v>0</v>
      </c>
      <c r="AE273" t="s">
        <v>955</v>
      </c>
      <c r="AF273" t="s">
        <v>981</v>
      </c>
      <c r="AG273">
        <v>0</v>
      </c>
      <c r="AH273" s="47" t="str">
        <f t="shared" si="8"/>
        <v>Yes</v>
      </c>
    </row>
    <row r="274" spans="28:34" x14ac:dyDescent="0.25">
      <c r="AH274" s="47" t="str">
        <f t="shared" si="8"/>
        <v/>
      </c>
    </row>
    <row r="275" spans="28:34" x14ac:dyDescent="0.25">
      <c r="AB275" t="s">
        <v>744</v>
      </c>
      <c r="AC275">
        <v>0</v>
      </c>
      <c r="AD275">
        <v>29</v>
      </c>
      <c r="AE275" t="s">
        <v>955</v>
      </c>
      <c r="AF275" t="s">
        <v>751</v>
      </c>
      <c r="AG275">
        <v>29</v>
      </c>
      <c r="AH275" s="47" t="str">
        <f t="shared" si="8"/>
        <v>Yes</v>
      </c>
    </row>
    <row r="276" spans="28:34" x14ac:dyDescent="0.25">
      <c r="AB276" t="s">
        <v>744</v>
      </c>
      <c r="AC276">
        <v>0</v>
      </c>
      <c r="AD276">
        <v>22.106999999999999</v>
      </c>
      <c r="AE276" t="s">
        <v>955</v>
      </c>
      <c r="AF276" t="s">
        <v>754</v>
      </c>
      <c r="AG276">
        <v>22.106999999999999</v>
      </c>
      <c r="AH276" s="47" t="str">
        <f t="shared" si="8"/>
        <v>Yes</v>
      </c>
    </row>
    <row r="277" spans="28:34" x14ac:dyDescent="0.25">
      <c r="AB277" t="s">
        <v>744</v>
      </c>
      <c r="AC277">
        <v>0</v>
      </c>
      <c r="AD277">
        <v>12</v>
      </c>
      <c r="AE277" t="s">
        <v>955</v>
      </c>
      <c r="AF277" t="s">
        <v>756</v>
      </c>
      <c r="AG277">
        <v>12</v>
      </c>
      <c r="AH277" s="47" t="str">
        <f t="shared" si="8"/>
        <v>No</v>
      </c>
    </row>
    <row r="278" spans="28:34" x14ac:dyDescent="0.25">
      <c r="AB278" t="s">
        <v>744</v>
      </c>
      <c r="AC278">
        <v>0</v>
      </c>
      <c r="AD278">
        <v>0</v>
      </c>
      <c r="AE278" t="s">
        <v>955</v>
      </c>
      <c r="AF278" t="s">
        <v>981</v>
      </c>
      <c r="AG278">
        <v>0</v>
      </c>
      <c r="AH278" s="47" t="str">
        <f t="shared" si="8"/>
        <v>Yes</v>
      </c>
    </row>
    <row r="279" spans="28:34" x14ac:dyDescent="0.25">
      <c r="AH279" s="47" t="str">
        <f t="shared" si="8"/>
        <v/>
      </c>
    </row>
    <row r="280" spans="28:34" x14ac:dyDescent="0.25">
      <c r="AH280" s="47" t="str">
        <f t="shared" si="8"/>
        <v/>
      </c>
    </row>
    <row r="281" spans="28:34" x14ac:dyDescent="0.25">
      <c r="AH281" s="47" t="str">
        <f t="shared" si="8"/>
        <v/>
      </c>
    </row>
    <row r="282" spans="28:34" x14ac:dyDescent="0.25">
      <c r="AH282" s="47" t="str">
        <f t="shared" si="8"/>
        <v/>
      </c>
    </row>
    <row r="283" spans="28:34" x14ac:dyDescent="0.25">
      <c r="AH283" s="47" t="str">
        <f t="shared" si="8"/>
        <v/>
      </c>
    </row>
    <row r="284" spans="28:34" x14ac:dyDescent="0.25">
      <c r="AH284" s="47" t="str">
        <f t="shared" si="8"/>
        <v/>
      </c>
    </row>
    <row r="285" spans="28:34" x14ac:dyDescent="0.25">
      <c r="AH285" s="47" t="str">
        <f t="shared" si="8"/>
        <v/>
      </c>
    </row>
    <row r="286" spans="28:34" x14ac:dyDescent="0.25">
      <c r="AH286" s="47" t="str">
        <f t="shared" si="8"/>
        <v/>
      </c>
    </row>
    <row r="287" spans="28:34" x14ac:dyDescent="0.25">
      <c r="AH287" s="47" t="str">
        <f t="shared" si="8"/>
        <v/>
      </c>
    </row>
    <row r="288" spans="28:34" x14ac:dyDescent="0.25">
      <c r="AH288" s="47" t="str">
        <f t="shared" si="8"/>
        <v/>
      </c>
    </row>
    <row r="289" spans="34:34" x14ac:dyDescent="0.25">
      <c r="AH289" s="47" t="str">
        <f t="shared" si="8"/>
        <v/>
      </c>
    </row>
    <row r="290" spans="34:34" x14ac:dyDescent="0.25">
      <c r="AH290" s="47" t="str">
        <f t="shared" si="8"/>
        <v/>
      </c>
    </row>
    <row r="291" spans="34:34" x14ac:dyDescent="0.25">
      <c r="AH291" s="47" t="str">
        <f t="shared" si="8"/>
        <v/>
      </c>
    </row>
    <row r="292" spans="34:34" x14ac:dyDescent="0.25">
      <c r="AH292" s="47" t="str">
        <f t="shared" si="8"/>
        <v/>
      </c>
    </row>
    <row r="293" spans="34:34" x14ac:dyDescent="0.25">
      <c r="AH293" s="47" t="str">
        <f t="shared" si="8"/>
        <v/>
      </c>
    </row>
    <row r="294" spans="34:34" x14ac:dyDescent="0.25">
      <c r="AH294" s="47" t="str">
        <f t="shared" si="8"/>
        <v/>
      </c>
    </row>
    <row r="295" spans="34:34" x14ac:dyDescent="0.25">
      <c r="AH295" s="47" t="str">
        <f t="shared" si="8"/>
        <v/>
      </c>
    </row>
    <row r="296" spans="34:34" x14ac:dyDescent="0.25">
      <c r="AH296" s="47" t="str">
        <f t="shared" si="8"/>
        <v/>
      </c>
    </row>
    <row r="297" spans="34:34" x14ac:dyDescent="0.25">
      <c r="AH297" s="47" t="str">
        <f t="shared" si="8"/>
        <v/>
      </c>
    </row>
    <row r="298" spans="34:34" x14ac:dyDescent="0.25">
      <c r="AH298" s="47" t="str">
        <f t="shared" si="8"/>
        <v/>
      </c>
    </row>
    <row r="299" spans="34:34" x14ac:dyDescent="0.25">
      <c r="AH299" s="47" t="str">
        <f t="shared" si="8"/>
        <v/>
      </c>
    </row>
    <row r="300" spans="34:34" x14ac:dyDescent="0.25">
      <c r="AH300" s="47" t="str">
        <f t="shared" si="8"/>
        <v/>
      </c>
    </row>
    <row r="301" spans="34:34" x14ac:dyDescent="0.25">
      <c r="AH301" s="47" t="str">
        <f t="shared" si="8"/>
        <v/>
      </c>
    </row>
    <row r="302" spans="34:34" x14ac:dyDescent="0.25">
      <c r="AH302" s="47" t="str">
        <f t="shared" si="8"/>
        <v/>
      </c>
    </row>
    <row r="303" spans="34:34" x14ac:dyDescent="0.25">
      <c r="AH303" s="47" t="str">
        <f t="shared" si="8"/>
        <v/>
      </c>
    </row>
    <row r="304" spans="34:34" x14ac:dyDescent="0.25">
      <c r="AH304" s="47" t="str">
        <f t="shared" si="8"/>
        <v/>
      </c>
    </row>
    <row r="305" spans="34:34" x14ac:dyDescent="0.25">
      <c r="AH305" s="47" t="str">
        <f t="shared" si="8"/>
        <v/>
      </c>
    </row>
    <row r="306" spans="34:34" x14ac:dyDescent="0.25">
      <c r="AH306" s="47" t="str">
        <f t="shared" si="8"/>
        <v/>
      </c>
    </row>
    <row r="307" spans="34:34" x14ac:dyDescent="0.25">
      <c r="AH307" s="47" t="str">
        <f t="shared" si="8"/>
        <v/>
      </c>
    </row>
    <row r="308" spans="34:34" x14ac:dyDescent="0.25">
      <c r="AH308" s="47" t="str">
        <f t="shared" si="8"/>
        <v/>
      </c>
    </row>
    <row r="309" spans="34:34" x14ac:dyDescent="0.25">
      <c r="AH309" s="47" t="str">
        <f t="shared" si="8"/>
        <v/>
      </c>
    </row>
    <row r="310" spans="34:34" x14ac:dyDescent="0.25">
      <c r="AH310" s="47" t="str">
        <f t="shared" si="8"/>
        <v/>
      </c>
    </row>
    <row r="311" spans="34:34" x14ac:dyDescent="0.25">
      <c r="AH311" s="47" t="str">
        <f t="shared" si="8"/>
        <v/>
      </c>
    </row>
    <row r="312" spans="34:34" x14ac:dyDescent="0.25">
      <c r="AH312" s="47" t="str">
        <f t="shared" si="8"/>
        <v/>
      </c>
    </row>
    <row r="313" spans="34:34" x14ac:dyDescent="0.25">
      <c r="AH313" s="47" t="str">
        <f t="shared" si="8"/>
        <v/>
      </c>
    </row>
    <row r="314" spans="34:34" x14ac:dyDescent="0.25">
      <c r="AH314" s="47" t="str">
        <f t="shared" si="8"/>
        <v/>
      </c>
    </row>
    <row r="315" spans="34:34" x14ac:dyDescent="0.25">
      <c r="AH315" s="47" t="str">
        <f t="shared" si="8"/>
        <v/>
      </c>
    </row>
    <row r="316" spans="34:34" x14ac:dyDescent="0.25">
      <c r="AH316" s="47" t="str">
        <f t="shared" si="8"/>
        <v/>
      </c>
    </row>
    <row r="317" spans="34:34" x14ac:dyDescent="0.25">
      <c r="AH317" s="47" t="str">
        <f t="shared" si="8"/>
        <v/>
      </c>
    </row>
    <row r="318" spans="34:34" x14ac:dyDescent="0.25">
      <c r="AH318" s="47" t="str">
        <f t="shared" si="8"/>
        <v/>
      </c>
    </row>
    <row r="319" spans="34:34" x14ac:dyDescent="0.25">
      <c r="AH319" s="47" t="str">
        <f t="shared" si="8"/>
        <v/>
      </c>
    </row>
    <row r="320" spans="34:34" x14ac:dyDescent="0.25">
      <c r="AH320" s="47" t="str">
        <f t="shared" si="8"/>
        <v/>
      </c>
    </row>
    <row r="321" spans="34:34" x14ac:dyDescent="0.25">
      <c r="AH321" s="47" t="str">
        <f t="shared" si="8"/>
        <v/>
      </c>
    </row>
    <row r="322" spans="34:34" x14ac:dyDescent="0.25">
      <c r="AH322" s="47" t="str">
        <f t="shared" si="8"/>
        <v/>
      </c>
    </row>
    <row r="323" spans="34:34" x14ac:dyDescent="0.25">
      <c r="AH323" s="47" t="str">
        <f t="shared" si="8"/>
        <v/>
      </c>
    </row>
    <row r="324" spans="34:34" x14ac:dyDescent="0.25">
      <c r="AH324" s="47" t="str">
        <f t="shared" si="8"/>
        <v/>
      </c>
    </row>
    <row r="325" spans="34:34" x14ac:dyDescent="0.25">
      <c r="AH325" s="47" t="str">
        <f t="shared" si="8"/>
        <v/>
      </c>
    </row>
    <row r="326" spans="34:34" x14ac:dyDescent="0.25"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/>
      </c>
    </row>
    <row r="327" spans="34:34" x14ac:dyDescent="0.25">
      <c r="AH327" s="47" t="str">
        <f t="shared" si="9"/>
        <v/>
      </c>
    </row>
    <row r="328" spans="34:34" x14ac:dyDescent="0.25">
      <c r="AH328" s="47" t="str">
        <f t="shared" si="9"/>
        <v/>
      </c>
    </row>
    <row r="329" spans="34:34" x14ac:dyDescent="0.25">
      <c r="AH329" s="47" t="str">
        <f t="shared" si="9"/>
        <v/>
      </c>
    </row>
    <row r="330" spans="34:34" x14ac:dyDescent="0.25">
      <c r="AH330" s="47" t="str">
        <f t="shared" si="9"/>
        <v/>
      </c>
    </row>
    <row r="331" spans="34:34" x14ac:dyDescent="0.25">
      <c r="AH331" s="47" t="str">
        <f t="shared" si="9"/>
        <v/>
      </c>
    </row>
    <row r="332" spans="34:34" x14ac:dyDescent="0.25">
      <c r="AH332" s="47" t="str">
        <f t="shared" si="9"/>
        <v/>
      </c>
    </row>
    <row r="333" spans="34:34" x14ac:dyDescent="0.25">
      <c r="AH333" s="47" t="str">
        <f t="shared" si="9"/>
        <v/>
      </c>
    </row>
    <row r="334" spans="34:34" x14ac:dyDescent="0.25">
      <c r="AH334" s="47" t="str">
        <f t="shared" si="9"/>
        <v/>
      </c>
    </row>
    <row r="335" spans="34:34" x14ac:dyDescent="0.25">
      <c r="AH335" s="47" t="str">
        <f t="shared" si="9"/>
        <v/>
      </c>
    </row>
    <row r="336" spans="34:34" x14ac:dyDescent="0.25">
      <c r="AH336" s="47" t="str">
        <f t="shared" si="9"/>
        <v/>
      </c>
    </row>
    <row r="337" spans="34:34" x14ac:dyDescent="0.25">
      <c r="AH337" s="47" t="str">
        <f t="shared" si="9"/>
        <v/>
      </c>
    </row>
    <row r="338" spans="34:34" x14ac:dyDescent="0.25">
      <c r="AH338" s="47" t="str">
        <f t="shared" si="9"/>
        <v/>
      </c>
    </row>
    <row r="339" spans="34:34" x14ac:dyDescent="0.25">
      <c r="AH339" s="47" t="str">
        <f t="shared" si="9"/>
        <v/>
      </c>
    </row>
    <row r="340" spans="34:34" x14ac:dyDescent="0.25">
      <c r="AH340" s="47" t="str">
        <f t="shared" si="9"/>
        <v/>
      </c>
    </row>
    <row r="341" spans="34:34" x14ac:dyDescent="0.25">
      <c r="AH341" s="47" t="str">
        <f t="shared" si="9"/>
        <v/>
      </c>
    </row>
    <row r="342" spans="34:34" x14ac:dyDescent="0.25">
      <c r="AH342" s="47" t="str">
        <f t="shared" si="9"/>
        <v/>
      </c>
    </row>
    <row r="343" spans="34:34" x14ac:dyDescent="0.25">
      <c r="AH343" s="47" t="str">
        <f t="shared" si="9"/>
        <v/>
      </c>
    </row>
    <row r="344" spans="34:34" x14ac:dyDescent="0.25">
      <c r="AH344" s="47" t="str">
        <f t="shared" si="9"/>
        <v/>
      </c>
    </row>
    <row r="345" spans="34:34" x14ac:dyDescent="0.25">
      <c r="AH345" s="47" t="str">
        <f t="shared" si="9"/>
        <v/>
      </c>
    </row>
    <row r="346" spans="34:34" x14ac:dyDescent="0.25">
      <c r="AH346" s="47" t="str">
        <f t="shared" si="9"/>
        <v/>
      </c>
    </row>
    <row r="347" spans="34:34" x14ac:dyDescent="0.25">
      <c r="AH347" s="47" t="str">
        <f t="shared" si="9"/>
        <v/>
      </c>
    </row>
    <row r="348" spans="34:34" x14ac:dyDescent="0.25">
      <c r="AH348" s="47" t="str">
        <f t="shared" si="9"/>
        <v/>
      </c>
    </row>
    <row r="349" spans="34:34" x14ac:dyDescent="0.25">
      <c r="AH349" s="47" t="str">
        <f t="shared" si="9"/>
        <v/>
      </c>
    </row>
    <row r="350" spans="34:34" x14ac:dyDescent="0.25">
      <c r="AH350" s="47" t="str">
        <f t="shared" si="9"/>
        <v/>
      </c>
    </row>
    <row r="351" spans="34:34" x14ac:dyDescent="0.25">
      <c r="AH351" s="47" t="str">
        <f t="shared" si="9"/>
        <v/>
      </c>
    </row>
    <row r="352" spans="34:34" x14ac:dyDescent="0.25">
      <c r="AH352" s="47" t="str">
        <f t="shared" si="9"/>
        <v/>
      </c>
    </row>
    <row r="353" spans="34:34" x14ac:dyDescent="0.25">
      <c r="AH353" s="47" t="str">
        <f t="shared" si="9"/>
        <v/>
      </c>
    </row>
    <row r="354" spans="34:34" x14ac:dyDescent="0.25">
      <c r="AH354" s="47" t="str">
        <f t="shared" si="9"/>
        <v/>
      </c>
    </row>
    <row r="355" spans="34:34" x14ac:dyDescent="0.25">
      <c r="AH355" s="47" t="str">
        <f t="shared" si="9"/>
        <v/>
      </c>
    </row>
    <row r="356" spans="34:34" x14ac:dyDescent="0.25">
      <c r="AH356" s="47" t="str">
        <f t="shared" si="9"/>
        <v/>
      </c>
    </row>
    <row r="357" spans="34:34" x14ac:dyDescent="0.25">
      <c r="AH357" s="47" t="str">
        <f t="shared" si="9"/>
        <v/>
      </c>
    </row>
    <row r="358" spans="34:34" x14ac:dyDescent="0.25">
      <c r="AH358" s="47" t="str">
        <f t="shared" si="9"/>
        <v/>
      </c>
    </row>
    <row r="359" spans="34:34" x14ac:dyDescent="0.25">
      <c r="AH359" s="47" t="str">
        <f t="shared" si="9"/>
        <v/>
      </c>
    </row>
    <row r="360" spans="34:34" x14ac:dyDescent="0.25">
      <c r="AH360" s="47" t="str">
        <f t="shared" si="9"/>
        <v/>
      </c>
    </row>
    <row r="361" spans="34:34" x14ac:dyDescent="0.25">
      <c r="AH361" s="47" t="str">
        <f t="shared" si="9"/>
        <v/>
      </c>
    </row>
    <row r="362" spans="34:34" x14ac:dyDescent="0.25">
      <c r="AH362" s="47" t="str">
        <f t="shared" si="9"/>
        <v/>
      </c>
    </row>
    <row r="363" spans="34:34" x14ac:dyDescent="0.25">
      <c r="AH363" s="47" t="str">
        <f t="shared" si="9"/>
        <v/>
      </c>
    </row>
    <row r="364" spans="34:34" x14ac:dyDescent="0.25">
      <c r="AH364" s="47" t="str">
        <f t="shared" si="9"/>
        <v/>
      </c>
    </row>
    <row r="365" spans="34:34" x14ac:dyDescent="0.25">
      <c r="AH365" s="47" t="str">
        <f t="shared" si="9"/>
        <v/>
      </c>
    </row>
    <row r="366" spans="34:34" x14ac:dyDescent="0.25">
      <c r="AH366" s="47" t="str">
        <f t="shared" si="9"/>
        <v/>
      </c>
    </row>
    <row r="367" spans="34:34" x14ac:dyDescent="0.25">
      <c r="AH367" s="47" t="str">
        <f t="shared" si="9"/>
        <v/>
      </c>
    </row>
    <row r="368" spans="34:34" x14ac:dyDescent="0.25">
      <c r="AH368" s="47" t="str">
        <f t="shared" si="9"/>
        <v/>
      </c>
    </row>
    <row r="369" spans="34:34" x14ac:dyDescent="0.25">
      <c r="AH369" s="47" t="str">
        <f t="shared" si="9"/>
        <v/>
      </c>
    </row>
    <row r="370" spans="34:34" x14ac:dyDescent="0.25">
      <c r="AH370" s="47" t="str">
        <f t="shared" si="9"/>
        <v/>
      </c>
    </row>
    <row r="371" spans="34:34" x14ac:dyDescent="0.25">
      <c r="AH371" s="47" t="str">
        <f t="shared" si="9"/>
        <v/>
      </c>
    </row>
    <row r="372" spans="34:34" x14ac:dyDescent="0.25">
      <c r="AH372" s="47" t="str">
        <f t="shared" si="9"/>
        <v/>
      </c>
    </row>
    <row r="373" spans="34:34" x14ac:dyDescent="0.25">
      <c r="AH373" s="47" t="str">
        <f t="shared" si="9"/>
        <v/>
      </c>
    </row>
    <row r="374" spans="34:34" x14ac:dyDescent="0.25">
      <c r="AH374" s="47" t="str">
        <f t="shared" si="9"/>
        <v/>
      </c>
    </row>
    <row r="375" spans="34:34" x14ac:dyDescent="0.25">
      <c r="AH375" s="47" t="str">
        <f t="shared" si="9"/>
        <v/>
      </c>
    </row>
    <row r="376" spans="34:34" x14ac:dyDescent="0.25">
      <c r="AH376" s="47" t="str">
        <f t="shared" si="9"/>
        <v/>
      </c>
    </row>
    <row r="377" spans="34:34" x14ac:dyDescent="0.25">
      <c r="AH377" s="47" t="str">
        <f t="shared" si="9"/>
        <v/>
      </c>
    </row>
    <row r="378" spans="34:34" x14ac:dyDescent="0.25">
      <c r="AH378" s="47" t="str">
        <f t="shared" si="9"/>
        <v/>
      </c>
    </row>
    <row r="379" spans="34:34" x14ac:dyDescent="0.25">
      <c r="AH379" s="47" t="str">
        <f t="shared" si="9"/>
        <v/>
      </c>
    </row>
    <row r="380" spans="34:34" x14ac:dyDescent="0.25">
      <c r="AH380" s="47" t="str">
        <f t="shared" si="9"/>
        <v/>
      </c>
    </row>
    <row r="381" spans="34:34" x14ac:dyDescent="0.25">
      <c r="AH381" s="47" t="str">
        <f t="shared" si="9"/>
        <v/>
      </c>
    </row>
    <row r="382" spans="34:34" x14ac:dyDescent="0.25">
      <c r="AH382" s="47" t="str">
        <f t="shared" si="9"/>
        <v/>
      </c>
    </row>
    <row r="383" spans="34:34" x14ac:dyDescent="0.25">
      <c r="AH383" s="47" t="str">
        <f t="shared" si="9"/>
        <v/>
      </c>
    </row>
    <row r="384" spans="34:34" x14ac:dyDescent="0.25">
      <c r="AH384" s="47" t="str">
        <f t="shared" si="9"/>
        <v/>
      </c>
    </row>
    <row r="385" spans="34:34" x14ac:dyDescent="0.25">
      <c r="AH385" s="47" t="str">
        <f t="shared" si="9"/>
        <v/>
      </c>
    </row>
    <row r="386" spans="34:34" x14ac:dyDescent="0.25">
      <c r="AH386" s="47" t="str">
        <f t="shared" si="9"/>
        <v/>
      </c>
    </row>
    <row r="387" spans="34:34" x14ac:dyDescent="0.25">
      <c r="AH387" s="47" t="str">
        <f t="shared" si="9"/>
        <v/>
      </c>
    </row>
    <row r="388" spans="34:34" x14ac:dyDescent="0.25">
      <c r="AH388" s="47" t="str">
        <f t="shared" si="9"/>
        <v/>
      </c>
    </row>
    <row r="389" spans="34:34" x14ac:dyDescent="0.25">
      <c r="AH389" s="47" t="str">
        <f t="shared" si="9"/>
        <v/>
      </c>
    </row>
    <row r="390" spans="34:34" x14ac:dyDescent="0.25"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/>
      </c>
    </row>
    <row r="391" spans="34:34" x14ac:dyDescent="0.25">
      <c r="AH391" s="47" t="str">
        <f t="shared" si="10"/>
        <v/>
      </c>
    </row>
    <row r="392" spans="34:34" x14ac:dyDescent="0.25">
      <c r="AH392" s="47" t="str">
        <f t="shared" si="10"/>
        <v/>
      </c>
    </row>
    <row r="393" spans="34:34" x14ac:dyDescent="0.25">
      <c r="AH393" s="47" t="str">
        <f t="shared" si="10"/>
        <v/>
      </c>
    </row>
    <row r="394" spans="34:34" x14ac:dyDescent="0.25">
      <c r="AH394" s="47" t="str">
        <f t="shared" si="10"/>
        <v/>
      </c>
    </row>
    <row r="395" spans="34:34" x14ac:dyDescent="0.25">
      <c r="AH395" s="47" t="str">
        <f t="shared" si="10"/>
        <v/>
      </c>
    </row>
    <row r="396" spans="34:34" x14ac:dyDescent="0.25">
      <c r="AH396" s="47" t="str">
        <f t="shared" si="10"/>
        <v/>
      </c>
    </row>
    <row r="397" spans="34:34" x14ac:dyDescent="0.25">
      <c r="AH397" s="47" t="str">
        <f t="shared" si="10"/>
        <v/>
      </c>
    </row>
    <row r="398" spans="34:34" x14ac:dyDescent="0.25">
      <c r="AH398" s="47" t="str">
        <f t="shared" si="10"/>
        <v/>
      </c>
    </row>
    <row r="399" spans="34:34" x14ac:dyDescent="0.25">
      <c r="AH399" s="47" t="str">
        <f t="shared" si="10"/>
        <v/>
      </c>
    </row>
    <row r="400" spans="34:34" x14ac:dyDescent="0.25">
      <c r="AH400" s="47" t="str">
        <f t="shared" si="10"/>
        <v/>
      </c>
    </row>
    <row r="401" spans="34:34" x14ac:dyDescent="0.25">
      <c r="AH401" s="47" t="str">
        <f t="shared" si="10"/>
        <v/>
      </c>
    </row>
    <row r="402" spans="34:34" x14ac:dyDescent="0.25">
      <c r="AH402" s="47" t="str">
        <f t="shared" si="10"/>
        <v/>
      </c>
    </row>
    <row r="403" spans="34:34" x14ac:dyDescent="0.25">
      <c r="AH403" s="47" t="str">
        <f t="shared" si="10"/>
        <v/>
      </c>
    </row>
    <row r="404" spans="34:34" x14ac:dyDescent="0.25">
      <c r="AH404" s="47" t="str">
        <f t="shared" si="10"/>
        <v/>
      </c>
    </row>
    <row r="405" spans="34:34" x14ac:dyDescent="0.25">
      <c r="AH405" s="47" t="str">
        <f t="shared" si="10"/>
        <v/>
      </c>
    </row>
    <row r="406" spans="34:34" x14ac:dyDescent="0.25">
      <c r="AH406" s="47" t="str">
        <f t="shared" si="10"/>
        <v/>
      </c>
    </row>
    <row r="407" spans="34:34" x14ac:dyDescent="0.25">
      <c r="AH407" s="47" t="str">
        <f t="shared" si="10"/>
        <v/>
      </c>
    </row>
    <row r="408" spans="34:34" x14ac:dyDescent="0.25">
      <c r="AH408" s="47" t="str">
        <f t="shared" si="10"/>
        <v/>
      </c>
    </row>
    <row r="409" spans="34:34" x14ac:dyDescent="0.25">
      <c r="AH409" s="47" t="str">
        <f t="shared" si="10"/>
        <v/>
      </c>
    </row>
    <row r="410" spans="34:34" x14ac:dyDescent="0.25">
      <c r="AH410" s="47" t="str">
        <f t="shared" si="10"/>
        <v/>
      </c>
    </row>
    <row r="411" spans="34:34" x14ac:dyDescent="0.25">
      <c r="AH411" s="47" t="str">
        <f t="shared" si="10"/>
        <v/>
      </c>
    </row>
    <row r="412" spans="34:34" x14ac:dyDescent="0.25">
      <c r="AH412" s="47" t="str">
        <f t="shared" si="10"/>
        <v/>
      </c>
    </row>
    <row r="413" spans="34:34" x14ac:dyDescent="0.25">
      <c r="AH413" s="47" t="str">
        <f t="shared" si="10"/>
        <v/>
      </c>
    </row>
    <row r="414" spans="34:34" x14ac:dyDescent="0.25">
      <c r="AH414" s="47" t="str">
        <f t="shared" si="10"/>
        <v/>
      </c>
    </row>
    <row r="415" spans="34:34" x14ac:dyDescent="0.25">
      <c r="AH415" s="47" t="str">
        <f t="shared" si="10"/>
        <v/>
      </c>
    </row>
    <row r="416" spans="34:34" x14ac:dyDescent="0.25">
      <c r="AH416" s="47" t="str">
        <f t="shared" si="10"/>
        <v/>
      </c>
    </row>
    <row r="417" spans="34:34" x14ac:dyDescent="0.25">
      <c r="AH417" s="47" t="str">
        <f t="shared" si="10"/>
        <v/>
      </c>
    </row>
    <row r="418" spans="34:34" x14ac:dyDescent="0.25">
      <c r="AH418" s="47" t="str">
        <f t="shared" si="10"/>
        <v/>
      </c>
    </row>
    <row r="419" spans="34:34" x14ac:dyDescent="0.25">
      <c r="AH419" s="47" t="str">
        <f t="shared" si="10"/>
        <v/>
      </c>
    </row>
    <row r="420" spans="34:34" x14ac:dyDescent="0.25">
      <c r="AH420" s="47" t="str">
        <f t="shared" si="10"/>
        <v/>
      </c>
    </row>
    <row r="421" spans="34:34" x14ac:dyDescent="0.25">
      <c r="AH421" s="47" t="str">
        <f t="shared" si="10"/>
        <v/>
      </c>
    </row>
    <row r="422" spans="34:34" x14ac:dyDescent="0.25">
      <c r="AH422" s="47" t="str">
        <f t="shared" si="10"/>
        <v/>
      </c>
    </row>
    <row r="423" spans="34:34" x14ac:dyDescent="0.25">
      <c r="AH423" s="47" t="str">
        <f t="shared" si="10"/>
        <v/>
      </c>
    </row>
    <row r="424" spans="34:34" x14ac:dyDescent="0.25">
      <c r="AH424" s="47" t="str">
        <f t="shared" si="10"/>
        <v/>
      </c>
    </row>
    <row r="425" spans="34:34" x14ac:dyDescent="0.25">
      <c r="AH425" s="47" t="str">
        <f t="shared" si="10"/>
        <v/>
      </c>
    </row>
    <row r="426" spans="34:34" x14ac:dyDescent="0.25">
      <c r="AH426" s="47" t="str">
        <f t="shared" si="10"/>
        <v/>
      </c>
    </row>
    <row r="427" spans="34:34" x14ac:dyDescent="0.25">
      <c r="AH427" s="47" t="str">
        <f t="shared" si="10"/>
        <v/>
      </c>
    </row>
    <row r="428" spans="34:34" x14ac:dyDescent="0.25">
      <c r="AH428" s="47" t="str">
        <f t="shared" si="10"/>
        <v/>
      </c>
    </row>
    <row r="429" spans="34:34" x14ac:dyDescent="0.25">
      <c r="AH429" s="47" t="str">
        <f t="shared" si="10"/>
        <v/>
      </c>
    </row>
    <row r="430" spans="34:34" x14ac:dyDescent="0.25">
      <c r="AH430" s="47" t="str">
        <f t="shared" si="10"/>
        <v/>
      </c>
    </row>
    <row r="431" spans="34:34" x14ac:dyDescent="0.25">
      <c r="AH431" s="47" t="str">
        <f t="shared" si="10"/>
        <v/>
      </c>
    </row>
    <row r="432" spans="34:34" x14ac:dyDescent="0.25">
      <c r="AH432" s="47" t="str">
        <f t="shared" si="10"/>
        <v/>
      </c>
    </row>
    <row r="433" spans="34:34" x14ac:dyDescent="0.25">
      <c r="AH433" s="47" t="str">
        <f t="shared" si="10"/>
        <v/>
      </c>
    </row>
    <row r="434" spans="34:34" x14ac:dyDescent="0.25">
      <c r="AH434" s="47" t="str">
        <f t="shared" si="10"/>
        <v/>
      </c>
    </row>
    <row r="435" spans="34:34" x14ac:dyDescent="0.25">
      <c r="AH435" s="47" t="str">
        <f t="shared" si="10"/>
        <v/>
      </c>
    </row>
    <row r="436" spans="34:34" x14ac:dyDescent="0.25">
      <c r="AH436" s="47" t="str">
        <f t="shared" si="10"/>
        <v/>
      </c>
    </row>
    <row r="437" spans="34:34" x14ac:dyDescent="0.25">
      <c r="AH437" s="47" t="str">
        <f t="shared" si="10"/>
        <v/>
      </c>
    </row>
    <row r="438" spans="34:34" x14ac:dyDescent="0.25">
      <c r="AH438" s="47" t="str">
        <f t="shared" si="10"/>
        <v/>
      </c>
    </row>
    <row r="439" spans="34:34" x14ac:dyDescent="0.25">
      <c r="AH439" s="47" t="str">
        <f t="shared" si="10"/>
        <v/>
      </c>
    </row>
    <row r="440" spans="34:34" x14ac:dyDescent="0.25">
      <c r="AH440" s="47" t="str">
        <f t="shared" si="10"/>
        <v/>
      </c>
    </row>
    <row r="441" spans="34:34" x14ac:dyDescent="0.25">
      <c r="AH441" s="47" t="str">
        <f t="shared" si="10"/>
        <v/>
      </c>
    </row>
    <row r="442" spans="34:34" x14ac:dyDescent="0.25">
      <c r="AH442" s="47" t="str">
        <f t="shared" si="10"/>
        <v/>
      </c>
    </row>
    <row r="443" spans="34:34" x14ac:dyDescent="0.25">
      <c r="AH443" s="47" t="str">
        <f t="shared" si="10"/>
        <v/>
      </c>
    </row>
    <row r="444" spans="34:34" x14ac:dyDescent="0.25">
      <c r="AH444" s="47" t="str">
        <f t="shared" si="10"/>
        <v/>
      </c>
    </row>
    <row r="445" spans="34:34" x14ac:dyDescent="0.25">
      <c r="AH445" s="47" t="str">
        <f t="shared" si="10"/>
        <v/>
      </c>
    </row>
    <row r="446" spans="34:34" x14ac:dyDescent="0.25">
      <c r="AH446" s="47" t="str">
        <f t="shared" si="10"/>
        <v/>
      </c>
    </row>
    <row r="447" spans="34:34" x14ac:dyDescent="0.25">
      <c r="AH447" s="47" t="str">
        <f t="shared" si="10"/>
        <v/>
      </c>
    </row>
    <row r="448" spans="34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48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AN46"/>
  <sheetViews>
    <sheetView workbookViewId="0"/>
  </sheetViews>
  <sheetFormatPr defaultRowHeight="15" x14ac:dyDescent="0.25"/>
  <cols>
    <col min="1" max="1" width="9.140625" style="152" customWidth="1"/>
    <col min="2" max="2" width="7" style="152" customWidth="1"/>
    <col min="3" max="8" width="5.28515625" style="152" customWidth="1"/>
    <col min="9" max="9" width="5.5703125" style="152" customWidth="1"/>
    <col min="10" max="20" width="5.28515625" style="152" customWidth="1"/>
    <col min="21" max="21" width="9.140625" style="152"/>
    <col min="22" max="22" width="7" style="152" customWidth="1"/>
    <col min="23" max="40" width="5.28515625" style="152" customWidth="1"/>
    <col min="41" max="16384" width="9.140625" style="152"/>
  </cols>
  <sheetData>
    <row r="2" spans="2:40" x14ac:dyDescent="0.25">
      <c r="B2" s="423" t="s">
        <v>1074</v>
      </c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</row>
    <row r="3" spans="2:40" x14ac:dyDescent="0.25"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</row>
    <row r="4" spans="2:40" x14ac:dyDescent="0.25"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</row>
    <row r="5" spans="2:40" ht="15.75" thickBot="1" x14ac:dyDescent="0.3">
      <c r="B5" s="153"/>
      <c r="C5" s="153"/>
      <c r="D5" s="153"/>
      <c r="E5" s="153"/>
      <c r="F5" s="153"/>
      <c r="G5" s="153"/>
      <c r="H5" s="153"/>
      <c r="I5" s="153" t="s">
        <v>1075</v>
      </c>
      <c r="J5" s="153"/>
      <c r="K5" s="153"/>
      <c r="L5" s="153"/>
    </row>
    <row r="6" spans="2:40" ht="24" thickBot="1" x14ac:dyDescent="0.4">
      <c r="B6" s="425" t="s">
        <v>1014</v>
      </c>
      <c r="C6" s="425"/>
      <c r="D6" s="425"/>
      <c r="E6" s="425"/>
      <c r="F6" s="425"/>
      <c r="G6" s="425"/>
      <c r="I6" s="426">
        <f>'DPS Calculator'!$H$13</f>
        <v>14.054600000000002</v>
      </c>
      <c r="J6" s="154"/>
      <c r="V6" s="425" t="s">
        <v>1015</v>
      </c>
      <c r="W6" s="425"/>
      <c r="X6" s="425"/>
      <c r="Y6" s="425"/>
      <c r="Z6" s="425"/>
      <c r="AA6" s="425"/>
      <c r="AC6" s="154"/>
      <c r="AD6" s="154"/>
    </row>
    <row r="7" spans="2:40" x14ac:dyDescent="0.25">
      <c r="B7" s="155"/>
    </row>
    <row r="8" spans="2:40" x14ac:dyDescent="0.25">
      <c r="B8" s="156" t="s">
        <v>916</v>
      </c>
      <c r="C8" s="157">
        <v>0</v>
      </c>
      <c r="D8" s="158">
        <v>0.01</v>
      </c>
      <c r="E8" s="158">
        <v>0.02</v>
      </c>
      <c r="F8" s="158">
        <v>0.03</v>
      </c>
      <c r="G8" s="158">
        <v>0.04</v>
      </c>
      <c r="H8" s="158">
        <v>0.05</v>
      </c>
      <c r="I8" s="158">
        <v>0.06</v>
      </c>
      <c r="J8" s="158">
        <v>7.0000000000000007E-2</v>
      </c>
      <c r="K8" s="158">
        <v>0.08</v>
      </c>
      <c r="L8" s="158">
        <v>0.09</v>
      </c>
      <c r="M8" s="158">
        <v>0.1</v>
      </c>
      <c r="N8" s="158">
        <v>0.11</v>
      </c>
      <c r="O8" s="158">
        <v>0.12</v>
      </c>
      <c r="P8" s="158">
        <v>0.13</v>
      </c>
      <c r="Q8" s="158">
        <v>0.14000000000000001</v>
      </c>
      <c r="R8" s="158">
        <v>0.15</v>
      </c>
      <c r="S8" s="159">
        <v>0.16</v>
      </c>
      <c r="T8" s="160">
        <v>0.17</v>
      </c>
      <c r="V8" s="156" t="s">
        <v>916</v>
      </c>
      <c r="W8" s="157">
        <v>0</v>
      </c>
      <c r="X8" s="158">
        <v>0.01</v>
      </c>
      <c r="Y8" s="158">
        <v>0.02</v>
      </c>
      <c r="Z8" s="158">
        <v>0.03</v>
      </c>
      <c r="AA8" s="158">
        <v>0.04</v>
      </c>
      <c r="AB8" s="158">
        <v>0.05</v>
      </c>
      <c r="AC8" s="158">
        <v>0.06</v>
      </c>
      <c r="AD8" s="158">
        <v>7.0000000000000007E-2</v>
      </c>
      <c r="AE8" s="158">
        <v>0.08</v>
      </c>
      <c r="AF8" s="158">
        <v>0.09</v>
      </c>
      <c r="AG8" s="158">
        <v>0.1</v>
      </c>
      <c r="AH8" s="158">
        <v>0.11</v>
      </c>
      <c r="AI8" s="158">
        <v>0.12</v>
      </c>
      <c r="AJ8" s="158">
        <v>0.13</v>
      </c>
      <c r="AK8" s="158">
        <v>0.14000000000000001</v>
      </c>
      <c r="AL8" s="158">
        <v>0.15</v>
      </c>
      <c r="AM8" s="159">
        <v>0.16</v>
      </c>
      <c r="AN8" s="160">
        <v>0.17</v>
      </c>
    </row>
    <row r="9" spans="2:40" ht="15.75" thickBot="1" x14ac:dyDescent="0.3">
      <c r="B9" s="161" t="s">
        <v>917</v>
      </c>
      <c r="C9" s="162">
        <v>0.17</v>
      </c>
      <c r="D9" s="163">
        <v>0.16</v>
      </c>
      <c r="E9" s="163">
        <v>0.15</v>
      </c>
      <c r="F9" s="163">
        <v>0.14000000000000001</v>
      </c>
      <c r="G9" s="163">
        <v>0.13</v>
      </c>
      <c r="H9" s="163">
        <v>0.12</v>
      </c>
      <c r="I9" s="163">
        <v>0.11</v>
      </c>
      <c r="J9" s="163">
        <v>0.1</v>
      </c>
      <c r="K9" s="163">
        <v>0.09</v>
      </c>
      <c r="L9" s="163">
        <v>0.08</v>
      </c>
      <c r="M9" s="163">
        <v>7.0000000000000007E-2</v>
      </c>
      <c r="N9" s="163">
        <v>0.06</v>
      </c>
      <c r="O9" s="163">
        <v>0.05</v>
      </c>
      <c r="P9" s="163">
        <v>3.9999999999999897E-2</v>
      </c>
      <c r="Q9" s="163">
        <v>2.9999999999999898E-2</v>
      </c>
      <c r="R9" s="163">
        <v>1.99999999999999E-2</v>
      </c>
      <c r="S9" s="164">
        <v>9.99999999999991E-3</v>
      </c>
      <c r="T9" s="165">
        <v>0</v>
      </c>
      <c r="V9" s="161" t="s">
        <v>917</v>
      </c>
      <c r="W9" s="162">
        <v>0.17</v>
      </c>
      <c r="X9" s="163">
        <v>0.16</v>
      </c>
      <c r="Y9" s="163">
        <v>0.15</v>
      </c>
      <c r="Z9" s="163">
        <v>0.14000000000000001</v>
      </c>
      <c r="AA9" s="163">
        <v>0.13</v>
      </c>
      <c r="AB9" s="163">
        <v>0.12</v>
      </c>
      <c r="AC9" s="163">
        <v>0.11</v>
      </c>
      <c r="AD9" s="163">
        <v>0.1</v>
      </c>
      <c r="AE9" s="163">
        <v>0.09</v>
      </c>
      <c r="AF9" s="163">
        <v>0.08</v>
      </c>
      <c r="AG9" s="163">
        <v>7.0000000000000007E-2</v>
      </c>
      <c r="AH9" s="163">
        <v>0.06</v>
      </c>
      <c r="AI9" s="163">
        <v>0.05</v>
      </c>
      <c r="AJ9" s="163">
        <v>3.9999999999999897E-2</v>
      </c>
      <c r="AK9" s="163">
        <v>2.9999999999999898E-2</v>
      </c>
      <c r="AL9" s="163">
        <v>1.99999999999999E-2</v>
      </c>
      <c r="AM9" s="164">
        <v>9.99999999999991E-3</v>
      </c>
      <c r="AN9" s="165">
        <v>0</v>
      </c>
    </row>
    <row r="10" spans="2:40" x14ac:dyDescent="0.25">
      <c r="B10" s="166">
        <v>10</v>
      </c>
      <c r="C10" s="219">
        <f t="shared" ref="C10:G38" si="0">SUM($B10+($B10/3)*($I$6*0.5))/3*C$9</f>
        <v>1.894045555555556</v>
      </c>
      <c r="D10" s="172">
        <f t="shared" si="0"/>
        <v>1.7826311111111113</v>
      </c>
      <c r="E10" s="172">
        <f t="shared" si="0"/>
        <v>1.6712166666666668</v>
      </c>
      <c r="F10" s="172">
        <f t="shared" si="0"/>
        <v>1.5598022222222225</v>
      </c>
      <c r="G10" s="172">
        <f t="shared" si="0"/>
        <v>1.4483877777777781</v>
      </c>
      <c r="H10" s="172">
        <f t="shared" ref="H10:S22" si="1">SUM($B10+($B10/3)*($I$6*0.5))/3*H$9</f>
        <v>1.3369733333333333</v>
      </c>
      <c r="I10" s="172">
        <f t="shared" si="1"/>
        <v>1.2255588888888891</v>
      </c>
      <c r="J10" s="172">
        <f t="shared" si="1"/>
        <v>1.1141444444444446</v>
      </c>
      <c r="K10" s="172">
        <f t="shared" si="1"/>
        <v>1.0027300000000001</v>
      </c>
      <c r="L10" s="172">
        <f t="shared" si="1"/>
        <v>0.89131555555555564</v>
      </c>
      <c r="M10" s="172">
        <f t="shared" si="1"/>
        <v>0.77990111111111127</v>
      </c>
      <c r="N10" s="172">
        <f t="shared" si="1"/>
        <v>0.66848666666666667</v>
      </c>
      <c r="O10" s="172">
        <f t="shared" si="1"/>
        <v>0.5570722222222223</v>
      </c>
      <c r="P10" s="172">
        <f t="shared" si="1"/>
        <v>0.44565777777777665</v>
      </c>
      <c r="Q10" s="172">
        <f t="shared" si="1"/>
        <v>0.33424333333333223</v>
      </c>
      <c r="R10" s="172">
        <f t="shared" si="1"/>
        <v>0.2228288888888878</v>
      </c>
      <c r="S10" s="172">
        <f t="shared" si="1"/>
        <v>0.11141444444444346</v>
      </c>
      <c r="T10" s="169" t="s">
        <v>175</v>
      </c>
      <c r="V10" s="170">
        <v>10</v>
      </c>
      <c r="W10" s="167">
        <f>SUM(V10/1.5*W9)</f>
        <v>1.1333333333333335</v>
      </c>
      <c r="X10" s="171">
        <f>SUM(V10/1.5*X9)</f>
        <v>1.0666666666666667</v>
      </c>
      <c r="Y10" s="171">
        <f>SUM(V10/1.5*Y9)</f>
        <v>1</v>
      </c>
      <c r="Z10" s="168" t="s">
        <v>175</v>
      </c>
      <c r="AA10" s="168" t="s">
        <v>175</v>
      </c>
      <c r="AB10" s="168" t="s">
        <v>175</v>
      </c>
      <c r="AC10" s="168" t="s">
        <v>175</v>
      </c>
      <c r="AD10" s="168" t="s">
        <v>175</v>
      </c>
      <c r="AE10" s="168" t="s">
        <v>175</v>
      </c>
      <c r="AF10" s="168" t="s">
        <v>175</v>
      </c>
      <c r="AG10" s="168" t="s">
        <v>175</v>
      </c>
      <c r="AH10" s="168" t="s">
        <v>175</v>
      </c>
      <c r="AI10" s="168" t="s">
        <v>175</v>
      </c>
      <c r="AJ10" s="168" t="s">
        <v>175</v>
      </c>
      <c r="AK10" s="168" t="s">
        <v>175</v>
      </c>
      <c r="AL10" s="168" t="s">
        <v>175</v>
      </c>
      <c r="AM10" s="168" t="s">
        <v>175</v>
      </c>
      <c r="AN10" s="169" t="s">
        <v>175</v>
      </c>
    </row>
    <row r="11" spans="2:40" x14ac:dyDescent="0.25">
      <c r="B11" s="166">
        <v>20</v>
      </c>
      <c r="C11" s="167">
        <f t="shared" si="0"/>
        <v>3.788091111111112</v>
      </c>
      <c r="D11" s="172">
        <f t="shared" si="0"/>
        <v>3.5652622222222226</v>
      </c>
      <c r="E11" s="172">
        <f t="shared" ref="E11:S27" si="2">SUM($B11+($B11/3)*($I$6*0.5))/3*E$9</f>
        <v>3.3424333333333336</v>
      </c>
      <c r="F11" s="172">
        <f t="shared" si="2"/>
        <v>3.1196044444444451</v>
      </c>
      <c r="G11" s="172">
        <f t="shared" si="2"/>
        <v>2.8967755555555561</v>
      </c>
      <c r="H11" s="172">
        <f t="shared" si="1"/>
        <v>2.6739466666666667</v>
      </c>
      <c r="I11" s="172">
        <f t="shared" si="1"/>
        <v>2.4511177777777782</v>
      </c>
      <c r="J11" s="172">
        <f t="shared" si="1"/>
        <v>2.2282888888888892</v>
      </c>
      <c r="K11" s="172">
        <f t="shared" si="1"/>
        <v>2.0054600000000002</v>
      </c>
      <c r="L11" s="172">
        <f t="shared" si="1"/>
        <v>1.7826311111111113</v>
      </c>
      <c r="M11" s="172">
        <f t="shared" si="1"/>
        <v>1.5598022222222225</v>
      </c>
      <c r="N11" s="172">
        <f t="shared" si="1"/>
        <v>1.3369733333333333</v>
      </c>
      <c r="O11" s="172">
        <f t="shared" si="1"/>
        <v>1.1141444444444446</v>
      </c>
      <c r="P11" s="172">
        <f t="shared" si="1"/>
        <v>0.89131555555555331</v>
      </c>
      <c r="Q11" s="172">
        <f t="shared" si="1"/>
        <v>0.66848666666666445</v>
      </c>
      <c r="R11" s="172">
        <f t="shared" si="1"/>
        <v>0.4456577777777756</v>
      </c>
      <c r="S11" s="172">
        <f t="shared" si="1"/>
        <v>0.22282888888888691</v>
      </c>
      <c r="T11" s="169" t="s">
        <v>175</v>
      </c>
      <c r="V11" s="170">
        <v>20</v>
      </c>
      <c r="W11" s="167">
        <f>SUM(V11/1.5*W9)</f>
        <v>2.2666666666666671</v>
      </c>
      <c r="X11" s="171">
        <f>SUM(V11/1.5*X9)</f>
        <v>2.1333333333333333</v>
      </c>
      <c r="Y11" s="171">
        <f>SUM(V11/1.5*Y9)</f>
        <v>2</v>
      </c>
      <c r="Z11" s="171">
        <f>SUM(V11/1.5*Z9)</f>
        <v>1.8666666666666669</v>
      </c>
      <c r="AA11" s="171">
        <f>SUM(V11/1.5*AA9)</f>
        <v>1.7333333333333334</v>
      </c>
      <c r="AB11" s="171">
        <f>SUM(V11/1.5*AB9)</f>
        <v>1.6</v>
      </c>
      <c r="AC11" s="171">
        <f>SUM(V11/1.5*AC9)</f>
        <v>1.4666666666666668</v>
      </c>
      <c r="AD11" s="171">
        <f>SUM(V11/1.5*AD9)</f>
        <v>1.3333333333333335</v>
      </c>
      <c r="AE11" s="171">
        <f>SUM(V11/1.5*AE9)</f>
        <v>1.2</v>
      </c>
      <c r="AF11" s="171">
        <f>SUM(V11/1.5*AF9)</f>
        <v>1.0666666666666667</v>
      </c>
      <c r="AG11" s="171">
        <f>SUM(V11/1.5*AG9)</f>
        <v>0.93333333333333346</v>
      </c>
      <c r="AH11" s="168" t="s">
        <v>175</v>
      </c>
      <c r="AI11" s="168" t="s">
        <v>175</v>
      </c>
      <c r="AJ11" s="168" t="s">
        <v>175</v>
      </c>
      <c r="AK11" s="168" t="s">
        <v>175</v>
      </c>
      <c r="AL11" s="168" t="s">
        <v>175</v>
      </c>
      <c r="AM11" s="168" t="s">
        <v>175</v>
      </c>
      <c r="AN11" s="169" t="s">
        <v>175</v>
      </c>
    </row>
    <row r="12" spans="2:40" x14ac:dyDescent="0.25">
      <c r="B12" s="166">
        <v>30</v>
      </c>
      <c r="C12" s="167">
        <f t="shared" si="0"/>
        <v>5.6821366666666675</v>
      </c>
      <c r="D12" s="172">
        <f t="shared" si="0"/>
        <v>5.3478933333333343</v>
      </c>
      <c r="E12" s="172">
        <f t="shared" si="2"/>
        <v>5.0136500000000002</v>
      </c>
      <c r="F12" s="172">
        <f t="shared" si="2"/>
        <v>4.6794066666666678</v>
      </c>
      <c r="G12" s="172">
        <f t="shared" si="2"/>
        <v>4.3451633333333337</v>
      </c>
      <c r="H12" s="172">
        <f t="shared" si="2"/>
        <v>4.0109200000000005</v>
      </c>
      <c r="I12" s="172">
        <f t="shared" si="2"/>
        <v>3.6766766666666673</v>
      </c>
      <c r="J12" s="172">
        <f t="shared" si="2"/>
        <v>3.342433333333334</v>
      </c>
      <c r="K12" s="172">
        <f t="shared" si="2"/>
        <v>3.0081900000000004</v>
      </c>
      <c r="L12" s="172">
        <f t="shared" si="1"/>
        <v>2.6739466666666671</v>
      </c>
      <c r="M12" s="172">
        <f t="shared" si="1"/>
        <v>2.3397033333333339</v>
      </c>
      <c r="N12" s="172">
        <f t="shared" si="1"/>
        <v>2.0054600000000002</v>
      </c>
      <c r="O12" s="172">
        <f t="shared" si="1"/>
        <v>1.671216666666667</v>
      </c>
      <c r="P12" s="172">
        <f t="shared" si="1"/>
        <v>1.33697333333333</v>
      </c>
      <c r="Q12" s="172">
        <f t="shared" si="1"/>
        <v>1.0027299999999968</v>
      </c>
      <c r="R12" s="172">
        <f t="shared" si="1"/>
        <v>0.66848666666666334</v>
      </c>
      <c r="S12" s="172">
        <f t="shared" si="1"/>
        <v>0.33424333333333034</v>
      </c>
      <c r="T12" s="169" t="s">
        <v>175</v>
      </c>
      <c r="V12" s="170">
        <v>30</v>
      </c>
      <c r="W12" s="167">
        <f>SUM(V12/1.5*W9)</f>
        <v>3.4000000000000004</v>
      </c>
      <c r="X12" s="171">
        <f>SUM(V12/1.5*X9)</f>
        <v>3.2</v>
      </c>
      <c r="Y12" s="171">
        <f>SUM(V12/1.5*Y9)</f>
        <v>3</v>
      </c>
      <c r="Z12" s="171">
        <f>SUM(V12/1.5*Z9)</f>
        <v>2.8000000000000003</v>
      </c>
      <c r="AA12" s="171">
        <f>SUM(V12/1.5*AA9)</f>
        <v>2.6</v>
      </c>
      <c r="AB12" s="171">
        <f>SUM(V12/1.5*AB9)</f>
        <v>2.4</v>
      </c>
      <c r="AC12" s="171">
        <f>SUM(V12/1.5*AC9)</f>
        <v>2.2000000000000002</v>
      </c>
      <c r="AD12" s="171">
        <f>SUM(V12/1.5*AD9)</f>
        <v>2</v>
      </c>
      <c r="AE12" s="171">
        <f>SUM(V12/1.5*AE9)</f>
        <v>1.7999999999999998</v>
      </c>
      <c r="AF12" s="171">
        <f>SUM(V12/1.5*AF9)</f>
        <v>1.6</v>
      </c>
      <c r="AG12" s="171">
        <f>SUM(V12/1.5*AG9)</f>
        <v>1.4000000000000001</v>
      </c>
      <c r="AH12" s="171">
        <f>SUM(V12/1.5*AH9)</f>
        <v>1.2</v>
      </c>
      <c r="AI12" s="171">
        <f>SUM(V12/1.5*AI9)</f>
        <v>1</v>
      </c>
      <c r="AJ12" s="168" t="s">
        <v>175</v>
      </c>
      <c r="AK12" s="168" t="s">
        <v>175</v>
      </c>
      <c r="AL12" s="168" t="s">
        <v>175</v>
      </c>
      <c r="AM12" s="168" t="s">
        <v>175</v>
      </c>
      <c r="AN12" s="169" t="s">
        <v>175</v>
      </c>
    </row>
    <row r="13" spans="2:40" x14ac:dyDescent="0.25">
      <c r="B13" s="166">
        <v>40</v>
      </c>
      <c r="C13" s="167">
        <f t="shared" si="0"/>
        <v>7.5761822222222239</v>
      </c>
      <c r="D13" s="172">
        <f t="shared" si="0"/>
        <v>7.1305244444444451</v>
      </c>
      <c r="E13" s="172">
        <f t="shared" si="2"/>
        <v>6.6848666666666672</v>
      </c>
      <c r="F13" s="172">
        <f t="shared" si="2"/>
        <v>6.2392088888888901</v>
      </c>
      <c r="G13" s="172">
        <f t="shared" si="2"/>
        <v>5.7935511111111122</v>
      </c>
      <c r="H13" s="172">
        <f t="shared" si="2"/>
        <v>5.3478933333333334</v>
      </c>
      <c r="I13" s="172">
        <f t="shared" si="2"/>
        <v>4.9022355555555563</v>
      </c>
      <c r="J13" s="172">
        <f t="shared" si="2"/>
        <v>4.4565777777777784</v>
      </c>
      <c r="K13" s="172">
        <f t="shared" si="2"/>
        <v>4.0109200000000005</v>
      </c>
      <c r="L13" s="172">
        <f t="shared" si="2"/>
        <v>3.5652622222222226</v>
      </c>
      <c r="M13" s="172">
        <f t="shared" si="2"/>
        <v>3.1196044444444451</v>
      </c>
      <c r="N13" s="172">
        <f t="shared" si="1"/>
        <v>2.6739466666666667</v>
      </c>
      <c r="O13" s="172">
        <f t="shared" si="1"/>
        <v>2.2282888888888892</v>
      </c>
      <c r="P13" s="172">
        <f t="shared" si="1"/>
        <v>1.7826311111111066</v>
      </c>
      <c r="Q13" s="172">
        <f t="shared" si="1"/>
        <v>1.3369733333333289</v>
      </c>
      <c r="R13" s="172">
        <f t="shared" si="1"/>
        <v>0.8913155555555512</v>
      </c>
      <c r="S13" s="172">
        <f t="shared" si="1"/>
        <v>0.44565777777777382</v>
      </c>
      <c r="T13" s="169" t="s">
        <v>175</v>
      </c>
      <c r="V13" s="170">
        <v>40</v>
      </c>
      <c r="W13" s="167">
        <f>SUM(V13/1.5*W9)</f>
        <v>4.5333333333333341</v>
      </c>
      <c r="X13" s="171">
        <f>SUM(V13/1.5*X9)</f>
        <v>4.2666666666666666</v>
      </c>
      <c r="Y13" s="171">
        <f>SUM(V13/1.5*Y9)</f>
        <v>4</v>
      </c>
      <c r="Z13" s="171">
        <f>SUM(V13/1.5*Z9)</f>
        <v>3.7333333333333338</v>
      </c>
      <c r="AA13" s="171">
        <f>SUM(V13/1.5*AA9)</f>
        <v>3.4666666666666668</v>
      </c>
      <c r="AB13" s="171">
        <f>SUM(V13/1.5*AB9)</f>
        <v>3.2</v>
      </c>
      <c r="AC13" s="171">
        <f>SUM(V13/1.5*AC9)</f>
        <v>2.9333333333333336</v>
      </c>
      <c r="AD13" s="171">
        <f>SUM(V13/1.5*AD9)</f>
        <v>2.666666666666667</v>
      </c>
      <c r="AE13" s="171">
        <f>SUM(V13/1.5*AE9)</f>
        <v>2.4</v>
      </c>
      <c r="AF13" s="171">
        <f>SUM(V13/1.5*AF9)</f>
        <v>2.1333333333333333</v>
      </c>
      <c r="AG13" s="171">
        <f>SUM(V13/1.5*AG9)</f>
        <v>1.8666666666666669</v>
      </c>
      <c r="AH13" s="171">
        <f>SUM(V13/1.5*AH9)</f>
        <v>1.6</v>
      </c>
      <c r="AI13" s="171">
        <f>SUM(V13/1.5*AI9)</f>
        <v>1.3333333333333335</v>
      </c>
      <c r="AJ13" s="171">
        <f>SUM(V13/1.5*AJ9)</f>
        <v>1.066666666666664</v>
      </c>
      <c r="AK13" s="171">
        <f>SUM(V13/1.5*AK9)</f>
        <v>0.79999999999999727</v>
      </c>
      <c r="AL13" s="168" t="s">
        <v>175</v>
      </c>
      <c r="AM13" s="168" t="s">
        <v>175</v>
      </c>
      <c r="AN13" s="169" t="s">
        <v>175</v>
      </c>
    </row>
    <row r="14" spans="2:40" x14ac:dyDescent="0.25">
      <c r="B14" s="166">
        <v>50</v>
      </c>
      <c r="C14" s="167">
        <f t="shared" si="0"/>
        <v>9.4702277777777812</v>
      </c>
      <c r="D14" s="172">
        <f t="shared" si="0"/>
        <v>8.9131555555555586</v>
      </c>
      <c r="E14" s="172">
        <f t="shared" si="2"/>
        <v>8.3560833333333342</v>
      </c>
      <c r="F14" s="172">
        <f t="shared" si="2"/>
        <v>7.7990111111111133</v>
      </c>
      <c r="G14" s="172">
        <f t="shared" si="2"/>
        <v>7.2419388888888907</v>
      </c>
      <c r="H14" s="172">
        <f t="shared" si="2"/>
        <v>6.6848666666666681</v>
      </c>
      <c r="I14" s="172">
        <f t="shared" si="2"/>
        <v>6.1277944444444463</v>
      </c>
      <c r="J14" s="172">
        <f t="shared" si="2"/>
        <v>5.5707222222222237</v>
      </c>
      <c r="K14" s="172">
        <f t="shared" si="2"/>
        <v>5.0136500000000011</v>
      </c>
      <c r="L14" s="172">
        <f t="shared" si="2"/>
        <v>4.4565777777777793</v>
      </c>
      <c r="M14" s="172">
        <f t="shared" si="2"/>
        <v>3.8995055555555567</v>
      </c>
      <c r="N14" s="172">
        <f t="shared" si="2"/>
        <v>3.342433333333334</v>
      </c>
      <c r="O14" s="172">
        <f t="shared" si="2"/>
        <v>2.7853611111111118</v>
      </c>
      <c r="P14" s="172">
        <f t="shared" si="1"/>
        <v>2.2282888888888834</v>
      </c>
      <c r="Q14" s="172">
        <f t="shared" si="1"/>
        <v>1.6712166666666615</v>
      </c>
      <c r="R14" s="172">
        <f t="shared" si="1"/>
        <v>1.1141444444444391</v>
      </c>
      <c r="S14" s="172">
        <f t="shared" si="1"/>
        <v>0.55707222222221731</v>
      </c>
      <c r="T14" s="169" t="s">
        <v>175</v>
      </c>
      <c r="V14" s="170">
        <v>50</v>
      </c>
      <c r="W14" s="167">
        <f>SUM(V14/1.5*W9)</f>
        <v>5.6666666666666679</v>
      </c>
      <c r="X14" s="171">
        <f>SUM(V14/1.5*X9)</f>
        <v>5.3333333333333339</v>
      </c>
      <c r="Y14" s="171">
        <f>SUM(V14/1.5*Y9)</f>
        <v>5</v>
      </c>
      <c r="Z14" s="171">
        <f>SUM(V14/1.5*Z9)</f>
        <v>4.6666666666666679</v>
      </c>
      <c r="AA14" s="171">
        <f>SUM(V14/1.5*AA9)</f>
        <v>4.3333333333333339</v>
      </c>
      <c r="AB14" s="171">
        <f>SUM(V14/1.5*AB9)</f>
        <v>4</v>
      </c>
      <c r="AC14" s="171">
        <f>SUM(V14/1.5*AC9)</f>
        <v>3.666666666666667</v>
      </c>
      <c r="AD14" s="171">
        <f>SUM(V14/1.5*AD9)</f>
        <v>3.3333333333333339</v>
      </c>
      <c r="AE14" s="171">
        <f>SUM(V14/1.5*AE9)</f>
        <v>3</v>
      </c>
      <c r="AF14" s="171">
        <f>SUM(V14/1.5*AF9)</f>
        <v>2.666666666666667</v>
      </c>
      <c r="AG14" s="171">
        <f>SUM(V14/1.5*AG9)</f>
        <v>2.3333333333333339</v>
      </c>
      <c r="AH14" s="171">
        <f>SUM(V14/1.5*AH9)</f>
        <v>2</v>
      </c>
      <c r="AI14" s="171">
        <f>SUM(V14/1.5*AI9)</f>
        <v>1.666666666666667</v>
      </c>
      <c r="AJ14" s="171">
        <f>SUM(V14/1.5*AJ9)</f>
        <v>1.3333333333333299</v>
      </c>
      <c r="AK14" s="171">
        <f>SUM(V14/1.5*AK9)</f>
        <v>0.99999999999999667</v>
      </c>
      <c r="AL14" s="168" t="s">
        <v>175</v>
      </c>
      <c r="AM14" s="168" t="s">
        <v>175</v>
      </c>
      <c r="AN14" s="169" t="s">
        <v>175</v>
      </c>
    </row>
    <row r="15" spans="2:40" x14ac:dyDescent="0.25">
      <c r="B15" s="173">
        <v>60</v>
      </c>
      <c r="C15" s="174">
        <f t="shared" si="0"/>
        <v>11.364273333333335</v>
      </c>
      <c r="D15" s="175">
        <f t="shared" si="0"/>
        <v>10.695786666666669</v>
      </c>
      <c r="E15" s="175">
        <f t="shared" si="2"/>
        <v>10.0273</v>
      </c>
      <c r="F15" s="175">
        <f t="shared" si="2"/>
        <v>9.3588133333333356</v>
      </c>
      <c r="G15" s="175">
        <f t="shared" si="2"/>
        <v>8.6903266666666674</v>
      </c>
      <c r="H15" s="175">
        <f t="shared" si="2"/>
        <v>8.021840000000001</v>
      </c>
      <c r="I15" s="175">
        <f t="shared" si="2"/>
        <v>7.3533533333333345</v>
      </c>
      <c r="J15" s="175">
        <f t="shared" si="2"/>
        <v>6.6848666666666681</v>
      </c>
      <c r="K15" s="175">
        <f t="shared" si="2"/>
        <v>6.0163800000000007</v>
      </c>
      <c r="L15" s="175">
        <f t="shared" si="2"/>
        <v>5.3478933333333343</v>
      </c>
      <c r="M15" s="175">
        <f t="shared" si="2"/>
        <v>4.6794066666666678</v>
      </c>
      <c r="N15" s="175">
        <f t="shared" si="2"/>
        <v>4.0109200000000005</v>
      </c>
      <c r="O15" s="175">
        <f t="shared" si="2"/>
        <v>3.342433333333334</v>
      </c>
      <c r="P15" s="175">
        <f t="shared" si="2"/>
        <v>2.67394666666666</v>
      </c>
      <c r="Q15" s="175">
        <f t="shared" si="1"/>
        <v>2.0054599999999936</v>
      </c>
      <c r="R15" s="175">
        <f t="shared" si="1"/>
        <v>1.3369733333333267</v>
      </c>
      <c r="S15" s="175">
        <f t="shared" si="1"/>
        <v>0.66848666666666068</v>
      </c>
      <c r="T15" s="177" t="s">
        <v>175</v>
      </c>
      <c r="V15" s="178">
        <v>60</v>
      </c>
      <c r="W15" s="174">
        <f>SUM(V15/1.5*W9)</f>
        <v>6.8000000000000007</v>
      </c>
      <c r="X15" s="175">
        <f>SUM(V15/1.5*X9)</f>
        <v>6.4</v>
      </c>
      <c r="Y15" s="175">
        <f>SUM(V15/1.5*Y9)</f>
        <v>6</v>
      </c>
      <c r="Z15" s="175">
        <f>SUM(V15/1.5*Z9)</f>
        <v>5.6000000000000005</v>
      </c>
      <c r="AA15" s="175">
        <f>SUM(V15/1.5*AA9)</f>
        <v>5.2</v>
      </c>
      <c r="AB15" s="175">
        <f>SUM(V15/1.5*AB9)</f>
        <v>4.8</v>
      </c>
      <c r="AC15" s="175">
        <f>SUM(V15/1.5*AC9)</f>
        <v>4.4000000000000004</v>
      </c>
      <c r="AD15" s="175">
        <f>SUM(V15/1.5*AD9)</f>
        <v>4</v>
      </c>
      <c r="AE15" s="175">
        <f>SUM(V15/1.5*AE9)</f>
        <v>3.5999999999999996</v>
      </c>
      <c r="AF15" s="175">
        <f>SUM(V15/1.5*AF9)</f>
        <v>3.2</v>
      </c>
      <c r="AG15" s="175">
        <f>SUM(V15/1.5*AG9)</f>
        <v>2.8000000000000003</v>
      </c>
      <c r="AH15" s="175">
        <f>SUM(V15/1.5*AH9)</f>
        <v>2.4</v>
      </c>
      <c r="AI15" s="175">
        <f>SUM(V15/1.5*AI9)</f>
        <v>2</v>
      </c>
      <c r="AJ15" s="175">
        <f>SUM(V15/1.5*AJ9)</f>
        <v>1.5999999999999959</v>
      </c>
      <c r="AK15" s="175">
        <f>SUM(V15/1.5*AK9)</f>
        <v>1.199999999999996</v>
      </c>
      <c r="AL15" s="175">
        <f>SUM(V15/1.5*AL9)</f>
        <v>0.79999999999999605</v>
      </c>
      <c r="AM15" s="176" t="s">
        <v>175</v>
      </c>
      <c r="AN15" s="177" t="s">
        <v>175</v>
      </c>
    </row>
    <row r="16" spans="2:40" x14ac:dyDescent="0.25">
      <c r="B16" s="166">
        <v>70</v>
      </c>
      <c r="C16" s="167">
        <f t="shared" si="0"/>
        <v>13.258318888888891</v>
      </c>
      <c r="D16" s="172">
        <f t="shared" si="0"/>
        <v>12.478417777777778</v>
      </c>
      <c r="E16" s="172">
        <f t="shared" si="2"/>
        <v>11.698516666666668</v>
      </c>
      <c r="F16" s="172">
        <f t="shared" si="2"/>
        <v>10.918615555555558</v>
      </c>
      <c r="G16" s="172">
        <f t="shared" si="2"/>
        <v>10.138714444444446</v>
      </c>
      <c r="H16" s="172">
        <f t="shared" si="2"/>
        <v>9.3588133333333339</v>
      </c>
      <c r="I16" s="172">
        <f t="shared" si="2"/>
        <v>8.5789122222222236</v>
      </c>
      <c r="J16" s="172">
        <f t="shared" si="2"/>
        <v>7.7990111111111124</v>
      </c>
      <c r="K16" s="172">
        <f t="shared" si="2"/>
        <v>7.0191100000000004</v>
      </c>
      <c r="L16" s="172">
        <f t="shared" si="2"/>
        <v>6.2392088888888892</v>
      </c>
      <c r="M16" s="172">
        <f t="shared" si="2"/>
        <v>5.459307777777779</v>
      </c>
      <c r="N16" s="172">
        <f t="shared" si="2"/>
        <v>4.6794066666666669</v>
      </c>
      <c r="O16" s="172">
        <f t="shared" si="2"/>
        <v>3.8995055555555562</v>
      </c>
      <c r="P16" s="172">
        <f t="shared" ref="P16:P22" si="3">SUM($B16+($B16/3)*($I$6*0.5))/3*P$9</f>
        <v>3.1196044444444366</v>
      </c>
      <c r="Q16" s="172">
        <f t="shared" si="1"/>
        <v>2.3397033333333255</v>
      </c>
      <c r="R16" s="172">
        <f t="shared" si="1"/>
        <v>1.5598022222222145</v>
      </c>
      <c r="S16" s="172">
        <f t="shared" si="1"/>
        <v>0.77990111111110416</v>
      </c>
      <c r="T16" s="169" t="s">
        <v>175</v>
      </c>
      <c r="V16" s="170">
        <v>70</v>
      </c>
      <c r="W16" s="167">
        <f>SUM(V16/1.5*W9)</f>
        <v>7.9333333333333336</v>
      </c>
      <c r="X16" s="171">
        <f>SUM(V16/1.5*X9)</f>
        <v>7.4666666666666668</v>
      </c>
      <c r="Y16" s="171">
        <f>SUM(V16/1.5*Y9)</f>
        <v>6.9999999999999991</v>
      </c>
      <c r="Z16" s="171">
        <f>SUM(V16/1.5*Z9)</f>
        <v>6.5333333333333332</v>
      </c>
      <c r="AA16" s="171">
        <f>SUM(V16/1.5*AA9)</f>
        <v>6.0666666666666664</v>
      </c>
      <c r="AB16" s="171">
        <f>SUM(V16/1.5*AB9)</f>
        <v>5.6</v>
      </c>
      <c r="AC16" s="171">
        <f>SUM(V16/1.5*AC9)</f>
        <v>5.1333333333333329</v>
      </c>
      <c r="AD16" s="171">
        <f>SUM(V16/1.5*AD9)</f>
        <v>4.666666666666667</v>
      </c>
      <c r="AE16" s="171">
        <f>SUM(V16/1.5*AE9)</f>
        <v>4.1999999999999993</v>
      </c>
      <c r="AF16" s="171">
        <f>SUM(V16/1.5*AF9)</f>
        <v>3.7333333333333334</v>
      </c>
      <c r="AG16" s="171">
        <f>SUM(V16/1.5*AG9)</f>
        <v>3.2666666666666666</v>
      </c>
      <c r="AH16" s="171">
        <f>SUM(V16/1.5*AH9)</f>
        <v>2.8</v>
      </c>
      <c r="AI16" s="171">
        <f>SUM(V16/1.5*AI9)</f>
        <v>2.3333333333333335</v>
      </c>
      <c r="AJ16" s="171">
        <f>SUM(V16/1.5*AJ9)</f>
        <v>1.8666666666666618</v>
      </c>
      <c r="AK16" s="171">
        <f>SUM(V16/1.5*AK9)</f>
        <v>1.3999999999999952</v>
      </c>
      <c r="AL16" s="171">
        <f>SUM(V16/1.5*AL9)</f>
        <v>0.93333333333332857</v>
      </c>
      <c r="AM16" s="168" t="s">
        <v>175</v>
      </c>
      <c r="AN16" s="169" t="s">
        <v>175</v>
      </c>
    </row>
    <row r="17" spans="2:40" x14ac:dyDescent="0.25">
      <c r="B17" s="166">
        <v>80</v>
      </c>
      <c r="C17" s="167">
        <f t="shared" si="0"/>
        <v>15.152364444444448</v>
      </c>
      <c r="D17" s="172">
        <f t="shared" si="0"/>
        <v>14.26104888888889</v>
      </c>
      <c r="E17" s="172">
        <f t="shared" si="2"/>
        <v>13.369733333333334</v>
      </c>
      <c r="F17" s="172">
        <f t="shared" si="2"/>
        <v>12.47841777777778</v>
      </c>
      <c r="G17" s="172">
        <f t="shared" si="2"/>
        <v>11.587102222222224</v>
      </c>
      <c r="H17" s="172">
        <f t="shared" si="2"/>
        <v>10.695786666666667</v>
      </c>
      <c r="I17" s="172">
        <f t="shared" si="2"/>
        <v>9.8044711111111127</v>
      </c>
      <c r="J17" s="172">
        <f t="shared" si="2"/>
        <v>8.9131555555555568</v>
      </c>
      <c r="K17" s="172">
        <f t="shared" si="2"/>
        <v>8.021840000000001</v>
      </c>
      <c r="L17" s="172">
        <f t="shared" si="2"/>
        <v>7.1305244444444451</v>
      </c>
      <c r="M17" s="172">
        <f t="shared" si="2"/>
        <v>6.2392088888888901</v>
      </c>
      <c r="N17" s="172">
        <f t="shared" si="2"/>
        <v>5.3478933333333334</v>
      </c>
      <c r="O17" s="172">
        <f t="shared" si="2"/>
        <v>4.4565777777777784</v>
      </c>
      <c r="P17" s="172">
        <f t="shared" si="3"/>
        <v>3.5652622222222132</v>
      </c>
      <c r="Q17" s="172">
        <f t="shared" si="1"/>
        <v>2.6739466666666578</v>
      </c>
      <c r="R17" s="172">
        <f t="shared" si="1"/>
        <v>1.7826311111111024</v>
      </c>
      <c r="S17" s="172">
        <f t="shared" si="1"/>
        <v>0.89131555555554765</v>
      </c>
      <c r="T17" s="169" t="s">
        <v>175</v>
      </c>
      <c r="V17" s="170">
        <v>80</v>
      </c>
      <c r="W17" s="167">
        <f>SUM(V17/1.5*W9)</f>
        <v>9.0666666666666682</v>
      </c>
      <c r="X17" s="171">
        <f>SUM(V17/1.5*X9)</f>
        <v>8.5333333333333332</v>
      </c>
      <c r="Y17" s="171">
        <f>SUM(V17/1.5*Y9)</f>
        <v>8</v>
      </c>
      <c r="Z17" s="171">
        <f>SUM(V17/1.5*Z9)</f>
        <v>7.4666666666666677</v>
      </c>
      <c r="AA17" s="171">
        <f>SUM(V17/1.5*AA9)</f>
        <v>6.9333333333333336</v>
      </c>
      <c r="AB17" s="171">
        <f>SUM(V17/1.5*AB9)</f>
        <v>6.4</v>
      </c>
      <c r="AC17" s="171">
        <f>SUM(V17/1.5*AC9)</f>
        <v>5.8666666666666671</v>
      </c>
      <c r="AD17" s="171">
        <f>SUM(V17/1.5*AD9)</f>
        <v>5.3333333333333339</v>
      </c>
      <c r="AE17" s="171">
        <f>SUM(V17/1.5*AE9)</f>
        <v>4.8</v>
      </c>
      <c r="AF17" s="171">
        <f>SUM(V17/1.5*AF9)</f>
        <v>4.2666666666666666</v>
      </c>
      <c r="AG17" s="171">
        <f>SUM(V17/1.5*AG9)</f>
        <v>3.7333333333333338</v>
      </c>
      <c r="AH17" s="171">
        <f>SUM(V17/1.5*AH9)</f>
        <v>3.2</v>
      </c>
      <c r="AI17" s="171">
        <f>SUM(V17/1.5*AI9)</f>
        <v>2.666666666666667</v>
      </c>
      <c r="AJ17" s="171">
        <f>SUM(V17/1.5*AJ9)</f>
        <v>2.133333333333328</v>
      </c>
      <c r="AK17" s="171">
        <f>SUM(V17/1.5*AK9)</f>
        <v>1.5999999999999945</v>
      </c>
      <c r="AL17" s="171">
        <f>SUM(V17/1.5*AL9)</f>
        <v>1.0666666666666613</v>
      </c>
      <c r="AM17" s="171">
        <f>SUM(V17/1.5*AM9)</f>
        <v>0.53333333333332855</v>
      </c>
      <c r="AN17" s="169" t="s">
        <v>175</v>
      </c>
    </row>
    <row r="18" spans="2:40" x14ac:dyDescent="0.25">
      <c r="B18" s="166">
        <v>90</v>
      </c>
      <c r="C18" s="167">
        <f t="shared" si="0"/>
        <v>17.046410000000005</v>
      </c>
      <c r="D18" s="172">
        <f t="shared" si="0"/>
        <v>16.043680000000005</v>
      </c>
      <c r="E18" s="172">
        <f t="shared" si="2"/>
        <v>15.040950000000002</v>
      </c>
      <c r="F18" s="172">
        <f t="shared" si="2"/>
        <v>14.038220000000004</v>
      </c>
      <c r="G18" s="172">
        <f t="shared" si="2"/>
        <v>13.035490000000003</v>
      </c>
      <c r="H18" s="172">
        <f t="shared" si="2"/>
        <v>12.032760000000003</v>
      </c>
      <c r="I18" s="172">
        <f t="shared" si="2"/>
        <v>11.030030000000004</v>
      </c>
      <c r="J18" s="172">
        <f t="shared" si="2"/>
        <v>10.027300000000004</v>
      </c>
      <c r="K18" s="172">
        <f t="shared" si="2"/>
        <v>9.0245700000000024</v>
      </c>
      <c r="L18" s="172">
        <f t="shared" si="2"/>
        <v>8.0218400000000027</v>
      </c>
      <c r="M18" s="172">
        <f t="shared" si="2"/>
        <v>7.0191100000000022</v>
      </c>
      <c r="N18" s="172">
        <f t="shared" si="2"/>
        <v>6.0163800000000016</v>
      </c>
      <c r="O18" s="172">
        <f t="shared" si="2"/>
        <v>5.0136500000000019</v>
      </c>
      <c r="P18" s="172">
        <f t="shared" si="3"/>
        <v>4.0109199999999907</v>
      </c>
      <c r="Q18" s="172">
        <f t="shared" si="1"/>
        <v>3.0081899999999906</v>
      </c>
      <c r="R18" s="172">
        <f t="shared" si="1"/>
        <v>2.0054599999999905</v>
      </c>
      <c r="S18" s="172">
        <f t="shared" si="1"/>
        <v>1.0027299999999912</v>
      </c>
      <c r="T18" s="169" t="s">
        <v>175</v>
      </c>
      <c r="V18" s="170">
        <v>90</v>
      </c>
      <c r="W18" s="167">
        <f>SUM(V18/1.5*W9)</f>
        <v>10.200000000000001</v>
      </c>
      <c r="X18" s="171">
        <f>SUM(V18/1.5*X9)</f>
        <v>9.6</v>
      </c>
      <c r="Y18" s="171">
        <f>SUM(V18/1.5*Y9)</f>
        <v>9</v>
      </c>
      <c r="Z18" s="171">
        <f>SUM(V18/1.5*Z9)</f>
        <v>8.4</v>
      </c>
      <c r="AA18" s="171">
        <f>SUM(V18/1.5*AA9)</f>
        <v>7.8000000000000007</v>
      </c>
      <c r="AB18" s="171">
        <f>SUM(V18/1.5*AB9)</f>
        <v>7.1999999999999993</v>
      </c>
      <c r="AC18" s="171">
        <f>SUM(V18/1.5*AC9)</f>
        <v>6.6</v>
      </c>
      <c r="AD18" s="171">
        <f>SUM(V18/1.5*AD9)</f>
        <v>6</v>
      </c>
      <c r="AE18" s="171">
        <f>SUM(V18/1.5*AE9)</f>
        <v>5.3999999999999995</v>
      </c>
      <c r="AF18" s="171">
        <f>SUM(V18/1.5*AF9)</f>
        <v>4.8</v>
      </c>
      <c r="AG18" s="171">
        <f>SUM(V18/1.5*AG9)</f>
        <v>4.2</v>
      </c>
      <c r="AH18" s="171">
        <f>SUM(V18/1.5*AH9)</f>
        <v>3.5999999999999996</v>
      </c>
      <c r="AI18" s="171">
        <f>SUM(V18/1.5*AI9)</f>
        <v>3</v>
      </c>
      <c r="AJ18" s="171">
        <f>SUM(V18/1.5*AJ9)</f>
        <v>2.3999999999999937</v>
      </c>
      <c r="AK18" s="171">
        <f>SUM(V18/1.5*AK9)</f>
        <v>1.7999999999999938</v>
      </c>
      <c r="AL18" s="171">
        <f>SUM(V18/1.5*AL9)</f>
        <v>1.199999999999994</v>
      </c>
      <c r="AM18" s="171">
        <f>SUM(V18/1.5*AM9)</f>
        <v>0.59999999999999465</v>
      </c>
      <c r="AN18" s="169" t="s">
        <v>175</v>
      </c>
    </row>
    <row r="19" spans="2:40" x14ac:dyDescent="0.25">
      <c r="B19" s="166">
        <v>100</v>
      </c>
      <c r="C19" s="167">
        <f t="shared" si="0"/>
        <v>18.940455555555562</v>
      </c>
      <c r="D19" s="172">
        <f t="shared" si="0"/>
        <v>17.826311111111117</v>
      </c>
      <c r="E19" s="172">
        <f t="shared" si="2"/>
        <v>16.712166666666668</v>
      </c>
      <c r="F19" s="172">
        <f t="shared" si="2"/>
        <v>15.598022222222227</v>
      </c>
      <c r="G19" s="172">
        <f t="shared" si="2"/>
        <v>14.483877777777781</v>
      </c>
      <c r="H19" s="172">
        <f t="shared" si="2"/>
        <v>13.369733333333336</v>
      </c>
      <c r="I19" s="172">
        <f t="shared" si="2"/>
        <v>12.255588888888893</v>
      </c>
      <c r="J19" s="172">
        <f t="shared" si="2"/>
        <v>11.141444444444447</v>
      </c>
      <c r="K19" s="172">
        <f t="shared" si="2"/>
        <v>10.027300000000002</v>
      </c>
      <c r="L19" s="172">
        <f t="shared" si="2"/>
        <v>8.9131555555555586</v>
      </c>
      <c r="M19" s="172">
        <f t="shared" si="2"/>
        <v>7.7990111111111133</v>
      </c>
      <c r="N19" s="172">
        <f t="shared" si="2"/>
        <v>6.6848666666666681</v>
      </c>
      <c r="O19" s="172">
        <f t="shared" si="2"/>
        <v>5.5707222222222237</v>
      </c>
      <c r="P19" s="172">
        <f t="shared" si="3"/>
        <v>4.4565777777777669</v>
      </c>
      <c r="Q19" s="172">
        <f t="shared" si="1"/>
        <v>3.3424333333333229</v>
      </c>
      <c r="R19" s="172">
        <f t="shared" si="1"/>
        <v>2.2282888888888781</v>
      </c>
      <c r="S19" s="172">
        <f t="shared" si="1"/>
        <v>1.1141444444444346</v>
      </c>
      <c r="T19" s="169" t="s">
        <v>175</v>
      </c>
      <c r="V19" s="170">
        <v>100</v>
      </c>
      <c r="W19" s="167">
        <f>SUM(V19/1.5*W9)</f>
        <v>11.333333333333336</v>
      </c>
      <c r="X19" s="171">
        <f>SUM(V19/1.5*X9)</f>
        <v>10.666666666666668</v>
      </c>
      <c r="Y19" s="171">
        <f>SUM(V19/1.5*Y9)</f>
        <v>10</v>
      </c>
      <c r="Z19" s="171">
        <f>SUM(V19/1.5*Z9)</f>
        <v>9.3333333333333357</v>
      </c>
      <c r="AA19" s="171">
        <f>SUM(V19/1.5*AA9)</f>
        <v>8.6666666666666679</v>
      </c>
      <c r="AB19" s="171">
        <f>SUM(V19/1.5*AB9)</f>
        <v>8</v>
      </c>
      <c r="AC19" s="171">
        <f>SUM(V19/1.5*AC9)</f>
        <v>7.3333333333333339</v>
      </c>
      <c r="AD19" s="171">
        <f>SUM(V19/1.5*AD9)</f>
        <v>6.6666666666666679</v>
      </c>
      <c r="AE19" s="171">
        <f>SUM(V19/1.5*AE9)</f>
        <v>6</v>
      </c>
      <c r="AF19" s="171">
        <f>SUM(V19/1.5*AF9)</f>
        <v>5.3333333333333339</v>
      </c>
      <c r="AG19" s="171">
        <f>SUM(V19/1.5*AG9)</f>
        <v>4.6666666666666679</v>
      </c>
      <c r="AH19" s="171">
        <f>SUM(V19/1.5*AH9)</f>
        <v>4</v>
      </c>
      <c r="AI19" s="171">
        <f>SUM(V19/1.5*AI9)</f>
        <v>3.3333333333333339</v>
      </c>
      <c r="AJ19" s="171">
        <f>SUM(V19/1.5*AJ9)</f>
        <v>2.6666666666666599</v>
      </c>
      <c r="AK19" s="171">
        <f>SUM(V19/1.5*AK9)</f>
        <v>1.9999999999999933</v>
      </c>
      <c r="AL19" s="171">
        <f>SUM(V19/1.5*AL9)</f>
        <v>1.3333333333333268</v>
      </c>
      <c r="AM19" s="171">
        <f>SUM(V19/1.5*AM9)</f>
        <v>0.66666666666666075</v>
      </c>
      <c r="AN19" s="169" t="s">
        <v>175</v>
      </c>
    </row>
    <row r="20" spans="2:40" x14ac:dyDescent="0.25">
      <c r="B20" s="166">
        <v>110</v>
      </c>
      <c r="C20" s="167">
        <f t="shared" si="0"/>
        <v>20.834501111111116</v>
      </c>
      <c r="D20" s="172">
        <f t="shared" si="0"/>
        <v>19.608942222222225</v>
      </c>
      <c r="E20" s="172">
        <f t="shared" si="2"/>
        <v>18.383383333333335</v>
      </c>
      <c r="F20" s="172">
        <f t="shared" si="2"/>
        <v>17.157824444444447</v>
      </c>
      <c r="G20" s="172">
        <f t="shared" si="2"/>
        <v>15.932265555555558</v>
      </c>
      <c r="H20" s="172">
        <f t="shared" si="2"/>
        <v>14.706706666666667</v>
      </c>
      <c r="I20" s="172">
        <f t="shared" si="2"/>
        <v>13.48114777777778</v>
      </c>
      <c r="J20" s="172">
        <f t="shared" si="2"/>
        <v>12.255588888888891</v>
      </c>
      <c r="K20" s="172">
        <f t="shared" si="2"/>
        <v>11.03003</v>
      </c>
      <c r="L20" s="172">
        <f t="shared" si="2"/>
        <v>9.8044711111111127</v>
      </c>
      <c r="M20" s="172">
        <f t="shared" si="2"/>
        <v>8.5789122222222236</v>
      </c>
      <c r="N20" s="172">
        <f t="shared" si="2"/>
        <v>7.3533533333333336</v>
      </c>
      <c r="O20" s="172">
        <f t="shared" si="2"/>
        <v>6.1277944444444454</v>
      </c>
      <c r="P20" s="172">
        <f t="shared" si="3"/>
        <v>4.902235555555543</v>
      </c>
      <c r="Q20" s="172">
        <f t="shared" si="1"/>
        <v>3.6766766666666544</v>
      </c>
      <c r="R20" s="172">
        <f t="shared" si="1"/>
        <v>2.4511177777777657</v>
      </c>
      <c r="S20" s="172">
        <f t="shared" si="1"/>
        <v>1.225558888888878</v>
      </c>
      <c r="T20" s="169" t="s">
        <v>175</v>
      </c>
      <c r="V20" s="170">
        <v>110</v>
      </c>
      <c r="W20" s="167">
        <f>SUM(V20/1.5*W9)</f>
        <v>12.466666666666667</v>
      </c>
      <c r="X20" s="171">
        <f>SUM(V20/1.5*X9)</f>
        <v>11.733333333333333</v>
      </c>
      <c r="Y20" s="171">
        <f>SUM(V20/1.5*Y9)</f>
        <v>10.999999999999998</v>
      </c>
      <c r="Z20" s="171">
        <f>SUM(V20/1.5*Z9)</f>
        <v>10.266666666666667</v>
      </c>
      <c r="AA20" s="171">
        <f>SUM(V20/1.5*AA9)</f>
        <v>9.5333333333333332</v>
      </c>
      <c r="AB20" s="171">
        <f>SUM(V20/1.5*AB9)</f>
        <v>8.7999999999999989</v>
      </c>
      <c r="AC20" s="171">
        <f>SUM(V20/1.5*AC9)</f>
        <v>8.0666666666666664</v>
      </c>
      <c r="AD20" s="171">
        <f>SUM(V20/1.5*AD9)</f>
        <v>7.333333333333333</v>
      </c>
      <c r="AE20" s="171">
        <f>SUM(V20/1.5*AE9)</f>
        <v>6.6</v>
      </c>
      <c r="AF20" s="171">
        <f>SUM(V20/1.5*AF9)</f>
        <v>5.8666666666666663</v>
      </c>
      <c r="AG20" s="171">
        <f>SUM(V20/1.5*AG9)</f>
        <v>5.1333333333333337</v>
      </c>
      <c r="AH20" s="171">
        <f>SUM(V20/1.5*AH9)</f>
        <v>4.3999999999999995</v>
      </c>
      <c r="AI20" s="171">
        <f>SUM(V20/1.5*AI9)</f>
        <v>3.6666666666666665</v>
      </c>
      <c r="AJ20" s="171">
        <f>SUM(V20/1.5*AJ9)</f>
        <v>2.9333333333333256</v>
      </c>
      <c r="AK20" s="171">
        <f>SUM(V20/1.5*AK9)</f>
        <v>2.1999999999999922</v>
      </c>
      <c r="AL20" s="171">
        <f>SUM(V20/1.5*AL9)</f>
        <v>1.4666666666666592</v>
      </c>
      <c r="AM20" s="171">
        <f>SUM(V20/1.5*AM9)</f>
        <v>0.73333333333332673</v>
      </c>
      <c r="AN20" s="169" t="s">
        <v>175</v>
      </c>
    </row>
    <row r="21" spans="2:40" x14ac:dyDescent="0.25">
      <c r="B21" s="173">
        <v>120</v>
      </c>
      <c r="C21" s="174">
        <f t="shared" si="0"/>
        <v>22.72854666666667</v>
      </c>
      <c r="D21" s="175">
        <f t="shared" si="0"/>
        <v>21.391573333333337</v>
      </c>
      <c r="E21" s="175">
        <f t="shared" si="2"/>
        <v>20.054600000000001</v>
      </c>
      <c r="F21" s="175">
        <f t="shared" si="2"/>
        <v>18.717626666666671</v>
      </c>
      <c r="G21" s="175">
        <f t="shared" si="2"/>
        <v>17.380653333333335</v>
      </c>
      <c r="H21" s="175">
        <f t="shared" si="2"/>
        <v>16.043680000000002</v>
      </c>
      <c r="I21" s="175">
        <f t="shared" si="2"/>
        <v>14.706706666666669</v>
      </c>
      <c r="J21" s="175">
        <f t="shared" si="2"/>
        <v>13.369733333333336</v>
      </c>
      <c r="K21" s="175">
        <f t="shared" si="2"/>
        <v>12.032760000000001</v>
      </c>
      <c r="L21" s="175">
        <f t="shared" si="2"/>
        <v>10.695786666666669</v>
      </c>
      <c r="M21" s="175">
        <f t="shared" si="2"/>
        <v>9.3588133333333356</v>
      </c>
      <c r="N21" s="175">
        <f t="shared" si="2"/>
        <v>8.021840000000001</v>
      </c>
      <c r="O21" s="175">
        <f t="shared" si="2"/>
        <v>6.6848666666666681</v>
      </c>
      <c r="P21" s="175">
        <f t="shared" si="3"/>
        <v>5.3478933333333201</v>
      </c>
      <c r="Q21" s="175">
        <f t="shared" si="1"/>
        <v>4.0109199999999872</v>
      </c>
      <c r="R21" s="175">
        <f t="shared" si="1"/>
        <v>2.6739466666666534</v>
      </c>
      <c r="S21" s="175">
        <f t="shared" si="1"/>
        <v>1.3369733333333214</v>
      </c>
      <c r="T21" s="177" t="s">
        <v>175</v>
      </c>
      <c r="V21" s="178">
        <v>120</v>
      </c>
      <c r="W21" s="174">
        <f>SUM(V21/1.5*W9)</f>
        <v>13.600000000000001</v>
      </c>
      <c r="X21" s="175">
        <f>SUM(V21/1.5*X9)</f>
        <v>12.8</v>
      </c>
      <c r="Y21" s="175">
        <f>SUM(V21/1.5*Y9)</f>
        <v>12</v>
      </c>
      <c r="Z21" s="175">
        <f>SUM(V21/1.5*Z9)</f>
        <v>11.200000000000001</v>
      </c>
      <c r="AA21" s="175">
        <f>SUM(V21/1.5*AA9)</f>
        <v>10.4</v>
      </c>
      <c r="AB21" s="175">
        <f>SUM(V21/1.5*AB9)</f>
        <v>9.6</v>
      </c>
      <c r="AC21" s="175">
        <f>SUM(V21/1.5*AC9)</f>
        <v>8.8000000000000007</v>
      </c>
      <c r="AD21" s="175">
        <f>SUM(V21/1.5*AD9)</f>
        <v>8</v>
      </c>
      <c r="AE21" s="175">
        <f>SUM(V21/1.5*AE9)</f>
        <v>7.1999999999999993</v>
      </c>
      <c r="AF21" s="175">
        <f>SUM(V21/1.5*AF9)</f>
        <v>6.4</v>
      </c>
      <c r="AG21" s="175">
        <f>SUM(V21/1.5*AG9)</f>
        <v>5.6000000000000005</v>
      </c>
      <c r="AH21" s="175">
        <f>SUM(V21/1.5*AH9)</f>
        <v>4.8</v>
      </c>
      <c r="AI21" s="175">
        <f>SUM(V21/1.5*AI9)</f>
        <v>4</v>
      </c>
      <c r="AJ21" s="175">
        <f>SUM(V21/1.5*AJ9)</f>
        <v>3.1999999999999917</v>
      </c>
      <c r="AK21" s="175">
        <f>SUM(V21/1.5*AK9)</f>
        <v>2.3999999999999919</v>
      </c>
      <c r="AL21" s="175">
        <f>SUM(V21/1.5*AL9)</f>
        <v>1.5999999999999921</v>
      </c>
      <c r="AM21" s="175">
        <f>SUM(V21/1.5*AM9)</f>
        <v>0.79999999999999283</v>
      </c>
      <c r="AN21" s="177" t="s">
        <v>175</v>
      </c>
    </row>
    <row r="22" spans="2:40" x14ac:dyDescent="0.25">
      <c r="B22" s="166">
        <v>130</v>
      </c>
      <c r="C22" s="167">
        <f t="shared" si="0"/>
        <v>24.622592222222227</v>
      </c>
      <c r="D22" s="172">
        <f t="shared" si="0"/>
        <v>23.174204444444449</v>
      </c>
      <c r="E22" s="172">
        <f t="shared" si="2"/>
        <v>21.72581666666667</v>
      </c>
      <c r="F22" s="172">
        <f t="shared" si="2"/>
        <v>20.277428888888895</v>
      </c>
      <c r="G22" s="172">
        <f t="shared" si="2"/>
        <v>18.829041111111117</v>
      </c>
      <c r="H22" s="172">
        <f t="shared" si="2"/>
        <v>17.380653333333335</v>
      </c>
      <c r="I22" s="172">
        <f t="shared" si="2"/>
        <v>15.932265555555558</v>
      </c>
      <c r="J22" s="172">
        <f t="shared" si="2"/>
        <v>14.483877777777781</v>
      </c>
      <c r="K22" s="172">
        <f t="shared" si="2"/>
        <v>13.035490000000003</v>
      </c>
      <c r="L22" s="172">
        <f t="shared" si="2"/>
        <v>11.587102222222224</v>
      </c>
      <c r="M22" s="172">
        <f t="shared" si="2"/>
        <v>10.138714444444448</v>
      </c>
      <c r="N22" s="172">
        <f t="shared" si="2"/>
        <v>8.6903266666666674</v>
      </c>
      <c r="O22" s="172">
        <f t="shared" si="2"/>
        <v>7.2419388888888907</v>
      </c>
      <c r="P22" s="172">
        <f t="shared" si="3"/>
        <v>5.7935511111110971</v>
      </c>
      <c r="Q22" s="172">
        <f t="shared" si="1"/>
        <v>4.3451633333333195</v>
      </c>
      <c r="R22" s="172">
        <f t="shared" si="1"/>
        <v>2.8967755555555414</v>
      </c>
      <c r="S22" s="172">
        <f t="shared" si="1"/>
        <v>1.448387777777765</v>
      </c>
      <c r="T22" s="169" t="s">
        <v>175</v>
      </c>
      <c r="V22" s="170">
        <v>130</v>
      </c>
      <c r="W22" s="167">
        <f>SUM(V22/1.5*W9)</f>
        <v>14.733333333333336</v>
      </c>
      <c r="X22" s="171">
        <f>SUM(V22/1.5*X9)</f>
        <v>13.866666666666667</v>
      </c>
      <c r="Y22" s="171">
        <f>SUM(V22/1.5*Y9)</f>
        <v>13</v>
      </c>
      <c r="Z22" s="171">
        <f>SUM(V22/1.5*Z9)</f>
        <v>12.133333333333335</v>
      </c>
      <c r="AA22" s="171">
        <f>SUM(V22/1.5*AA9)</f>
        <v>11.266666666666667</v>
      </c>
      <c r="AB22" s="171">
        <f>SUM(V22/1.5*AB9)</f>
        <v>10.4</v>
      </c>
      <c r="AC22" s="171">
        <f>SUM(V22/1.5*AC9)</f>
        <v>9.5333333333333332</v>
      </c>
      <c r="AD22" s="171">
        <f>SUM(V22/1.5*AD9)</f>
        <v>8.6666666666666679</v>
      </c>
      <c r="AE22" s="171">
        <f>SUM(V22/1.5*AE9)</f>
        <v>7.8</v>
      </c>
      <c r="AF22" s="171">
        <f>SUM(V22/1.5*AF9)</f>
        <v>6.9333333333333336</v>
      </c>
      <c r="AG22" s="171">
        <f>SUM(V22/1.5*AG9)</f>
        <v>6.0666666666666673</v>
      </c>
      <c r="AH22" s="171">
        <f>SUM(V22/1.5*AH9)</f>
        <v>5.2</v>
      </c>
      <c r="AI22" s="171">
        <f>SUM(V22/1.5*AI9)</f>
        <v>4.3333333333333339</v>
      </c>
      <c r="AJ22" s="171">
        <f>SUM(V22/1.5*AJ9)</f>
        <v>3.4666666666666579</v>
      </c>
      <c r="AK22" s="171">
        <f>SUM(V22/1.5*AK9)</f>
        <v>2.5999999999999912</v>
      </c>
      <c r="AL22" s="171">
        <f>SUM(V22/1.5*AL9)</f>
        <v>1.7333333333333247</v>
      </c>
      <c r="AM22" s="171">
        <f>SUM(V22/1.5*AM9)</f>
        <v>0.86666666666665892</v>
      </c>
      <c r="AN22" s="169" t="s">
        <v>175</v>
      </c>
    </row>
    <row r="23" spans="2:40" x14ac:dyDescent="0.25">
      <c r="B23" s="166">
        <v>140</v>
      </c>
      <c r="C23" s="167">
        <f t="shared" si="0"/>
        <v>26.516637777777781</v>
      </c>
      <c r="D23" s="172">
        <f t="shared" si="0"/>
        <v>24.956835555555557</v>
      </c>
      <c r="E23" s="172">
        <f t="shared" si="2"/>
        <v>23.397033333333336</v>
      </c>
      <c r="F23" s="172">
        <f t="shared" si="2"/>
        <v>21.837231111111116</v>
      </c>
      <c r="G23" s="172">
        <f t="shared" si="2"/>
        <v>20.277428888888892</v>
      </c>
      <c r="H23" s="172">
        <f t="shared" si="2"/>
        <v>18.717626666666668</v>
      </c>
      <c r="I23" s="172">
        <f t="shared" si="2"/>
        <v>17.157824444444447</v>
      </c>
      <c r="J23" s="172">
        <f t="shared" si="2"/>
        <v>15.598022222222225</v>
      </c>
      <c r="K23" s="172">
        <f t="shared" si="2"/>
        <v>14.038220000000001</v>
      </c>
      <c r="L23" s="172">
        <f t="shared" si="2"/>
        <v>12.478417777777778</v>
      </c>
      <c r="M23" s="172">
        <f t="shared" si="2"/>
        <v>10.918615555555558</v>
      </c>
      <c r="N23" s="172">
        <f t="shared" si="2"/>
        <v>9.3588133333333339</v>
      </c>
      <c r="O23" s="172">
        <f t="shared" si="2"/>
        <v>7.7990111111111124</v>
      </c>
      <c r="P23" s="172">
        <f t="shared" si="2"/>
        <v>6.2392088888888733</v>
      </c>
      <c r="Q23" s="172">
        <f t="shared" si="2"/>
        <v>4.6794066666666509</v>
      </c>
      <c r="R23" s="172">
        <f t="shared" si="2"/>
        <v>3.1196044444444291</v>
      </c>
      <c r="S23" s="172">
        <f t="shared" si="2"/>
        <v>1.5598022222222083</v>
      </c>
      <c r="T23" s="169" t="s">
        <v>175</v>
      </c>
      <c r="V23" s="170">
        <v>140</v>
      </c>
      <c r="W23" s="167">
        <f>SUM(V23/1.5*W9)</f>
        <v>15.866666666666667</v>
      </c>
      <c r="X23" s="171">
        <f>SUM(V23/1.5*X9)</f>
        <v>14.933333333333334</v>
      </c>
      <c r="Y23" s="171">
        <f>SUM(V23/1.5*Y9)</f>
        <v>13.999999999999998</v>
      </c>
      <c r="Z23" s="171">
        <f>SUM(V23/1.5*Z9)</f>
        <v>13.066666666666666</v>
      </c>
      <c r="AA23" s="171">
        <f>SUM(V23/1.5*AA9)</f>
        <v>12.133333333333333</v>
      </c>
      <c r="AB23" s="171">
        <f>SUM(V23/1.5*AB9)</f>
        <v>11.2</v>
      </c>
      <c r="AC23" s="171">
        <f>SUM(V23/1.5*AC9)</f>
        <v>10.266666666666666</v>
      </c>
      <c r="AD23" s="171">
        <f>SUM(V23/1.5*AD9)</f>
        <v>9.3333333333333339</v>
      </c>
      <c r="AE23" s="171">
        <f>SUM(V23/1.5*AE9)</f>
        <v>8.3999999999999986</v>
      </c>
      <c r="AF23" s="171">
        <f>SUM(V23/1.5*AF9)</f>
        <v>7.4666666666666668</v>
      </c>
      <c r="AG23" s="171">
        <f>SUM(V23/1.5*AG9)</f>
        <v>6.5333333333333332</v>
      </c>
      <c r="AH23" s="171">
        <f>SUM(V23/1.5*AH9)</f>
        <v>5.6</v>
      </c>
      <c r="AI23" s="171">
        <f>SUM(V23/1.5*AI9)</f>
        <v>4.666666666666667</v>
      </c>
      <c r="AJ23" s="171">
        <f>SUM(V23/1.5*AJ9)</f>
        <v>3.7333333333333236</v>
      </c>
      <c r="AK23" s="171">
        <f>SUM(V23/1.5*AK9)</f>
        <v>2.7999999999999905</v>
      </c>
      <c r="AL23" s="171">
        <f>SUM(V23/1.5*AL9)</f>
        <v>1.8666666666666571</v>
      </c>
      <c r="AM23" s="171">
        <f>SUM(V23/1.5*AM9)</f>
        <v>0.93333333333332491</v>
      </c>
      <c r="AN23" s="169" t="s">
        <v>175</v>
      </c>
    </row>
    <row r="24" spans="2:40" x14ac:dyDescent="0.25">
      <c r="B24" s="166">
        <v>150</v>
      </c>
      <c r="C24" s="167">
        <f t="shared" si="0"/>
        <v>28.410683333333342</v>
      </c>
      <c r="D24" s="172">
        <f t="shared" si="0"/>
        <v>26.739466666666672</v>
      </c>
      <c r="E24" s="172">
        <f t="shared" si="2"/>
        <v>25.068250000000003</v>
      </c>
      <c r="F24" s="172">
        <f t="shared" si="2"/>
        <v>23.39703333333334</v>
      </c>
      <c r="G24" s="172">
        <f t="shared" si="2"/>
        <v>21.72581666666667</v>
      </c>
      <c r="H24" s="172">
        <f t="shared" si="2"/>
        <v>20.054600000000004</v>
      </c>
      <c r="I24" s="172">
        <f t="shared" si="2"/>
        <v>18.383383333333338</v>
      </c>
      <c r="J24" s="172">
        <f t="shared" si="2"/>
        <v>16.712166666666672</v>
      </c>
      <c r="K24" s="172">
        <f t="shared" si="2"/>
        <v>15.040950000000002</v>
      </c>
      <c r="L24" s="172">
        <f t="shared" si="2"/>
        <v>13.369733333333336</v>
      </c>
      <c r="M24" s="172">
        <f t="shared" si="2"/>
        <v>11.69851666666667</v>
      </c>
      <c r="N24" s="172">
        <f t="shared" si="2"/>
        <v>10.027300000000002</v>
      </c>
      <c r="O24" s="172">
        <f t="shared" si="2"/>
        <v>8.356083333333336</v>
      </c>
      <c r="P24" s="172">
        <f t="shared" si="2"/>
        <v>6.6848666666666503</v>
      </c>
      <c r="Q24" s="172">
        <f t="shared" si="2"/>
        <v>5.0136499999999842</v>
      </c>
      <c r="R24" s="172">
        <f t="shared" si="2"/>
        <v>3.3424333333333172</v>
      </c>
      <c r="S24" s="172">
        <f t="shared" si="2"/>
        <v>1.6712166666666519</v>
      </c>
      <c r="T24" s="169" t="s">
        <v>175</v>
      </c>
      <c r="V24" s="170">
        <v>150</v>
      </c>
      <c r="W24" s="167">
        <f>SUM(V24/1.5*W9)</f>
        <v>17</v>
      </c>
      <c r="X24" s="171">
        <f>SUM(V24/1.5*X9)</f>
        <v>16</v>
      </c>
      <c r="Y24" s="171">
        <f>SUM(V24/1.5*Y9)</f>
        <v>15</v>
      </c>
      <c r="Z24" s="171">
        <f>SUM(V24/1.5*Z9)</f>
        <v>14.000000000000002</v>
      </c>
      <c r="AA24" s="171">
        <f>SUM(V24/1.5*AA9)</f>
        <v>13</v>
      </c>
      <c r="AB24" s="171">
        <f>SUM(V24/1.5*AB9)</f>
        <v>12</v>
      </c>
      <c r="AC24" s="171">
        <f>SUM(V24/1.5*AC9)</f>
        <v>11</v>
      </c>
      <c r="AD24" s="171">
        <f>SUM(V24/1.5*AD9)</f>
        <v>10</v>
      </c>
      <c r="AE24" s="171">
        <f>SUM(V24/1.5*AE9)</f>
        <v>9</v>
      </c>
      <c r="AF24" s="171">
        <f>SUM(V24/1.5*AF9)</f>
        <v>8</v>
      </c>
      <c r="AG24" s="171">
        <f>SUM(V24/1.5*AG9)</f>
        <v>7.0000000000000009</v>
      </c>
      <c r="AH24" s="171">
        <f>SUM(V24/1.5*AH9)</f>
        <v>6</v>
      </c>
      <c r="AI24" s="171">
        <f>SUM(V24/1.5*AI9)</f>
        <v>5</v>
      </c>
      <c r="AJ24" s="171">
        <f>SUM(V24/1.5*AJ9)</f>
        <v>3.9999999999999898</v>
      </c>
      <c r="AK24" s="171">
        <f>SUM(V24/1.5*AK9)</f>
        <v>2.9999999999999898</v>
      </c>
      <c r="AL24" s="171">
        <f>SUM(V24/1.5*AL9)</f>
        <v>1.99999999999999</v>
      </c>
      <c r="AM24" s="171">
        <f>SUM(V24/1.5*AM9)</f>
        <v>0.99999999999999101</v>
      </c>
      <c r="AN24" s="169" t="s">
        <v>175</v>
      </c>
    </row>
    <row r="25" spans="2:40" x14ac:dyDescent="0.25">
      <c r="B25" s="166">
        <v>160</v>
      </c>
      <c r="C25" s="167">
        <f t="shared" si="0"/>
        <v>30.304728888888896</v>
      </c>
      <c r="D25" s="172">
        <f t="shared" si="0"/>
        <v>28.52209777777778</v>
      </c>
      <c r="E25" s="172">
        <f t="shared" si="2"/>
        <v>26.739466666666669</v>
      </c>
      <c r="F25" s="172">
        <f t="shared" si="2"/>
        <v>24.956835555555561</v>
      </c>
      <c r="G25" s="172">
        <f t="shared" si="2"/>
        <v>23.174204444444449</v>
      </c>
      <c r="H25" s="172">
        <f t="shared" si="2"/>
        <v>21.391573333333334</v>
      </c>
      <c r="I25" s="172">
        <f t="shared" si="2"/>
        <v>19.608942222222225</v>
      </c>
      <c r="J25" s="172">
        <f t="shared" si="2"/>
        <v>17.826311111111114</v>
      </c>
      <c r="K25" s="172">
        <f t="shared" si="2"/>
        <v>16.043680000000002</v>
      </c>
      <c r="L25" s="172">
        <f t="shared" si="2"/>
        <v>14.26104888888889</v>
      </c>
      <c r="M25" s="172">
        <f t="shared" si="2"/>
        <v>12.47841777777778</v>
      </c>
      <c r="N25" s="172">
        <f t="shared" si="2"/>
        <v>10.695786666666667</v>
      </c>
      <c r="O25" s="172">
        <f t="shared" si="2"/>
        <v>8.9131555555555568</v>
      </c>
      <c r="P25" s="172">
        <f t="shared" si="2"/>
        <v>7.1305244444444265</v>
      </c>
      <c r="Q25" s="172">
        <f t="shared" si="2"/>
        <v>5.3478933333333156</v>
      </c>
      <c r="R25" s="172">
        <f t="shared" si="2"/>
        <v>3.5652622222222048</v>
      </c>
      <c r="S25" s="172">
        <f t="shared" si="2"/>
        <v>1.7826311111110953</v>
      </c>
      <c r="T25" s="169" t="s">
        <v>175</v>
      </c>
      <c r="V25" s="170">
        <v>160</v>
      </c>
      <c r="W25" s="167">
        <f>SUM(V25/1.5*W9)</f>
        <v>18.133333333333336</v>
      </c>
      <c r="X25" s="171">
        <f>SUM(V25/1.5*X9)</f>
        <v>17.066666666666666</v>
      </c>
      <c r="Y25" s="171">
        <f>SUM(V25/1.5*Y9)</f>
        <v>16</v>
      </c>
      <c r="Z25" s="171">
        <f>SUM(V25/1.5*Z9)</f>
        <v>14.933333333333335</v>
      </c>
      <c r="AA25" s="171">
        <f>SUM(V25/1.5*AA9)</f>
        <v>13.866666666666667</v>
      </c>
      <c r="AB25" s="171">
        <f>SUM(V25/1.5*AB9)</f>
        <v>12.8</v>
      </c>
      <c r="AC25" s="171">
        <f>SUM(V25/1.5*AC9)</f>
        <v>11.733333333333334</v>
      </c>
      <c r="AD25" s="171">
        <f>SUM(V25/1.5*AD9)</f>
        <v>10.666666666666668</v>
      </c>
      <c r="AE25" s="171">
        <f>SUM(V25/1.5*AE9)</f>
        <v>9.6</v>
      </c>
      <c r="AF25" s="171">
        <f>SUM(V25/1.5*AF9)</f>
        <v>8.5333333333333332</v>
      </c>
      <c r="AG25" s="171">
        <f>SUM(V25/1.5*AG9)</f>
        <v>7.4666666666666677</v>
      </c>
      <c r="AH25" s="171">
        <f>SUM(V25/1.5*AH9)</f>
        <v>6.4</v>
      </c>
      <c r="AI25" s="171">
        <f>SUM(V25/1.5*AI9)</f>
        <v>5.3333333333333339</v>
      </c>
      <c r="AJ25" s="171">
        <f>SUM(V25/1.5*AJ9)</f>
        <v>4.2666666666666559</v>
      </c>
      <c r="AK25" s="171">
        <f>SUM(V25/1.5*AK9)</f>
        <v>3.1999999999999891</v>
      </c>
      <c r="AL25" s="171">
        <f>SUM(V25/1.5*AL9)</f>
        <v>2.1333333333333226</v>
      </c>
      <c r="AM25" s="171">
        <f>SUM(V25/1.5*AM9)</f>
        <v>1.0666666666666571</v>
      </c>
      <c r="AN25" s="169" t="s">
        <v>175</v>
      </c>
    </row>
    <row r="26" spans="2:40" x14ac:dyDescent="0.25">
      <c r="B26" s="166">
        <v>170</v>
      </c>
      <c r="C26" s="167">
        <f t="shared" si="0"/>
        <v>32.198774444444453</v>
      </c>
      <c r="D26" s="172">
        <f t="shared" si="0"/>
        <v>30.304728888888896</v>
      </c>
      <c r="E26" s="172">
        <f t="shared" si="2"/>
        <v>28.410683333333338</v>
      </c>
      <c r="F26" s="172">
        <f t="shared" si="2"/>
        <v>26.516637777777785</v>
      </c>
      <c r="G26" s="172">
        <f t="shared" si="2"/>
        <v>24.622592222222227</v>
      </c>
      <c r="H26" s="172">
        <f t="shared" si="2"/>
        <v>22.72854666666667</v>
      </c>
      <c r="I26" s="172">
        <f t="shared" si="2"/>
        <v>20.834501111111116</v>
      </c>
      <c r="J26" s="172">
        <f t="shared" si="2"/>
        <v>18.940455555555559</v>
      </c>
      <c r="K26" s="172">
        <f t="shared" si="2"/>
        <v>17.046410000000002</v>
      </c>
      <c r="L26" s="172">
        <f t="shared" si="2"/>
        <v>15.152364444444448</v>
      </c>
      <c r="M26" s="172">
        <f t="shared" si="2"/>
        <v>13.258318888888892</v>
      </c>
      <c r="N26" s="172">
        <f t="shared" si="2"/>
        <v>11.364273333333335</v>
      </c>
      <c r="O26" s="172">
        <f t="shared" si="2"/>
        <v>9.4702277777777795</v>
      </c>
      <c r="P26" s="172">
        <f t="shared" si="2"/>
        <v>7.5761822222222044</v>
      </c>
      <c r="Q26" s="172">
        <f t="shared" si="2"/>
        <v>5.6821366666666488</v>
      </c>
      <c r="R26" s="172">
        <f t="shared" si="2"/>
        <v>3.7880911111110929</v>
      </c>
      <c r="S26" s="172">
        <f t="shared" si="2"/>
        <v>1.8940455555555389</v>
      </c>
      <c r="T26" s="169" t="s">
        <v>175</v>
      </c>
      <c r="V26" s="170">
        <v>170</v>
      </c>
      <c r="W26" s="167">
        <f>SUM(V26/1.5*W9)</f>
        <v>19.266666666666666</v>
      </c>
      <c r="X26" s="171">
        <f>SUM(V26/1.5*X9)</f>
        <v>18.133333333333333</v>
      </c>
      <c r="Y26" s="171">
        <f>SUM(V26/1.5*Y9)</f>
        <v>17</v>
      </c>
      <c r="Z26" s="171">
        <f>SUM(V26/1.5*Z9)</f>
        <v>15.866666666666667</v>
      </c>
      <c r="AA26" s="171">
        <f>SUM(V26/1.5*AA9)</f>
        <v>14.733333333333333</v>
      </c>
      <c r="AB26" s="171">
        <f>SUM(V26/1.5*AB9)</f>
        <v>13.6</v>
      </c>
      <c r="AC26" s="171">
        <f>SUM(V26/1.5*AC9)</f>
        <v>12.466666666666667</v>
      </c>
      <c r="AD26" s="171">
        <f>SUM(V26/1.5*AD9)</f>
        <v>11.333333333333334</v>
      </c>
      <c r="AE26" s="171">
        <f>SUM(V26/1.5*AE9)</f>
        <v>10.199999999999999</v>
      </c>
      <c r="AF26" s="171">
        <f>SUM(V26/1.5*AF9)</f>
        <v>9.0666666666666664</v>
      </c>
      <c r="AG26" s="171">
        <f>SUM(V26/1.5*AG9)</f>
        <v>7.9333333333333336</v>
      </c>
      <c r="AH26" s="171">
        <f>SUM(V26/1.5*AH9)</f>
        <v>6.8</v>
      </c>
      <c r="AI26" s="171">
        <f>SUM(V26/1.5*AI9)</f>
        <v>5.666666666666667</v>
      </c>
      <c r="AJ26" s="171">
        <f>SUM(V26/1.5*AJ9)</f>
        <v>4.5333333333333217</v>
      </c>
      <c r="AK26" s="171">
        <f>SUM(V26/1.5*AK9)</f>
        <v>3.3999999999999884</v>
      </c>
      <c r="AL26" s="171">
        <f>SUM(V26/1.5*AL9)</f>
        <v>2.2666666666666551</v>
      </c>
      <c r="AM26" s="171">
        <f>SUM(V26/1.5*AM9)</f>
        <v>1.1333333333333231</v>
      </c>
      <c r="AN26" s="169" t="s">
        <v>175</v>
      </c>
    </row>
    <row r="27" spans="2:40" x14ac:dyDescent="0.25">
      <c r="B27" s="173">
        <v>180</v>
      </c>
      <c r="C27" s="174">
        <f t="shared" si="0"/>
        <v>34.09282000000001</v>
      </c>
      <c r="D27" s="175">
        <f t="shared" si="0"/>
        <v>32.087360000000011</v>
      </c>
      <c r="E27" s="175">
        <f t="shared" si="2"/>
        <v>30.081900000000005</v>
      </c>
      <c r="F27" s="175">
        <f t="shared" si="2"/>
        <v>28.076440000000009</v>
      </c>
      <c r="G27" s="175">
        <f t="shared" si="2"/>
        <v>26.070980000000006</v>
      </c>
      <c r="H27" s="175">
        <f t="shared" si="2"/>
        <v>24.065520000000006</v>
      </c>
      <c r="I27" s="175">
        <f t="shared" si="2"/>
        <v>22.060060000000007</v>
      </c>
      <c r="J27" s="175">
        <f t="shared" si="2"/>
        <v>20.054600000000008</v>
      </c>
      <c r="K27" s="175">
        <f t="shared" si="2"/>
        <v>18.049140000000005</v>
      </c>
      <c r="L27" s="175">
        <f t="shared" si="2"/>
        <v>16.043680000000005</v>
      </c>
      <c r="M27" s="175">
        <f t="shared" si="2"/>
        <v>14.038220000000004</v>
      </c>
      <c r="N27" s="175">
        <f t="shared" si="2"/>
        <v>12.032760000000003</v>
      </c>
      <c r="O27" s="175">
        <f t="shared" si="2"/>
        <v>10.027300000000004</v>
      </c>
      <c r="P27" s="175">
        <f t="shared" si="2"/>
        <v>8.0218399999999814</v>
      </c>
      <c r="Q27" s="175">
        <f t="shared" si="2"/>
        <v>6.0163799999999812</v>
      </c>
      <c r="R27" s="175">
        <f t="shared" si="2"/>
        <v>4.0109199999999809</v>
      </c>
      <c r="S27" s="175">
        <f t="shared" ref="E27:S38" si="4">SUM($B27+($B27/3)*($I$6*0.5))/3*S$9</f>
        <v>2.0054599999999825</v>
      </c>
      <c r="T27" s="177" t="s">
        <v>175</v>
      </c>
      <c r="V27" s="178">
        <v>180</v>
      </c>
      <c r="W27" s="174">
        <f>SUM(V27/1.5*W9)</f>
        <v>20.400000000000002</v>
      </c>
      <c r="X27" s="175">
        <f>SUM(V27/1.5*X9)</f>
        <v>19.2</v>
      </c>
      <c r="Y27" s="175">
        <f>SUM(V27/1.5*Y9)</f>
        <v>18</v>
      </c>
      <c r="Z27" s="175">
        <f>SUM(V27/1.5*Z9)</f>
        <v>16.8</v>
      </c>
      <c r="AA27" s="175">
        <f>SUM(V27/1.5*AA9)</f>
        <v>15.600000000000001</v>
      </c>
      <c r="AB27" s="175">
        <f>SUM(V27/1.5*AB9)</f>
        <v>14.399999999999999</v>
      </c>
      <c r="AC27" s="175">
        <f>SUM(V27/1.5*AC9)</f>
        <v>13.2</v>
      </c>
      <c r="AD27" s="175">
        <f>SUM(V27/1.5*AD9)</f>
        <v>12</v>
      </c>
      <c r="AE27" s="175">
        <f>SUM(V27/1.5*AE9)</f>
        <v>10.799999999999999</v>
      </c>
      <c r="AF27" s="175">
        <f>SUM(V27/1.5*AF9)</f>
        <v>9.6</v>
      </c>
      <c r="AG27" s="175">
        <f>SUM(V27/1.5*AG9)</f>
        <v>8.4</v>
      </c>
      <c r="AH27" s="175">
        <f>SUM(V27/1.5*AH9)</f>
        <v>7.1999999999999993</v>
      </c>
      <c r="AI27" s="175">
        <f>SUM(V27/1.5*AI9)</f>
        <v>6</v>
      </c>
      <c r="AJ27" s="175">
        <f>SUM(V27/1.5*AJ9)</f>
        <v>4.7999999999999874</v>
      </c>
      <c r="AK27" s="175">
        <f>SUM(V27/1.5*AK9)</f>
        <v>3.5999999999999877</v>
      </c>
      <c r="AL27" s="175">
        <f>SUM(V27/1.5*AL9)</f>
        <v>2.3999999999999879</v>
      </c>
      <c r="AM27" s="175">
        <f>SUM(V27/1.5*AM9)</f>
        <v>1.1999999999999893</v>
      </c>
      <c r="AN27" s="177" t="s">
        <v>175</v>
      </c>
    </row>
    <row r="28" spans="2:40" x14ac:dyDescent="0.25">
      <c r="B28" s="166">
        <v>190</v>
      </c>
      <c r="C28" s="167">
        <f t="shared" si="0"/>
        <v>35.986865555555568</v>
      </c>
      <c r="D28" s="172">
        <f t="shared" si="0"/>
        <v>33.869991111111119</v>
      </c>
      <c r="E28" s="172">
        <f t="shared" si="4"/>
        <v>31.753116666666671</v>
      </c>
      <c r="F28" s="172">
        <f t="shared" si="4"/>
        <v>29.636242222222229</v>
      </c>
      <c r="G28" s="172">
        <f t="shared" si="4"/>
        <v>27.519367777777784</v>
      </c>
      <c r="H28" s="172">
        <f t="shared" si="4"/>
        <v>25.402493333333336</v>
      </c>
      <c r="I28" s="172">
        <f t="shared" si="4"/>
        <v>23.285618888888894</v>
      </c>
      <c r="J28" s="172">
        <f t="shared" si="4"/>
        <v>21.168744444444449</v>
      </c>
      <c r="K28" s="172">
        <f t="shared" si="4"/>
        <v>19.051870000000001</v>
      </c>
      <c r="L28" s="172">
        <f t="shared" si="4"/>
        <v>16.93499555555556</v>
      </c>
      <c r="M28" s="172">
        <f t="shared" si="4"/>
        <v>14.818121111111115</v>
      </c>
      <c r="N28" s="172">
        <f t="shared" si="4"/>
        <v>12.701246666666668</v>
      </c>
      <c r="O28" s="172">
        <f t="shared" si="4"/>
        <v>10.584372222222225</v>
      </c>
      <c r="P28" s="172">
        <f t="shared" si="4"/>
        <v>8.4674977777777567</v>
      </c>
      <c r="Q28" s="172">
        <f t="shared" si="4"/>
        <v>6.3506233333333126</v>
      </c>
      <c r="R28" s="172">
        <f t="shared" si="4"/>
        <v>4.2337488888888686</v>
      </c>
      <c r="S28" s="172">
        <f t="shared" si="4"/>
        <v>2.1168744444444259</v>
      </c>
      <c r="T28" s="169" t="s">
        <v>175</v>
      </c>
      <c r="V28" s="170">
        <v>190</v>
      </c>
      <c r="W28" s="167">
        <f>SUM(V28/1.5*W9)</f>
        <v>21.533333333333335</v>
      </c>
      <c r="X28" s="171">
        <f>SUM(V28/1.5*X9)</f>
        <v>20.266666666666669</v>
      </c>
      <c r="Y28" s="171">
        <f>SUM(V28/1.5*Y9)</f>
        <v>19</v>
      </c>
      <c r="Z28" s="171">
        <f>SUM(V28/1.5*Z9)</f>
        <v>17.733333333333334</v>
      </c>
      <c r="AA28" s="171">
        <f>SUM(V28/1.5*AA9)</f>
        <v>16.466666666666669</v>
      </c>
      <c r="AB28" s="171">
        <f>SUM(V28/1.5*AB9)</f>
        <v>15.2</v>
      </c>
      <c r="AC28" s="171">
        <f>SUM(V28/1.5*AC9)</f>
        <v>13.933333333333334</v>
      </c>
      <c r="AD28" s="171">
        <f>SUM(V28/1.5*AD9)</f>
        <v>12.666666666666668</v>
      </c>
      <c r="AE28" s="171">
        <f>SUM(V28/1.5*AE9)</f>
        <v>11.4</v>
      </c>
      <c r="AF28" s="171">
        <f>SUM(V28/1.5*AF9)</f>
        <v>10.133333333333335</v>
      </c>
      <c r="AG28" s="171">
        <f>SUM(V28/1.5*AG9)</f>
        <v>8.8666666666666671</v>
      </c>
      <c r="AH28" s="171">
        <f>SUM(V28/1.5*AH9)</f>
        <v>7.6</v>
      </c>
      <c r="AI28" s="171">
        <f>SUM(V28/1.5*AI9)</f>
        <v>6.3333333333333339</v>
      </c>
      <c r="AJ28" s="171">
        <f>SUM(V28/1.5*AJ9)</f>
        <v>5.066666666666654</v>
      </c>
      <c r="AK28" s="171">
        <f>SUM(V28/1.5*AK9)</f>
        <v>3.7999999999999874</v>
      </c>
      <c r="AL28" s="171">
        <f>SUM(V28/1.5*AL9)</f>
        <v>2.5333333333333208</v>
      </c>
      <c r="AM28" s="171">
        <f>SUM(V28/1.5*AM9)</f>
        <v>1.2666666666666553</v>
      </c>
      <c r="AN28" s="169" t="s">
        <v>175</v>
      </c>
    </row>
    <row r="29" spans="2:40" x14ac:dyDescent="0.25">
      <c r="B29" s="166">
        <v>200</v>
      </c>
      <c r="C29" s="167">
        <f t="shared" si="0"/>
        <v>37.880911111111125</v>
      </c>
      <c r="D29" s="172">
        <f t="shared" si="0"/>
        <v>35.652622222222234</v>
      </c>
      <c r="E29" s="172">
        <f t="shared" si="4"/>
        <v>33.424333333333337</v>
      </c>
      <c r="F29" s="172">
        <f t="shared" si="4"/>
        <v>31.196044444444453</v>
      </c>
      <c r="G29" s="172">
        <f t="shared" si="4"/>
        <v>28.967755555555563</v>
      </c>
      <c r="H29" s="172">
        <f t="shared" si="4"/>
        <v>26.739466666666672</v>
      </c>
      <c r="I29" s="172">
        <f t="shared" si="4"/>
        <v>24.511177777777785</v>
      </c>
      <c r="J29" s="172">
        <f t="shared" si="4"/>
        <v>22.282888888888895</v>
      </c>
      <c r="K29" s="172">
        <f t="shared" si="4"/>
        <v>20.054600000000004</v>
      </c>
      <c r="L29" s="172">
        <f t="shared" si="4"/>
        <v>17.826311111111117</v>
      </c>
      <c r="M29" s="172">
        <f t="shared" si="4"/>
        <v>15.598022222222227</v>
      </c>
      <c r="N29" s="172">
        <f t="shared" si="4"/>
        <v>13.369733333333336</v>
      </c>
      <c r="O29" s="172">
        <f t="shared" si="4"/>
        <v>11.141444444444447</v>
      </c>
      <c r="P29" s="172">
        <f t="shared" si="4"/>
        <v>8.9131555555555337</v>
      </c>
      <c r="Q29" s="172">
        <f t="shared" si="4"/>
        <v>6.6848666666666459</v>
      </c>
      <c r="R29" s="172">
        <f t="shared" si="4"/>
        <v>4.4565777777777562</v>
      </c>
      <c r="S29" s="172">
        <f t="shared" si="4"/>
        <v>2.2282888888888692</v>
      </c>
      <c r="T29" s="169" t="s">
        <v>175</v>
      </c>
      <c r="V29" s="170">
        <v>200</v>
      </c>
      <c r="W29" s="167">
        <f>SUM(V29/1.5*W9)</f>
        <v>22.666666666666671</v>
      </c>
      <c r="X29" s="171">
        <f>SUM(V29/1.5*X9)</f>
        <v>21.333333333333336</v>
      </c>
      <c r="Y29" s="171">
        <f>SUM(V29/1.5*Y9)</f>
        <v>20</v>
      </c>
      <c r="Z29" s="171">
        <f>SUM(V29/1.5*Z9)</f>
        <v>18.666666666666671</v>
      </c>
      <c r="AA29" s="171">
        <f>SUM(V29/1.5*AA9)</f>
        <v>17.333333333333336</v>
      </c>
      <c r="AB29" s="171">
        <f>SUM(V29/1.5*AB9)</f>
        <v>16</v>
      </c>
      <c r="AC29" s="171">
        <f>SUM(V29/1.5*AC9)</f>
        <v>14.666666666666668</v>
      </c>
      <c r="AD29" s="171">
        <f>SUM(V29/1.5*AD9)</f>
        <v>13.333333333333336</v>
      </c>
      <c r="AE29" s="171">
        <f>SUM(V29/1.5*AE9)</f>
        <v>12</v>
      </c>
      <c r="AF29" s="171">
        <f>SUM(V29/1.5*AF9)</f>
        <v>10.666666666666668</v>
      </c>
      <c r="AG29" s="171">
        <f>SUM(V29/1.5*AG9)</f>
        <v>9.3333333333333357</v>
      </c>
      <c r="AH29" s="171">
        <f>SUM(V29/1.5*AH9)</f>
        <v>8</v>
      </c>
      <c r="AI29" s="171">
        <f>SUM(V29/1.5*AI9)</f>
        <v>6.6666666666666679</v>
      </c>
      <c r="AJ29" s="171">
        <f>SUM(V29/1.5*AJ9)</f>
        <v>5.3333333333333197</v>
      </c>
      <c r="AK29" s="171">
        <f>SUM(V29/1.5*AK9)</f>
        <v>3.9999999999999867</v>
      </c>
      <c r="AL29" s="171">
        <f>SUM(V29/1.5*AL9)</f>
        <v>2.6666666666666536</v>
      </c>
      <c r="AM29" s="171">
        <f>SUM(V29/1.5*AM9)</f>
        <v>1.3333333333333215</v>
      </c>
      <c r="AN29" s="169" t="s">
        <v>175</v>
      </c>
    </row>
    <row r="30" spans="2:40" x14ac:dyDescent="0.25">
      <c r="B30" s="166">
        <v>210</v>
      </c>
      <c r="C30" s="167">
        <f t="shared" si="0"/>
        <v>39.774956666666668</v>
      </c>
      <c r="D30" s="172">
        <f t="shared" si="0"/>
        <v>37.435253333333335</v>
      </c>
      <c r="E30" s="172">
        <f t="shared" si="4"/>
        <v>35.095550000000003</v>
      </c>
      <c r="F30" s="172">
        <f t="shared" si="4"/>
        <v>32.75584666666667</v>
      </c>
      <c r="G30" s="172">
        <f t="shared" si="4"/>
        <v>30.416143333333334</v>
      </c>
      <c r="H30" s="172">
        <f t="shared" si="4"/>
        <v>28.076440000000002</v>
      </c>
      <c r="I30" s="172">
        <f t="shared" si="4"/>
        <v>25.736736666666669</v>
      </c>
      <c r="J30" s="172">
        <f t="shared" si="4"/>
        <v>23.397033333333336</v>
      </c>
      <c r="K30" s="172">
        <f t="shared" si="4"/>
        <v>21.05733</v>
      </c>
      <c r="L30" s="172">
        <f t="shared" si="4"/>
        <v>18.717626666666668</v>
      </c>
      <c r="M30" s="172">
        <f t="shared" si="4"/>
        <v>16.377923333333335</v>
      </c>
      <c r="N30" s="172">
        <f t="shared" si="4"/>
        <v>14.038220000000001</v>
      </c>
      <c r="O30" s="172">
        <f t="shared" si="4"/>
        <v>11.698516666666668</v>
      </c>
      <c r="P30" s="172">
        <f t="shared" si="4"/>
        <v>9.358813333333309</v>
      </c>
      <c r="Q30" s="172">
        <f t="shared" si="4"/>
        <v>7.0191099999999764</v>
      </c>
      <c r="R30" s="172">
        <f t="shared" si="4"/>
        <v>4.6794066666666438</v>
      </c>
      <c r="S30" s="172">
        <f t="shared" si="4"/>
        <v>2.3397033333333126</v>
      </c>
      <c r="T30" s="169" t="s">
        <v>175</v>
      </c>
      <c r="V30" s="170">
        <v>210</v>
      </c>
      <c r="W30" s="167">
        <f>SUM(V30/1.5*W9)</f>
        <v>23.8</v>
      </c>
      <c r="X30" s="171">
        <f>SUM(V30/1.5*X9)</f>
        <v>22.400000000000002</v>
      </c>
      <c r="Y30" s="171">
        <f>SUM(V30/1.5*Y9)</f>
        <v>21</v>
      </c>
      <c r="Z30" s="171">
        <f>SUM(V30/1.5*Z9)</f>
        <v>19.600000000000001</v>
      </c>
      <c r="AA30" s="171">
        <f>SUM(V30/1.5*AA9)</f>
        <v>18.2</v>
      </c>
      <c r="AB30" s="171">
        <f>SUM(V30/1.5*AB9)</f>
        <v>16.8</v>
      </c>
      <c r="AC30" s="171">
        <f>SUM(V30/1.5*AC9)</f>
        <v>15.4</v>
      </c>
      <c r="AD30" s="171">
        <f>SUM(V30/1.5*AD9)</f>
        <v>14</v>
      </c>
      <c r="AE30" s="171">
        <f>SUM(V30/1.5*AE9)</f>
        <v>12.6</v>
      </c>
      <c r="AF30" s="171">
        <f>SUM(V30/1.5*AF9)</f>
        <v>11.200000000000001</v>
      </c>
      <c r="AG30" s="171">
        <f>SUM(V30/1.5*AG9)</f>
        <v>9.8000000000000007</v>
      </c>
      <c r="AH30" s="171">
        <f>SUM(V30/1.5*AH9)</f>
        <v>8.4</v>
      </c>
      <c r="AI30" s="171">
        <f>SUM(V30/1.5*AI9)</f>
        <v>7</v>
      </c>
      <c r="AJ30" s="171">
        <f>SUM(V30/1.5*AJ9)</f>
        <v>5.5999999999999854</v>
      </c>
      <c r="AK30" s="171">
        <f>SUM(V30/1.5*AK9)</f>
        <v>4.199999999999986</v>
      </c>
      <c r="AL30" s="171">
        <f>SUM(V30/1.5*AL9)</f>
        <v>2.7999999999999861</v>
      </c>
      <c r="AM30" s="171">
        <f>SUM(V30/1.5*AM9)</f>
        <v>1.3999999999999875</v>
      </c>
      <c r="AN30" s="169" t="s">
        <v>175</v>
      </c>
    </row>
    <row r="31" spans="2:40" x14ac:dyDescent="0.25">
      <c r="B31" s="166">
        <v>220</v>
      </c>
      <c r="C31" s="167">
        <f t="shared" si="0"/>
        <v>41.669002222222232</v>
      </c>
      <c r="D31" s="172">
        <f t="shared" si="0"/>
        <v>39.217884444444451</v>
      </c>
      <c r="E31" s="172">
        <f t="shared" si="4"/>
        <v>36.766766666666669</v>
      </c>
      <c r="F31" s="172">
        <f t="shared" si="4"/>
        <v>34.315648888888894</v>
      </c>
      <c r="G31" s="172">
        <f t="shared" si="4"/>
        <v>31.864531111111116</v>
      </c>
      <c r="H31" s="172">
        <f t="shared" si="4"/>
        <v>29.413413333333335</v>
      </c>
      <c r="I31" s="172">
        <f t="shared" si="4"/>
        <v>26.96229555555556</v>
      </c>
      <c r="J31" s="172">
        <f t="shared" si="4"/>
        <v>24.511177777777782</v>
      </c>
      <c r="K31" s="172">
        <f t="shared" si="4"/>
        <v>22.06006</v>
      </c>
      <c r="L31" s="172">
        <f t="shared" si="4"/>
        <v>19.608942222222225</v>
      </c>
      <c r="M31" s="172">
        <f t="shared" si="4"/>
        <v>17.157824444444447</v>
      </c>
      <c r="N31" s="172">
        <f t="shared" si="4"/>
        <v>14.706706666666667</v>
      </c>
      <c r="O31" s="172">
        <f t="shared" si="4"/>
        <v>12.255588888888891</v>
      </c>
      <c r="P31" s="172">
        <f t="shared" si="4"/>
        <v>9.804471111111086</v>
      </c>
      <c r="Q31" s="172">
        <f t="shared" si="4"/>
        <v>7.3533533333333088</v>
      </c>
      <c r="R31" s="172">
        <f t="shared" si="4"/>
        <v>4.9022355555555315</v>
      </c>
      <c r="S31" s="172">
        <f t="shared" si="4"/>
        <v>2.451117777777756</v>
      </c>
      <c r="T31" s="169" t="s">
        <v>175</v>
      </c>
      <c r="V31" s="170">
        <v>220</v>
      </c>
      <c r="W31" s="167">
        <f>SUM(V31/1.5*W9)</f>
        <v>24.933333333333334</v>
      </c>
      <c r="X31" s="171">
        <f>SUM(V31/1.5*X9)</f>
        <v>23.466666666666665</v>
      </c>
      <c r="Y31" s="171">
        <f>SUM(V31/1.5*Y9)</f>
        <v>21.999999999999996</v>
      </c>
      <c r="Z31" s="171">
        <f>SUM(V31/1.5*Z9)</f>
        <v>20.533333333333335</v>
      </c>
      <c r="AA31" s="171">
        <f>SUM(V31/1.5*AA9)</f>
        <v>19.066666666666666</v>
      </c>
      <c r="AB31" s="171">
        <f>SUM(V31/1.5*AB9)</f>
        <v>17.599999999999998</v>
      </c>
      <c r="AC31" s="171">
        <f>SUM(V31/1.5*AC9)</f>
        <v>16.133333333333333</v>
      </c>
      <c r="AD31" s="171">
        <f>SUM(V31/1.5*AD9)</f>
        <v>14.666666666666666</v>
      </c>
      <c r="AE31" s="171">
        <f>SUM(V31/1.5*AE9)</f>
        <v>13.2</v>
      </c>
      <c r="AF31" s="171">
        <f>SUM(V31/1.5*AF9)</f>
        <v>11.733333333333333</v>
      </c>
      <c r="AG31" s="171">
        <f>SUM(V31/1.5*AG9)</f>
        <v>10.266666666666667</v>
      </c>
      <c r="AH31" s="171">
        <f>SUM(V31/1.5*AH9)</f>
        <v>8.7999999999999989</v>
      </c>
      <c r="AI31" s="171">
        <f>SUM(V31/1.5*AI9)</f>
        <v>7.333333333333333</v>
      </c>
      <c r="AJ31" s="171">
        <f>SUM(V31/1.5*AJ9)</f>
        <v>5.8666666666666512</v>
      </c>
      <c r="AK31" s="171">
        <f>SUM(V31/1.5*AK9)</f>
        <v>4.3999999999999844</v>
      </c>
      <c r="AL31" s="171">
        <f>SUM(V31/1.5*AL9)</f>
        <v>2.9333333333333185</v>
      </c>
      <c r="AM31" s="171">
        <f>SUM(V31/1.5*AM9)</f>
        <v>1.4666666666666535</v>
      </c>
      <c r="AN31" s="169" t="s">
        <v>175</v>
      </c>
    </row>
    <row r="32" spans="2:40" x14ac:dyDescent="0.25">
      <c r="B32" s="166">
        <v>230</v>
      </c>
      <c r="C32" s="167">
        <f t="shared" si="0"/>
        <v>43.56304777777779</v>
      </c>
      <c r="D32" s="172">
        <f t="shared" si="0"/>
        <v>41.000515555555566</v>
      </c>
      <c r="E32" s="172">
        <f t="shared" si="4"/>
        <v>38.437983333333342</v>
      </c>
      <c r="F32" s="172">
        <f t="shared" si="4"/>
        <v>35.875451111111126</v>
      </c>
      <c r="G32" s="172">
        <f t="shared" si="4"/>
        <v>33.312918888888902</v>
      </c>
      <c r="H32" s="172">
        <f t="shared" si="4"/>
        <v>30.750386666666675</v>
      </c>
      <c r="I32" s="172">
        <f t="shared" si="4"/>
        <v>28.187854444444451</v>
      </c>
      <c r="J32" s="172">
        <f t="shared" si="4"/>
        <v>25.625322222222231</v>
      </c>
      <c r="K32" s="172">
        <f t="shared" si="4"/>
        <v>23.062790000000007</v>
      </c>
      <c r="L32" s="172">
        <f t="shared" si="4"/>
        <v>20.500257777777783</v>
      </c>
      <c r="M32" s="172">
        <f t="shared" si="4"/>
        <v>17.937725555555563</v>
      </c>
      <c r="N32" s="172">
        <f t="shared" si="4"/>
        <v>15.375193333333337</v>
      </c>
      <c r="O32" s="172">
        <f t="shared" si="4"/>
        <v>12.812661111111115</v>
      </c>
      <c r="P32" s="172">
        <f t="shared" si="4"/>
        <v>10.250128888888865</v>
      </c>
      <c r="Q32" s="172">
        <f t="shared" si="4"/>
        <v>7.6875966666666429</v>
      </c>
      <c r="R32" s="172">
        <f t="shared" si="4"/>
        <v>5.12506444444442</v>
      </c>
      <c r="S32" s="172">
        <f t="shared" si="4"/>
        <v>2.5625322222221998</v>
      </c>
      <c r="T32" s="169" t="s">
        <v>175</v>
      </c>
      <c r="V32" s="170">
        <v>230</v>
      </c>
      <c r="W32" s="167">
        <f>SUM(V32/1.5*W9)</f>
        <v>26.06666666666667</v>
      </c>
      <c r="X32" s="171">
        <f>SUM(V32/1.5*X9)</f>
        <v>24.533333333333335</v>
      </c>
      <c r="Y32" s="171">
        <f>SUM(V32/1.5*Y9)</f>
        <v>23</v>
      </c>
      <c r="Z32" s="171">
        <f>SUM(V32/1.5*Z9)</f>
        <v>21.466666666666669</v>
      </c>
      <c r="AA32" s="171">
        <f>SUM(V32/1.5*AA9)</f>
        <v>19.933333333333334</v>
      </c>
      <c r="AB32" s="171">
        <f>SUM(V32/1.5*AB9)</f>
        <v>18.400000000000002</v>
      </c>
      <c r="AC32" s="171">
        <f>SUM(V32/1.5*AC9)</f>
        <v>16.866666666666667</v>
      </c>
      <c r="AD32" s="171">
        <f>SUM(V32/1.5*AD9)</f>
        <v>15.333333333333336</v>
      </c>
      <c r="AE32" s="171">
        <f>SUM(V32/1.5*AE9)</f>
        <v>13.8</v>
      </c>
      <c r="AF32" s="171">
        <f>SUM(V32/1.5*AF9)</f>
        <v>12.266666666666667</v>
      </c>
      <c r="AG32" s="171">
        <f>SUM(V32/1.5*AG9)</f>
        <v>10.733333333333334</v>
      </c>
      <c r="AH32" s="171">
        <f>SUM(V32/1.5*AH9)</f>
        <v>9.2000000000000011</v>
      </c>
      <c r="AI32" s="171">
        <f>SUM(V32/1.5*AI9)</f>
        <v>7.6666666666666679</v>
      </c>
      <c r="AJ32" s="171">
        <f>SUM(V32/1.5*AJ9)</f>
        <v>6.1333333333333178</v>
      </c>
      <c r="AK32" s="171">
        <f>SUM(V32/1.5*AK9)</f>
        <v>4.5999999999999845</v>
      </c>
      <c r="AL32" s="171">
        <f>SUM(V32/1.5*AL9)</f>
        <v>3.0666666666666513</v>
      </c>
      <c r="AM32" s="171">
        <f>SUM(V32/1.5*AM9)</f>
        <v>1.5333333333333197</v>
      </c>
      <c r="AN32" s="169" t="s">
        <v>175</v>
      </c>
    </row>
    <row r="33" spans="2:40" x14ac:dyDescent="0.25">
      <c r="B33" s="173">
        <v>240</v>
      </c>
      <c r="C33" s="174">
        <f t="shared" si="0"/>
        <v>45.45709333333334</v>
      </c>
      <c r="D33" s="175">
        <f t="shared" si="0"/>
        <v>42.783146666666674</v>
      </c>
      <c r="E33" s="175">
        <f t="shared" si="4"/>
        <v>40.109200000000001</v>
      </c>
      <c r="F33" s="175">
        <f t="shared" si="4"/>
        <v>37.435253333333343</v>
      </c>
      <c r="G33" s="175">
        <f t="shared" si="4"/>
        <v>34.76130666666667</v>
      </c>
      <c r="H33" s="175">
        <f t="shared" si="4"/>
        <v>32.087360000000004</v>
      </c>
      <c r="I33" s="175">
        <f t="shared" si="4"/>
        <v>29.413413333333338</v>
      </c>
      <c r="J33" s="175">
        <f t="shared" si="4"/>
        <v>26.739466666666672</v>
      </c>
      <c r="K33" s="175">
        <f t="shared" si="4"/>
        <v>24.065520000000003</v>
      </c>
      <c r="L33" s="175">
        <f t="shared" si="4"/>
        <v>21.391573333333337</v>
      </c>
      <c r="M33" s="175">
        <f t="shared" si="4"/>
        <v>18.717626666666671</v>
      </c>
      <c r="N33" s="175">
        <f t="shared" si="4"/>
        <v>16.043680000000002</v>
      </c>
      <c r="O33" s="175">
        <f t="shared" si="4"/>
        <v>13.369733333333336</v>
      </c>
      <c r="P33" s="175">
        <f t="shared" si="4"/>
        <v>10.69578666666664</v>
      </c>
      <c r="Q33" s="175">
        <f t="shared" si="4"/>
        <v>8.0218399999999743</v>
      </c>
      <c r="R33" s="175">
        <f t="shared" si="4"/>
        <v>5.3478933333333067</v>
      </c>
      <c r="S33" s="175">
        <f t="shared" si="4"/>
        <v>2.6739466666666427</v>
      </c>
      <c r="T33" s="177" t="s">
        <v>175</v>
      </c>
      <c r="V33" s="178">
        <v>240</v>
      </c>
      <c r="W33" s="174">
        <f>SUM(V33/1.5*W9)</f>
        <v>27.200000000000003</v>
      </c>
      <c r="X33" s="175">
        <f>SUM(V33/1.5*X9)</f>
        <v>25.6</v>
      </c>
      <c r="Y33" s="175">
        <f>SUM(V33/1.5*Y9)</f>
        <v>24</v>
      </c>
      <c r="Z33" s="175">
        <f>SUM(V33/1.5*Z9)</f>
        <v>22.400000000000002</v>
      </c>
      <c r="AA33" s="175">
        <f>SUM(V33/1.5*AA9)</f>
        <v>20.8</v>
      </c>
      <c r="AB33" s="175">
        <f>SUM(V33/1.5*AB9)</f>
        <v>19.2</v>
      </c>
      <c r="AC33" s="175">
        <f>SUM(V33/1.5*AC9)</f>
        <v>17.600000000000001</v>
      </c>
      <c r="AD33" s="175">
        <f>SUM(V33/1.5*AD9)</f>
        <v>16</v>
      </c>
      <c r="AE33" s="175">
        <f>SUM(V33/1.5*AE9)</f>
        <v>14.399999999999999</v>
      </c>
      <c r="AF33" s="175">
        <f>SUM(V33/1.5*AF9)</f>
        <v>12.8</v>
      </c>
      <c r="AG33" s="175">
        <f>SUM(V33/1.5*AG9)</f>
        <v>11.200000000000001</v>
      </c>
      <c r="AH33" s="175">
        <f>SUM(V33/1.5*AH9)</f>
        <v>9.6</v>
      </c>
      <c r="AI33" s="175">
        <f>SUM(V33/1.5*AI9)</f>
        <v>8</v>
      </c>
      <c r="AJ33" s="175">
        <f>SUM(V33/1.5*AJ9)</f>
        <v>6.3999999999999835</v>
      </c>
      <c r="AK33" s="175">
        <f>SUM(V33/1.5*AK9)</f>
        <v>4.7999999999999838</v>
      </c>
      <c r="AL33" s="175">
        <f>SUM(V33/1.5*AL9)</f>
        <v>3.1999999999999842</v>
      </c>
      <c r="AM33" s="175">
        <f>SUM(V33/1.5*AM9)</f>
        <v>1.5999999999999857</v>
      </c>
      <c r="AN33" s="177" t="s">
        <v>175</v>
      </c>
    </row>
    <row r="34" spans="2:40" x14ac:dyDescent="0.25">
      <c r="B34" s="166">
        <v>250</v>
      </c>
      <c r="C34" s="167">
        <f t="shared" si="0"/>
        <v>47.35113888888889</v>
      </c>
      <c r="D34" s="172">
        <f t="shared" si="0"/>
        <v>44.565777777777775</v>
      </c>
      <c r="E34" s="172">
        <f t="shared" si="4"/>
        <v>41.78041666666666</v>
      </c>
      <c r="F34" s="172">
        <f t="shared" si="4"/>
        <v>38.99505555555556</v>
      </c>
      <c r="G34" s="172">
        <f t="shared" si="4"/>
        <v>36.209694444444445</v>
      </c>
      <c r="H34" s="172">
        <f t="shared" si="4"/>
        <v>33.42433333333333</v>
      </c>
      <c r="I34" s="172">
        <f t="shared" si="4"/>
        <v>30.638972222222222</v>
      </c>
      <c r="J34" s="172">
        <f t="shared" si="4"/>
        <v>27.85361111111111</v>
      </c>
      <c r="K34" s="172">
        <f t="shared" si="4"/>
        <v>25.068249999999999</v>
      </c>
      <c r="L34" s="172">
        <f t="shared" si="4"/>
        <v>22.282888888888888</v>
      </c>
      <c r="M34" s="172">
        <f t="shared" si="4"/>
        <v>19.49752777777778</v>
      </c>
      <c r="N34" s="172">
        <f t="shared" si="4"/>
        <v>16.712166666666665</v>
      </c>
      <c r="O34" s="172">
        <f t="shared" si="4"/>
        <v>13.926805555555555</v>
      </c>
      <c r="P34" s="172">
        <f t="shared" si="4"/>
        <v>11.141444444444415</v>
      </c>
      <c r="Q34" s="172">
        <f t="shared" si="4"/>
        <v>8.356083333333304</v>
      </c>
      <c r="R34" s="172">
        <f t="shared" si="4"/>
        <v>5.5707222222221944</v>
      </c>
      <c r="S34" s="172">
        <f t="shared" si="4"/>
        <v>2.7853611111110861</v>
      </c>
      <c r="T34" s="169" t="s">
        <v>175</v>
      </c>
      <c r="V34" s="170">
        <v>250</v>
      </c>
      <c r="W34" s="167">
        <f>SUM(V34/1.5*W9)</f>
        <v>28.333333333333332</v>
      </c>
      <c r="X34" s="171">
        <f>SUM(V34/1.5*X9)</f>
        <v>26.666666666666664</v>
      </c>
      <c r="Y34" s="171">
        <f>SUM(V34/1.5*Y9)</f>
        <v>24.999999999999996</v>
      </c>
      <c r="Z34" s="171">
        <f>SUM(V34/1.5*Z9)</f>
        <v>23.333333333333336</v>
      </c>
      <c r="AA34" s="171">
        <f>SUM(V34/1.5*AA9)</f>
        <v>21.666666666666668</v>
      </c>
      <c r="AB34" s="171">
        <f>SUM(V34/1.5*AB9)</f>
        <v>19.999999999999996</v>
      </c>
      <c r="AC34" s="171">
        <f>SUM(V34/1.5*AC9)</f>
        <v>18.333333333333332</v>
      </c>
      <c r="AD34" s="171">
        <f>SUM(V34/1.5*AD9)</f>
        <v>16.666666666666668</v>
      </c>
      <c r="AE34" s="171">
        <f>SUM(V34/1.5*AE9)</f>
        <v>14.999999999999998</v>
      </c>
      <c r="AF34" s="171">
        <f>SUM(V34/1.5*AF9)</f>
        <v>13.333333333333332</v>
      </c>
      <c r="AG34" s="171">
        <f>SUM(V34/1.5*AG9)</f>
        <v>11.666666666666668</v>
      </c>
      <c r="AH34" s="171">
        <f>SUM(V34/1.5*AH9)</f>
        <v>9.9999999999999982</v>
      </c>
      <c r="AI34" s="171">
        <f>SUM(V34/1.5*AI9)</f>
        <v>8.3333333333333339</v>
      </c>
      <c r="AJ34" s="171">
        <f>SUM(V34/1.5*AJ9)</f>
        <v>6.6666666666666492</v>
      </c>
      <c r="AK34" s="171">
        <f>SUM(V34/1.5*AK9)</f>
        <v>4.9999999999999831</v>
      </c>
      <c r="AL34" s="171">
        <f>SUM(V34/1.5*AL9)</f>
        <v>3.3333333333333166</v>
      </c>
      <c r="AM34" s="171">
        <f>SUM(V34/1.5*AM9)</f>
        <v>1.6666666666666516</v>
      </c>
      <c r="AN34" s="169" t="s">
        <v>175</v>
      </c>
    </row>
    <row r="35" spans="2:40" x14ac:dyDescent="0.25">
      <c r="B35" s="166">
        <v>260</v>
      </c>
      <c r="C35" s="167">
        <f t="shared" si="0"/>
        <v>49.245184444444455</v>
      </c>
      <c r="D35" s="172">
        <f t="shared" si="0"/>
        <v>46.348408888888898</v>
      </c>
      <c r="E35" s="172">
        <f t="shared" si="4"/>
        <v>43.451633333333341</v>
      </c>
      <c r="F35" s="172">
        <f t="shared" si="4"/>
        <v>40.554857777777791</v>
      </c>
      <c r="G35" s="172">
        <f t="shared" si="4"/>
        <v>37.658082222222234</v>
      </c>
      <c r="H35" s="172">
        <f t="shared" si="4"/>
        <v>34.76130666666667</v>
      </c>
      <c r="I35" s="172">
        <f t="shared" si="4"/>
        <v>31.864531111111116</v>
      </c>
      <c r="J35" s="172">
        <f t="shared" si="4"/>
        <v>28.967755555555563</v>
      </c>
      <c r="K35" s="172">
        <f t="shared" si="4"/>
        <v>26.070980000000006</v>
      </c>
      <c r="L35" s="172">
        <f t="shared" si="4"/>
        <v>23.174204444444449</v>
      </c>
      <c r="M35" s="172">
        <f t="shared" si="4"/>
        <v>20.277428888888895</v>
      </c>
      <c r="N35" s="172">
        <f t="shared" si="4"/>
        <v>17.380653333333335</v>
      </c>
      <c r="O35" s="172">
        <f t="shared" si="4"/>
        <v>14.483877777777781</v>
      </c>
      <c r="P35" s="172">
        <f t="shared" si="4"/>
        <v>11.587102222222194</v>
      </c>
      <c r="Q35" s="172">
        <f t="shared" si="4"/>
        <v>8.690326666666639</v>
      </c>
      <c r="R35" s="172">
        <f t="shared" si="4"/>
        <v>5.7935511111110829</v>
      </c>
      <c r="S35" s="172">
        <f t="shared" si="4"/>
        <v>2.8967755555555299</v>
      </c>
      <c r="T35" s="169" t="s">
        <v>175</v>
      </c>
      <c r="V35" s="170">
        <v>260</v>
      </c>
      <c r="W35" s="167">
        <f>SUM(V35/1.5*W9)</f>
        <v>29.466666666666672</v>
      </c>
      <c r="X35" s="171">
        <f>SUM(V35/1.5*X9)</f>
        <v>27.733333333333334</v>
      </c>
      <c r="Y35" s="171">
        <f>SUM(V35/1.5*Y9)</f>
        <v>26</v>
      </c>
      <c r="Z35" s="171">
        <f>SUM(V35/1.5*Z9)</f>
        <v>24.266666666666669</v>
      </c>
      <c r="AA35" s="171">
        <f>SUM(V35/1.5*AA9)</f>
        <v>22.533333333333335</v>
      </c>
      <c r="AB35" s="171">
        <f>SUM(V35/1.5*AB9)</f>
        <v>20.8</v>
      </c>
      <c r="AC35" s="171">
        <f>SUM(V35/1.5*AC9)</f>
        <v>19.066666666666666</v>
      </c>
      <c r="AD35" s="171">
        <f>SUM(V35/1.5*AD9)</f>
        <v>17.333333333333336</v>
      </c>
      <c r="AE35" s="171">
        <f>SUM(V35/1.5*AE9)</f>
        <v>15.6</v>
      </c>
      <c r="AF35" s="171">
        <f>SUM(V35/1.5*AF9)</f>
        <v>13.866666666666667</v>
      </c>
      <c r="AG35" s="171">
        <f>SUM(V35/1.5*AG9)</f>
        <v>12.133333333333335</v>
      </c>
      <c r="AH35" s="171">
        <f>SUM(V35/1.5*AH9)</f>
        <v>10.4</v>
      </c>
      <c r="AI35" s="171">
        <f>SUM(V35/1.5*AI9)</f>
        <v>8.6666666666666679</v>
      </c>
      <c r="AJ35" s="171">
        <f>SUM(V35/1.5*AJ9)</f>
        <v>6.9333333333333158</v>
      </c>
      <c r="AK35" s="171">
        <f>SUM(V35/1.5*AK9)</f>
        <v>5.1999999999999824</v>
      </c>
      <c r="AL35" s="171">
        <f>SUM(V35/1.5*AL9)</f>
        <v>3.4666666666666495</v>
      </c>
      <c r="AM35" s="171">
        <f>SUM(V35/1.5*AM9)</f>
        <v>1.7333333333333178</v>
      </c>
      <c r="AN35" s="169" t="s">
        <v>175</v>
      </c>
    </row>
    <row r="36" spans="2:40" x14ac:dyDescent="0.25">
      <c r="B36" s="166">
        <v>270</v>
      </c>
      <c r="C36" s="167">
        <f t="shared" si="0"/>
        <v>51.139230000000005</v>
      </c>
      <c r="D36" s="172">
        <f t="shared" si="0"/>
        <v>48.131040000000006</v>
      </c>
      <c r="E36" s="172">
        <f t="shared" si="4"/>
        <v>45.12285</v>
      </c>
      <c r="F36" s="172">
        <f t="shared" si="4"/>
        <v>42.114660000000008</v>
      </c>
      <c r="G36" s="172">
        <f t="shared" si="4"/>
        <v>39.106470000000002</v>
      </c>
      <c r="H36" s="172">
        <f t="shared" si="4"/>
        <v>36.098280000000003</v>
      </c>
      <c r="I36" s="172">
        <f t="shared" si="4"/>
        <v>33.090090000000004</v>
      </c>
      <c r="J36" s="172">
        <f t="shared" si="4"/>
        <v>30.081900000000005</v>
      </c>
      <c r="K36" s="172">
        <f t="shared" si="4"/>
        <v>27.073710000000002</v>
      </c>
      <c r="L36" s="172">
        <f t="shared" si="4"/>
        <v>24.065520000000003</v>
      </c>
      <c r="M36" s="172">
        <f t="shared" si="4"/>
        <v>21.057330000000004</v>
      </c>
      <c r="N36" s="172">
        <f t="shared" si="4"/>
        <v>18.049140000000001</v>
      </c>
      <c r="O36" s="172">
        <f t="shared" si="4"/>
        <v>15.040950000000002</v>
      </c>
      <c r="P36" s="172">
        <f t="shared" si="4"/>
        <v>12.032759999999969</v>
      </c>
      <c r="Q36" s="172">
        <f t="shared" si="4"/>
        <v>9.0245699999999704</v>
      </c>
      <c r="R36" s="172">
        <f t="shared" si="4"/>
        <v>6.0163799999999705</v>
      </c>
      <c r="S36" s="172">
        <f t="shared" si="4"/>
        <v>3.0081899999999733</v>
      </c>
      <c r="T36" s="169" t="s">
        <v>175</v>
      </c>
      <c r="V36" s="170">
        <v>270</v>
      </c>
      <c r="W36" s="167">
        <f>SUM(V36/1.5*W9)</f>
        <v>30.6</v>
      </c>
      <c r="X36" s="171">
        <f>SUM(V36/1.5*X9)</f>
        <v>28.8</v>
      </c>
      <c r="Y36" s="171">
        <f>SUM(V36/1.5*Y9)</f>
        <v>27</v>
      </c>
      <c r="Z36" s="171">
        <f>SUM(V36/1.5*Z9)</f>
        <v>25.200000000000003</v>
      </c>
      <c r="AA36" s="171">
        <f>SUM(V36/1.5*AA9)</f>
        <v>23.400000000000002</v>
      </c>
      <c r="AB36" s="171">
        <f>SUM(V36/1.5*AB9)</f>
        <v>21.599999999999998</v>
      </c>
      <c r="AC36" s="171">
        <f>SUM(V36/1.5*AC9)</f>
        <v>19.8</v>
      </c>
      <c r="AD36" s="171">
        <f>SUM(V36/1.5*AD9)</f>
        <v>18</v>
      </c>
      <c r="AE36" s="171">
        <f>SUM(V36/1.5*AE9)</f>
        <v>16.2</v>
      </c>
      <c r="AF36" s="171">
        <f>SUM(V36/1.5*AF9)</f>
        <v>14.4</v>
      </c>
      <c r="AG36" s="171">
        <f>SUM(V36/1.5*AG9)</f>
        <v>12.600000000000001</v>
      </c>
      <c r="AH36" s="171">
        <f>SUM(V36/1.5*AH9)</f>
        <v>10.799999999999999</v>
      </c>
      <c r="AI36" s="171">
        <f>SUM(V36/1.5*AI9)</f>
        <v>9</v>
      </c>
      <c r="AJ36" s="171">
        <f>SUM(V36/1.5*AJ9)</f>
        <v>7.1999999999999815</v>
      </c>
      <c r="AK36" s="171">
        <f>SUM(V36/1.5*AK9)</f>
        <v>5.3999999999999817</v>
      </c>
      <c r="AL36" s="171">
        <f>SUM(V36/1.5*AL9)</f>
        <v>3.5999999999999819</v>
      </c>
      <c r="AM36" s="171">
        <f>SUM(V36/1.5*AM9)</f>
        <v>1.7999999999999838</v>
      </c>
      <c r="AN36" s="169" t="s">
        <v>175</v>
      </c>
    </row>
    <row r="37" spans="2:40" x14ac:dyDescent="0.25">
      <c r="B37" s="166">
        <v>280</v>
      </c>
      <c r="C37" s="167">
        <f t="shared" si="0"/>
        <v>53.033275555555562</v>
      </c>
      <c r="D37" s="172">
        <f t="shared" si="0"/>
        <v>49.913671111111114</v>
      </c>
      <c r="E37" s="172">
        <f t="shared" si="4"/>
        <v>46.794066666666673</v>
      </c>
      <c r="F37" s="172">
        <f t="shared" si="4"/>
        <v>43.674462222222232</v>
      </c>
      <c r="G37" s="172">
        <f t="shared" si="4"/>
        <v>40.554857777777784</v>
      </c>
      <c r="H37" s="172">
        <f t="shared" si="4"/>
        <v>37.435253333333335</v>
      </c>
      <c r="I37" s="172">
        <f t="shared" si="4"/>
        <v>34.315648888888894</v>
      </c>
      <c r="J37" s="172">
        <f t="shared" si="4"/>
        <v>31.19604444444445</v>
      </c>
      <c r="K37" s="172">
        <f t="shared" si="4"/>
        <v>28.076440000000002</v>
      </c>
      <c r="L37" s="172">
        <f t="shared" si="4"/>
        <v>24.956835555555557</v>
      </c>
      <c r="M37" s="172">
        <f t="shared" si="4"/>
        <v>21.837231111111116</v>
      </c>
      <c r="N37" s="172">
        <f t="shared" si="4"/>
        <v>18.717626666666668</v>
      </c>
      <c r="O37" s="172">
        <f t="shared" si="4"/>
        <v>15.598022222222225</v>
      </c>
      <c r="P37" s="172">
        <f t="shared" si="4"/>
        <v>12.478417777777747</v>
      </c>
      <c r="Q37" s="172">
        <f t="shared" si="4"/>
        <v>9.3588133333333019</v>
      </c>
      <c r="R37" s="172">
        <f t="shared" si="4"/>
        <v>6.2392088888888582</v>
      </c>
      <c r="S37" s="172">
        <f t="shared" si="4"/>
        <v>3.1196044444444166</v>
      </c>
      <c r="T37" s="169" t="s">
        <v>175</v>
      </c>
      <c r="V37" s="170">
        <v>280</v>
      </c>
      <c r="W37" s="167">
        <f>SUM(V37/1.5*W9)</f>
        <v>31.733333333333334</v>
      </c>
      <c r="X37" s="171">
        <f>SUM(V37/1.5*X9)</f>
        <v>29.866666666666667</v>
      </c>
      <c r="Y37" s="171">
        <f>SUM(V37/1.5*Y9)</f>
        <v>27.999999999999996</v>
      </c>
      <c r="Z37" s="171">
        <f>SUM(V37/1.5*Z9)</f>
        <v>26.133333333333333</v>
      </c>
      <c r="AA37" s="171">
        <f>SUM(V37/1.5*AA9)</f>
        <v>24.266666666666666</v>
      </c>
      <c r="AB37" s="171">
        <f>SUM(V37/1.5*AB9)</f>
        <v>22.4</v>
      </c>
      <c r="AC37" s="171">
        <f>SUM(V37/1.5*AC9)</f>
        <v>20.533333333333331</v>
      </c>
      <c r="AD37" s="171">
        <f>SUM(V37/1.5*AD9)</f>
        <v>18.666666666666668</v>
      </c>
      <c r="AE37" s="171">
        <f>SUM(V37/1.5*AE9)</f>
        <v>16.799999999999997</v>
      </c>
      <c r="AF37" s="171">
        <f>SUM(V37/1.5*AF9)</f>
        <v>14.933333333333334</v>
      </c>
      <c r="AG37" s="171">
        <f>SUM(V37/1.5*AG9)</f>
        <v>13.066666666666666</v>
      </c>
      <c r="AH37" s="171">
        <f>SUM(V37/1.5*AH9)</f>
        <v>11.2</v>
      </c>
      <c r="AI37" s="171">
        <f>SUM(V37/1.5*AI9)</f>
        <v>9.3333333333333339</v>
      </c>
      <c r="AJ37" s="171">
        <f>SUM(V37/1.5*AJ9)</f>
        <v>7.4666666666666472</v>
      </c>
      <c r="AK37" s="171">
        <f>SUM(V37/1.5*AK9)</f>
        <v>5.599999999999981</v>
      </c>
      <c r="AL37" s="171">
        <f>SUM(V37/1.5*AL9)</f>
        <v>3.7333333333333143</v>
      </c>
      <c r="AM37" s="171">
        <f>SUM(V37/1.5*AM9)</f>
        <v>1.8666666666666498</v>
      </c>
      <c r="AN37" s="169" t="s">
        <v>175</v>
      </c>
    </row>
    <row r="38" spans="2:40" x14ac:dyDescent="0.25">
      <c r="B38" s="166">
        <v>290</v>
      </c>
      <c r="C38" s="167">
        <f t="shared" si="0"/>
        <v>54.927321111111127</v>
      </c>
      <c r="D38" s="172">
        <f t="shared" si="0"/>
        <v>51.696302222222229</v>
      </c>
      <c r="E38" s="172">
        <f t="shared" si="4"/>
        <v>48.465283333333339</v>
      </c>
      <c r="F38" s="172">
        <f t="shared" si="4"/>
        <v>45.234264444444456</v>
      </c>
      <c r="G38" s="172">
        <f t="shared" si="4"/>
        <v>42.003245555555566</v>
      </c>
      <c r="H38" s="172">
        <f t="shared" si="4"/>
        <v>38.772226666666668</v>
      </c>
      <c r="I38" s="172">
        <f t="shared" si="4"/>
        <v>35.541207777777785</v>
      </c>
      <c r="J38" s="172">
        <f t="shared" si="4"/>
        <v>32.310188888888895</v>
      </c>
      <c r="K38" s="172">
        <f t="shared" si="4"/>
        <v>29.079170000000005</v>
      </c>
      <c r="L38" s="172">
        <f t="shared" si="4"/>
        <v>25.848151111111115</v>
      </c>
      <c r="M38" s="172">
        <f t="shared" si="4"/>
        <v>22.617132222222228</v>
      </c>
      <c r="N38" s="172">
        <f t="shared" si="4"/>
        <v>19.386113333333334</v>
      </c>
      <c r="O38" s="172">
        <f t="shared" si="4"/>
        <v>16.155094444444448</v>
      </c>
      <c r="P38" s="172">
        <f t="shared" si="4"/>
        <v>12.924075555555524</v>
      </c>
      <c r="Q38" s="172">
        <f t="shared" si="4"/>
        <v>9.6930566666666351</v>
      </c>
      <c r="R38" s="172">
        <f t="shared" si="4"/>
        <v>6.4620377777777467</v>
      </c>
      <c r="S38" s="172">
        <f t="shared" si="4"/>
        <v>3.2310188888888605</v>
      </c>
      <c r="T38" s="169" t="s">
        <v>175</v>
      </c>
      <c r="V38" s="170">
        <v>290</v>
      </c>
      <c r="W38" s="167">
        <f>SUM(V38/1.5*W9)</f>
        <v>32.866666666666667</v>
      </c>
      <c r="X38" s="171">
        <f>SUM(V38/1.5*X9)</f>
        <v>30.933333333333337</v>
      </c>
      <c r="Y38" s="171">
        <f>SUM(V38/1.5*Y9)</f>
        <v>29</v>
      </c>
      <c r="Z38" s="171">
        <f>SUM(V38/1.5*Z9)</f>
        <v>27.06666666666667</v>
      </c>
      <c r="AA38" s="171">
        <f>SUM(V38/1.5*AA9)</f>
        <v>25.133333333333336</v>
      </c>
      <c r="AB38" s="171">
        <f>SUM(V38/1.5*AB9)</f>
        <v>23.2</v>
      </c>
      <c r="AC38" s="171">
        <f>SUM(V38/1.5*AC9)</f>
        <v>21.266666666666669</v>
      </c>
      <c r="AD38" s="171">
        <f>SUM(V38/1.5*AD9)</f>
        <v>19.333333333333336</v>
      </c>
      <c r="AE38" s="171">
        <f>SUM(V38/1.5*AE9)</f>
        <v>17.399999999999999</v>
      </c>
      <c r="AF38" s="171">
        <f>SUM(V38/1.5*AF9)</f>
        <v>15.466666666666669</v>
      </c>
      <c r="AG38" s="171">
        <f>SUM(V38/1.5*AG9)</f>
        <v>13.533333333333335</v>
      </c>
      <c r="AH38" s="171">
        <f>SUM(V38/1.5*AH9)</f>
        <v>11.6</v>
      </c>
      <c r="AI38" s="171">
        <f>SUM(V38/1.5*AI9)</f>
        <v>9.6666666666666679</v>
      </c>
      <c r="AJ38" s="171">
        <f>SUM(V38/1.5*AJ9)</f>
        <v>7.7333333333333139</v>
      </c>
      <c r="AK38" s="171">
        <f>SUM(V38/1.5*AK9)</f>
        <v>5.7999999999999803</v>
      </c>
      <c r="AL38" s="171">
        <f>SUM(V38/1.5*AL9)</f>
        <v>3.8666666666666476</v>
      </c>
      <c r="AM38" s="171">
        <f>SUM(V38/1.5*AM9)</f>
        <v>1.933333333333316</v>
      </c>
      <c r="AN38" s="169" t="s">
        <v>175</v>
      </c>
    </row>
    <row r="39" spans="2:40" x14ac:dyDescent="0.25">
      <c r="B39" s="173">
        <v>300</v>
      </c>
      <c r="C39" s="174">
        <f>SUM($B39+($B39/3)*($I$6*0.5))/3*C$9</f>
        <v>56.821366666666684</v>
      </c>
      <c r="D39" s="175">
        <f>SUM($B39+($B39/3)*($I$6*0.5))/3*D$9</f>
        <v>53.478933333333345</v>
      </c>
      <c r="E39" s="175">
        <f t="shared" ref="E39:S45" si="5">SUM($B39+($B39/3)*($I$6*0.5))/3*E$9</f>
        <v>50.136500000000005</v>
      </c>
      <c r="F39" s="175">
        <f t="shared" si="5"/>
        <v>46.79406666666668</v>
      </c>
      <c r="G39" s="175">
        <f t="shared" si="5"/>
        <v>43.451633333333341</v>
      </c>
      <c r="H39" s="175">
        <f t="shared" si="5"/>
        <v>40.109200000000008</v>
      </c>
      <c r="I39" s="175">
        <f t="shared" si="5"/>
        <v>36.766766666666676</v>
      </c>
      <c r="J39" s="175">
        <f t="shared" si="5"/>
        <v>33.424333333333344</v>
      </c>
      <c r="K39" s="175">
        <f t="shared" si="5"/>
        <v>30.081900000000005</v>
      </c>
      <c r="L39" s="175">
        <f t="shared" si="5"/>
        <v>26.739466666666672</v>
      </c>
      <c r="M39" s="175">
        <f t="shared" si="5"/>
        <v>23.39703333333334</v>
      </c>
      <c r="N39" s="175">
        <f t="shared" si="5"/>
        <v>20.054600000000004</v>
      </c>
      <c r="O39" s="175">
        <f t="shared" si="5"/>
        <v>16.712166666666672</v>
      </c>
      <c r="P39" s="175">
        <f t="shared" si="5"/>
        <v>13.369733333333301</v>
      </c>
      <c r="Q39" s="175">
        <f t="shared" si="5"/>
        <v>10.027299999999968</v>
      </c>
      <c r="R39" s="175">
        <f t="shared" si="5"/>
        <v>6.6848666666666343</v>
      </c>
      <c r="S39" s="175">
        <f t="shared" si="5"/>
        <v>3.3424333333333038</v>
      </c>
      <c r="T39" s="177" t="s">
        <v>175</v>
      </c>
      <c r="V39" s="178">
        <v>300</v>
      </c>
      <c r="W39" s="174">
        <f>SUM(V39/1.5*W9)</f>
        <v>34</v>
      </c>
      <c r="X39" s="175">
        <f>SUM(V39/1.5*X9)</f>
        <v>32</v>
      </c>
      <c r="Y39" s="175">
        <f>SUM(V39/1.5*Y9)</f>
        <v>30</v>
      </c>
      <c r="Z39" s="175">
        <f>SUM(V39/1.5*Z9)</f>
        <v>28.000000000000004</v>
      </c>
      <c r="AA39" s="175">
        <f>SUM(V39/1.5*AA9)</f>
        <v>26</v>
      </c>
      <c r="AB39" s="175">
        <f>SUM(V39/1.5*AB9)</f>
        <v>24</v>
      </c>
      <c r="AC39" s="175">
        <f>SUM(V39/1.5*AC9)</f>
        <v>22</v>
      </c>
      <c r="AD39" s="175">
        <f>SUM(V39/1.5*AD9)</f>
        <v>20</v>
      </c>
      <c r="AE39" s="175">
        <f>SUM(V39/1.5*AE9)</f>
        <v>18</v>
      </c>
      <c r="AF39" s="175">
        <f>SUM(V39/1.5*AF9)</f>
        <v>16</v>
      </c>
      <c r="AG39" s="175">
        <f>SUM(V39/1.5*AG9)</f>
        <v>14.000000000000002</v>
      </c>
      <c r="AH39" s="175">
        <f>SUM(V39/1.5*AH9)</f>
        <v>12</v>
      </c>
      <c r="AI39" s="175">
        <f>SUM(V39/1.5*AI9)</f>
        <v>10</v>
      </c>
      <c r="AJ39" s="175">
        <f>SUM(V39/1.5*AJ9)</f>
        <v>7.9999999999999796</v>
      </c>
      <c r="AK39" s="175">
        <f>SUM(V39/1.5*AK9)</f>
        <v>5.9999999999999796</v>
      </c>
      <c r="AL39" s="175">
        <f>SUM(V39/1.5*AL9)</f>
        <v>3.99999999999998</v>
      </c>
      <c r="AM39" s="175">
        <f>SUM(V39/1.5*AM9)</f>
        <v>1.999999999999982</v>
      </c>
      <c r="AN39" s="177" t="s">
        <v>175</v>
      </c>
    </row>
    <row r="40" spans="2:40" x14ac:dyDescent="0.25">
      <c r="B40" s="166">
        <v>310</v>
      </c>
      <c r="C40" s="167">
        <f t="shared" ref="C40:C45" si="6">SUM($B40+($B40/3)*($I$6*0.5))/3*C$9</f>
        <v>58.715412222222227</v>
      </c>
      <c r="D40" s="172">
        <f t="shared" ref="D40:D45" si="7">SUM($B40+($B40/3)*($I$6*0.5))/3*D$9</f>
        <v>55.261564444444446</v>
      </c>
      <c r="E40" s="172">
        <f t="shared" si="5"/>
        <v>51.807716666666671</v>
      </c>
      <c r="F40" s="172">
        <f t="shared" si="5"/>
        <v>48.353868888888897</v>
      </c>
      <c r="G40" s="172">
        <f t="shared" si="5"/>
        <v>44.900021111111116</v>
      </c>
      <c r="H40" s="172">
        <f t="shared" si="5"/>
        <v>41.446173333333334</v>
      </c>
      <c r="I40" s="172">
        <f t="shared" si="5"/>
        <v>37.99232555555556</v>
      </c>
      <c r="J40" s="172">
        <f t="shared" si="5"/>
        <v>34.538477777777778</v>
      </c>
      <c r="K40" s="172">
        <f t="shared" si="5"/>
        <v>31.084630000000001</v>
      </c>
      <c r="L40" s="172">
        <f t="shared" si="5"/>
        <v>27.630782222222223</v>
      </c>
      <c r="M40" s="172">
        <f t="shared" si="5"/>
        <v>24.176934444444449</v>
      </c>
      <c r="N40" s="172">
        <f t="shared" si="5"/>
        <v>20.723086666666667</v>
      </c>
      <c r="O40" s="172">
        <f t="shared" si="5"/>
        <v>17.269238888888889</v>
      </c>
      <c r="P40" s="172">
        <f t="shared" si="5"/>
        <v>13.815391111111076</v>
      </c>
      <c r="Q40" s="172">
        <f t="shared" si="5"/>
        <v>10.361543333333298</v>
      </c>
      <c r="R40" s="172">
        <f t="shared" si="5"/>
        <v>6.9076955555555211</v>
      </c>
      <c r="S40" s="172">
        <f t="shared" si="5"/>
        <v>3.4538477777777468</v>
      </c>
      <c r="T40" s="169" t="s">
        <v>175</v>
      </c>
      <c r="V40" s="170">
        <v>310</v>
      </c>
      <c r="W40" s="167">
        <f>SUM(V40/1.5*W9)</f>
        <v>35.133333333333333</v>
      </c>
      <c r="X40" s="171">
        <f>SUM(V40/1.5*X9)</f>
        <v>33.066666666666663</v>
      </c>
      <c r="Y40" s="171">
        <f>SUM(V40/1.5*Y9)</f>
        <v>30.999999999999996</v>
      </c>
      <c r="Z40" s="171">
        <f>SUM(V40/1.5*Z9)</f>
        <v>28.933333333333334</v>
      </c>
      <c r="AA40" s="171">
        <f>SUM(V40/1.5*AA9)</f>
        <v>26.866666666666667</v>
      </c>
      <c r="AB40" s="171">
        <f>SUM(V40/1.5*AB9)</f>
        <v>24.799999999999997</v>
      </c>
      <c r="AC40" s="171">
        <f>SUM(V40/1.5*AC9)</f>
        <v>22.733333333333331</v>
      </c>
      <c r="AD40" s="171">
        <f>SUM(V40/1.5*AD9)</f>
        <v>20.666666666666668</v>
      </c>
      <c r="AE40" s="171">
        <f>SUM(V40/1.5*AE9)</f>
        <v>18.599999999999998</v>
      </c>
      <c r="AF40" s="171">
        <f>SUM(V40/1.5*AF9)</f>
        <v>16.533333333333331</v>
      </c>
      <c r="AG40" s="171">
        <f>SUM(V40/1.5*AG9)</f>
        <v>14.466666666666667</v>
      </c>
      <c r="AH40" s="171">
        <f>SUM(V40/1.5*AH9)</f>
        <v>12.399999999999999</v>
      </c>
      <c r="AI40" s="171">
        <f>SUM(V40/1.5*AI9)</f>
        <v>10.333333333333334</v>
      </c>
      <c r="AJ40" s="171">
        <f>SUM(V40/1.5*AJ9)</f>
        <v>8.2666666666666444</v>
      </c>
      <c r="AK40" s="171">
        <f>SUM(V40/1.5*AK9)</f>
        <v>6.1999999999999789</v>
      </c>
      <c r="AL40" s="171">
        <f>SUM(V40/1.5*AL9)</f>
        <v>4.1333333333333124</v>
      </c>
      <c r="AM40" s="171">
        <f>SUM(V40/1.5*AM9)</f>
        <v>2.0666666666666478</v>
      </c>
      <c r="AN40" s="169" t="s">
        <v>175</v>
      </c>
    </row>
    <row r="41" spans="2:40" x14ac:dyDescent="0.25">
      <c r="B41" s="166">
        <v>320</v>
      </c>
      <c r="C41" s="167">
        <f t="shared" si="6"/>
        <v>60.609457777777791</v>
      </c>
      <c r="D41" s="172">
        <f t="shared" si="7"/>
        <v>57.044195555555561</v>
      </c>
      <c r="E41" s="172">
        <f t="shared" si="5"/>
        <v>53.478933333333337</v>
      </c>
      <c r="F41" s="172">
        <f t="shared" si="5"/>
        <v>49.913671111111121</v>
      </c>
      <c r="G41" s="172">
        <f t="shared" si="5"/>
        <v>46.348408888888898</v>
      </c>
      <c r="H41" s="172">
        <f t="shared" si="5"/>
        <v>42.783146666666667</v>
      </c>
      <c r="I41" s="172">
        <f t="shared" si="5"/>
        <v>39.217884444444451</v>
      </c>
      <c r="J41" s="172">
        <f t="shared" si="5"/>
        <v>35.652622222222227</v>
      </c>
      <c r="K41" s="172">
        <f t="shared" si="5"/>
        <v>32.087360000000004</v>
      </c>
      <c r="L41" s="172">
        <f t="shared" si="5"/>
        <v>28.52209777777778</v>
      </c>
      <c r="M41" s="172">
        <f t="shared" si="5"/>
        <v>24.956835555555561</v>
      </c>
      <c r="N41" s="172">
        <f t="shared" si="5"/>
        <v>21.391573333333334</v>
      </c>
      <c r="O41" s="172">
        <f t="shared" si="5"/>
        <v>17.826311111111114</v>
      </c>
      <c r="P41" s="172">
        <f t="shared" si="5"/>
        <v>14.261048888888853</v>
      </c>
      <c r="Q41" s="172">
        <f t="shared" si="5"/>
        <v>10.695786666666631</v>
      </c>
      <c r="R41" s="172">
        <f t="shared" si="5"/>
        <v>7.1305244444444096</v>
      </c>
      <c r="S41" s="172">
        <f t="shared" si="5"/>
        <v>3.5652622222221906</v>
      </c>
      <c r="T41" s="169" t="s">
        <v>175</v>
      </c>
      <c r="V41" s="170">
        <v>320</v>
      </c>
      <c r="W41" s="167">
        <f>SUM(V41/1.5*W9)</f>
        <v>36.266666666666673</v>
      </c>
      <c r="X41" s="171">
        <f>SUM(V41/1.5*X9)</f>
        <v>34.133333333333333</v>
      </c>
      <c r="Y41" s="171">
        <f>SUM(V41/1.5*Y9)</f>
        <v>32</v>
      </c>
      <c r="Z41" s="171">
        <f>SUM(V41/1.5*Z9)</f>
        <v>29.866666666666671</v>
      </c>
      <c r="AA41" s="171">
        <f>SUM(V41/1.5*AA9)</f>
        <v>27.733333333333334</v>
      </c>
      <c r="AB41" s="171">
        <f>SUM(V41/1.5*AB9)</f>
        <v>25.6</v>
      </c>
      <c r="AC41" s="171">
        <f>SUM(V41/1.5*AC9)</f>
        <v>23.466666666666669</v>
      </c>
      <c r="AD41" s="171">
        <f>SUM(V41/1.5*AD9)</f>
        <v>21.333333333333336</v>
      </c>
      <c r="AE41" s="171">
        <f>SUM(V41/1.5*AE9)</f>
        <v>19.2</v>
      </c>
      <c r="AF41" s="171">
        <f>SUM(V41/1.5*AF9)</f>
        <v>17.066666666666666</v>
      </c>
      <c r="AG41" s="171">
        <f>SUM(V41/1.5*AG9)</f>
        <v>14.933333333333335</v>
      </c>
      <c r="AH41" s="171">
        <f>SUM(V41/1.5*AH9)</f>
        <v>12.8</v>
      </c>
      <c r="AI41" s="171">
        <f>SUM(V41/1.5*AI9)</f>
        <v>10.666666666666668</v>
      </c>
      <c r="AJ41" s="171">
        <f>SUM(V41/1.5*AJ9)</f>
        <v>8.5333333333333119</v>
      </c>
      <c r="AK41" s="171">
        <f>SUM(V41/1.5*AK9)</f>
        <v>6.3999999999999782</v>
      </c>
      <c r="AL41" s="171">
        <f>SUM(V41/1.5*AL9)</f>
        <v>4.2666666666666453</v>
      </c>
      <c r="AM41" s="171">
        <f>SUM(V41/1.5*AM9)</f>
        <v>2.1333333333333142</v>
      </c>
      <c r="AN41" s="169" t="s">
        <v>175</v>
      </c>
    </row>
    <row r="42" spans="2:40" x14ac:dyDescent="0.25">
      <c r="B42" s="166">
        <v>330</v>
      </c>
      <c r="C42" s="167">
        <f t="shared" si="6"/>
        <v>62.503503333333349</v>
      </c>
      <c r="D42" s="172">
        <f t="shared" si="7"/>
        <v>58.826826666666676</v>
      </c>
      <c r="E42" s="172">
        <f t="shared" si="5"/>
        <v>55.150150000000004</v>
      </c>
      <c r="F42" s="172">
        <f t="shared" si="5"/>
        <v>51.473473333333345</v>
      </c>
      <c r="G42" s="172">
        <f t="shared" si="5"/>
        <v>47.796796666666673</v>
      </c>
      <c r="H42" s="172">
        <f t="shared" si="5"/>
        <v>44.120120000000007</v>
      </c>
      <c r="I42" s="172">
        <f t="shared" si="5"/>
        <v>40.443443333333342</v>
      </c>
      <c r="J42" s="172">
        <f t="shared" si="5"/>
        <v>36.766766666666676</v>
      </c>
      <c r="K42" s="172">
        <f t="shared" si="5"/>
        <v>33.090090000000004</v>
      </c>
      <c r="L42" s="172">
        <f t="shared" si="5"/>
        <v>29.413413333333338</v>
      </c>
      <c r="M42" s="172">
        <f t="shared" si="5"/>
        <v>25.736736666666673</v>
      </c>
      <c r="N42" s="172">
        <f t="shared" si="5"/>
        <v>22.060060000000004</v>
      </c>
      <c r="O42" s="172">
        <f t="shared" si="5"/>
        <v>18.383383333333338</v>
      </c>
      <c r="P42" s="172">
        <f t="shared" si="5"/>
        <v>14.70670666666663</v>
      </c>
      <c r="Q42" s="172">
        <f t="shared" si="5"/>
        <v>11.030029999999964</v>
      </c>
      <c r="R42" s="172">
        <f t="shared" si="5"/>
        <v>7.3533533333332972</v>
      </c>
      <c r="S42" s="172">
        <f t="shared" si="5"/>
        <v>3.676676666666634</v>
      </c>
      <c r="T42" s="169" t="s">
        <v>175</v>
      </c>
      <c r="V42" s="170">
        <v>330</v>
      </c>
      <c r="W42" s="167">
        <f>SUM(V42/1.5*W9)</f>
        <v>37.400000000000006</v>
      </c>
      <c r="X42" s="171">
        <f>SUM(V42/1.5*X9)</f>
        <v>35.200000000000003</v>
      </c>
      <c r="Y42" s="171">
        <f>SUM(V42/1.5*Y9)</f>
        <v>33</v>
      </c>
      <c r="Z42" s="171">
        <f>SUM(V42/1.5*Z9)</f>
        <v>30.800000000000004</v>
      </c>
      <c r="AA42" s="171">
        <f>SUM(V42/1.5*AA9)</f>
        <v>28.6</v>
      </c>
      <c r="AB42" s="171">
        <f>SUM(V42/1.5*AB9)</f>
        <v>26.4</v>
      </c>
      <c r="AC42" s="171">
        <f>SUM(V42/1.5*AC9)</f>
        <v>24.2</v>
      </c>
      <c r="AD42" s="171">
        <f>SUM(V42/1.5*AD9)</f>
        <v>22</v>
      </c>
      <c r="AE42" s="171">
        <f>SUM(V42/1.5*AE9)</f>
        <v>19.8</v>
      </c>
      <c r="AF42" s="171">
        <f>SUM(V42/1.5*AF9)</f>
        <v>17.600000000000001</v>
      </c>
      <c r="AG42" s="171">
        <f>SUM(V42/1.5*AG9)</f>
        <v>15.400000000000002</v>
      </c>
      <c r="AH42" s="171">
        <f>SUM(V42/1.5*AH9)</f>
        <v>13.2</v>
      </c>
      <c r="AI42" s="171">
        <f>SUM(V42/1.5*AI9)</f>
        <v>11</v>
      </c>
      <c r="AJ42" s="171">
        <f>SUM(V42/1.5*AJ9)</f>
        <v>8.7999999999999776</v>
      </c>
      <c r="AK42" s="171">
        <f>SUM(V42/1.5*AK9)</f>
        <v>6.5999999999999774</v>
      </c>
      <c r="AL42" s="171">
        <f>SUM(V42/1.5*AL9)</f>
        <v>4.3999999999999782</v>
      </c>
      <c r="AM42" s="171">
        <f>SUM(V42/1.5*AM9)</f>
        <v>2.1999999999999802</v>
      </c>
      <c r="AN42" s="169" t="s">
        <v>175</v>
      </c>
    </row>
    <row r="43" spans="2:40" x14ac:dyDescent="0.25">
      <c r="B43" s="166">
        <v>340</v>
      </c>
      <c r="C43" s="167">
        <f t="shared" si="6"/>
        <v>64.397548888888906</v>
      </c>
      <c r="D43" s="172">
        <f t="shared" si="7"/>
        <v>60.609457777777791</v>
      </c>
      <c r="E43" s="172">
        <f t="shared" si="5"/>
        <v>56.821366666666677</v>
      </c>
      <c r="F43" s="172">
        <f t="shared" si="5"/>
        <v>53.033275555555569</v>
      </c>
      <c r="G43" s="172">
        <f t="shared" si="5"/>
        <v>49.245184444444455</v>
      </c>
      <c r="H43" s="172">
        <f t="shared" si="5"/>
        <v>45.45709333333334</v>
      </c>
      <c r="I43" s="172">
        <f t="shared" si="5"/>
        <v>41.669002222222232</v>
      </c>
      <c r="J43" s="172">
        <f t="shared" si="5"/>
        <v>37.880911111111118</v>
      </c>
      <c r="K43" s="172">
        <f t="shared" si="5"/>
        <v>34.092820000000003</v>
      </c>
      <c r="L43" s="172">
        <f t="shared" si="5"/>
        <v>30.304728888888896</v>
      </c>
      <c r="M43" s="172">
        <f t="shared" si="5"/>
        <v>26.516637777777785</v>
      </c>
      <c r="N43" s="172">
        <f t="shared" si="5"/>
        <v>22.72854666666667</v>
      </c>
      <c r="O43" s="172">
        <f t="shared" si="5"/>
        <v>18.940455555555559</v>
      </c>
      <c r="P43" s="172">
        <f t="shared" si="5"/>
        <v>15.152364444444409</v>
      </c>
      <c r="Q43" s="172">
        <f t="shared" si="5"/>
        <v>11.364273333333298</v>
      </c>
      <c r="R43" s="172">
        <f t="shared" si="5"/>
        <v>7.5761822222221857</v>
      </c>
      <c r="S43" s="172">
        <f t="shared" si="5"/>
        <v>3.7880911111110778</v>
      </c>
      <c r="T43" s="169" t="s">
        <v>175</v>
      </c>
      <c r="V43" s="170">
        <v>340</v>
      </c>
      <c r="W43" s="167">
        <f>SUM(V43/1.5*W9)</f>
        <v>38.533333333333331</v>
      </c>
      <c r="X43" s="171">
        <f>SUM(V43/1.5*X9)</f>
        <v>36.266666666666666</v>
      </c>
      <c r="Y43" s="171">
        <f>SUM(V43/1.5*Y9)</f>
        <v>34</v>
      </c>
      <c r="Z43" s="171">
        <f>SUM(V43/1.5*Z9)</f>
        <v>31.733333333333334</v>
      </c>
      <c r="AA43" s="171">
        <f>SUM(V43/1.5*AA9)</f>
        <v>29.466666666666665</v>
      </c>
      <c r="AB43" s="171">
        <f>SUM(V43/1.5*AB9)</f>
        <v>27.2</v>
      </c>
      <c r="AC43" s="171">
        <f>SUM(V43/1.5*AC9)</f>
        <v>24.933333333333334</v>
      </c>
      <c r="AD43" s="171">
        <f>SUM(V43/1.5*AD9)</f>
        <v>22.666666666666668</v>
      </c>
      <c r="AE43" s="171">
        <f>SUM(V43/1.5*AE9)</f>
        <v>20.399999999999999</v>
      </c>
      <c r="AF43" s="171">
        <f>SUM(V43/1.5*AF9)</f>
        <v>18.133333333333333</v>
      </c>
      <c r="AG43" s="171">
        <f>SUM(V43/1.5*AG9)</f>
        <v>15.866666666666667</v>
      </c>
      <c r="AH43" s="171">
        <f>SUM(V43/1.5*AH9)</f>
        <v>13.6</v>
      </c>
      <c r="AI43" s="171">
        <f>SUM(V43/1.5*AI9)</f>
        <v>11.333333333333334</v>
      </c>
      <c r="AJ43" s="171">
        <f>SUM(V43/1.5*AJ9)</f>
        <v>9.0666666666666433</v>
      </c>
      <c r="AK43" s="171">
        <f>SUM(V43/1.5*AK9)</f>
        <v>6.7999999999999767</v>
      </c>
      <c r="AL43" s="171">
        <f>SUM(V43/1.5*AL9)</f>
        <v>4.5333333333333101</v>
      </c>
      <c r="AM43" s="171">
        <f>SUM(V43/1.5*AM9)</f>
        <v>2.2666666666666462</v>
      </c>
      <c r="AN43" s="169" t="s">
        <v>175</v>
      </c>
    </row>
    <row r="44" spans="2:40" x14ac:dyDescent="0.25">
      <c r="B44" s="166">
        <v>350</v>
      </c>
      <c r="C44" s="167">
        <f t="shared" si="6"/>
        <v>66.291594444444456</v>
      </c>
      <c r="D44" s="172">
        <f t="shared" si="7"/>
        <v>62.392088888888907</v>
      </c>
      <c r="E44" s="172">
        <f t="shared" si="5"/>
        <v>58.492583333333343</v>
      </c>
      <c r="F44" s="172">
        <f t="shared" si="5"/>
        <v>54.593077777777793</v>
      </c>
      <c r="G44" s="172">
        <f t="shared" si="5"/>
        <v>50.693572222222237</v>
      </c>
      <c r="H44" s="172">
        <f t="shared" si="5"/>
        <v>46.794066666666673</v>
      </c>
      <c r="I44" s="172">
        <f t="shared" si="5"/>
        <v>42.894561111111123</v>
      </c>
      <c r="J44" s="172">
        <f t="shared" si="5"/>
        <v>38.995055555555567</v>
      </c>
      <c r="K44" s="172">
        <f t="shared" si="5"/>
        <v>35.095550000000003</v>
      </c>
      <c r="L44" s="172">
        <f t="shared" si="5"/>
        <v>31.196044444444453</v>
      </c>
      <c r="M44" s="172">
        <f t="shared" si="5"/>
        <v>27.296538888888897</v>
      </c>
      <c r="N44" s="172">
        <f t="shared" si="5"/>
        <v>23.397033333333336</v>
      </c>
      <c r="O44" s="172">
        <f t="shared" si="5"/>
        <v>19.497527777777783</v>
      </c>
      <c r="P44" s="172">
        <f t="shared" si="5"/>
        <v>15.598022222222186</v>
      </c>
      <c r="Q44" s="172">
        <f t="shared" si="5"/>
        <v>11.698516666666629</v>
      </c>
      <c r="R44" s="172">
        <f t="shared" si="5"/>
        <v>7.7990111111110734</v>
      </c>
      <c r="S44" s="172">
        <f t="shared" si="5"/>
        <v>3.8995055555555211</v>
      </c>
      <c r="T44" s="169" t="s">
        <v>175</v>
      </c>
      <c r="V44" s="170">
        <v>350</v>
      </c>
      <c r="W44" s="167">
        <f>SUM(V44/1.5*W9)</f>
        <v>39.666666666666671</v>
      </c>
      <c r="X44" s="171">
        <f>SUM(V44/1.5*X9)</f>
        <v>37.333333333333336</v>
      </c>
      <c r="Y44" s="171">
        <f>SUM(V44/1.5*Y9)</f>
        <v>35</v>
      </c>
      <c r="Z44" s="171">
        <f>SUM(V44/1.5*Z9)</f>
        <v>32.666666666666671</v>
      </c>
      <c r="AA44" s="171">
        <f>SUM(V44/1.5*AA9)</f>
        <v>30.333333333333336</v>
      </c>
      <c r="AB44" s="171">
        <f>SUM(V44/1.5*AB9)</f>
        <v>28</v>
      </c>
      <c r="AC44" s="171">
        <f>SUM(V44/1.5*AC9)</f>
        <v>25.666666666666668</v>
      </c>
      <c r="AD44" s="171">
        <f>SUM(V44/1.5*AD9)</f>
        <v>23.333333333333336</v>
      </c>
      <c r="AE44" s="171">
        <f>SUM(V44/1.5*AE9)</f>
        <v>21</v>
      </c>
      <c r="AF44" s="171">
        <f>SUM(V44/1.5*AF9)</f>
        <v>18.666666666666668</v>
      </c>
      <c r="AG44" s="171">
        <f>SUM(V44/1.5*AG9)</f>
        <v>16.333333333333336</v>
      </c>
      <c r="AH44" s="171">
        <f>SUM(V44/1.5*AH9)</f>
        <v>14</v>
      </c>
      <c r="AI44" s="171">
        <f>SUM(V44/1.5*AI9)</f>
        <v>11.666666666666668</v>
      </c>
      <c r="AJ44" s="171">
        <f>SUM(V44/1.5*AJ9)</f>
        <v>9.3333333333333091</v>
      </c>
      <c r="AK44" s="171">
        <f>SUM(V44/1.5*AK9)</f>
        <v>6.9999999999999769</v>
      </c>
      <c r="AL44" s="171">
        <f>SUM(V44/1.5*AL9)</f>
        <v>4.6666666666666439</v>
      </c>
      <c r="AM44" s="171">
        <f>SUM(V44/1.5*AM9)</f>
        <v>2.3333333333333126</v>
      </c>
      <c r="AN44" s="169" t="s">
        <v>175</v>
      </c>
    </row>
    <row r="45" spans="2:40" x14ac:dyDescent="0.25">
      <c r="B45" s="173">
        <v>360</v>
      </c>
      <c r="C45" s="174">
        <f t="shared" si="6"/>
        <v>68.185640000000021</v>
      </c>
      <c r="D45" s="175">
        <f t="shared" si="7"/>
        <v>64.174720000000022</v>
      </c>
      <c r="E45" s="175">
        <f t="shared" si="5"/>
        <v>60.163800000000009</v>
      </c>
      <c r="F45" s="175">
        <f t="shared" si="5"/>
        <v>56.152880000000017</v>
      </c>
      <c r="G45" s="175">
        <f t="shared" si="5"/>
        <v>52.141960000000012</v>
      </c>
      <c r="H45" s="175">
        <f t="shared" si="5"/>
        <v>48.131040000000013</v>
      </c>
      <c r="I45" s="175">
        <f t="shared" si="5"/>
        <v>44.120120000000014</v>
      </c>
      <c r="J45" s="175">
        <f t="shared" si="5"/>
        <v>40.109200000000016</v>
      </c>
      <c r="K45" s="175">
        <f t="shared" si="5"/>
        <v>36.09828000000001</v>
      </c>
      <c r="L45" s="175">
        <f t="shared" si="5"/>
        <v>32.087360000000011</v>
      </c>
      <c r="M45" s="175">
        <f t="shared" si="5"/>
        <v>28.076440000000009</v>
      </c>
      <c r="N45" s="175">
        <f t="shared" si="5"/>
        <v>24.065520000000006</v>
      </c>
      <c r="O45" s="175">
        <f t="shared" si="5"/>
        <v>20.054600000000008</v>
      </c>
      <c r="P45" s="175">
        <f t="shared" si="5"/>
        <v>16.043679999999963</v>
      </c>
      <c r="Q45" s="175">
        <f t="shared" si="5"/>
        <v>12.032759999999962</v>
      </c>
      <c r="R45" s="175">
        <f t="shared" si="5"/>
        <v>8.0218399999999619</v>
      </c>
      <c r="S45" s="175">
        <f t="shared" si="5"/>
        <v>4.010919999999965</v>
      </c>
      <c r="T45" s="177" t="s">
        <v>175</v>
      </c>
      <c r="V45" s="178">
        <v>360</v>
      </c>
      <c r="W45" s="174">
        <f>SUM(V45/1.5*W9)</f>
        <v>40.800000000000004</v>
      </c>
      <c r="X45" s="175">
        <f>SUM(V45/1.5*X9)</f>
        <v>38.4</v>
      </c>
      <c r="Y45" s="175">
        <f>SUM(V45/1.5*Y9)</f>
        <v>36</v>
      </c>
      <c r="Z45" s="175">
        <f>SUM(V45/1.5*Z9)</f>
        <v>33.6</v>
      </c>
      <c r="AA45" s="175">
        <f>SUM(V45/1.5*AA9)</f>
        <v>31.200000000000003</v>
      </c>
      <c r="AB45" s="175">
        <f>SUM(V45/1.5*AB9)</f>
        <v>28.799999999999997</v>
      </c>
      <c r="AC45" s="175">
        <f>SUM(V45/1.5*AC9)</f>
        <v>26.4</v>
      </c>
      <c r="AD45" s="175">
        <f>SUM(V45/1.5*AD9)</f>
        <v>24</v>
      </c>
      <c r="AE45" s="175">
        <f>SUM(V45/1.5*AE9)</f>
        <v>21.599999999999998</v>
      </c>
      <c r="AF45" s="175">
        <f>SUM(V45/1.5*AF9)</f>
        <v>19.2</v>
      </c>
      <c r="AG45" s="175">
        <f>SUM(V45/1.5*AG9)</f>
        <v>16.8</v>
      </c>
      <c r="AH45" s="175">
        <f>SUM(V45/1.5*AH9)</f>
        <v>14.399999999999999</v>
      </c>
      <c r="AI45" s="175">
        <f>SUM(V45/1.5*AI9)</f>
        <v>12</v>
      </c>
      <c r="AJ45" s="175">
        <f>SUM(V45/1.5*AJ9)</f>
        <v>9.5999999999999748</v>
      </c>
      <c r="AK45" s="175">
        <f>SUM(V45/1.5*AK9)</f>
        <v>7.1999999999999753</v>
      </c>
      <c r="AL45" s="175">
        <f>SUM(V45/1.5*AL9)</f>
        <v>4.7999999999999758</v>
      </c>
      <c r="AM45" s="175">
        <f>SUM(V45/1.5*AM9)</f>
        <v>2.3999999999999786</v>
      </c>
      <c r="AN45" s="177" t="s">
        <v>175</v>
      </c>
    </row>
    <row r="46" spans="2:40" x14ac:dyDescent="0.25">
      <c r="B46" s="179" t="s">
        <v>1016</v>
      </c>
      <c r="C46" s="179"/>
      <c r="D46" s="179"/>
      <c r="E46" s="179"/>
      <c r="F46" s="179"/>
      <c r="G46" s="179"/>
      <c r="H46" s="179"/>
      <c r="I46" s="179"/>
    </row>
  </sheetData>
  <mergeCells count="3">
    <mergeCell ref="B2:T4"/>
    <mergeCell ref="B6:G6"/>
    <mergeCell ref="V6:AA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9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40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78" t="s">
        <v>1140</v>
      </c>
      <c r="B1" s="92" t="s">
        <v>1082</v>
      </c>
      <c r="C1" s="92" t="s">
        <v>1083</v>
      </c>
      <c r="D1" s="92" t="s">
        <v>1075</v>
      </c>
      <c r="E1" s="92" t="s">
        <v>1084</v>
      </c>
      <c r="F1" s="92" t="s">
        <v>1085</v>
      </c>
      <c r="H1" s="92" t="s">
        <v>930</v>
      </c>
      <c r="I1" s="92" t="s">
        <v>931</v>
      </c>
      <c r="J1" s="92" t="s">
        <v>932</v>
      </c>
      <c r="K1" s="92" t="s">
        <v>933</v>
      </c>
      <c r="L1" s="92" t="s">
        <v>934</v>
      </c>
      <c r="M1" s="92" t="s">
        <v>935</v>
      </c>
      <c r="N1" s="92" t="s">
        <v>936</v>
      </c>
      <c r="O1" s="92" t="s">
        <v>948</v>
      </c>
      <c r="R1" s="95" t="s">
        <v>954</v>
      </c>
      <c r="S1" s="95" t="s">
        <v>943</v>
      </c>
      <c r="T1" s="92" t="s">
        <v>947</v>
      </c>
      <c r="U1" s="92" t="s">
        <v>174</v>
      </c>
      <c r="V1" s="92" t="s">
        <v>971</v>
      </c>
      <c r="W1" s="96" t="s">
        <v>953</v>
      </c>
      <c r="X1" s="97"/>
      <c r="Z1" s="15"/>
      <c r="AA1" s="96" t="s">
        <v>920</v>
      </c>
      <c r="AB1" s="131"/>
      <c r="AC1" s="214"/>
      <c r="AD1" s="147" t="s">
        <v>1009</v>
      </c>
      <c r="AE1" s="112" t="s">
        <v>914</v>
      </c>
      <c r="AF1" s="112" t="s">
        <v>30</v>
      </c>
      <c r="AG1" s="113" t="s">
        <v>962</v>
      </c>
      <c r="AH1" s="112" t="s">
        <v>1</v>
      </c>
      <c r="AI1" s="113" t="s">
        <v>1076</v>
      </c>
      <c r="AJ1" s="113" t="s">
        <v>174</v>
      </c>
      <c r="AK1" s="114" t="s">
        <v>902</v>
      </c>
      <c r="AL1" s="114" t="s">
        <v>956</v>
      </c>
      <c r="AM1" s="139" t="s">
        <v>979</v>
      </c>
      <c r="AN1" s="113" t="s">
        <v>978</v>
      </c>
      <c r="AO1" s="113" t="s">
        <v>1010</v>
      </c>
      <c r="AP1" s="113"/>
      <c r="AQ1" s="112" t="s">
        <v>914</v>
      </c>
      <c r="AR1" s="112" t="s">
        <v>1</v>
      </c>
      <c r="AS1" s="113" t="s">
        <v>979</v>
      </c>
      <c r="AT1" s="113" t="s">
        <v>978</v>
      </c>
      <c r="AU1" s="113"/>
      <c r="AV1" s="112" t="s">
        <v>914</v>
      </c>
      <c r="AW1" s="112" t="s">
        <v>1</v>
      </c>
      <c r="AX1" s="113" t="s">
        <v>979</v>
      </c>
      <c r="AY1" s="113" t="s">
        <v>978</v>
      </c>
    </row>
    <row r="2" spans="1:51" x14ac:dyDescent="0.25">
      <c r="A2" s="379" t="s">
        <v>1141</v>
      </c>
      <c r="B2" s="47">
        <v>0.18690000000000001</v>
      </c>
      <c r="C2" s="47">
        <v>1</v>
      </c>
      <c r="D2" s="328">
        <v>11.214</v>
      </c>
      <c r="E2" s="328">
        <v>15.303000000000001</v>
      </c>
      <c r="F2" s="47">
        <v>0</v>
      </c>
      <c r="H2" s="47">
        <v>99.5</v>
      </c>
      <c r="I2" s="47">
        <v>152.5</v>
      </c>
      <c r="J2" s="47">
        <v>221.5</v>
      </c>
      <c r="K2" s="47">
        <v>307.5</v>
      </c>
      <c r="L2" s="47">
        <v>395.5</v>
      </c>
      <c r="M2" s="47">
        <v>488.5</v>
      </c>
      <c r="Q2" t="s">
        <v>968</v>
      </c>
      <c r="R2" t="s">
        <v>949</v>
      </c>
      <c r="T2" s="47">
        <v>2</v>
      </c>
      <c r="V2" s="116">
        <f>SUM(S2*Character!$E$42,T2*Character!$F$42,U2*Character!$G$42)</f>
        <v>22.166999999999998</v>
      </c>
      <c r="X2" s="47" t="b">
        <f>$X$11</f>
        <v>0</v>
      </c>
      <c r="AA2" t="s">
        <v>921</v>
      </c>
      <c r="AB2" s="1" t="str">
        <f ca="1">VLOOKUP(IFERROR(INDEX('All Equipment'!$B:$B,MATCH(Character!$C6,'All Equipment'!$C:$C,0)),""),$AF:$AG,2,0)</f>
        <v>1H</v>
      </c>
      <c r="AC2" s="215"/>
      <c r="AD2" s="53">
        <f>VALUE(RIGHT(CharPhase,2))</f>
        <v>1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40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9" t="s">
        <v>1142</v>
      </c>
      <c r="B3" s="47">
        <v>0.18690000000000001</v>
      </c>
      <c r="C3" s="47">
        <v>1</v>
      </c>
      <c r="D3" s="328">
        <v>11.214</v>
      </c>
      <c r="E3" s="328">
        <v>15.303000000000001</v>
      </c>
      <c r="F3" s="47">
        <v>0</v>
      </c>
      <c r="H3" s="47">
        <v>99.5</v>
      </c>
      <c r="I3" s="47">
        <v>152.5</v>
      </c>
      <c r="J3" s="47">
        <v>221.5</v>
      </c>
      <c r="K3" s="47">
        <v>307.5</v>
      </c>
      <c r="L3" s="47">
        <v>395.5</v>
      </c>
      <c r="M3" s="47">
        <v>488.5</v>
      </c>
      <c r="Q3" t="s">
        <v>969</v>
      </c>
      <c r="R3" t="s">
        <v>950</v>
      </c>
      <c r="U3" s="47">
        <v>1</v>
      </c>
      <c r="V3" s="116">
        <f>SUM(S3*Character!$E$42,T3*Character!$F$42,U3*Character!$G$42)</f>
        <v>17.063569826470591</v>
      </c>
      <c r="X3" s="47" t="b">
        <f>$X$16</f>
        <v>0</v>
      </c>
      <c r="AA3" t="s">
        <v>443</v>
      </c>
      <c r="AB3" t="str">
        <f>Character!$C$29</f>
        <v>Songstone of Ironforge</v>
      </c>
      <c r="AC3" s="217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47.694499999999998</v>
      </c>
      <c r="AL3" s="108">
        <f ca="1">IF($AE3="","",IF(AND($AE3="Off-Hand",$AH3="--- Empty ---"),1000,IF($AG3="1H",SUM($AK3,MAX(Optimization!$I$5:$K$5)),$AK3)))</f>
        <v>47.694499999999998</v>
      </c>
      <c r="AM3" s="140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No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9" t="s">
        <v>1143</v>
      </c>
      <c r="B4" s="47">
        <v>0.18690000000000001</v>
      </c>
      <c r="C4" s="47">
        <v>1</v>
      </c>
      <c r="D4" s="328">
        <v>11.214</v>
      </c>
      <c r="E4" s="328">
        <v>15.303000000000001</v>
      </c>
      <c r="F4" s="47">
        <v>0</v>
      </c>
      <c r="H4" s="47">
        <v>99.5</v>
      </c>
      <c r="I4" s="47">
        <v>152.5</v>
      </c>
      <c r="J4" s="47">
        <v>221.5</v>
      </c>
      <c r="K4" s="47">
        <v>307.5</v>
      </c>
      <c r="L4" s="47">
        <v>395.5</v>
      </c>
      <c r="M4" s="47">
        <v>488.5</v>
      </c>
      <c r="Q4" t="s">
        <v>970</v>
      </c>
      <c r="R4" t="s">
        <v>951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444</v>
      </c>
      <c r="AB4" t="str">
        <f>Character!$C$30</f>
        <v>Maiden's Circle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4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35.662525000000002</v>
      </c>
      <c r="AL4" s="108">
        <f ca="1">IF($AE4="","",IF(AND($AE4="Off-Hand",$AH4="--- Empty ---"),1000,IF($AG4="1H",SUM($AK4,MAX(Optimization!$I$5:$K$5)),$AK4)))</f>
        <v>35.662525000000002</v>
      </c>
      <c r="AM4" s="140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9" t="s">
        <v>1144</v>
      </c>
      <c r="B5" s="47">
        <v>0.18690000000000001</v>
      </c>
      <c r="C5" s="47">
        <v>1</v>
      </c>
      <c r="D5" s="328">
        <v>11.214</v>
      </c>
      <c r="E5" s="328">
        <v>15.303000000000001</v>
      </c>
      <c r="F5" s="47">
        <v>0</v>
      </c>
      <c r="H5" s="47">
        <v>99.5</v>
      </c>
      <c r="I5" s="47">
        <v>152.5</v>
      </c>
      <c r="J5" s="47">
        <v>221.5</v>
      </c>
      <c r="K5" s="47">
        <v>307.5</v>
      </c>
      <c r="L5" s="47">
        <v>395.5</v>
      </c>
      <c r="M5" s="47">
        <v>488.5</v>
      </c>
      <c r="T5"/>
      <c r="U5"/>
      <c r="X5"/>
      <c r="AA5" t="s">
        <v>18</v>
      </c>
      <c r="AB5" t="str">
        <f>Character!$C$31</f>
        <v>Briarwood Reed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26.847249999999999</v>
      </c>
      <c r="AL5" s="108">
        <f ca="1">IF($AE5="","",IF(AND($AE5="Off-Hand",$AH5="--- Empty ---"),1000,IF($AG5="1H",SUM($AK5,MAX(Optimization!$I$5:$K$5)),$AK5)))</f>
        <v>54.847250000000003</v>
      </c>
      <c r="AM5" s="140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9" t="s">
        <v>1145</v>
      </c>
      <c r="B6" s="47">
        <v>0.18690000000000001</v>
      </c>
      <c r="C6" s="47">
        <v>1</v>
      </c>
      <c r="D6" s="328">
        <v>11.214</v>
      </c>
      <c r="E6" s="328">
        <v>15.303000000000001</v>
      </c>
      <c r="F6" s="47">
        <v>0</v>
      </c>
      <c r="H6" s="47">
        <v>99.5</v>
      </c>
      <c r="I6" s="47">
        <v>152.5</v>
      </c>
      <c r="J6" s="47">
        <v>221.5</v>
      </c>
      <c r="K6" s="47">
        <v>307.5</v>
      </c>
      <c r="L6" s="47">
        <v>395.5</v>
      </c>
      <c r="M6" s="47">
        <v>488.5</v>
      </c>
      <c r="Q6" s="118"/>
      <c r="R6" s="118"/>
      <c r="S6" s="98"/>
      <c r="T6" s="99"/>
      <c r="U6" s="119"/>
      <c r="V6" s="130" t="s">
        <v>943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Eye of the Beast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28</v>
      </c>
      <c r="AM6" s="140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9" t="s">
        <v>1146</v>
      </c>
      <c r="B7" s="47">
        <v>0.18472499999999997</v>
      </c>
      <c r="C7" s="47">
        <v>1</v>
      </c>
      <c r="D7" s="328">
        <v>11.083499999999999</v>
      </c>
      <c r="E7" s="328">
        <v>17.063569826470591</v>
      </c>
      <c r="F7" s="47">
        <v>0</v>
      </c>
      <c r="H7" s="47">
        <v>99.5</v>
      </c>
      <c r="I7" s="47">
        <v>152.5</v>
      </c>
      <c r="J7" s="47">
        <v>221.5</v>
      </c>
      <c r="K7" s="47">
        <v>307.5</v>
      </c>
      <c r="L7" s="47">
        <v>395.5</v>
      </c>
      <c r="M7" s="47">
        <v>488.5</v>
      </c>
      <c r="Q7" s="118"/>
      <c r="R7" s="118"/>
      <c r="S7" s="98"/>
      <c r="T7" s="99"/>
      <c r="U7" s="119"/>
      <c r="V7" s="130" t="s">
        <v>947</v>
      </c>
      <c r="W7" s="99">
        <f>SUMIFS($T2:$T4,$X$2:$X$4,TRUE)</f>
        <v>0</v>
      </c>
      <c r="X7" s="121">
        <f>W7*Character!$F$42</f>
        <v>0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127.30656465294118</v>
      </c>
      <c r="AL7" s="108">
        <f ca="1">IF($AE7="","",IF(AND($AE7="Off-Hand",$AH7="--- Empty ---"),1000,IF($AG7="1H",SUM($AK7,MAX(Optimization!$I$5:$K$5)),$AK7)))</f>
        <v>127.30656465294118</v>
      </c>
      <c r="AM7" s="140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9" t="s">
        <v>1147</v>
      </c>
      <c r="B8" s="47">
        <v>0.18690000000000001</v>
      </c>
      <c r="C8" s="47">
        <v>1</v>
      </c>
      <c r="D8" s="328">
        <v>11.214</v>
      </c>
      <c r="E8" s="328">
        <v>15.303000000000001</v>
      </c>
      <c r="F8" s="47">
        <v>0</v>
      </c>
      <c r="H8" s="47">
        <v>99.5</v>
      </c>
      <c r="I8" s="47">
        <v>152.5</v>
      </c>
      <c r="J8" s="47">
        <v>221.5</v>
      </c>
      <c r="K8" s="47">
        <v>307.5</v>
      </c>
      <c r="L8" s="47">
        <v>395.5</v>
      </c>
      <c r="M8" s="47">
        <v>488.5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42</v>
      </c>
      <c r="AM8" s="140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9" t="s">
        <v>1148</v>
      </c>
      <c r="B9" s="47">
        <v>0.18690000000000001</v>
      </c>
      <c r="C9" s="47">
        <v>1</v>
      </c>
      <c r="D9" s="328">
        <v>11.214</v>
      </c>
      <c r="E9" s="328">
        <v>15.303000000000001</v>
      </c>
      <c r="F9" s="47">
        <v>0</v>
      </c>
      <c r="H9" s="47">
        <v>99.5</v>
      </c>
      <c r="I9" s="47">
        <v>152.5</v>
      </c>
      <c r="J9" s="47">
        <v>221.5</v>
      </c>
      <c r="K9" s="47">
        <v>307.5</v>
      </c>
      <c r="L9" s="47">
        <v>395.5</v>
      </c>
      <c r="M9" s="47">
        <v>488.5</v>
      </c>
      <c r="Q9" s="118"/>
      <c r="R9" s="118"/>
      <c r="S9" s="98"/>
      <c r="T9" s="98" t="s">
        <v>975</v>
      </c>
      <c r="U9" s="119"/>
      <c r="V9" s="130" t="s">
        <v>31</v>
      </c>
      <c r="W9" s="99"/>
      <c r="X9" s="121">
        <f>SUM(X6:X8)</f>
        <v>0</v>
      </c>
      <c r="AB9" s="43" t="s">
        <v>923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42</v>
      </c>
      <c r="AM9" s="140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9" t="s">
        <v>1149</v>
      </c>
      <c r="B10" s="47">
        <v>0.18690000000000001</v>
      </c>
      <c r="C10" s="47">
        <v>1</v>
      </c>
      <c r="D10" s="328">
        <v>11.214</v>
      </c>
      <c r="E10" s="328">
        <v>15.303000000000001</v>
      </c>
      <c r="F10" s="47">
        <v>0</v>
      </c>
      <c r="H10" s="47">
        <v>99.5</v>
      </c>
      <c r="I10" s="47">
        <v>152.5</v>
      </c>
      <c r="J10" s="47">
        <v>221.5</v>
      </c>
      <c r="K10" s="47">
        <v>307.5</v>
      </c>
      <c r="L10" s="47">
        <v>395.5</v>
      </c>
      <c r="M10" s="47">
        <v>488.5</v>
      </c>
      <c r="AB10" t="s">
        <v>409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34</v>
      </c>
      <c r="AM10" s="140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9" t="s">
        <v>1150</v>
      </c>
      <c r="B11" s="47">
        <v>0.18690000000000001</v>
      </c>
      <c r="C11" s="47">
        <v>1</v>
      </c>
      <c r="D11" s="328">
        <v>11.214</v>
      </c>
      <c r="E11" s="328">
        <v>15.303000000000001</v>
      </c>
      <c r="F11" s="47">
        <v>0</v>
      </c>
      <c r="H11" s="47">
        <v>99.5</v>
      </c>
      <c r="I11" s="47">
        <v>152.5</v>
      </c>
      <c r="J11" s="47">
        <v>221.5</v>
      </c>
      <c r="K11" s="47">
        <v>307.5</v>
      </c>
      <c r="L11" s="47">
        <v>395.5</v>
      </c>
      <c r="M11" s="47">
        <v>488.5</v>
      </c>
      <c r="Q11" t="s">
        <v>968</v>
      </c>
      <c r="R11" s="43" t="s">
        <v>949</v>
      </c>
      <c r="S11" s="43"/>
      <c r="X11" s="47" t="b">
        <f>PRODUCT($W$12:$W$14)=1</f>
        <v>0</v>
      </c>
      <c r="AB11" t="s">
        <v>433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45</v>
      </c>
      <c r="AM11" s="140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9" t="s">
        <v>1151</v>
      </c>
      <c r="B12" s="47">
        <v>0.18690000000000001</v>
      </c>
      <c r="C12" s="47">
        <v>1</v>
      </c>
      <c r="D12" s="328">
        <v>11.214</v>
      </c>
      <c r="E12" s="328">
        <v>15.303000000000001</v>
      </c>
      <c r="F12" s="47">
        <v>0</v>
      </c>
      <c r="H12" s="47">
        <v>99.5</v>
      </c>
      <c r="I12" s="47">
        <v>152.5</v>
      </c>
      <c r="J12" s="47">
        <v>221.5</v>
      </c>
      <c r="K12" s="47">
        <v>307.5</v>
      </c>
      <c r="L12" s="47">
        <v>395.5</v>
      </c>
      <c r="M12" s="47">
        <v>488.5</v>
      </c>
      <c r="Q12" t="str">
        <f>Q11</f>
        <v>Set 1</v>
      </c>
      <c r="R12" t="s">
        <v>253</v>
      </c>
      <c r="W12" s="47">
        <f>ISNUMBER(MATCH($R12,Character!$C$6:$C$32,0))*1</f>
        <v>0</v>
      </c>
      <c r="X12" s="47" t="b">
        <f>$X$11</f>
        <v>0</v>
      </c>
      <c r="AB12" t="s">
        <v>422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45</v>
      </c>
      <c r="AM12" s="140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9" t="s">
        <v>1152</v>
      </c>
      <c r="B13" s="47">
        <v>0.18690000000000001</v>
      </c>
      <c r="C13" s="47">
        <v>1</v>
      </c>
      <c r="D13" s="328">
        <v>11.214</v>
      </c>
      <c r="E13" s="328">
        <v>15.303000000000001</v>
      </c>
      <c r="F13" s="47">
        <v>0</v>
      </c>
      <c r="H13" s="47">
        <v>99.5</v>
      </c>
      <c r="I13" s="47">
        <v>152.5</v>
      </c>
      <c r="J13" s="47">
        <v>221.5</v>
      </c>
      <c r="K13" s="47">
        <v>307.5</v>
      </c>
      <c r="L13" s="47">
        <v>395.5</v>
      </c>
      <c r="M13" s="47">
        <v>488.5</v>
      </c>
      <c r="Q13" t="str">
        <f t="shared" ref="Q13:Q14" si="9">Q12</f>
        <v>Set 1</v>
      </c>
      <c r="R13" t="s">
        <v>564</v>
      </c>
      <c r="W13" s="47">
        <f>ISNUMBER(MATCH($R13,Character!$C$6:$C$32,0))*1</f>
        <v>0</v>
      </c>
      <c r="X13" s="47" t="b">
        <f>$X$11</f>
        <v>0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163.75238965294119</v>
      </c>
      <c r="AL13" s="108">
        <f ca="1">IF($AE13="","",IF(AND($AE13="Off-Hand",$AH13="--- Empty ---"),1000,IF($AG13="1H",SUM($AK13,MAX(Optimization!$I$5:$K$5)),$AK13)))</f>
        <v>163.75238965294119</v>
      </c>
      <c r="AM13" s="140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9" t="s">
        <v>1153</v>
      </c>
      <c r="B14" s="47">
        <v>0.18690000000000001</v>
      </c>
      <c r="C14" s="47">
        <v>1</v>
      </c>
      <c r="D14" s="328">
        <v>11.214</v>
      </c>
      <c r="E14" s="328">
        <v>15.303000000000001</v>
      </c>
      <c r="F14" s="47">
        <v>0</v>
      </c>
      <c r="H14" s="47">
        <v>99.5</v>
      </c>
      <c r="I14" s="47">
        <v>152.5</v>
      </c>
      <c r="J14" s="47">
        <v>221.5</v>
      </c>
      <c r="K14" s="47">
        <v>307.5</v>
      </c>
      <c r="L14" s="47">
        <v>395.5</v>
      </c>
      <c r="M14" s="47">
        <v>488.5</v>
      </c>
      <c r="Q14" t="str">
        <f t="shared" si="9"/>
        <v>Set 1</v>
      </c>
      <c r="R14" t="s">
        <v>336</v>
      </c>
      <c r="W14" s="47">
        <f>ISNUMBER(MATCH($R14,Character!$C$6:$C$32,0))*1</f>
        <v>0</v>
      </c>
      <c r="X14" s="47" t="b">
        <f>$X$11</f>
        <v>0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67.140325000000004</v>
      </c>
      <c r="AL14" s="108">
        <f ca="1">IF($AE14="","",IF(AND($AE14="Off-Hand",$AH14="--- Empty ---"),1000,IF($AG14="1H",SUM($AK14,MAX(Optimization!$I$5:$K$5)),$AK14)))</f>
        <v>95.140325000000004</v>
      </c>
      <c r="AM14" s="140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No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9" t="s">
        <v>1154</v>
      </c>
      <c r="B15" s="47">
        <v>0.18690000000000001</v>
      </c>
      <c r="C15" s="47">
        <v>1</v>
      </c>
      <c r="D15" s="328">
        <v>11.214</v>
      </c>
      <c r="E15" s="328">
        <v>15.303000000000001</v>
      </c>
      <c r="F15" s="47">
        <v>0</v>
      </c>
      <c r="H15" s="47">
        <v>99.5</v>
      </c>
      <c r="I15" s="47">
        <v>152.5</v>
      </c>
      <c r="J15" s="47">
        <v>221.5</v>
      </c>
      <c r="K15" s="47">
        <v>307.5</v>
      </c>
      <c r="L15" s="47">
        <v>395.5</v>
      </c>
      <c r="M15" s="47">
        <v>488.5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40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No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9" t="s">
        <v>1155</v>
      </c>
      <c r="B16" s="47">
        <v>0.18690000000000001</v>
      </c>
      <c r="C16" s="47">
        <v>1</v>
      </c>
      <c r="D16" s="328">
        <v>11.214</v>
      </c>
      <c r="E16" s="328">
        <v>15.303000000000001</v>
      </c>
      <c r="F16" s="47">
        <v>0</v>
      </c>
      <c r="H16" s="47">
        <v>99.5</v>
      </c>
      <c r="I16" s="47">
        <v>152.5</v>
      </c>
      <c r="J16" s="47">
        <v>221.5</v>
      </c>
      <c r="K16" s="47">
        <v>307.5</v>
      </c>
      <c r="L16" s="47">
        <v>395.5</v>
      </c>
      <c r="M16" s="47">
        <v>488.5</v>
      </c>
      <c r="Q16" t="s">
        <v>969</v>
      </c>
      <c r="R16" s="43" t="s">
        <v>950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3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17.9556</v>
      </c>
      <c r="AL16" s="108">
        <f ca="1">IF($AE16="","",IF(AND($AE16="Off-Hand",$AH16="--- Empty ---"),1000,IF($AG16="1H",SUM($AK16,MAX(Optimization!$I$5:$K$5)),$AK16)))</f>
        <v>17.9556</v>
      </c>
      <c r="AM16" s="140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No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9" t="s">
        <v>1156</v>
      </c>
      <c r="B17" s="47">
        <v>0.18690000000000001</v>
      </c>
      <c r="C17" s="47">
        <v>1</v>
      </c>
      <c r="D17" s="328">
        <v>11.214</v>
      </c>
      <c r="E17" s="328">
        <v>15.303000000000001</v>
      </c>
      <c r="F17" s="47">
        <v>0</v>
      </c>
      <c r="H17" s="47">
        <v>99.5</v>
      </c>
      <c r="I17" s="47">
        <v>152.5</v>
      </c>
      <c r="J17" s="47">
        <v>221.5</v>
      </c>
      <c r="K17" s="47">
        <v>307.5</v>
      </c>
      <c r="L17" s="47">
        <v>395.5</v>
      </c>
      <c r="M17" s="47">
        <v>488.5</v>
      </c>
      <c r="Q17" t="str">
        <f>$Q$16</f>
        <v>Set 2</v>
      </c>
      <c r="R17" t="s">
        <v>414</v>
      </c>
      <c r="W17" s="47">
        <f>ISNUMBER(MATCH($R17,Character!$C$6:$C$32,0))*1</f>
        <v>0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47</v>
      </c>
      <c r="AM17" s="140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No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9" t="s">
        <v>1157</v>
      </c>
      <c r="B18" s="47">
        <v>0.18690000000000001</v>
      </c>
      <c r="C18" s="47">
        <v>1</v>
      </c>
      <c r="D18" s="328">
        <v>11.214</v>
      </c>
      <c r="E18" s="328">
        <v>15.303000000000001</v>
      </c>
      <c r="F18" s="47">
        <v>0</v>
      </c>
      <c r="H18" s="47">
        <v>99.5</v>
      </c>
      <c r="I18" s="47">
        <v>152.5</v>
      </c>
      <c r="J18" s="47">
        <v>221.5</v>
      </c>
      <c r="K18" s="47">
        <v>307.5</v>
      </c>
      <c r="L18" s="47">
        <v>395.5</v>
      </c>
      <c r="M18" s="47">
        <v>488.5</v>
      </c>
      <c r="Q18" t="str">
        <f>$Q$16</f>
        <v>Set 2</v>
      </c>
      <c r="R18" t="s">
        <v>427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45</v>
      </c>
      <c r="AM18" s="140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9" t="s">
        <v>1158</v>
      </c>
      <c r="B19" s="47">
        <v>0.18690000000000001</v>
      </c>
      <c r="C19" s="47">
        <v>1</v>
      </c>
      <c r="D19" s="328">
        <v>11.214</v>
      </c>
      <c r="E19" s="328">
        <v>15.303000000000001</v>
      </c>
      <c r="F19" s="47">
        <v>0</v>
      </c>
      <c r="H19" s="47">
        <v>99.5</v>
      </c>
      <c r="I19" s="47">
        <v>152.5</v>
      </c>
      <c r="J19" s="47">
        <v>221.5</v>
      </c>
      <c r="K19" s="47">
        <v>307.5</v>
      </c>
      <c r="L19" s="47">
        <v>395.5</v>
      </c>
      <c r="M19" s="47">
        <v>488.5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45</v>
      </c>
      <c r="AM19" s="140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9" t="s">
        <v>1159</v>
      </c>
      <c r="B20" s="47">
        <v>0.18690000000000001</v>
      </c>
      <c r="C20" s="47">
        <v>1</v>
      </c>
      <c r="D20" s="328">
        <v>11.214</v>
      </c>
      <c r="E20" s="328">
        <v>15.303000000000001</v>
      </c>
      <c r="F20" s="47">
        <v>0</v>
      </c>
      <c r="H20" s="47">
        <v>99.5</v>
      </c>
      <c r="I20" s="47">
        <v>152.5</v>
      </c>
      <c r="J20" s="47">
        <v>221.5</v>
      </c>
      <c r="K20" s="47">
        <v>307.5</v>
      </c>
      <c r="L20" s="47">
        <v>395.5</v>
      </c>
      <c r="M20" s="47">
        <v>488.5</v>
      </c>
      <c r="Q20" t="s">
        <v>970</v>
      </c>
      <c r="R20" s="43" t="s">
        <v>951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45</v>
      </c>
      <c r="AM20" s="140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9" t="s">
        <v>1160</v>
      </c>
      <c r="B21" s="47">
        <v>0.18690000000000001</v>
      </c>
      <c r="C21" s="47">
        <v>1</v>
      </c>
      <c r="D21" s="328">
        <v>11.214</v>
      </c>
      <c r="E21" s="328">
        <v>15.303000000000001</v>
      </c>
      <c r="F21" s="47">
        <v>0</v>
      </c>
      <c r="H21" s="47">
        <v>99.5</v>
      </c>
      <c r="I21" s="47">
        <v>152.5</v>
      </c>
      <c r="J21" s="47">
        <v>221.5</v>
      </c>
      <c r="K21" s="47">
        <v>307.5</v>
      </c>
      <c r="L21" s="47">
        <v>395.5</v>
      </c>
      <c r="M21" s="47">
        <v>488.5</v>
      </c>
      <c r="Q21" t="str">
        <f>$Q$20</f>
        <v>Set 3</v>
      </c>
      <c r="R21" t="s">
        <v>257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45</v>
      </c>
      <c r="AM21" s="140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9" t="s">
        <v>1161</v>
      </c>
      <c r="B22" s="47">
        <v>0.18690000000000001</v>
      </c>
      <c r="C22" s="47">
        <v>1</v>
      </c>
      <c r="D22" s="328">
        <v>11.214</v>
      </c>
      <c r="E22" s="328">
        <v>15.303000000000001</v>
      </c>
      <c r="F22" s="47">
        <v>0</v>
      </c>
      <c r="H22" s="47">
        <v>99.5</v>
      </c>
      <c r="I22" s="47">
        <v>152.5</v>
      </c>
      <c r="J22" s="47">
        <v>221.5</v>
      </c>
      <c r="K22" s="47">
        <v>307.5</v>
      </c>
      <c r="L22" s="47">
        <v>395.5</v>
      </c>
      <c r="M22" s="47">
        <v>488.5</v>
      </c>
      <c r="Q22" t="str">
        <f>$Q$20</f>
        <v>Set 3</v>
      </c>
      <c r="R22" t="s">
        <v>819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2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14.923624999999999</v>
      </c>
      <c r="AL22" s="108">
        <f ca="1">IF($AE22="","",IF(AND($AE22="Off-Hand",$AH22="--- Empty ---"),1000,IF($AG22="1H",SUM($AK22,MAX(Optimization!$I$5:$K$5)),$AK22)))</f>
        <v>42.923625000000001</v>
      </c>
      <c r="AM22" s="140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No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9" t="s">
        <v>1162</v>
      </c>
      <c r="B23" s="47">
        <v>0.18690000000000001</v>
      </c>
      <c r="C23" s="47">
        <v>1</v>
      </c>
      <c r="D23" s="328">
        <v>11.214</v>
      </c>
      <c r="E23" s="328">
        <v>15.303000000000001</v>
      </c>
      <c r="F23" s="47">
        <v>0</v>
      </c>
      <c r="H23" s="47">
        <v>99.5</v>
      </c>
      <c r="I23" s="47">
        <v>152.5</v>
      </c>
      <c r="J23" s="47">
        <v>221.5</v>
      </c>
      <c r="K23" s="47">
        <v>307.5</v>
      </c>
      <c r="L23" s="47">
        <v>395.5</v>
      </c>
      <c r="M23" s="47">
        <v>488.5</v>
      </c>
      <c r="Q23" t="str">
        <f>$Q$20</f>
        <v>Set 3</v>
      </c>
      <c r="R23" t="s">
        <v>448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52.930750000000003</v>
      </c>
      <c r="AL23" s="108">
        <f ca="1">IF($AE23="","",IF(AND($AE23="Off-Hand",$AH23="--- Empty ---"),1000,IF($AG23="1H",SUM($AK23,MAX(Optimization!$I$5:$K$5)),$AK23)))</f>
        <v>80.930750000000003</v>
      </c>
      <c r="AM23" s="140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No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9" t="s">
        <v>1163</v>
      </c>
      <c r="B24" s="47">
        <v>0.18690000000000001</v>
      </c>
      <c r="C24" s="47">
        <v>1</v>
      </c>
      <c r="D24" s="328">
        <v>11.214</v>
      </c>
      <c r="E24" s="328">
        <v>15.303000000000001</v>
      </c>
      <c r="F24" s="47">
        <v>0</v>
      </c>
      <c r="H24" s="47">
        <v>99.5</v>
      </c>
      <c r="I24" s="47">
        <v>152.5</v>
      </c>
      <c r="J24" s="47">
        <v>221.5</v>
      </c>
      <c r="K24" s="47">
        <v>307.5</v>
      </c>
      <c r="L24" s="47">
        <v>395.5</v>
      </c>
      <c r="M24" s="47">
        <v>488.5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25.477799999999998</v>
      </c>
      <c r="AL24" s="108">
        <f ca="1">IF($AE24="","",IF(AND($AE24="Off-Hand",$AH24="--- Empty ---"),1000,IF($AG24="1H",SUM($AK24,MAX(Optimization!$I$5:$K$5)),$AK24)))</f>
        <v>53.477800000000002</v>
      </c>
      <c r="AM24" s="140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No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9" t="s">
        <v>1164</v>
      </c>
      <c r="B25" s="47">
        <v>0.22260052849002854</v>
      </c>
      <c r="C25" s="47">
        <v>1</v>
      </c>
      <c r="D25" s="328">
        <v>13.356031709401712</v>
      </c>
      <c r="E25" s="328">
        <v>16.104556416666668</v>
      </c>
      <c r="F25" s="47">
        <v>0</v>
      </c>
      <c r="H25" s="47">
        <v>99.5</v>
      </c>
      <c r="I25" s="47">
        <v>152.5</v>
      </c>
      <c r="J25" s="47">
        <v>221.5</v>
      </c>
      <c r="K25" s="47">
        <v>307.5</v>
      </c>
      <c r="L25" s="47">
        <v>395.5</v>
      </c>
      <c r="M25" s="47">
        <v>488.5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62.167000000000002</v>
      </c>
      <c r="AL25" s="108">
        <f ca="1">IF($AE25="","",IF(AND($AE25="Off-Hand",$AH25="--- Empty ---"),1000,IF($AG25="1H",SUM($AK25,MAX(Optimization!$I$5:$K$5)),$AK25)))</f>
        <v>62.167000000000002</v>
      </c>
      <c r="AM25" s="140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9" t="s">
        <v>1165</v>
      </c>
      <c r="B26" s="47">
        <v>0.18690000000000001</v>
      </c>
      <c r="C26" s="47">
        <v>1</v>
      </c>
      <c r="D26" s="328">
        <v>11.214</v>
      </c>
      <c r="E26" s="328">
        <v>15.303000000000001</v>
      </c>
      <c r="F26" s="47">
        <v>0</v>
      </c>
      <c r="H26" s="47">
        <v>99.5</v>
      </c>
      <c r="I26" s="47">
        <v>152.5</v>
      </c>
      <c r="J26" s="47">
        <v>221.5</v>
      </c>
      <c r="K26" s="47">
        <v>307.5</v>
      </c>
      <c r="L26" s="47">
        <v>395.5</v>
      </c>
      <c r="M26" s="47">
        <v>488.5</v>
      </c>
      <c r="N26" s="47">
        <v>540.5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21.9556</v>
      </c>
      <c r="AL26" s="108">
        <f ca="1">IF($AE26="","",IF(AND($AE26="Off-Hand",$AH26="--- Empty ---"),1000,IF($AG26="1H",SUM($AK26,MAX(Optimization!$I$5:$K$5)),$AK26)))</f>
        <v>21.9556</v>
      </c>
      <c r="AM26" s="140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9" t="s">
        <v>1166</v>
      </c>
      <c r="B27" s="47">
        <v>0.18690000000000001</v>
      </c>
      <c r="C27" s="47">
        <v>1</v>
      </c>
      <c r="D27" s="328">
        <v>11.214</v>
      </c>
      <c r="E27" s="328">
        <v>15.303000000000001</v>
      </c>
      <c r="F27" s="47">
        <v>0</v>
      </c>
      <c r="H27" s="47">
        <v>99.5</v>
      </c>
      <c r="I27" s="47">
        <v>152.5</v>
      </c>
      <c r="J27" s="47">
        <v>221.5</v>
      </c>
      <c r="K27" s="47">
        <v>307.5</v>
      </c>
      <c r="L27" s="47">
        <v>395.5</v>
      </c>
      <c r="M27" s="47">
        <v>488.5</v>
      </c>
      <c r="N27" s="47">
        <v>540.5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6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31.987575</v>
      </c>
      <c r="AL27" s="108">
        <f ca="1">IF($AE27="","",IF(AND($AE27="Off-Hand",$AH27="--- Empty ---"),1000,IF($AG27="1H",SUM($AK27,MAX(Optimization!$I$5:$K$5)),$AK27)))</f>
        <v>31.987575</v>
      </c>
      <c r="AM27" s="140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No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9" t="s">
        <v>1167</v>
      </c>
      <c r="B28" s="47">
        <v>0.18690000000000001</v>
      </c>
      <c r="C28" s="47">
        <v>1</v>
      </c>
      <c r="D28" s="328">
        <v>11.214</v>
      </c>
      <c r="E28" s="328">
        <v>15.303000000000001</v>
      </c>
      <c r="F28" s="47">
        <v>0</v>
      </c>
      <c r="H28" s="47">
        <v>99.5</v>
      </c>
      <c r="I28" s="47">
        <v>152.5</v>
      </c>
      <c r="J28" s="47">
        <v>221.5</v>
      </c>
      <c r="K28" s="47">
        <v>307.5</v>
      </c>
      <c r="L28" s="47">
        <v>395.5</v>
      </c>
      <c r="M28" s="47">
        <v>488.5</v>
      </c>
      <c r="N28" s="47">
        <v>540.5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6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84.561300000000003</v>
      </c>
      <c r="AL28" s="108">
        <f ca="1">IF($AE28="","",IF(AND($AE28="Off-Hand",$AH28="--- Empty ---"),1000,IF($AG28="1H",SUM($AK28,MAX(Optimization!$I$5:$K$5)),$AK28)))</f>
        <v>112.5613</v>
      </c>
      <c r="AM28" s="140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No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9" t="s">
        <v>1168</v>
      </c>
      <c r="B29" s="47">
        <v>0.18690000000000001</v>
      </c>
      <c r="C29" s="47">
        <v>1</v>
      </c>
      <c r="D29" s="328">
        <v>11.214</v>
      </c>
      <c r="E29" s="328">
        <v>15.303000000000001</v>
      </c>
      <c r="F29" s="47">
        <v>0</v>
      </c>
      <c r="H29" s="47">
        <v>99.5</v>
      </c>
      <c r="I29" s="47">
        <v>152.5</v>
      </c>
      <c r="J29" s="47">
        <v>221.5</v>
      </c>
      <c r="K29" s="47">
        <v>307.5</v>
      </c>
      <c r="L29" s="47">
        <v>395.5</v>
      </c>
      <c r="M29" s="47">
        <v>488.5</v>
      </c>
      <c r="N29" s="47">
        <v>540.5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75.248675000000006</v>
      </c>
      <c r="AL29" s="108">
        <f ca="1">IF($AE29="","",IF(AND($AE29="Off-Hand",$AH29="--- Empty ---"),1000,IF($AG29="1H",SUM($AK29,MAX(Optimization!$I$5:$K$5)),$AK29)))</f>
        <v>75.248675000000006</v>
      </c>
      <c r="AM29" s="140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No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9" t="s">
        <v>1169</v>
      </c>
      <c r="B30" s="47">
        <v>0.18690000000000001</v>
      </c>
      <c r="C30" s="47">
        <v>1</v>
      </c>
      <c r="D30" s="328">
        <v>11.214</v>
      </c>
      <c r="E30" s="328">
        <v>15.303000000000001</v>
      </c>
      <c r="F30" s="47">
        <v>0</v>
      </c>
      <c r="H30" s="47">
        <v>99.5</v>
      </c>
      <c r="I30" s="47">
        <v>152.5</v>
      </c>
      <c r="J30" s="47">
        <v>221.5</v>
      </c>
      <c r="K30" s="47">
        <v>307.5</v>
      </c>
      <c r="L30" s="47">
        <v>395.5</v>
      </c>
      <c r="M30" s="47">
        <v>488.5</v>
      </c>
      <c r="N30" s="47">
        <v>540.5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29.770875</v>
      </c>
      <c r="AL30" s="108">
        <f ca="1">IF($AE30="","",IF(AND($AE30="Off-Hand",$AH30="--- Empty ---"),1000,IF($AG30="1H",SUM($AK30,MAX(Optimization!$I$5:$K$5)),$AK30)))</f>
        <v>29.770875</v>
      </c>
      <c r="AM30" s="140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9" t="s">
        <v>1170</v>
      </c>
      <c r="B31" s="47">
        <v>0.18690000000000001</v>
      </c>
      <c r="C31" s="47">
        <v>1</v>
      </c>
      <c r="D31" s="328">
        <v>11.214</v>
      </c>
      <c r="E31" s="328">
        <v>15.303000000000001</v>
      </c>
      <c r="F31" s="47">
        <v>0</v>
      </c>
      <c r="H31" s="47">
        <v>99.5</v>
      </c>
      <c r="I31" s="47">
        <v>152.5</v>
      </c>
      <c r="J31" s="47">
        <v>221.5</v>
      </c>
      <c r="K31" s="47">
        <v>307.5</v>
      </c>
      <c r="L31" s="47">
        <v>395.5</v>
      </c>
      <c r="M31" s="47">
        <v>488.5</v>
      </c>
      <c r="N31" s="47">
        <v>540.5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34.063949999999998</v>
      </c>
      <c r="AL31" s="108">
        <f ca="1">IF($AE31="","",IF(AND($AE31="Off-Hand",$AH31="--- Empty ---"),1000,IF($AG31="1H",SUM($AK31,MAX(Optimization!$I$5:$K$5)),$AK31)))</f>
        <v>34.063949999999998</v>
      </c>
      <c r="AM31" s="140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9" t="s">
        <v>1171</v>
      </c>
      <c r="B32" s="47">
        <v>0.18690000000000001</v>
      </c>
      <c r="C32" s="47">
        <v>1</v>
      </c>
      <c r="D32" s="328">
        <v>11.214</v>
      </c>
      <c r="E32" s="328">
        <v>15.303000000000001</v>
      </c>
      <c r="F32" s="47">
        <v>0</v>
      </c>
      <c r="H32" s="47">
        <v>99.5</v>
      </c>
      <c r="I32" s="47">
        <v>152.5</v>
      </c>
      <c r="J32" s="47">
        <v>221.5</v>
      </c>
      <c r="K32" s="47">
        <v>307.5</v>
      </c>
      <c r="L32" s="47">
        <v>395.5</v>
      </c>
      <c r="M32" s="47">
        <v>488.5</v>
      </c>
      <c r="N32" s="47">
        <v>540.5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6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31.987575</v>
      </c>
      <c r="AL32" s="108">
        <f ca="1">IF($AE32="","",IF(AND($AE32="Off-Hand",$AH32="--- Empty ---"),1000,IF($AG32="1H",SUM($AK32,MAX(Optimization!$I$5:$K$5)),$AK32)))</f>
        <v>31.987575</v>
      </c>
      <c r="AM32" s="140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9" t="s">
        <v>1172</v>
      </c>
      <c r="B33" s="47">
        <v>0.18690000000000001</v>
      </c>
      <c r="C33" s="47">
        <v>1</v>
      </c>
      <c r="D33" s="328">
        <v>11.214</v>
      </c>
      <c r="E33" s="328">
        <v>15.303000000000001</v>
      </c>
      <c r="F33" s="47">
        <v>0</v>
      </c>
      <c r="H33" s="47">
        <v>99.5</v>
      </c>
      <c r="I33" s="47">
        <v>152.5</v>
      </c>
      <c r="J33" s="47">
        <v>221.5</v>
      </c>
      <c r="K33" s="47">
        <v>307.5</v>
      </c>
      <c r="L33" s="47">
        <v>395.5</v>
      </c>
      <c r="M33" s="47">
        <v>488.5</v>
      </c>
      <c r="N33" s="47">
        <v>540.5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6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84.561300000000003</v>
      </c>
      <c r="AL33" s="108">
        <f ca="1">IF($AE33="","",IF(AND($AE33="Off-Hand",$AH33="--- Empty ---"),1000,IF($AG33="1H",SUM($AK33,MAX(Optimization!$I$5:$K$5)),$AK33)))</f>
        <v>112.5613</v>
      </c>
      <c r="AM33" s="140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9" t="s">
        <v>1173</v>
      </c>
      <c r="B34" s="47">
        <v>0.18690000000000001</v>
      </c>
      <c r="C34" s="47">
        <v>1</v>
      </c>
      <c r="D34" s="328">
        <v>11.214</v>
      </c>
      <c r="E34" s="328">
        <v>15.303000000000001</v>
      </c>
      <c r="F34" s="47">
        <v>0</v>
      </c>
      <c r="H34" s="47">
        <v>99.5</v>
      </c>
      <c r="I34" s="47">
        <v>152.5</v>
      </c>
      <c r="J34" s="47">
        <v>221.5</v>
      </c>
      <c r="K34" s="47">
        <v>307.5</v>
      </c>
      <c r="L34" s="47">
        <v>395.5</v>
      </c>
      <c r="M34" s="47">
        <v>488.5</v>
      </c>
      <c r="N34" s="47">
        <v>540.5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75.248675000000006</v>
      </c>
      <c r="AL34" s="108">
        <f ca="1">IF($AE34="","",IF(AND($AE34="Off-Hand",$AH34="--- Empty ---"),1000,IF($AG34="1H",SUM($AK34,MAX(Optimization!$I$5:$K$5)),$AK34)))</f>
        <v>75.248675000000006</v>
      </c>
      <c r="AM34" s="140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9" t="s">
        <v>1174</v>
      </c>
      <c r="B35" s="47">
        <v>0.18690000000000001</v>
      </c>
      <c r="C35" s="47">
        <v>1</v>
      </c>
      <c r="D35" s="328">
        <v>11.214</v>
      </c>
      <c r="E35" s="328">
        <v>15.303000000000001</v>
      </c>
      <c r="F35" s="47">
        <v>0</v>
      </c>
      <c r="H35" s="47">
        <v>99.5</v>
      </c>
      <c r="I35" s="47">
        <v>152.5</v>
      </c>
      <c r="J35" s="47">
        <v>221.5</v>
      </c>
      <c r="K35" s="47">
        <v>307.5</v>
      </c>
      <c r="L35" s="47">
        <v>395.5</v>
      </c>
      <c r="M35" s="47">
        <v>488.5</v>
      </c>
      <c r="N35" s="47">
        <v>540.5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65.014250000000004</v>
      </c>
      <c r="AL35" s="108">
        <f ca="1">IF($AE35="","",IF(AND($AE35="Off-Hand",$AH35="--- Empty ---"),1000,IF($AG35="1H",SUM($AK35,MAX(Optimization!$I$5:$K$5)),$AK35)))</f>
        <v>65.014250000000004</v>
      </c>
      <c r="AM35" s="140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No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9" t="s">
        <v>1175</v>
      </c>
      <c r="B36" s="47">
        <v>0.18690000000000001</v>
      </c>
      <c r="C36" s="47">
        <v>1</v>
      </c>
      <c r="D36" s="328">
        <v>11.214</v>
      </c>
      <c r="E36" s="328">
        <v>15.303000000000001</v>
      </c>
      <c r="F36" s="47">
        <v>0</v>
      </c>
      <c r="H36" s="47">
        <v>99.5</v>
      </c>
      <c r="I36" s="47">
        <v>152.5</v>
      </c>
      <c r="J36" s="47">
        <v>221.5</v>
      </c>
      <c r="K36" s="47">
        <v>307.5</v>
      </c>
      <c r="L36" s="47">
        <v>395.5</v>
      </c>
      <c r="M36" s="47">
        <v>488.5</v>
      </c>
      <c r="N36" s="47">
        <v>540.5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12.746024999999999</v>
      </c>
      <c r="AL36" s="108">
        <f ca="1">IF($AE36="","",IF(AND($AE36="Off-Hand",$AH36="--- Empty ---"),1000,IF($AG36="1H",SUM($AK36,MAX(Optimization!$I$5:$K$5)),$AK36)))</f>
        <v>40.746025000000003</v>
      </c>
      <c r="AM36" s="140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No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9" t="s">
        <v>1176</v>
      </c>
      <c r="B37" s="47">
        <v>0.18690000000000001</v>
      </c>
      <c r="C37" s="47">
        <v>1</v>
      </c>
      <c r="D37" s="328">
        <v>11.214</v>
      </c>
      <c r="E37" s="328">
        <v>15.303000000000001</v>
      </c>
      <c r="F37" s="47">
        <v>0</v>
      </c>
      <c r="H37" s="47">
        <v>99.5</v>
      </c>
      <c r="I37" s="47">
        <v>152.5</v>
      </c>
      <c r="J37" s="47">
        <v>221.5</v>
      </c>
      <c r="K37" s="47">
        <v>307.5</v>
      </c>
      <c r="L37" s="47">
        <v>395.5</v>
      </c>
      <c r="M37" s="47">
        <v>488.5</v>
      </c>
      <c r="N37" s="47">
        <v>540.5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62.974389652941184</v>
      </c>
      <c r="AL37" s="108">
        <f ca="1">IF($AE37="","",IF(AND($AE37="Off-Hand",$AH37="--- Empty ---"),1000,IF($AG37="1H",SUM($AK37,MAX(Optimization!$I$5:$K$5)),$AK37)))</f>
        <v>62.974389652941184</v>
      </c>
      <c r="AM37" s="140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No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9" t="s">
        <v>1177</v>
      </c>
      <c r="B38" s="47">
        <v>0.18690000000000001</v>
      </c>
      <c r="C38" s="47">
        <v>1</v>
      </c>
      <c r="D38" s="328">
        <v>11.214</v>
      </c>
      <c r="E38" s="328">
        <v>15.303000000000001</v>
      </c>
      <c r="F38" s="47">
        <v>0</v>
      </c>
      <c r="H38" s="47">
        <v>99.5</v>
      </c>
      <c r="I38" s="47">
        <v>152.5</v>
      </c>
      <c r="J38" s="47">
        <v>221.5</v>
      </c>
      <c r="K38" s="47">
        <v>307.5</v>
      </c>
      <c r="L38" s="47">
        <v>395.5</v>
      </c>
      <c r="M38" s="47">
        <v>488.5</v>
      </c>
      <c r="N38" s="47">
        <v>540.5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22.216699999999999</v>
      </c>
      <c r="AL38" s="108">
        <f ca="1">IF($AE38="","",IF(AND($AE38="Off-Hand",$AH38="--- Empty ---"),1000,IF($AG38="1H",SUM($AK38,MAX(Optimization!$I$5:$K$5)),$AK38)))</f>
        <v>22.216699999999999</v>
      </c>
      <c r="AM38" s="140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9" t="s">
        <v>1178</v>
      </c>
      <c r="B39" s="47">
        <v>0.18690000000000001</v>
      </c>
      <c r="C39" s="47">
        <v>1</v>
      </c>
      <c r="D39" s="328">
        <v>11.214</v>
      </c>
      <c r="E39" s="328">
        <v>15.303000000000001</v>
      </c>
      <c r="F39" s="47">
        <v>0</v>
      </c>
      <c r="H39" s="47">
        <v>99.5</v>
      </c>
      <c r="I39" s="47">
        <v>152.5</v>
      </c>
      <c r="J39" s="47">
        <v>221.5</v>
      </c>
      <c r="K39" s="47">
        <v>307.5</v>
      </c>
      <c r="L39" s="47">
        <v>395.5</v>
      </c>
      <c r="M39" s="47">
        <v>488.5</v>
      </c>
      <c r="N39" s="47">
        <v>540.5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87.325050000000005</v>
      </c>
      <c r="AL39" s="108">
        <f ca="1">IF($AE39="","",IF(AND($AE39="Off-Hand",$AH39="--- Empty ---"),1000,IF($AG39="1H",SUM($AK39,MAX(Optimization!$I$5:$K$5)),$AK39)))</f>
        <v>115.32505</v>
      </c>
      <c r="AM39" s="140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No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9" t="s">
        <v>1179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13.5</v>
      </c>
      <c r="I40" s="47">
        <v>27.5</v>
      </c>
      <c r="J40" s="47">
        <v>48.5</v>
      </c>
      <c r="K40" s="47">
        <v>68.5</v>
      </c>
      <c r="L40" s="47">
        <v>108.5</v>
      </c>
      <c r="M40" s="47">
        <v>148.5</v>
      </c>
      <c r="N40" s="47">
        <v>199.5</v>
      </c>
      <c r="O40" s="47">
        <v>250.5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48.910819826470586</v>
      </c>
      <c r="AL40" s="108">
        <f ca="1">IF($AE40="","",IF(AND($AE40="Off-Hand",$AH40="--- Empty ---"),1000,IF($AG40="1H",SUM($AK40,MAX(Optimization!$I$5:$K$5)),$AK40)))</f>
        <v>48.910819826470586</v>
      </c>
      <c r="AM40" s="140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9" t="s">
        <v>1180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13.5</v>
      </c>
      <c r="I41" s="47">
        <v>27.5</v>
      </c>
      <c r="J41" s="47">
        <v>48.5</v>
      </c>
      <c r="K41" s="47">
        <v>68.5</v>
      </c>
      <c r="L41" s="47">
        <v>108.5</v>
      </c>
      <c r="M41" s="47">
        <v>148.5</v>
      </c>
      <c r="N41" s="47">
        <v>199.5</v>
      </c>
      <c r="O41" s="47">
        <v>250.5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42.031975000000003</v>
      </c>
      <c r="AL41" s="108">
        <f ca="1">IF($AE41="","",IF(AND($AE41="Off-Hand",$AH41="--- Empty ---"),1000,IF($AG41="1H",SUM($AK41,MAX(Optimization!$I$5:$K$5)),$AK41)))</f>
        <v>70.031975000000003</v>
      </c>
      <c r="AM41" s="140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9" t="s">
        <v>1181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13.5</v>
      </c>
      <c r="I42" s="47">
        <v>27.5</v>
      </c>
      <c r="J42" s="47">
        <v>48.5</v>
      </c>
      <c r="K42" s="47">
        <v>68.5</v>
      </c>
      <c r="L42" s="47">
        <v>108.5</v>
      </c>
      <c r="M42" s="47">
        <v>148.5</v>
      </c>
      <c r="N42" s="47">
        <v>199.5</v>
      </c>
      <c r="O42" s="47">
        <v>250.5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40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9" t="s">
        <v>1182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13.5</v>
      </c>
      <c r="I43" s="47">
        <v>27.5</v>
      </c>
      <c r="J43" s="47">
        <v>48.5</v>
      </c>
      <c r="K43" s="47">
        <v>68.5</v>
      </c>
      <c r="L43" s="47">
        <v>108.5</v>
      </c>
      <c r="M43" s="47">
        <v>148.5</v>
      </c>
      <c r="N43" s="47">
        <v>199.5</v>
      </c>
      <c r="O43" s="47">
        <v>250.5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40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9" t="s">
        <v>1183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13.5</v>
      </c>
      <c r="I44" s="47">
        <v>27.5</v>
      </c>
      <c r="J44" s="47">
        <v>48.5</v>
      </c>
      <c r="K44" s="47">
        <v>68.5</v>
      </c>
      <c r="L44" s="47">
        <v>108.5</v>
      </c>
      <c r="M44" s="47">
        <v>148.5</v>
      </c>
      <c r="N44" s="47">
        <v>199.5</v>
      </c>
      <c r="O44" s="47">
        <v>250.5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14.923624999999999</v>
      </c>
      <c r="AL44" s="108">
        <f ca="1">IF($AE44="","",IF(AND($AE44="Off-Hand",$AH44="--- Empty ---"),1000,IF($AG44="1H",SUM($AK44,MAX(Optimization!$I$5:$K$5)),$AK44)))</f>
        <v>42.923625000000001</v>
      </c>
      <c r="AM44" s="140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9" t="s">
        <v>1184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13.5</v>
      </c>
      <c r="I45" s="47">
        <v>27.5</v>
      </c>
      <c r="J45" s="47">
        <v>48.5</v>
      </c>
      <c r="K45" s="47">
        <v>68.5</v>
      </c>
      <c r="L45" s="47">
        <v>108.5</v>
      </c>
      <c r="M45" s="47">
        <v>148.5</v>
      </c>
      <c r="N45" s="47">
        <v>199.5</v>
      </c>
      <c r="O45" s="47">
        <v>250.5</v>
      </c>
      <c r="AB45" s="146"/>
      <c r="AC45" s="216"/>
      <c r="AD45" s="148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39.433399999999999</v>
      </c>
      <c r="AL45" s="108">
        <f ca="1">IF($AE45="","",IF(AND($AE45="Off-Hand",$AH45="--- Empty ---"),1000,IF($AG45="1H",SUM($AK45,MAX(Optimization!$I$5:$K$5)),$AK45)))</f>
        <v>39.433399999999999</v>
      </c>
      <c r="AM45" s="140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9" t="s">
        <v>1185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13.5</v>
      </c>
      <c r="I46" s="47">
        <v>27.5</v>
      </c>
      <c r="J46" s="47">
        <v>48.5</v>
      </c>
      <c r="K46" s="47">
        <v>68.5</v>
      </c>
      <c r="L46" s="47">
        <v>108.5</v>
      </c>
      <c r="M46" s="47">
        <v>148.5</v>
      </c>
      <c r="N46" s="47">
        <v>199.5</v>
      </c>
      <c r="O46" s="47">
        <v>250.5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87.216700000000003</v>
      </c>
      <c r="AL46" s="108">
        <f ca="1">IF($AE46="","",IF(AND($AE46="Off-Hand",$AH46="--- Empty ---"),1000,IF($AG46="1H",SUM($AK46,MAX(Optimization!$I$5:$K$5)),$AK46)))</f>
        <v>115.2167</v>
      </c>
      <c r="AM46" s="140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9" t="s">
        <v>1221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13.5</v>
      </c>
      <c r="I47" s="47">
        <v>27.5</v>
      </c>
      <c r="J47" s="47">
        <v>48.5</v>
      </c>
      <c r="K47" s="47">
        <v>68.5</v>
      </c>
      <c r="L47" s="47">
        <v>108.5</v>
      </c>
      <c r="M47" s="47">
        <v>148.5</v>
      </c>
      <c r="N47" s="47">
        <v>199.5</v>
      </c>
      <c r="O47" s="47">
        <v>250.5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41.083500000000001</v>
      </c>
      <c r="AL47" s="108">
        <f ca="1">IF($AE47="","",IF(AND($AE47="Off-Hand",$AH47="--- Empty ---"),1000,IF($AG47="1H",SUM($AK47,MAX(Optimization!$I$5:$K$5)),$AK47)))</f>
        <v>69.083500000000001</v>
      </c>
      <c r="AM47" s="140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9" t="s">
        <v>1186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13.5</v>
      </c>
      <c r="I48" s="47">
        <v>27.5</v>
      </c>
      <c r="J48" s="47">
        <v>48.5</v>
      </c>
      <c r="K48" s="47">
        <v>68.5</v>
      </c>
      <c r="L48" s="47">
        <v>108.5</v>
      </c>
      <c r="M48" s="47">
        <v>148.5</v>
      </c>
      <c r="N48" s="47">
        <v>199.5</v>
      </c>
      <c r="O48" s="47">
        <v>250.5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29.083500000000001</v>
      </c>
      <c r="AL48" s="108">
        <f ca="1">IF($AE48="","",IF(AND($AE48="Off-Hand",$AH48="--- Empty ---"),1000,IF($AG48="1H",SUM($AK48,MAX(Optimization!$I$5:$K$5)),$AK48)))</f>
        <v>29.083500000000001</v>
      </c>
      <c r="AM48" s="140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9" t="s">
        <v>1187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13.5</v>
      </c>
      <c r="I49" s="47">
        <v>27.5</v>
      </c>
      <c r="J49" s="47">
        <v>48.5</v>
      </c>
      <c r="K49" s="47">
        <v>68.5</v>
      </c>
      <c r="L49" s="47">
        <v>108.5</v>
      </c>
      <c r="M49" s="47">
        <v>148.5</v>
      </c>
      <c r="N49" s="47">
        <v>199.5</v>
      </c>
      <c r="O49" s="47">
        <v>250.5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2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36.669649999999997</v>
      </c>
      <c r="AL49" s="108">
        <f ca="1">IF($AE49="","",IF(AND($AE49="Off-Hand",$AH49="--- Empty ---"),1000,IF($AG49="1H",SUM($AK49,MAX(Optimization!$I$5:$K$5)),$AK49)))</f>
        <v>36.669649999999997</v>
      </c>
      <c r="AM49" s="140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No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9" t="s">
        <v>1188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13.5</v>
      </c>
      <c r="I50" s="47">
        <v>27.5</v>
      </c>
      <c r="J50" s="47">
        <v>48.5</v>
      </c>
      <c r="K50" s="47">
        <v>68.5</v>
      </c>
      <c r="L50" s="47">
        <v>108.5</v>
      </c>
      <c r="M50" s="47">
        <v>148.5</v>
      </c>
      <c r="N50" s="47">
        <v>199.5</v>
      </c>
      <c r="O50" s="47">
        <v>250.5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41.083500000000001</v>
      </c>
      <c r="AL50" s="108">
        <f ca="1">IF($AE50="","",IF(AND($AE50="Off-Hand",$AH50="--- Empty ---"),1000,IF($AG50="1H",SUM($AK50,MAX(Optimization!$I$5:$K$5)),$AK50)))</f>
        <v>69.083500000000001</v>
      </c>
      <c r="AM50" s="140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No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9" t="s">
        <v>1189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13.5</v>
      </c>
      <c r="I51" s="47">
        <v>27.5</v>
      </c>
      <c r="J51" s="47">
        <v>48.5</v>
      </c>
      <c r="K51" s="47">
        <v>68.5</v>
      </c>
      <c r="L51" s="47">
        <v>108.5</v>
      </c>
      <c r="M51" s="47">
        <v>148.5</v>
      </c>
      <c r="N51" s="47">
        <v>199.5</v>
      </c>
      <c r="O51" s="47">
        <v>250.5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63.388999999999996</v>
      </c>
      <c r="AL51" s="108">
        <f ca="1">IF($AE51="","",IF(AND($AE51="Off-Hand",$AH51="--- Empty ---"),1000,IF($AG51="1H",SUM($AK51,MAX(Optimization!$I$5:$K$5)),$AK51)))</f>
        <v>63.388999999999996</v>
      </c>
      <c r="AM51" s="140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No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9" t="s">
        <v>1190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13.5</v>
      </c>
      <c r="I52" s="47">
        <v>27.5</v>
      </c>
      <c r="J52" s="47">
        <v>48.5</v>
      </c>
      <c r="K52" s="47">
        <v>68.5</v>
      </c>
      <c r="L52" s="47">
        <v>108.5</v>
      </c>
      <c r="M52" s="47">
        <v>148.5</v>
      </c>
      <c r="N52" s="47">
        <v>199.5</v>
      </c>
      <c r="O52" s="47">
        <v>250.5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41</v>
      </c>
      <c r="AM52" s="140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9" t="s">
        <v>1191</v>
      </c>
      <c r="B53" s="47">
        <v>0.144696666666666</v>
      </c>
      <c r="C53" s="47">
        <v>0.57140000000000002</v>
      </c>
      <c r="D53" s="47">
        <v>8.6818000000000008</v>
      </c>
      <c r="E53" s="47">
        <v>11.848000000000001</v>
      </c>
      <c r="F53" s="47">
        <v>0</v>
      </c>
      <c r="H53" s="47">
        <v>13.5</v>
      </c>
      <c r="I53" s="47">
        <v>27.5</v>
      </c>
      <c r="J53" s="47">
        <v>48.5</v>
      </c>
      <c r="K53" s="47">
        <v>68.5</v>
      </c>
      <c r="L53" s="47">
        <v>108.5</v>
      </c>
      <c r="M53" s="47">
        <v>148.5</v>
      </c>
      <c r="N53" s="47">
        <v>199.5</v>
      </c>
      <c r="O53" s="47">
        <v>250.5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40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9" t="s">
        <v>1192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13.5</v>
      </c>
      <c r="I54" s="47">
        <v>27.5</v>
      </c>
      <c r="J54" s="47">
        <v>48.5</v>
      </c>
      <c r="K54" s="47">
        <v>68.5</v>
      </c>
      <c r="L54" s="47">
        <v>108.5</v>
      </c>
      <c r="M54" s="47">
        <v>148.5</v>
      </c>
      <c r="N54" s="47">
        <v>199.5</v>
      </c>
      <c r="O54" s="47">
        <v>250.5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40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9" t="s">
        <v>1222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13.5</v>
      </c>
      <c r="I55" s="47">
        <v>27.5</v>
      </c>
      <c r="J55" s="47">
        <v>48.5</v>
      </c>
      <c r="K55" s="47">
        <v>68.5</v>
      </c>
      <c r="L55" s="47">
        <v>108.5</v>
      </c>
      <c r="M55" s="47">
        <v>148.5</v>
      </c>
      <c r="N55" s="47">
        <v>199.5</v>
      </c>
      <c r="O55" s="47">
        <v>250.5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2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23.140325000000001</v>
      </c>
      <c r="AL55" s="108">
        <f ca="1">IF($AE55="","",IF(AND($AE55="Off-Hand",$AH55="--- Empty ---"),1000,IF($AG55="1H",SUM($AK55,MAX(Optimization!$I$5:$K$5)),$AK55)))</f>
        <v>51.140325000000004</v>
      </c>
      <c r="AM55" s="140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No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9" t="s">
        <v>1193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13.5</v>
      </c>
      <c r="I56" s="47">
        <v>27.5</v>
      </c>
      <c r="J56" s="47">
        <v>48.5</v>
      </c>
      <c r="K56" s="47">
        <v>68.5</v>
      </c>
      <c r="L56" s="47">
        <v>108.5</v>
      </c>
      <c r="M56" s="47">
        <v>148.5</v>
      </c>
      <c r="N56" s="47">
        <v>199.5</v>
      </c>
      <c r="O56" s="47">
        <v>250.5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153.893475</v>
      </c>
      <c r="AL56" s="108">
        <f ca="1">IF($AE56="","",IF(AND($AE56="Off-Hand",$AH56="--- Empty ---"),1000,IF($AG56="1H",SUM($AK56,MAX(Optimization!$I$5:$K$5)),$AK56)))</f>
        <v>153.893475</v>
      </c>
      <c r="AM56" s="140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9" t="s">
        <v>1194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13.5</v>
      </c>
      <c r="I57" s="47">
        <v>27.5</v>
      </c>
      <c r="J57" s="47">
        <v>48.5</v>
      </c>
      <c r="K57" s="47">
        <v>68.5</v>
      </c>
      <c r="L57" s="47">
        <v>108.5</v>
      </c>
      <c r="M57" s="47">
        <v>148.5</v>
      </c>
      <c r="N57" s="47">
        <v>199.5</v>
      </c>
      <c r="O57" s="47">
        <v>250.5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41.930749999999996</v>
      </c>
      <c r="AL57" s="108">
        <f ca="1">IF($AE57="","",IF(AND($AE57="Off-Hand",$AH57="--- Empty ---"),1000,IF($AG57="1H",SUM($AK57,MAX(Optimization!$I$5:$K$5)),$AK57)))</f>
        <v>41.930749999999996</v>
      </c>
      <c r="AM57" s="140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9" t="s">
        <v>1195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13.5</v>
      </c>
      <c r="I58" s="47">
        <v>27.5</v>
      </c>
      <c r="J58" s="47">
        <v>48.5</v>
      </c>
      <c r="K58" s="47">
        <v>68.5</v>
      </c>
      <c r="L58" s="47">
        <v>108.5</v>
      </c>
      <c r="M58" s="47">
        <v>148.5</v>
      </c>
      <c r="N58" s="47">
        <v>199.5</v>
      </c>
      <c r="O58" s="47">
        <v>250.5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2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57.918324999999996</v>
      </c>
      <c r="AL58" s="108">
        <f ca="1">IF($AE58="","",IF(AND($AE58="Off-Hand",$AH58="--- Empty ---"),1000,IF($AG58="1H",SUM($AK58,MAX(Optimization!$I$5:$K$5)),$AK58)))</f>
        <v>57.918324999999996</v>
      </c>
      <c r="AM58" s="140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No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9" t="s">
        <v>1196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13.5</v>
      </c>
      <c r="I59" s="47">
        <v>27.5</v>
      </c>
      <c r="J59" s="47">
        <v>48.5</v>
      </c>
      <c r="K59" s="47">
        <v>68.5</v>
      </c>
      <c r="L59" s="47">
        <v>108.5</v>
      </c>
      <c r="M59" s="47">
        <v>148.5</v>
      </c>
      <c r="N59" s="47">
        <v>199.5</v>
      </c>
      <c r="O59" s="47">
        <v>250.5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60.802849999999999</v>
      </c>
      <c r="AL59" s="108">
        <f ca="1">IF($AE59="","",IF(AND($AE59="Off-Hand",$AH59="--- Empty ---"),1000,IF($AG59="1H",SUM($AK59,MAX(Optimization!$I$5:$K$5)),$AK59)))</f>
        <v>60.802849999999999</v>
      </c>
      <c r="AM59" s="140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9" t="s">
        <v>1197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13.5</v>
      </c>
      <c r="I60" s="47">
        <v>27.5</v>
      </c>
      <c r="J60" s="47">
        <v>48.5</v>
      </c>
      <c r="K60" s="47">
        <v>68.5</v>
      </c>
      <c r="L60" s="47">
        <v>108.5</v>
      </c>
      <c r="M60" s="47">
        <v>148.5</v>
      </c>
      <c r="N60" s="47">
        <v>199.5</v>
      </c>
      <c r="O60" s="47">
        <v>250.5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92.395744826470604</v>
      </c>
      <c r="AL60" s="108">
        <f ca="1">IF($AE60="","",IF(AND($AE60="Off-Hand",$AH60="--- Empty ---"),1000,IF($AG60="1H",SUM($AK60,MAX(Optimization!$I$5:$K$5)),$AK60)))</f>
        <v>92.395744826470604</v>
      </c>
      <c r="AM60" s="140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9" t="s">
        <v>1198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13.5</v>
      </c>
      <c r="I61" s="47">
        <v>27.5</v>
      </c>
      <c r="J61" s="47">
        <v>48.5</v>
      </c>
      <c r="K61" s="47">
        <v>68.5</v>
      </c>
      <c r="L61" s="47">
        <v>108.5</v>
      </c>
      <c r="M61" s="47">
        <v>148.5</v>
      </c>
      <c r="N61" s="47">
        <v>199.5</v>
      </c>
      <c r="O61" s="47">
        <v>250.5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111.52402499999999</v>
      </c>
      <c r="AL61" s="108">
        <f ca="1">IF($AE61="","",IF(AND($AE61="Off-Hand",$AH61="--- Empty ---"),1000,IF($AG61="1H",SUM($AK61,MAX(Optimization!$I$5:$K$5)),$AK61)))</f>
        <v>111.52402499999999</v>
      </c>
      <c r="AM61" s="140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No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9" t="s">
        <v>1199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13.5</v>
      </c>
      <c r="I62" s="47">
        <v>27.5</v>
      </c>
      <c r="J62" s="47">
        <v>48.5</v>
      </c>
      <c r="K62" s="47">
        <v>68.5</v>
      </c>
      <c r="L62" s="47">
        <v>108.5</v>
      </c>
      <c r="M62" s="47">
        <v>148.5</v>
      </c>
      <c r="N62" s="47">
        <v>199.5</v>
      </c>
      <c r="O62" s="47">
        <v>250.5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48.376575000000003</v>
      </c>
      <c r="AL62" s="108">
        <f ca="1">IF($AE62="","",IF(AND($AE62="Off-Hand",$AH62="--- Empty ---"),1000,IF($AG62="1H",SUM($AK62,MAX(Optimization!$I$5:$K$5)),$AK62)))</f>
        <v>76.376575000000003</v>
      </c>
      <c r="AM62" s="140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9" t="s">
        <v>1223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13.5</v>
      </c>
      <c r="I63" s="47">
        <v>27.5</v>
      </c>
      <c r="J63" s="47">
        <v>48.5</v>
      </c>
      <c r="K63" s="47">
        <v>68.5</v>
      </c>
      <c r="L63" s="47">
        <v>108.5</v>
      </c>
      <c r="M63" s="47">
        <v>148.5</v>
      </c>
      <c r="N63" s="47">
        <v>199.5</v>
      </c>
      <c r="O63" s="47">
        <v>250.5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2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15.516899999999998</v>
      </c>
      <c r="AL63" s="108">
        <f ca="1">IF($AE63="","",IF(AND($AE63="Off-Hand",$AH63="--- Empty ---"),1000,IF($AG63="1H",SUM($AK63,MAX(Optimization!$I$5:$K$5)),$AK63)))</f>
        <v>15.516899999999998</v>
      </c>
      <c r="AM63" s="140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No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9" t="s">
        <v>1200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13.5</v>
      </c>
      <c r="I64" s="47">
        <v>27.5</v>
      </c>
      <c r="J64" s="47">
        <v>48.5</v>
      </c>
      <c r="K64" s="47">
        <v>68.5</v>
      </c>
      <c r="L64" s="47">
        <v>108.5</v>
      </c>
      <c r="M64" s="47">
        <v>148.5</v>
      </c>
      <c r="N64" s="47">
        <v>199.5</v>
      </c>
      <c r="O64" s="47">
        <v>250.5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98.325050000000005</v>
      </c>
      <c r="AL64" s="108">
        <f ca="1">IF($AE64="","",IF(AND($AE64="Off-Hand",$AH64="--- Empty ---"),1000,IF($AG64="1H",SUM($AK64,MAX(Optimization!$I$5:$K$5)),$AK64)))</f>
        <v>126.32505</v>
      </c>
      <c r="AM64" s="140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9" t="s">
        <v>1201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13.5</v>
      </c>
      <c r="I65" s="47">
        <v>27.5</v>
      </c>
      <c r="J65" s="47">
        <v>48.5</v>
      </c>
      <c r="K65" s="47">
        <v>68.5</v>
      </c>
      <c r="L65" s="47">
        <v>108.5</v>
      </c>
      <c r="M65" s="47">
        <v>148.5</v>
      </c>
      <c r="N65" s="47">
        <v>199.5</v>
      </c>
      <c r="O65" s="47">
        <v>250.5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25.083500000000001</v>
      </c>
      <c r="AL65" s="108">
        <f ca="1">IF($AE65="","",IF(AND($AE65="Off-Hand",$AH65="--- Empty ---"),1000,IF($AG65="1H",SUM($AK65,MAX(Optimization!$I$5:$K$5)),$AK65)))</f>
        <v>53.083500000000001</v>
      </c>
      <c r="AM65" s="140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9" t="s">
        <v>1202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13.5</v>
      </c>
      <c r="I66" s="47">
        <v>27.5</v>
      </c>
      <c r="J66" s="47">
        <v>48.5</v>
      </c>
      <c r="K66" s="47">
        <v>68.5</v>
      </c>
      <c r="L66" s="47">
        <v>108.5</v>
      </c>
      <c r="M66" s="47">
        <v>148.5</v>
      </c>
      <c r="N66" s="47">
        <v>199.5</v>
      </c>
      <c r="O66" s="47">
        <v>250.5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18.618124999999999</v>
      </c>
      <c r="AL66" s="108">
        <f ca="1">IF($AE66="","",IF(AND($AE66="Off-Hand",$AH66="--- Empty ---"),1000,IF($AG66="1H",SUM($AK66,MAX(Optimization!$I$5:$K$5)),$AK66)))</f>
        <v>18.618124999999999</v>
      </c>
      <c r="AM66" s="140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9" t="s">
        <v>1203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13.5</v>
      </c>
      <c r="I67" s="47">
        <v>27.5</v>
      </c>
      <c r="J67" s="47">
        <v>48.5</v>
      </c>
      <c r="K67" s="47">
        <v>68.5</v>
      </c>
      <c r="L67" s="47">
        <v>108.5</v>
      </c>
      <c r="M67" s="47">
        <v>148.5</v>
      </c>
      <c r="N67" s="47">
        <v>199.5</v>
      </c>
      <c r="O67" s="47">
        <v>250.5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20.477799999999998</v>
      </c>
      <c r="AL67" s="108">
        <f ca="1">IF($AE67="","",IF(AND($AE67="Off-Hand",$AH67="--- Empty ---"),1000,IF($AG67="1H",SUM($AK67,MAX(Optimization!$I$5:$K$5)),$AK67)))</f>
        <v>48.477800000000002</v>
      </c>
      <c r="AM67" s="140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9" t="s">
        <v>1204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13.5</v>
      </c>
      <c r="I68" s="47">
        <v>27.5</v>
      </c>
      <c r="J68" s="47">
        <v>48.5</v>
      </c>
      <c r="K68" s="47">
        <v>68.5</v>
      </c>
      <c r="L68" s="47">
        <v>108.5</v>
      </c>
      <c r="M68" s="47">
        <v>148.5</v>
      </c>
      <c r="N68" s="47">
        <v>199.5</v>
      </c>
      <c r="O68" s="47">
        <v>250.5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3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17.9556</v>
      </c>
      <c r="AL68" s="108">
        <f ca="1">IF($AE68="","",IF(AND($AE68="Off-Hand",$AH68="--- Empty ---"),1000,IF($AG68="1H",SUM($AK68,MAX(Optimization!$I$5:$K$5)),$AK68)))</f>
        <v>17.9556</v>
      </c>
      <c r="AM68" s="140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No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9" t="s">
        <v>1205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13.5</v>
      </c>
      <c r="I69" s="47">
        <v>27.5</v>
      </c>
      <c r="J69" s="47">
        <v>48.5</v>
      </c>
      <c r="K69" s="47">
        <v>68.5</v>
      </c>
      <c r="L69" s="47">
        <v>108.5</v>
      </c>
      <c r="M69" s="47">
        <v>148.5</v>
      </c>
      <c r="N69" s="47">
        <v>199.5</v>
      </c>
      <c r="O69" s="47">
        <v>250.5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15.4778</v>
      </c>
      <c r="AL69" s="108">
        <f ca="1">IF($AE69="","",IF(AND($AE69="Off-Hand",$AH69="--- Empty ---"),1000,IF($AG69="1H",SUM($AK69,MAX(Optimization!$I$5:$K$5)),$AK69)))</f>
        <v>43.477800000000002</v>
      </c>
      <c r="AM69" s="140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9" t="s">
        <v>1206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13.5</v>
      </c>
      <c r="I70" s="47">
        <v>27.5</v>
      </c>
      <c r="J70" s="47">
        <v>48.5</v>
      </c>
      <c r="K70" s="47">
        <v>68.5</v>
      </c>
      <c r="L70" s="47">
        <v>108.5</v>
      </c>
      <c r="M70" s="47">
        <v>148.5</v>
      </c>
      <c r="N70" s="47">
        <v>199.5</v>
      </c>
      <c r="O70" s="47">
        <v>250.5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34.955599999999997</v>
      </c>
      <c r="AL70" s="108">
        <f ca="1">IF($AE70="","",IF(AND($AE70="Off-Hand",$AH70="--- Empty ---"),1000,IF($AG70="1H",SUM($AK70,MAX(Optimization!$I$5:$K$5)),$AK70)))</f>
        <v>34.955599999999997</v>
      </c>
      <c r="AM70" s="140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No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9" t="s">
        <v>1224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13.5</v>
      </c>
      <c r="I71" s="47">
        <v>27.5</v>
      </c>
      <c r="J71" s="47">
        <v>48.5</v>
      </c>
      <c r="K71" s="47">
        <v>68.5</v>
      </c>
      <c r="L71" s="47">
        <v>108.5</v>
      </c>
      <c r="M71" s="47">
        <v>148.5</v>
      </c>
      <c r="N71" s="47">
        <v>199.5</v>
      </c>
      <c r="O71" s="47">
        <v>250.5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40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9" t="s">
        <v>1207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13.5</v>
      </c>
      <c r="I72" s="47">
        <v>27.5</v>
      </c>
      <c r="J72" s="47">
        <v>48.5</v>
      </c>
      <c r="K72" s="47">
        <v>68.5</v>
      </c>
      <c r="L72" s="47">
        <v>108.5</v>
      </c>
      <c r="M72" s="47">
        <v>148.5</v>
      </c>
      <c r="N72" s="47">
        <v>199.5</v>
      </c>
      <c r="O72" s="47">
        <v>250.5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40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9" t="s">
        <v>1208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13.5</v>
      </c>
      <c r="I73" s="47">
        <v>27.5</v>
      </c>
      <c r="J73" s="47">
        <v>48.5</v>
      </c>
      <c r="K73" s="47">
        <v>68.5</v>
      </c>
      <c r="L73" s="47">
        <v>108.5</v>
      </c>
      <c r="M73" s="47">
        <v>148.5</v>
      </c>
      <c r="N73" s="47">
        <v>199.5</v>
      </c>
      <c r="O73" s="47">
        <v>250.5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2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40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No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9" t="s">
        <v>1209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13.5</v>
      </c>
      <c r="I74" s="47">
        <v>27.5</v>
      </c>
      <c r="J74" s="47">
        <v>48.5</v>
      </c>
      <c r="K74" s="47">
        <v>68.5</v>
      </c>
      <c r="L74" s="47">
        <v>108.5</v>
      </c>
      <c r="M74" s="47">
        <v>148.5</v>
      </c>
      <c r="N74" s="47">
        <v>199.5</v>
      </c>
      <c r="O74" s="47">
        <v>250.5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3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4.0639499999999993</v>
      </c>
      <c r="AL74" s="108">
        <f ca="1">IF($AE74="","",IF(AND($AE74="Off-Hand",$AH74="--- Empty ---"),1000,IF($AG74="1H",SUM($AK74,MAX(Optimization!$I$5:$K$5)),$AK74)))</f>
        <v>4.0639499999999993</v>
      </c>
      <c r="AM74" s="140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No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9" t="s">
        <v>1210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13.5</v>
      </c>
      <c r="I75" s="47">
        <v>27.5</v>
      </c>
      <c r="J75" s="47">
        <v>48.5</v>
      </c>
      <c r="K75" s="47">
        <v>68.5</v>
      </c>
      <c r="L75" s="47">
        <v>108.5</v>
      </c>
      <c r="M75" s="47">
        <v>148.5</v>
      </c>
      <c r="N75" s="47">
        <v>199.5</v>
      </c>
      <c r="O75" s="47">
        <v>250.5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40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9" t="s">
        <v>1211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13.5</v>
      </c>
      <c r="I76" s="47">
        <v>27.5</v>
      </c>
      <c r="J76" s="47">
        <v>48.5</v>
      </c>
      <c r="K76" s="47">
        <v>68.5</v>
      </c>
      <c r="L76" s="47">
        <v>108.5</v>
      </c>
      <c r="M76" s="47">
        <v>148.5</v>
      </c>
      <c r="N76" s="47">
        <v>199.5</v>
      </c>
      <c r="O76" s="47">
        <v>250.5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40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9" t="s">
        <v>1212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13.5</v>
      </c>
      <c r="I77" s="47">
        <v>27.5</v>
      </c>
      <c r="J77" s="47">
        <v>48.5</v>
      </c>
      <c r="K77" s="47">
        <v>68.5</v>
      </c>
      <c r="L77" s="47">
        <v>108.5</v>
      </c>
      <c r="M77" s="47">
        <v>148.5</v>
      </c>
      <c r="N77" s="47">
        <v>199.5</v>
      </c>
      <c r="O77" s="47">
        <v>250.5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40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9" t="s">
        <v>1213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13.5</v>
      </c>
      <c r="I78" s="47">
        <v>27.5</v>
      </c>
      <c r="J78" s="47">
        <v>48.5</v>
      </c>
      <c r="K78" s="47">
        <v>68.5</v>
      </c>
      <c r="L78" s="47">
        <v>108.5</v>
      </c>
      <c r="M78" s="47">
        <v>148.5</v>
      </c>
      <c r="N78" s="47">
        <v>199.5</v>
      </c>
      <c r="O78" s="47">
        <v>250.5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5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47.083500000000001</v>
      </c>
      <c r="AL78" s="108">
        <f ca="1">IF($AE78="","",IF(AND($AE78="Off-Hand",$AH78="--- Empty ---"),1000,IF($AG78="1H",SUM($AK78,MAX(Optimization!$I$5:$K$5)),$AK78)))</f>
        <v>47.083500000000001</v>
      </c>
      <c r="AM78" s="140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9" t="s">
        <v>1225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13.5</v>
      </c>
      <c r="I79" s="47">
        <v>27.5</v>
      </c>
      <c r="J79" s="47">
        <v>48.5</v>
      </c>
      <c r="K79" s="47">
        <v>68.5</v>
      </c>
      <c r="L79" s="47">
        <v>108.5</v>
      </c>
      <c r="M79" s="47">
        <v>148.5</v>
      </c>
      <c r="N79" s="47">
        <v>199.5</v>
      </c>
      <c r="O79" s="47">
        <v>250.5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5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40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9" t="s">
        <v>1214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13.5</v>
      </c>
      <c r="I80" s="47">
        <v>27.5</v>
      </c>
      <c r="J80" s="47">
        <v>48.5</v>
      </c>
      <c r="K80" s="47">
        <v>68.5</v>
      </c>
      <c r="L80" s="47">
        <v>108.5</v>
      </c>
      <c r="M80" s="47">
        <v>148.5</v>
      </c>
      <c r="N80" s="47">
        <v>199.5</v>
      </c>
      <c r="O80" s="47">
        <v>250.5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5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40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9" t="s">
        <v>1215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13.5</v>
      </c>
      <c r="I81" s="47">
        <v>27.5</v>
      </c>
      <c r="J81" s="47">
        <v>48.5</v>
      </c>
      <c r="K81" s="47">
        <v>68.5</v>
      </c>
      <c r="L81" s="47">
        <v>108.5</v>
      </c>
      <c r="M81" s="47">
        <v>148.5</v>
      </c>
      <c r="N81" s="47">
        <v>199.5</v>
      </c>
      <c r="O81" s="47">
        <v>250.5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5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40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9" t="s">
        <v>1216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13.5</v>
      </c>
      <c r="I82" s="47">
        <v>27.5</v>
      </c>
      <c r="J82" s="47">
        <v>48.5</v>
      </c>
      <c r="K82" s="47">
        <v>68.5</v>
      </c>
      <c r="L82" s="47">
        <v>108.5</v>
      </c>
      <c r="M82" s="47">
        <v>148.5</v>
      </c>
      <c r="N82" s="47">
        <v>199.5</v>
      </c>
      <c r="O82" s="47">
        <v>250.5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40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9" t="s">
        <v>1217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13.5</v>
      </c>
      <c r="I83" s="47">
        <v>27.5</v>
      </c>
      <c r="J83" s="47">
        <v>48.5</v>
      </c>
      <c r="K83" s="47">
        <v>68.5</v>
      </c>
      <c r="L83" s="47">
        <v>108.5</v>
      </c>
      <c r="M83" s="47">
        <v>148.5</v>
      </c>
      <c r="N83" s="47">
        <v>199.5</v>
      </c>
      <c r="O83" s="47">
        <v>250.5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40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9" t="s">
        <v>1218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13.5</v>
      </c>
      <c r="I84" s="47">
        <v>27.5</v>
      </c>
      <c r="J84" s="47">
        <v>48.5</v>
      </c>
      <c r="K84" s="47">
        <v>68.5</v>
      </c>
      <c r="L84" s="47">
        <v>108.5</v>
      </c>
      <c r="M84" s="47">
        <v>148.5</v>
      </c>
      <c r="N84" s="47">
        <v>199.5</v>
      </c>
      <c r="O84" s="47">
        <v>250.5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40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Yes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9" t="s">
        <v>1219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13.5</v>
      </c>
      <c r="I85" s="47">
        <v>27.5</v>
      </c>
      <c r="J85" s="47">
        <v>48.5</v>
      </c>
      <c r="K85" s="47">
        <v>68.5</v>
      </c>
      <c r="L85" s="47">
        <v>108.5</v>
      </c>
      <c r="M85" s="47">
        <v>148.5</v>
      </c>
      <c r="N85" s="47">
        <v>199.5</v>
      </c>
      <c r="O85" s="47">
        <v>250.5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33.083500000000001</v>
      </c>
      <c r="AL85" s="108">
        <f ca="1">IF($AE85="","",IF(AND($AE85="Off-Hand",$AH85="--- Empty ---"),1000,IF($AG85="1H",SUM($AK85,MAX(Optimization!$I$5:$K$5)),$AK85)))</f>
        <v>33.083500000000001</v>
      </c>
      <c r="AM85" s="140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No</v>
      </c>
      <c r="AN85" s="53" t="str">
        <f t="shared" ca="1" si="11"/>
        <v>Yes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9" t="s">
        <v>1220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13.5</v>
      </c>
      <c r="I86" s="47">
        <v>27.5</v>
      </c>
      <c r="J86" s="47">
        <v>48.5</v>
      </c>
      <c r="K86" s="47">
        <v>68.5</v>
      </c>
      <c r="L86" s="47">
        <v>108.5</v>
      </c>
      <c r="M86" s="47">
        <v>148.5</v>
      </c>
      <c r="N86" s="47">
        <v>199.5</v>
      </c>
      <c r="O86" s="47">
        <v>250.5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40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Yes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9" t="s">
        <v>1226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13.5</v>
      </c>
      <c r="I87" s="47">
        <v>27.5</v>
      </c>
      <c r="J87" s="47">
        <v>48.5</v>
      </c>
      <c r="K87" s="47">
        <v>68.5</v>
      </c>
      <c r="L87" s="47">
        <v>108.5</v>
      </c>
      <c r="M87" s="47">
        <v>148.5</v>
      </c>
      <c r="N87" s="47">
        <v>199.5</v>
      </c>
      <c r="O87" s="47">
        <v>250.5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11.401425</v>
      </c>
      <c r="AL87" s="108">
        <f ca="1">IF($AE87="","",IF(AND($AE87="Off-Hand",$AH87="--- Empty ---"),1000,IF($AG87="1H",SUM($AK87,MAX(Optimization!$I$5:$K$5)),$AK87)))</f>
        <v>11.401425</v>
      </c>
      <c r="AM87" s="140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Yes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40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Yes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40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Yes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40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Yes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40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Yes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40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Yes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40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Yes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3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14.879225</v>
      </c>
      <c r="AL94" s="108">
        <f ca="1">IF($AE94="","",IF(AND($AE94="Off-Hand",$AH94="--- Empty ---"),1000,IF($AG94="1H",SUM($AK94,MAX(Optimization!$I$5:$K$5)),$AK94)))</f>
        <v>14.879225</v>
      </c>
      <c r="AM94" s="140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No</v>
      </c>
      <c r="AN94" s="53" t="str">
        <f t="shared" ca="1" si="11"/>
        <v>Yes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3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10.4778</v>
      </c>
      <c r="AL95" s="108">
        <f ca="1">IF($AE95="","",IF(AND($AE95="Off-Hand",$AH95="--- Empty ---"),1000,IF($AG95="1H",SUM($AK95,MAX(Optimization!$I$5:$K$5)),$AK95)))</f>
        <v>10.4778</v>
      </c>
      <c r="AM95" s="140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No</v>
      </c>
      <c r="AN95" s="53" t="str">
        <f t="shared" ca="1" si="11"/>
        <v>Yes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26.847249999999999</v>
      </c>
      <c r="AL96" s="108">
        <f ca="1">IF($AE96="","",IF(AND($AE96="Off-Hand",$AH96="--- Empty ---"),1000,IF($AG96="1H",SUM($AK96,MAX(Optimization!$I$5:$K$5)),$AK96)))</f>
        <v>26.847249999999999</v>
      </c>
      <c r="AM96" s="140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Yes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4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13.847249999999999</v>
      </c>
      <c r="AL97" s="108">
        <f ca="1">IF($AE97="","",IF(AND($AE97="Off-Hand",$AH97="--- Empty ---"),1000,IF($AG97="1H",SUM($AK97,MAX(Optimization!$I$5:$K$5)),$AK97)))</f>
        <v>13.847249999999999</v>
      </c>
      <c r="AM97" s="140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Yes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6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22.9556</v>
      </c>
      <c r="AL98" s="108">
        <f ca="1">IF($AE98="","",IF(AND($AE98="Off-Hand",$AH98="--- Empty ---"),1000,IF($AG98="1H",SUM($AK98,MAX(Optimization!$I$5:$K$5)),$AK98)))</f>
        <v>22.9556</v>
      </c>
      <c r="AM98" s="140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No</v>
      </c>
      <c r="AN98" s="53" t="str">
        <f t="shared" ca="1" si="11"/>
        <v>Yes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40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Yes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6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22.9556</v>
      </c>
      <c r="AL100" s="108">
        <f ca="1">IF($AE100="","",IF(AND($AE100="Off-Hand",$AH100="--- Empty ---"),1000,IF($AG100="1H",SUM($AK100,MAX(Optimization!$I$5:$K$5)),$AK100)))</f>
        <v>22.9556</v>
      </c>
      <c r="AM100" s="140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Yes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37.095544826470586</v>
      </c>
      <c r="AL101" s="108">
        <f ca="1">IF($AE101="","",IF(AND($AE101="Off-Hand",$AH101="--- Empty ---"),1000,IF($AG101="1H",SUM($AK101,MAX(Optimization!$I$5:$K$5)),$AK101)))</f>
        <v>37.095544826470586</v>
      </c>
      <c r="AM101" s="140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No</v>
      </c>
      <c r="AN101" s="53" t="str">
        <f t="shared" ca="1" si="11"/>
        <v>Yes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30.58615</v>
      </c>
      <c r="AL102" s="108">
        <f ca="1">IF($AE102="","",IF(AND($AE102="Off-Hand",$AH102="--- Empty ---"),1000,IF($AG102="1H",SUM($AK102,MAX(Optimization!$I$5:$K$5)),$AK102)))</f>
        <v>30.58615</v>
      </c>
      <c r="AM102" s="140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No</v>
      </c>
      <c r="AN102" s="53" t="str">
        <f t="shared" ca="1" si="11"/>
        <v>Yes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40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Yes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40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Yes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40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Yes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40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Yes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40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Yes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49.809594826470587</v>
      </c>
      <c r="AL108" s="108">
        <f ca="1">IF($AE108="","",IF(AND($AE108="Off-Hand",$AH108="--- Empty ---"),1000,IF($AG108="1H",SUM($AK108,MAX(Optimization!$I$5:$K$5)),$AK108)))</f>
        <v>49.809594826470587</v>
      </c>
      <c r="AM108" s="140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Yes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55.624869826470587</v>
      </c>
      <c r="AL109" s="108">
        <f ca="1">IF($AE109="","",IF(AND($AE109="Off-Hand",$AH109="--- Empty ---"),1000,IF($AG109="1H",SUM($AK109,MAX(Optimization!$I$5:$K$5)),$AK109)))</f>
        <v>55.624869826470587</v>
      </c>
      <c r="AM109" s="140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Yes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37.147069826470592</v>
      </c>
      <c r="AL110" s="108">
        <f ca="1">IF($AE110="","",IF(AND($AE110="Off-Hand",$AH110="--- Empty ---"),1000,IF($AG110="1H",SUM($AK110,MAX(Optimization!$I$5:$K$5)),$AK110)))</f>
        <v>37.147069826470592</v>
      </c>
      <c r="AM110" s="140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Yes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40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Yes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33.561299999999996</v>
      </c>
      <c r="AL112" s="108">
        <f ca="1">IF($AE112="","",IF(AND($AE112="Off-Hand",$AH112="--- Empty ---"),1000,IF($AG112="1H",SUM($AK112,MAX(Optimization!$I$5:$K$5)),$AK112)))</f>
        <v>33.561299999999996</v>
      </c>
      <c r="AM112" s="140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Yes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3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40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No</v>
      </c>
      <c r="AN113" s="53" t="str">
        <f t="shared" ca="1" si="11"/>
        <v>Yes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3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40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No</v>
      </c>
      <c r="AN114" s="53" t="str">
        <f t="shared" ca="1" si="11"/>
        <v>Yes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19.293074999999998</v>
      </c>
      <c r="AL115" s="108">
        <f ca="1">IF($AE115="","",IF(AND($AE115="Off-Hand",$AH115="--- Empty ---"),1000,IF($AG115="1H",SUM($AK115,MAX(Optimization!$I$5:$K$5)),$AK115)))</f>
        <v>19.293074999999998</v>
      </c>
      <c r="AM115" s="140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Yes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26.477799999999998</v>
      </c>
      <c r="AL116" s="108">
        <f ca="1">IF($AE116="","",IF(AND($AE116="Off-Hand",$AH116="--- Empty ---"),1000,IF($AG116="1H",SUM($AK116,MAX(Optimization!$I$5:$K$5)),$AK116)))</f>
        <v>26.477799999999998</v>
      </c>
      <c r="AM116" s="140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No</v>
      </c>
      <c r="AN116" s="53" t="str">
        <f t="shared" ca="1" si="11"/>
        <v>Yes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40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40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40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40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40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40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40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40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45.210639652941182</v>
      </c>
      <c r="AL125" s="108">
        <f ca="1">IF($AE125="","",IF(AND($AE125="Off-Hand",$AH125="--- Empty ---"),1000,IF($AG125="1H",SUM($AK125,MAX(Optimization!$I$5:$K$5)),$AK125)))</f>
        <v>45.210639652941182</v>
      </c>
      <c r="AM125" s="140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No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40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25.861499999999999</v>
      </c>
      <c r="AL127" s="108">
        <f ca="1">IF($AE127="","",IF(AND($AE127="Off-Hand",$AH127="--- Empty ---"),1000,IF($AG127="1H",SUM($AK127,MAX(Optimization!$I$5:$K$5)),$AK127)))</f>
        <v>25.861499999999999</v>
      </c>
      <c r="AM127" s="140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40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17.1723</v>
      </c>
      <c r="AL129" s="108">
        <f ca="1">IF($AE129="","",IF(AND($AE129="Off-Hand",$AH129="--- Empty ---"),1000,IF($AG129="1H",SUM($AK129,MAX(Optimization!$I$5:$K$5)),$AK129)))</f>
        <v>17.1723</v>
      </c>
      <c r="AM129" s="140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6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20.9556</v>
      </c>
      <c r="AL130" s="108">
        <f ca="1">IF($AE130="","",IF(AND($AE130="Off-Hand",$AH130="--- Empty ---"),1000,IF($AG130="1H",SUM($AK130,MAX(Optimization!$I$5:$K$5)),$AK130)))</f>
        <v>20.9556</v>
      </c>
      <c r="AM130" s="140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2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31.477799999999998</v>
      </c>
      <c r="AL131" s="108">
        <f ca="1">IF($AE131="","",IF(AND($AE131="Off-Hand",$AH131="--- Empty ---"),1000,IF($AG131="1H",SUM($AK131,MAX(Optimization!$I$5:$K$5)),$AK131)))</f>
        <v>31.477799999999998</v>
      </c>
      <c r="AM131" s="140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No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2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14.408549999999998</v>
      </c>
      <c r="AL132" s="108">
        <f ca="1">IF($AE132="","",IF(AND($AE132="Off-Hand",$AH132="--- Empty ---"),1000,IF($AG132="1H",SUM($AK132,MAX(Optimization!$I$5:$K$5)),$AK132)))</f>
        <v>14.408549999999998</v>
      </c>
      <c r="AM132" s="140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No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13.669649999999999</v>
      </c>
      <c r="AL133" s="108">
        <f ca="1">IF($AE133="","",IF(AND($AE133="Off-Hand",$AH133="--- Empty ---"),1000,IF($AG133="1H",SUM($AK133,MAX(Optimization!$I$5:$K$5)),$AK133)))</f>
        <v>13.669649999999999</v>
      </c>
      <c r="AM133" s="140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No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20.770875</v>
      </c>
      <c r="AL134" s="108">
        <f ca="1">IF($AE134="","",IF(AND($AE134="Off-Hand",$AH134="--- Empty ---"),1000,IF($AG134="1H",SUM($AK134,MAX(Optimization!$I$5:$K$5)),$AK134)))</f>
        <v>20.770875</v>
      </c>
      <c r="AM134" s="140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40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16.440524999999997</v>
      </c>
      <c r="AL136" s="108">
        <f ca="1">IF($AE136="","",IF(AND($AE136="Off-Hand",$AH136="--- Empty ---"),1000,IF($AG136="1H",SUM($AK136,MAX(Optimization!$I$5:$K$5)),$AK136)))</f>
        <v>16.440524999999997</v>
      </c>
      <c r="AM136" s="140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40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40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19.140325000000001</v>
      </c>
      <c r="AL139" s="108">
        <f ca="1">IF($AE139="","",IF(AND($AE139="Off-Hand",$AH139="--- Empty ---"),1000,IF($AG139="1H",SUM($AK139,MAX(Optimization!$I$5:$K$5)),$AK139)))</f>
        <v>19.140325000000001</v>
      </c>
      <c r="AM139" s="140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31.854374999999997</v>
      </c>
      <c r="AL140" s="108">
        <f ca="1">IF($AE140="","",IF(AND($AE140="Off-Hand",$AH140="--- Empty ---"),1000,IF($AG140="1H",SUM($AK140,MAX(Optimization!$I$5:$K$5)),$AK140)))</f>
        <v>31.854374999999997</v>
      </c>
      <c r="AM140" s="140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No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31.063949999999998</v>
      </c>
      <c r="AL141" s="108">
        <f ca="1">IF($AE141="","",IF(AND($AE141="Off-Hand",$AH141="--- Empty ---"),1000,IF($AG141="1H",SUM($AK141,MAX(Optimization!$I$5:$K$5)),$AK141)))</f>
        <v>31.063949999999998</v>
      </c>
      <c r="AM141" s="140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21.879224999999998</v>
      </c>
      <c r="AL142" s="108">
        <f ca="1">IF($AE142="","",IF(AND($AE142="Off-Hand",$AH142="--- Empty ---"),1000,IF($AG142="1H",SUM($AK142,MAX(Optimization!$I$5:$K$5)),$AK142)))</f>
        <v>21.879224999999998</v>
      </c>
      <c r="AM142" s="140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40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40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25.401425</v>
      </c>
      <c r="AL145" s="108">
        <f ca="1">IF($AE145="","",IF(AND($AE145="Off-Hand",$AH145="--- Empty ---"),1000,IF($AG145="1H",SUM($AK145,MAX(Optimization!$I$5:$K$5)),$AK145)))</f>
        <v>25.401425</v>
      </c>
      <c r="AM145" s="140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40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2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13.854374999999999</v>
      </c>
      <c r="AL147" s="108">
        <f ca="1">IF($AE147="","",IF(AND($AE147="Off-Hand",$AH147="--- Empty ---"),1000,IF($AG147="1H",SUM($AK147,MAX(Optimization!$I$5:$K$5)),$AK147)))</f>
        <v>13.854374999999999</v>
      </c>
      <c r="AM147" s="140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No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40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40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6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20.9556</v>
      </c>
      <c r="AL150" s="108">
        <f ca="1">IF($AE150="","",IF(AND($AE150="Off-Hand",$AH150="--- Empty ---"),1000,IF($AG150="1H",SUM($AK150,MAX(Optimization!$I$5:$K$5)),$AK150)))</f>
        <v>20.9556</v>
      </c>
      <c r="AM150" s="140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No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40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40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40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61.600399999999993</v>
      </c>
      <c r="AL154" s="108">
        <f ca="1">IF($AE154="","",IF(AND($AE154="Off-Hand",$AH154="--- Empty ---"),1000,IF($AG154="1H",SUM($AK154,MAX(Optimization!$I$5:$K$5)),$AK154)))</f>
        <v>61.600399999999993</v>
      </c>
      <c r="AM154" s="140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No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40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40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40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40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40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40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40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55.433399999999999</v>
      </c>
      <c r="AL162" s="108">
        <f ca="1">IF($AE162="","",IF(AND($AE162="Off-Hand",$AH162="--- Empty ---"),1000,IF($AG162="1H",SUM($AK162,MAX(Optimization!$I$5:$K$5)),$AK162)))</f>
        <v>55.433399999999999</v>
      </c>
      <c r="AM162" s="140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40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40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40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54.726094826470593</v>
      </c>
      <c r="AL166" s="108">
        <f ca="1">IF($AE166="","",IF(AND($AE166="Off-Hand",$AH166="--- Empty ---"),1000,IF($AG166="1H",SUM($AK166,MAX(Optimization!$I$5:$K$5)),$AK166)))</f>
        <v>54.726094826470593</v>
      </c>
      <c r="AM166" s="140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5.7264749999999989</v>
      </c>
      <c r="AL167" s="108">
        <f ca="1">IF($AE167="","",IF(AND($AE167="Off-Hand",$AH167="--- Empty ---"),1000,IF($AG167="1H",SUM($AK167,MAX(Optimization!$I$5:$K$5)),$AK167)))</f>
        <v>5.7264749999999989</v>
      </c>
      <c r="AM167" s="140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40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40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40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40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40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42.847250000000003</v>
      </c>
      <c r="AL173" s="108">
        <f ca="1">IF($AE173="","",IF(AND($AE173="Off-Hand",$AH173="--- Empty ---"),1000,IF($AG173="1H",SUM($AK173,MAX(Optimization!$I$5:$K$5)),$AK173)))</f>
        <v>42.847250000000003</v>
      </c>
      <c r="AM173" s="140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No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40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40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31.854374999999997</v>
      </c>
      <c r="AL176" s="108">
        <f ca="1">IF($AE176="","",IF(AND($AE176="Off-Hand",$AH176="--- Empty ---"),1000,IF($AG176="1H",SUM($AK176,MAX(Optimization!$I$5:$K$5)),$AK176)))</f>
        <v>31.854374999999997</v>
      </c>
      <c r="AM176" s="140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40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40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2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40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No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1.8472499999999998</v>
      </c>
      <c r="AL180" s="108">
        <f ca="1">IF($AE180="","",IF(AND($AE180="Off-Hand",$AH180="--- Empty ---"),1000,IF($AG180="1H",SUM($AK180,MAX(Optimization!$I$5:$K$5)),$AK180)))</f>
        <v>1.8472499999999998</v>
      </c>
      <c r="AM180" s="140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No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1.4777999999999998</v>
      </c>
      <c r="AL181" s="108">
        <f ca="1">IF($AE181="","",IF(AND($AE181="Off-Hand",$AH181="--- Empty ---"),1000,IF($AG181="1H",SUM($AK181,MAX(Optimization!$I$5:$K$5)),$AK181)))</f>
        <v>1.4777999999999998</v>
      </c>
      <c r="AM181" s="140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40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40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17.401425</v>
      </c>
      <c r="AL184" s="108">
        <f ca="1">IF($AE184="","",IF(AND($AE184="Off-Hand",$AH184="--- Empty ---"),1000,IF($AG184="1H",SUM($AK184,MAX(Optimization!$I$5:$K$5)),$AK184)))</f>
        <v>17.401425</v>
      </c>
      <c r="AM184" s="140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39.007125000000002</v>
      </c>
      <c r="AL185" s="108">
        <f ca="1">IF($AE185="","",IF(AND($AE185="Off-Hand",$AH185="--- Empty ---"),1000,IF($AG185="1H",SUM($AK185,MAX(Optimization!$I$5:$K$5)),$AK185)))</f>
        <v>39.007125000000002</v>
      </c>
      <c r="AM185" s="140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2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18.108350000000002</v>
      </c>
      <c r="AL186" s="108">
        <f ca="1">IF($AE186="","",IF(AND($AE186="Off-Hand",$AH186="--- Empty ---"),1000,IF($AG186="1H",SUM($AK186,MAX(Optimization!$I$5:$K$5)),$AK186)))</f>
        <v>18.108350000000002</v>
      </c>
      <c r="AM186" s="140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No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14.293075</v>
      </c>
      <c r="AL187" s="108">
        <f ca="1">IF($AE187="","",IF(AND($AE187="Off-Hand",$AH187="--- Empty ---"),1000,IF($AG187="1H",SUM($AK187,MAX(Optimization!$I$5:$K$5)),$AK187)))</f>
        <v>14.293075</v>
      </c>
      <c r="AM187" s="140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40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27.216699999999999</v>
      </c>
      <c r="AL189" s="108">
        <f ca="1">IF($AE189="","",IF(AND($AE189="Off-Hand",$AH189="--- Empty ---"),1000,IF($AG189="1H",SUM($AK189,MAX(Optimization!$I$5:$K$5)),$AK189)))</f>
        <v>27.216699999999999</v>
      </c>
      <c r="AM189" s="140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19.847249999999999</v>
      </c>
      <c r="AL190" s="108">
        <f ca="1">IF($AE190="","",IF(AND($AE190="Off-Hand",$AH190="--- Empty ---"),1000,IF($AG190="1H",SUM($AK190,MAX(Optimization!$I$5:$K$5)),$AK190)))</f>
        <v>19.847249999999999</v>
      </c>
      <c r="AM190" s="140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2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35.293075000000002</v>
      </c>
      <c r="AL191" s="108">
        <f ca="1">IF($AE191="","",IF(AND($AE191="Off-Hand",$AH191="--- Empty ---"),1000,IF($AG191="1H",SUM($AK191,MAX(Optimization!$I$5:$K$5)),$AK191)))</f>
        <v>35.293075000000002</v>
      </c>
      <c r="AM191" s="140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No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27.541369826470593</v>
      </c>
      <c r="AL192" s="108">
        <f ca="1">IF($AE192="","",IF(AND($AE192="Off-Hand",$AH192="--- Empty ---"),1000,IF($AG192="1H",SUM($AK192,MAX(Optimization!$I$5:$K$5)),$AK192)))</f>
        <v>27.541369826470593</v>
      </c>
      <c r="AM192" s="140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38.460074999999996</v>
      </c>
      <c r="AL193" s="108">
        <f ca="1">IF($AE193="","",IF(AND($AE193="Off-Hand",$AH193="--- Empty ---"),1000,IF($AG193="1H",SUM($AK193,MAX(Optimization!$I$5:$K$5)),$AK193)))</f>
        <v>38.460074999999996</v>
      </c>
      <c r="AM193" s="140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40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No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29.477799999999998</v>
      </c>
      <c r="AL195" s="108">
        <f ca="1">IF($AE195="","",IF(AND($AE195="Off-Hand",$AH195="--- Empty ---"),1000,IF($AG195="1H",SUM($AK195,MAX(Optimization!$I$5:$K$5)),$AK195)))</f>
        <v>29.477799999999998</v>
      </c>
      <c r="AM195" s="140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10.401425</v>
      </c>
      <c r="AL196" s="108">
        <f ca="1">IF($AE196="","",IF(AND($AE196="Off-Hand",$AH196="--- Empty ---"),1000,IF($AG196="1H",SUM($AK196,MAX(Optimization!$I$5:$K$5)),$AK196)))</f>
        <v>10.401425</v>
      </c>
      <c r="AM196" s="140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40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No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24.014249999999997</v>
      </c>
      <c r="AL198" s="108">
        <f ca="1">IF($AE198="","",IF(AND($AE198="Off-Hand",$AH198="--- Empty ---"),1000,IF($AG198="1H",SUM($AK198,MAX(Optimization!$I$5:$K$5)),$AK198)))</f>
        <v>24.014249999999997</v>
      </c>
      <c r="AM198" s="140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No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8.1083499999999997</v>
      </c>
      <c r="AL199" s="108">
        <f ca="1">IF($AE199="","",IF(AND($AE199="Off-Hand",$AH199="--- Empty ---"),1000,IF($AG199="1H",SUM($AK199,MAX(Optimization!$I$5:$K$5)),$AK199)))</f>
        <v>8.1083499999999997</v>
      </c>
      <c r="AM199" s="140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20.019169826470591</v>
      </c>
      <c r="AL200" s="108">
        <f ca="1">IF($AE200="","",IF(AND($AE200="Off-Hand",$AH200="--- Empty ---"),1000,IF($AG200="1H",SUM($AK200,MAX(Optimization!$I$5:$K$5)),$AK200)))</f>
        <v>20.019169826470591</v>
      </c>
      <c r="AM200" s="140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No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18.72609482647059</v>
      </c>
      <c r="AL201" s="108">
        <f ca="1">IF($AE201="","",IF(AND($AE201="Off-Hand",$AH201="--- Empty ---"),1000,IF($AG201="1H",SUM($AK201,MAX(Optimization!$I$5:$K$5)),$AK201)))</f>
        <v>18.72609482647059</v>
      </c>
      <c r="AM201" s="140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2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12.376574999999999</v>
      </c>
      <c r="AL202" s="108">
        <f ca="1">IF($AE202="","",IF(AND($AE202="Off-Hand",$AH202="--- Empty ---"),1000,IF($AG202="1H",SUM($AK202,MAX(Optimization!$I$5:$K$5)),$AK202)))</f>
        <v>12.376574999999999</v>
      </c>
      <c r="AM202" s="140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No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40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40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4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32.063569826470591</v>
      </c>
      <c r="AL205" s="108">
        <f ca="1">IF($AE205="","",IF(AND($AE205="Off-Hand",$AH205="--- Empty ---"),1000,IF($AG205="1H",SUM($AK205,MAX(Optimization!$I$5:$K$5)),$AK205)))</f>
        <v>32.063569826470591</v>
      </c>
      <c r="AM205" s="140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4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34.464994826470587</v>
      </c>
      <c r="AL206" s="108">
        <f ca="1">IF($AE206="","",IF(AND($AE206="Off-Hand",$AH206="--- Empty ---"),1000,IF($AG206="1H",SUM($AK206,MAX(Optimization!$I$5:$K$5)),$AK206)))</f>
        <v>34.464994826470587</v>
      </c>
      <c r="AM206" s="140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4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17.401425</v>
      </c>
      <c r="AL207" s="108">
        <f ca="1">IF($AE207="","",IF(AND($AE207="Off-Hand",$AH207="--- Empty ---"),1000,IF($AG207="1H",SUM($AK207,MAX(Optimization!$I$5:$K$5)),$AK207)))</f>
        <v>17.401425</v>
      </c>
      <c r="AM207" s="140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40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40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40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40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2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22.9556</v>
      </c>
      <c r="AL212" s="108">
        <f ca="1">IF($AE212="","",IF(AND($AE212="Off-Hand",$AH212="--- Empty ---"),1000,IF($AG212="1H",SUM($AK212,MAX(Optimization!$I$5:$K$5)),$AK212)))</f>
        <v>22.9556</v>
      </c>
      <c r="AM212" s="140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No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40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3.6944999999999997</v>
      </c>
      <c r="AL214" s="108">
        <f ca="1">IF($AE214="","",IF(AND($AE214="Off-Hand",$AH214="--- Empty ---"),1000,IF($AG214="1H",SUM($AK214,MAX(Optimization!$I$5:$K$5)),$AK214)))</f>
        <v>3.6944999999999997</v>
      </c>
      <c r="AM214" s="140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6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16.216699999999999</v>
      </c>
      <c r="AL215" s="108">
        <f ca="1">IF($AE215="","",IF(AND($AE215="Off-Hand",$AH215="--- Empty ---"),1000,IF($AG215="1H",SUM($AK215,MAX(Optimization!$I$5:$K$5)),$AK215)))</f>
        <v>16.216699999999999</v>
      </c>
      <c r="AM215" s="140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40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2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16.031974999999999</v>
      </c>
      <c r="AL217" s="108">
        <f ca="1">IF($AE217="","",IF(AND($AE217="Off-Hand",$AH217="--- Empty ---"),1000,IF($AG217="1H",SUM($AK217,MAX(Optimization!$I$5:$K$5)),$AK217)))</f>
        <v>16.031974999999999</v>
      </c>
      <c r="AM217" s="140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No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40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14.6945</v>
      </c>
      <c r="AL219" s="108">
        <f ca="1">IF($AE219="","",IF(AND($AE219="Off-Hand",$AH219="--- Empty ---"),1000,IF($AG219="1H",SUM($AK219,MAX(Optimization!$I$5:$K$5)),$AK219)))</f>
        <v>14.6945</v>
      </c>
      <c r="AM219" s="140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40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40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8.9556000000000004</v>
      </c>
      <c r="AL222" s="108">
        <f ca="1">IF($AE222="","",IF(AND($AE222="Off-Hand",$AH222="--- Empty ---"),1000,IF($AG222="1H",SUM($AK222,MAX(Optimization!$I$5:$K$5)),$AK222)))</f>
        <v>8.9556000000000004</v>
      </c>
      <c r="AM222" s="140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20.031974999999999</v>
      </c>
      <c r="AL223" s="108">
        <f ca="1">IF($AE223="","",IF(AND($AE223="Off-Hand",$AH223="--- Empty ---"),1000,IF($AG223="1H",SUM($AK223,MAX(Optimization!$I$5:$K$5)),$AK223)))</f>
        <v>20.031974999999999</v>
      </c>
      <c r="AM223" s="140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No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22.401425</v>
      </c>
      <c r="AL224" s="108">
        <f ca="1">IF($AE224="","",IF(AND($AE224="Off-Hand",$AH224="--- Empty ---"),1000,IF($AG224="1H",SUM($AK224,MAX(Optimization!$I$5:$K$5)),$AK224)))</f>
        <v>22.401425</v>
      </c>
      <c r="AM224" s="140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40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40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40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40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Lieutenant Commander's Dragonhide Shoulders</v>
      </c>
      <c r="AI229" s="53">
        <f ca="1">IF($AF229="","",OFFSET('All Equipment'!$D$1,ROW()-1,0))</f>
        <v>6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16.216699999999999</v>
      </c>
      <c r="AL229" s="108">
        <f ca="1">IF($AE229="","",IF(AND($AE229="Off-Hand",$AH229="--- Empty ---"),1000,IF($AG229="1H",SUM($AK229,MAX(Optimization!$I$5:$K$5)),$AK229)))</f>
        <v>16.216699999999999</v>
      </c>
      <c r="AM229" s="140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No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Mantle of Maz'Nadir</v>
      </c>
      <c r="AI230" s="53">
        <f ca="1">IF($AF230="","",OFFSET('All Equipment'!$D$1,ROW()-1,0))</f>
        <v>5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23.770875</v>
      </c>
      <c r="AL230" s="108">
        <f ca="1">IF($AE230="","",IF(AND($AE230="Off-Hand",$AH230="--- Empty ---"),1000,IF($AG230="1H",SUM($AK230,MAX(Optimization!$I$5:$K$5)),$AK230)))</f>
        <v>23.770875</v>
      </c>
      <c r="AM230" s="140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No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the Blackwing Cabal</v>
      </c>
      <c r="AI231" s="53">
        <f ca="1">IF($AF231="","",OFFSET('All Equipment'!$D$1,ROW()-1,0))</f>
        <v>3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36.955599999999997</v>
      </c>
      <c r="AL231" s="108">
        <f ca="1">IF($AE231="","",IF(AND($AE231="Off-Hand",$AH231="--- Empty ---"),1000,IF($AG231="1H",SUM($AK231,MAX(Optimization!$I$5:$K$5)),$AK231)))</f>
        <v>36.955599999999997</v>
      </c>
      <c r="AM231" s="140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Master's Mantle of Arcane Wrath</v>
      </c>
      <c r="AI232" s="53">
        <f ca="1">IF($AF232="","",OFFSET('All Equipment'!$D$1,ROW()-1,0))</f>
        <v>1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30</v>
      </c>
      <c r="AL232" s="108">
        <f ca="1">IF($AE232="","",IF(AND($AE232="Off-Hand",$AH232="--- Empty ---"),1000,IF($AG232="1H",SUM($AK232,MAX(Optimization!$I$5:$K$5)),$AK232)))</f>
        <v>30</v>
      </c>
      <c r="AM232" s="140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Yes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Mighty Spaulders of Nature's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40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No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Mystical Mantle of Arcane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26</v>
      </c>
      <c r="AL234" s="108">
        <f ca="1">IF($AE234="","",IF(AND($AE234="Off-Hand",$AH234="--- Empty ---"),1000,IF($AG234="1H",SUM($AK234,MAX(Optimization!$I$5:$K$5)),$AK234)))</f>
        <v>26</v>
      </c>
      <c r="AM234" s="140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Yes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Nightshade Spaulders of Nature's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29</v>
      </c>
      <c r="AL235" s="108">
        <f ca="1">IF($AE235="","",IF(AND($AE235="Off-Hand",$AH235="--- Empty ---"),1000,IF($AG235="1H",SUM($AK235,MAX(Optimization!$I$5:$K$5)),$AK235)))</f>
        <v>29</v>
      </c>
      <c r="AM235" s="140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No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Peerless Shoulders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40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Praetorian Pauldrons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24</v>
      </c>
      <c r="AL237" s="108">
        <f ca="1">IF($AE237="","",IF(AND($AE237="Off-Hand",$AH237="--- Empty ---"),1000,IF($AG237="1H",SUM($AK237,MAX(Optimization!$I$5:$K$5)),$AK237)))</f>
        <v>24</v>
      </c>
      <c r="AM237" s="140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Resplendent Epaulets of Arcane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30</v>
      </c>
      <c r="AL238" s="108">
        <f ca="1">IF($AE238="","",IF(AND($AE238="Off-Hand",$AH238="--- Empty ---"),1000,IF($AG238="1H",SUM($AK238,MAX(Optimization!$I$5:$K$5)),$AK238)))</f>
        <v>30</v>
      </c>
      <c r="AM238" s="140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Yes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Rime Covered Mantle</v>
      </c>
      <c r="AI239" s="53">
        <f ca="1">IF($AF239="","",OFFSET('All Equipment'!$D$1,ROW()-1,0))</f>
        <v>6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52.300200000000004</v>
      </c>
      <c r="AL239" s="108">
        <f ca="1">IF($AE239="","",IF(AND($AE239="Off-Hand",$AH239="--- Empty ---"),1000,IF($AG239="1H",SUM($AK239,MAX(Optimization!$I$5:$K$5)),$AK239)))</f>
        <v>52.300200000000004</v>
      </c>
      <c r="AM239" s="140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No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Shroud of the Nathrezim</v>
      </c>
      <c r="AI240" s="53">
        <f ca="1">IF($AF240="","",OFFSET('All Equipment'!$D$1,ROW()-1,0))</f>
        <v>2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14.039099999999998</v>
      </c>
      <c r="AL240" s="108">
        <f ca="1">IF($AE240="","",IF(AND($AE240="Off-Hand",$AH240="--- Empty ---"),1000,IF($AG240="1H",SUM($AK240,MAX(Optimization!$I$5:$K$5)),$AK240)))</f>
        <v>14.039099999999998</v>
      </c>
      <c r="AM240" s="140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Splinthide Shoulders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10.847249999999999</v>
      </c>
      <c r="AL241" s="108">
        <f ca="1">IF($AE241="","",IF(AND($AE241="Off-Hand",$AH241="--- Empty ---"),1000,IF($AG241="1H",SUM($AK241,MAX(Optimization!$I$5:$K$5)),$AK241)))</f>
        <v>10.847249999999999</v>
      </c>
      <c r="AM241" s="140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Stormrage Spaulders</v>
      </c>
      <c r="AI242" s="53">
        <f ca="1">IF($AF242="","",OFFSET('All Equipment'!$D$1,ROW()-1,0))</f>
        <v>3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3.8792249999999995</v>
      </c>
      <c r="AL242" s="108">
        <f ca="1">IF($AE242="","",IF(AND($AE242="Off-Hand",$AH242="--- Empty ---"),1000,IF($AG242="1H",SUM($AK242,MAX(Optimization!$I$5:$K$5)),$AK242)))</f>
        <v>3.8792249999999995</v>
      </c>
      <c r="AM242" s="140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No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Sunderseer Mantle</v>
      </c>
      <c r="AI243" s="53">
        <f ca="1">IF($AF243="","",OFFSET('All Equipment'!$D$1,ROW()-1,0))</f>
        <v>1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11.140324999999999</v>
      </c>
      <c r="AL243" s="108">
        <f ca="1">IF($AE243="","",IF(AND($AE243="Off-Hand",$AH243="--- Empty ---"),1000,IF($AG243="1H",SUM($AK243,MAX(Optimization!$I$5:$K$5)),$AK243)))</f>
        <v>11.140324999999999</v>
      </c>
      <c r="AM243" s="140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Yes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Supreme Shoulders of Nature's Wrath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30</v>
      </c>
      <c r="AL244" s="108">
        <f ca="1">IF($AE244="","",IF(AND($AE244="Off-Hand",$AH244="--- Empty ---"),1000,IF($AG244="1H",SUM($AK244,MAX(Optimization!$I$5:$K$5)),$AK244)))</f>
        <v>30</v>
      </c>
      <c r="AM244" s="140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No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Swashbuckler's Shoulderpads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26</v>
      </c>
      <c r="AL245" s="108">
        <f ca="1">IF($AE245="","",IF(AND($AE245="Off-Hand",$AH245="--- Empty ---"),1000,IF($AG245="1H",SUM($AK245,MAX(Optimization!$I$5:$K$5)),$AK245)))</f>
        <v>26</v>
      </c>
      <c r="AM245" s="140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Sylvan Shoulders</v>
      </c>
      <c r="AI246" s="53">
        <f ca="1">IF($AF246="","",OFFSET('All Equipment'!$D$1,ROW()-1,0))</f>
        <v>6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7</v>
      </c>
      <c r="AL246" s="108">
        <f ca="1">IF($AE246="","",IF(AND($AE246="Off-Hand",$AH246="--- Empty ---"),1000,IF($AG246="1H",SUM($AK246,MAX(Optimization!$I$5:$K$5)),$AK246)))</f>
        <v>7</v>
      </c>
      <c r="AM246" s="140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Thuzadin Mantle</v>
      </c>
      <c r="AI247" s="53">
        <f ca="1">IF($AF247="","",OFFSET('All Equipment'!$D$1,ROW()-1,0))</f>
        <v>5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15.325049999999999</v>
      </c>
      <c r="AL247" s="108">
        <f ca="1">IF($AE247="","",IF(AND($AE247="Off-Hand",$AH247="--- Empty ---"),1000,IF($AG247="1H",SUM($AK247,MAX(Optimization!$I$5:$K$5)),$AK247)))</f>
        <v>15.325049999999999</v>
      </c>
      <c r="AM247" s="140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Wanderer's Shoulders of Nature's Wrath</v>
      </c>
      <c r="AI248" s="53">
        <f ca="1">IF($AF248="","",OFFSET('All Equipment'!$D$1,ROW()-1,0))</f>
        <v>1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26</v>
      </c>
      <c r="AL248" s="108">
        <f ca="1">IF($AE248="","",IF(AND($AE248="Off-Hand",$AH248="--- Empty ---"),1000,IF($AG248="1H",SUM($AK248,MAX(Optimization!$I$5:$K$5)),$AK248)))</f>
        <v>26</v>
      </c>
      <c r="AM248" s="140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Warlord's Dragonhide Epaulets</v>
      </c>
      <c r="AI249" s="53">
        <f ca="1">IF($AF249="","",OFFSET('All Equipment'!$D$1,ROW()-1,0))</f>
        <v>2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20.031974999999999</v>
      </c>
      <c r="AL249" s="108">
        <f ca="1">IF($AE249="","",IF(AND($AE249="Off-Hand",$AH249="--- Empty ---"),1000,IF($AG249="1H",SUM($AK249,MAX(Optimization!$I$5:$K$5)),$AK249)))</f>
        <v>20.031974999999999</v>
      </c>
      <c r="AM249" s="140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/>
      </c>
      <c r="AF250" s="52" t="str">
        <f ca="1">OFFSET('All Equipment'!$B$1,ROW()-1,0)&amp;""</f>
        <v/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/>
      </c>
      <c r="AI250" s="53" t="str">
        <f ca="1">IF($AF250="","",OFFSET('All Equipment'!$D$1,ROW()-1,0))</f>
        <v/>
      </c>
      <c r="AJ250" s="53" t="str">
        <f ca="1">IF($AE250="","",OFFSET('All Equipment'!$L$1,ROW()-1,0))</f>
        <v/>
      </c>
      <c r="AK250" s="108" t="str">
        <f ca="1">IF($AE250="","",IF($AH250="--- Empty ---",0,OFFSET('All Equipment'!$O$1,ROW()-1,0)))</f>
        <v/>
      </c>
      <c r="AL250" s="108" t="str">
        <f ca="1">IF($AE250="","",IF(AND($AE250="Off-Hand",$AH250="--- Empty ---"),1000,IF($AG250="1H",SUM($AK250,MAX(Optimization!$I$5:$K$5)),$AK250)))</f>
        <v/>
      </c>
      <c r="AM250" s="140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/>
      </c>
      <c r="AN250" s="53" t="str">
        <f t="shared" ca="1" si="29"/>
        <v/>
      </c>
      <c r="AO250" s="53" t="str">
        <f t="shared" ca="1" si="34"/>
        <v/>
      </c>
      <c r="AQ250" s="52" t="str">
        <f t="shared" ca="1" si="30"/>
        <v/>
      </c>
      <c r="AR250" s="52" t="str">
        <f t="shared" ca="1" si="31"/>
        <v/>
      </c>
      <c r="AS250" s="53" t="str">
        <f t="shared" ca="1" si="35"/>
        <v/>
      </c>
      <c r="AT250" s="53" t="str">
        <f ca="1">IF(OR(AQ250="",AQ250="n/a"),AQ250,IF(AND($AR250&lt;&gt;"--- Empty ---",AR250=IF(AQ250="Finger1",Settings!$AB$4,Settings!$AB$6),ISERROR(MATCH(AR250,Settings!$AB$9:$AB$14,0))),"No","Yes"))</f>
        <v/>
      </c>
      <c r="AV250" s="52" t="str">
        <f t="shared" ca="1" si="32"/>
        <v/>
      </c>
      <c r="AW250" s="52" t="str">
        <f t="shared" ca="1" si="33"/>
        <v/>
      </c>
      <c r="AX250" s="53" t="str">
        <f t="shared" ca="1" si="36"/>
        <v/>
      </c>
      <c r="AY250" s="53" t="str">
        <f ca="1">IF(OR(AV250="",AV250="n/a"),AV250,IF(AND($AW250&lt;&gt;"--- Empty ---",AW250=IF(AV250="Finger2",Settings!$AB$3,Settings!$AB$5),ISERROR(MATCH(AW250,Settings!$AB$9:$AB$14,0))),"No","Yes"))</f>
        <v/>
      </c>
    </row>
    <row r="251" spans="31:51" x14ac:dyDescent="0.25">
      <c r="AE251" s="52" t="str">
        <f ca="1">OFFSET('All Equipment'!$A$1,ROW()-1,0)&amp;""</f>
        <v>Shoulder Enchant</v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>--- Empty ---</v>
      </c>
      <c r="AI251" s="53" t="str">
        <f ca="1">IF($AF251="","",OFFSET('All Equipment'!$D$1,ROW()-1,0))</f>
        <v/>
      </c>
      <c r="AJ251" s="53">
        <f ca="1">IF($AE251="","",OFFSET('All Equipment'!$L$1,ROW()-1,0))</f>
        <v>0</v>
      </c>
      <c r="AK251" s="108">
        <f ca="1">IF($AE251="","",IF($AH251="--- Empty ---",0,OFFSET('All Equipment'!$O$1,ROW()-1,0)))</f>
        <v>0</v>
      </c>
      <c r="AL251" s="108">
        <f ca="1">IF($AE251="","",IF(AND($AE251="Off-Hand",$AH251="--- Empty ---"),1000,IF($AG251="1H",SUM($AK251,MAX(Optimization!$I$5:$K$5)),$AK251)))</f>
        <v>0</v>
      </c>
      <c r="AM251" s="140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>Yes</v>
      </c>
      <c r="AN251" s="53" t="str">
        <f t="shared" ca="1" si="29"/>
        <v>Yes</v>
      </c>
      <c r="AO251" s="53">
        <f t="shared" ca="1" si="34"/>
        <v>251</v>
      </c>
      <c r="AQ251" s="52" t="str">
        <f t="shared" ca="1" si="30"/>
        <v>n/a</v>
      </c>
      <c r="AR251" s="52" t="str">
        <f t="shared" ca="1" si="31"/>
        <v>n/a</v>
      </c>
      <c r="AS251" s="53" t="str">
        <f t="shared" ca="1" si="35"/>
        <v>n/a</v>
      </c>
      <c r="AT251" s="53" t="str">
        <f ca="1">IF(OR(AQ251="",AQ251="n/a"),AQ251,IF(AND($AR251&lt;&gt;"--- Empty ---",AR251=IF(AQ251="Finger1",Settings!$AB$4,Settings!$AB$6),ISERROR(MATCH(AR251,Settings!$AB$9:$AB$14,0))),"No","Yes"))</f>
        <v>n/a</v>
      </c>
      <c r="AV251" s="52" t="str">
        <f t="shared" ca="1" si="32"/>
        <v>n/a</v>
      </c>
      <c r="AW251" s="52" t="str">
        <f t="shared" ca="1" si="33"/>
        <v>n/a</v>
      </c>
      <c r="AX251" s="53" t="str">
        <f t="shared" ca="1" si="36"/>
        <v>n/a</v>
      </c>
      <c r="AY251" s="53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>Enchant</v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Power of the Scourge</v>
      </c>
      <c r="AI252" s="53">
        <f ca="1">IF($AF252="","",OFFSET('All Equipment'!$D$1,ROW()-1,0))</f>
        <v>6</v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26.083500000000001</v>
      </c>
      <c r="AL252" s="108">
        <f ca="1">IF($AE252="","",IF(AND($AE252="Off-Hand",$AH252="--- Empty ---"),1000,IF($AG252="1H",SUM($AK252,MAX(Optimization!$I$5:$K$5)),$AK252)))</f>
        <v>26.083500000000001</v>
      </c>
      <c r="AM252" s="140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No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Zandalar Signet of Mojo</v>
      </c>
      <c r="AI253" s="53">
        <f ca="1">IF($AF253="","",OFFSET('All Equipment'!$D$1,ROW()-1,0))</f>
        <v>4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18</v>
      </c>
      <c r="AL253" s="108">
        <f ca="1">IF($AE253="","",IF(AND($AE253="Off-Hand",$AH253="--- Empty ---"),1000,IF($AG253="1H",SUM($AK253,MAX(Optimization!$I$5:$K$5)),$AK253)))</f>
        <v>18</v>
      </c>
      <c r="AM253" s="140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Resilience of the Scourge</v>
      </c>
      <c r="AI254" s="53">
        <f ca="1">IF($AF254="","",OFFSET('All Equipment'!$D$1,ROW()-1,0))</f>
        <v>6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11</v>
      </c>
      <c r="AL254" s="108">
        <f ca="1">IF($AE254="","",IF(AND($AE254="Off-Hand",$AH254="--- Empty ---"),1000,IF($AG254="1H",SUM($AK254,MAX(Optimization!$I$5:$K$5)),$AK254)))</f>
        <v>11</v>
      </c>
      <c r="AM254" s="140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No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/>
      </c>
      <c r="AF255" s="52" t="str">
        <f ca="1">OFFSET('All Equipment'!$B$1,ROW()-1,0)&amp;""</f>
        <v/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/>
      </c>
      <c r="AI255" s="53" t="str">
        <f ca="1">IF($AF255="","",OFFSET('All Equipment'!$D$1,ROW()-1,0))</f>
        <v/>
      </c>
      <c r="AJ255" s="53" t="str">
        <f ca="1">IF($AE255="","",OFFSET('All Equipment'!$L$1,ROW()-1,0))</f>
        <v/>
      </c>
      <c r="AK255" s="108" t="str">
        <f ca="1">IF($AE255="","",IF($AH255="--- Empty ---",0,OFFSET('All Equipment'!$O$1,ROW()-1,0)))</f>
        <v/>
      </c>
      <c r="AL255" s="108" t="str">
        <f ca="1">IF($AE255="","",IF(AND($AE255="Off-Hand",$AH255="--- Empty ---"),1000,IF($AG255="1H",SUM($AK255,MAX(Optimization!$I$5:$K$5)),$AK255)))</f>
        <v/>
      </c>
      <c r="AM255" s="140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/>
      </c>
      <c r="AN255" s="53" t="str">
        <f t="shared" ca="1" si="29"/>
        <v/>
      </c>
      <c r="AO255" s="53" t="str">
        <f t="shared" ca="1" si="34"/>
        <v/>
      </c>
      <c r="AQ255" s="52" t="str">
        <f t="shared" ca="1" si="30"/>
        <v/>
      </c>
      <c r="AR255" s="52" t="str">
        <f t="shared" ca="1" si="31"/>
        <v/>
      </c>
      <c r="AS255" s="53" t="str">
        <f t="shared" ca="1" si="35"/>
        <v/>
      </c>
      <c r="AT255" s="53" t="str">
        <f ca="1">IF(OR(AQ255="",AQ255="n/a"),AQ255,IF(AND($AR255&lt;&gt;"--- Empty ---",AR255=IF(AQ255="Finger1",Settings!$AB$4,Settings!$AB$6),ISERROR(MATCH(AR255,Settings!$AB$9:$AB$14,0))),"No","Yes"))</f>
        <v/>
      </c>
      <c r="AV255" s="52" t="str">
        <f t="shared" ca="1" si="32"/>
        <v/>
      </c>
      <c r="AW255" s="52" t="str">
        <f t="shared" ca="1" si="33"/>
        <v/>
      </c>
      <c r="AX255" s="53" t="str">
        <f t="shared" ca="1" si="36"/>
        <v/>
      </c>
      <c r="AY255" s="53" t="str">
        <f ca="1">IF(OR(AV255="",AV255="n/a"),AV255,IF(AND($AW255&lt;&gt;"--- Empty ---",AW255=IF(AV255="Finger2",Settings!$AB$3,Settings!$AB$5),ISERROR(MATCH(AW255,Settings!$AB$9:$AB$14,0))),"No","Yes"))</f>
        <v/>
      </c>
    </row>
    <row r="256" spans="31:51" x14ac:dyDescent="0.25">
      <c r="AE256" s="52" t="str">
        <f ca="1">OFFSET('All Equipment'!$A$1,ROW()-1,0)&amp;""</f>
        <v>Chest</v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>--- Empty ---</v>
      </c>
      <c r="AI256" s="53" t="str">
        <f ca="1">IF($AF256="","",OFFSET('All Equipment'!$D$1,ROW()-1,0))</f>
        <v/>
      </c>
      <c r="AJ256" s="53">
        <f ca="1">IF($AE256="","",OFFSET('All Equipment'!$L$1,ROW()-1,0))</f>
        <v>0</v>
      </c>
      <c r="AK256" s="108">
        <f ca="1">IF($AE256="","",IF($AH256="--- Empty ---",0,OFFSET('All Equipment'!$O$1,ROW()-1,0)))</f>
        <v>0</v>
      </c>
      <c r="AL256" s="108">
        <f ca="1">IF($AE256="","",IF(AND($AE256="Off-Hand",$AH256="--- Empty ---"),1000,IF($AG256="1H",SUM($AK256,MAX(Optimization!$I$5:$K$5)),$AK256)))</f>
        <v>0</v>
      </c>
      <c r="AM256" s="140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>Yes</v>
      </c>
      <c r="AN256" s="53" t="str">
        <f t="shared" ca="1" si="29"/>
        <v>Yes</v>
      </c>
      <c r="AO256" s="53">
        <f t="shared" ca="1" si="34"/>
        <v>256</v>
      </c>
      <c r="AQ256" s="52" t="str">
        <f t="shared" ca="1" si="30"/>
        <v>n/a</v>
      </c>
      <c r="AR256" s="52" t="str">
        <f t="shared" ca="1" si="31"/>
        <v>n/a</v>
      </c>
      <c r="AS256" s="53" t="str">
        <f t="shared" ca="1" si="35"/>
        <v>n/a</v>
      </c>
      <c r="AT256" s="53" t="str">
        <f ca="1">IF(OR(AQ256="",AQ256="n/a"),AQ256,IF(AND($AR256&lt;&gt;"--- Empty ---",AR256=IF(AQ256="Finger1",Settings!$AB$4,Settings!$AB$6),ISERROR(MATCH(AR256,Settings!$AB$9:$AB$14,0))),"No","Yes"))</f>
        <v>n/a</v>
      </c>
      <c r="AV256" s="52" t="str">
        <f t="shared" ca="1" si="32"/>
        <v>n/a</v>
      </c>
      <c r="AW256" s="52" t="str">
        <f t="shared" ca="1" si="33"/>
        <v>n/a</v>
      </c>
      <c r="AX256" s="53" t="str">
        <f t="shared" ca="1" si="36"/>
        <v>n/a</v>
      </c>
      <c r="AY256" s="53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>Chest</v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Adventurer's Tunic of Nature's Wrath</v>
      </c>
      <c r="AI257" s="53">
        <f ca="1">IF($AF257="","",OFFSET('All Equipment'!$D$1,ROW()-1,0))</f>
        <v>1</v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41</v>
      </c>
      <c r="AL257" s="108">
        <f ca="1">IF($AE257="","",IF(AND($AE257="Off-Hand",$AH257="--- Empty ---"),1000,IF($AG257="1H",SUM($AK257,MAX(Optimization!$I$5:$K$5)),$AK257)))</f>
        <v>41</v>
      </c>
      <c r="AM257" s="140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No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Alanna's Embrace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23.694499999999998</v>
      </c>
      <c r="AL258" s="108">
        <f ca="1">IF($AE258="","",IF(AND($AE258="Off-Hand",$AH258="--- Empty ---"),1000,IF($AG258="1H",SUM($AK258,MAX(Optimization!$I$5:$K$5)),$AK258)))</f>
        <v>23.694499999999998</v>
      </c>
      <c r="AM258" s="140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Yes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Arachnidian Armor of Arcane Wrath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36</v>
      </c>
      <c r="AL259" s="108">
        <f ca="1">IF($AE259="","",IF(AND($AE259="Off-Hand",$AH259="--- Empty ---"),1000,IF($AG259="1H",SUM($AK259,MAX(Optimization!$I$5:$K$5)),$AK259)))</f>
        <v>36</v>
      </c>
      <c r="AM259" s="140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Robes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40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>Set 1</v>
      </c>
      <c r="AH261" s="52" t="str">
        <f ca="1">IF($AE261="","",IF(OFFSET('All Equipment'!$A$1,ROW()-1,2)="","--- Empty ---",OFFSET('All Equipment'!$A$1,ROW()-1,2)))</f>
        <v>Bloodvine Vest</v>
      </c>
      <c r="AI261" s="53">
        <f ca="1">IF($AF261="","",OFFSET('All Equipment'!$D$1,ROW()-1,0))</f>
        <v>4</v>
      </c>
      <c r="AJ261" s="53">
        <f ca="1">IF($AE261="","",OFFSET('All Equipment'!$L$1,ROW()-1,0))</f>
        <v>2</v>
      </c>
      <c r="AK261" s="108">
        <f ca="1">IF($AE261="","",IF($AH261="--- Empty ---",0,OFFSET('All Equipment'!$O$1,ROW()-1,0)))</f>
        <v>63.528564652941185</v>
      </c>
      <c r="AL261" s="108">
        <f ca="1">IF($AE261="","",IF(AND($AE261="Off-Hand",$AH261="--- Empty ---"),1000,IF($AG261="1H",SUM($AK261,MAX(Optimization!$I$5:$K$5)),$AK261)))</f>
        <v>63.528564652941185</v>
      </c>
      <c r="AM261" s="140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No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/>
      </c>
      <c r="AH262" s="52" t="str">
        <f ca="1">IF($AE262="","",IF(OFFSET('All Equipment'!$A$1,ROW()-1,2)="","--- Empty ---",OFFSET('All Equipment'!$A$1,ROW()-1,2)))</f>
        <v>Bonecaster's Shroud of Arcane Wrath</v>
      </c>
      <c r="AI262" s="53">
        <f ca="1">IF($AF262="","",OFFSET('All Equipment'!$D$1,ROW()-1,0))</f>
        <v>1</v>
      </c>
      <c r="AJ262" s="53">
        <f ca="1">IF($AE262="","",OFFSET('All Equipment'!$L$1,ROW()-1,0))</f>
        <v>0</v>
      </c>
      <c r="AK262" s="108">
        <f ca="1">IF($AE262="","",IF($AH262="--- Empty ---",0,OFFSET('All Equipment'!$O$1,ROW()-1,0)))</f>
        <v>37</v>
      </c>
      <c r="AL262" s="108">
        <f ca="1">IF($AE262="","",IF(AND($AE262="Off-Hand",$AH262="--- Empty ---"),1000,IF($AG262="1H",SUM($AK262,MAX(Optimization!$I$5:$K$5)),$AK262)))</f>
        <v>37</v>
      </c>
      <c r="AM262" s="140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Yes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Vest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40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Celestial Silk Robes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40</v>
      </c>
      <c r="AL264" s="108">
        <f ca="1">IF($AE264="","",IF(AND($AE264="Off-Hand",$AH264="--- Empty ---"),1000,IF($AG264="1H",SUM($AK264,MAX(Optimization!$I$5:$K$5)),$AK264)))</f>
        <v>40</v>
      </c>
      <c r="AM264" s="140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Tunic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40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Cenarion Vestments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4.4333999999999989</v>
      </c>
      <c r="AL266" s="108">
        <f ca="1">IF($AE266="","",IF(AND($AE266="Off-Hand",$AH266="--- Empty ---"),1000,IF($AG266="1H",SUM($AK266,MAX(Optimization!$I$5:$K$5)),$AK266)))</f>
        <v>4.4333999999999989</v>
      </c>
      <c r="AM266" s="140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Chestplate of Tranquility</v>
      </c>
      <c r="AI267" s="53">
        <f ca="1">IF($AF267="","",OFFSET('All Equipment'!$D$1,ROW()-1,0))</f>
        <v>2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26.694499999999998</v>
      </c>
      <c r="AL267" s="108">
        <f ca="1">IF($AE267="","",IF(AND($AE267="Off-Hand",$AH267="--- Empty ---"),1000,IF($AG267="1H",SUM($AK267,MAX(Optimization!$I$5:$K$5)),$AK267)))</f>
        <v>26.694499999999998</v>
      </c>
      <c r="AM267" s="140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No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Councillor's Robes of Arcane Wrath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37</v>
      </c>
      <c r="AL268" s="108">
        <f ca="1">IF($AE268="","",IF(AND($AE268="Off-Hand",$AH268="--- Empty ---"),1000,IF($AG268="1H",SUM($AK268,MAX(Optimization!$I$5:$K$5)),$AK268)))</f>
        <v>37</v>
      </c>
      <c r="AM268" s="140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Tunic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40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Crystal Webbed Robe</v>
      </c>
      <c r="AI270" s="53">
        <f ca="1">IF($AF270="","",OFFSET('All Equipment'!$D$1,ROW()-1,0))</f>
        <v>6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56.509774999999998</v>
      </c>
      <c r="AL270" s="108">
        <f ca="1">IF($AE270="","",IF(AND($AE270="Off-Hand",$AH270="--- Empty ---"),1000,IF($AG270="1H",SUM($AK270,MAX(Optimization!$I$5:$K$5)),$AK270)))</f>
        <v>56.509774999999998</v>
      </c>
      <c r="AM270" s="140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No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Duskwoven Robe of Arcane Wrath</v>
      </c>
      <c r="AI271" s="53">
        <f ca="1">IF($AF271="","",OFFSET('All Equipment'!$D$1,ROW()-1,0))</f>
        <v>1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36</v>
      </c>
      <c r="AL271" s="108">
        <f ca="1">IF($AE271="","",IF(AND($AE271="Off-Hand",$AH271="--- Empty ---"),1000,IF($AG271="1H",SUM($AK271,MAX(Optimization!$I$5:$K$5)),$AK271)))</f>
        <v>36</v>
      </c>
      <c r="AM271" s="140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Yes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Tunic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40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Earthpower Vest</v>
      </c>
      <c r="AI273" s="53">
        <f ca="1">IF($AF273="","",OFFSET('All Equipment'!$D$1,ROW()-1,0))</f>
        <v>5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40.147449999999999</v>
      </c>
      <c r="AL273" s="108">
        <f ca="1">IF($AE273="","",IF(AND($AE273="Off-Hand",$AH273="--- Empty ---"),1000,IF($AG273="1H",SUM($AK273,MAX(Optimization!$I$5:$K$5)),$AK273)))</f>
        <v>40.147449999999999</v>
      </c>
      <c r="AM273" s="140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No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Elegant Robes of Arcane Wrath</v>
      </c>
      <c r="AI274" s="53">
        <f ca="1">IF($AF274="","",OFFSET('All Equipment'!$D$1,ROW()-1,0))</f>
        <v>1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40</v>
      </c>
      <c r="AL274" s="108">
        <f ca="1">IF($AE274="","",IF(AND($AE274="Off-Hand",$AH274="--- Empty ---"),1000,IF($AG274="1H",SUM($AK274,MAX(Optimization!$I$5:$K$5)),$AK274)))</f>
        <v>40</v>
      </c>
      <c r="AM274" s="140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Yes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Tunic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40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Eternal Chestguard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41</v>
      </c>
      <c r="AL276" s="108">
        <f ca="1">IF($AE276="","",IF(AND($AE276="Off-Hand",$AH276="--- Empty ---"),1000,IF($AG276="1H",SUM($AK276,MAX(Optimization!$I$5:$K$5)),$AK276)))</f>
        <v>41</v>
      </c>
      <c r="AM276" s="140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Wraps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40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Feralheart Vest</v>
      </c>
      <c r="AI278" s="53">
        <f ca="1">IF($AF278="","",OFFSET('All Equipment'!$D$1,ROW()-1,0))</f>
        <v>5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15.140324999999999</v>
      </c>
      <c r="AL278" s="108">
        <f ca="1">IF($AE278="","",IF(AND($AE278="Off-Hand",$AH278="--- Empty ---"),1000,IF($AG278="1H",SUM($AK278,MAX(Optimization!$I$5:$K$5)),$AK278)))</f>
        <v>15.140324999999999</v>
      </c>
      <c r="AM278" s="140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No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Field Marshal's Dragonhide Breastplate</v>
      </c>
      <c r="AI279" s="53">
        <f ca="1">IF($AF279="","",OFFSET('All Equipment'!$D$1,ROW()-1,0))</f>
        <v>2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34.484924999999997</v>
      </c>
      <c r="AL279" s="108">
        <f ca="1">IF($AE279="","",IF(AND($AE279="Off-Hand",$AH279="--- Empty ---"),1000,IF($AG279="1H",SUM($AK279,MAX(Optimization!$I$5:$K$5)),$AK279)))</f>
        <v>34.484924999999997</v>
      </c>
      <c r="AM279" s="140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Flarecore Robe</v>
      </c>
      <c r="AI280" s="53">
        <f ca="1">IF($AF280="","",OFFSET('All Equipment'!$D$1,ROW()-1,0))</f>
        <v>3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25</v>
      </c>
      <c r="AL280" s="108">
        <f ca="1">IF($AE280="","",IF(AND($AE280="Off-Hand",$AH280="--- Empty ---"),1000,IF($AG280="1H",SUM($AK280,MAX(Optimization!$I$5:$K$5)),$AK280)))</f>
        <v>25</v>
      </c>
      <c r="AM280" s="140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No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Flowing Ritual Robes</v>
      </c>
      <c r="AI281" s="53">
        <f ca="1">IF($AF281="","",OFFSET('All Equipment'!$D$1,ROW()-1,0))</f>
        <v>4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26.248674999999999</v>
      </c>
      <c r="AL281" s="108">
        <f ca="1">IF($AE281="","",IF(AND($AE281="Off-Hand",$AH281="--- Empty ---"),1000,IF($AG281="1H",SUM($AK281,MAX(Optimization!$I$5:$K$5)),$AK281)))</f>
        <v>26.248674999999999</v>
      </c>
      <c r="AM281" s="140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No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Garb of Royal Ascension</v>
      </c>
      <c r="AI282" s="53">
        <f ca="1">IF($AF282="","",OFFSET('All Equipment'!$D$1,ROW()-1,0))</f>
        <v>5</v>
      </c>
      <c r="AJ282" s="53">
        <f ca="1">IF($AE282="","",OFFSET('All Equipment'!$L$1,ROW()-1,0))</f>
        <v>2</v>
      </c>
      <c r="AK282" s="108">
        <f ca="1">IF($AE282="","",IF($AH282="--- Empty ---",0,OFFSET('All Equipment'!$O$1,ROW()-1,0)))</f>
        <v>64.127139652941182</v>
      </c>
      <c r="AL282" s="108">
        <f ca="1">IF($AE282="","",IF(AND($AE282="Off-Hand",$AH282="--- Empty ---"),1000,IF($AG282="1H",SUM($AK282,MAX(Optimization!$I$5:$K$5)),$AK282)))</f>
        <v>64.127139652941182</v>
      </c>
      <c r="AM282" s="140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No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Genesis Vest</v>
      </c>
      <c r="AI283" s="53">
        <f ca="1">IF($AF283="","",OFFSET('All Equipment'!$D$1,ROW()-1,0))</f>
        <v>5</v>
      </c>
      <c r="AJ283" s="53">
        <f ca="1">IF($AE283="","",OFFSET('All Equipment'!$L$1,ROW()-1,0))</f>
        <v>0</v>
      </c>
      <c r="AK283" s="108">
        <f ca="1">IF($AE283="","",IF($AH283="--- Empty ---",0,OFFSET('All Equipment'!$O$1,ROW()-1,0)))</f>
        <v>43.5169</v>
      </c>
      <c r="AL283" s="108">
        <f ca="1">IF($AE283="","",IF(AND($AE283="Off-Hand",$AH283="--- Empty ---"),1000,IF($AG283="1H",SUM($AK283,MAX(Optimization!$I$5:$K$5)),$AK283)))</f>
        <v>43.5169</v>
      </c>
      <c r="AM283" s="140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Glacial Vest</v>
      </c>
      <c r="AI284" s="53">
        <f ca="1">IF($AF284="","",OFFSET('All Equipment'!$D$1,ROW()-1,0))</f>
        <v>6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21</v>
      </c>
      <c r="AL284" s="108">
        <f ca="1">IF($AE284="","",IF(AND($AE284="Off-Hand",$AH284="--- Empty ---"),1000,IF($AG284="1H",SUM($AK284,MAX(Optimization!$I$5:$K$5)),$AK284)))</f>
        <v>21</v>
      </c>
      <c r="AM284" s="140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Grand Breastplate of Nature's Wrath</v>
      </c>
      <c r="AI285" s="53">
        <f ca="1">IF($AF285="","",OFFSET('All Equipment'!$D$1,ROW()-1,0))</f>
        <v>1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40</v>
      </c>
      <c r="AL285" s="108">
        <f ca="1">IF($AE285="","",IF(AND($AE285="Off-Hand",$AH285="--- Empty ---"),1000,IF($AG285="1H",SUM($AK285,MAX(Optimization!$I$5:$K$5)),$AK285)))</f>
        <v>40</v>
      </c>
      <c r="AM285" s="140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High Councillor's Robe of Arcane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41</v>
      </c>
      <c r="AL286" s="108">
        <f ca="1">IF($AE286="","",IF(AND($AE286="Off-Hand",$AH286="--- Empty ---"),1000,IF($AG286="1H",SUM($AK286,MAX(Optimization!$I$5:$K$5)),$AK286)))</f>
        <v>41</v>
      </c>
      <c r="AM286" s="140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Yes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Tunic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40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Jade Inlaid Vestments</v>
      </c>
      <c r="AI288" s="53">
        <f ca="1">IF($AF288="","",OFFSET('All Equipment'!$D$1,ROW()-1,0))</f>
        <v>4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47.325049999999997</v>
      </c>
      <c r="AL288" s="108">
        <f ca="1">IF($AE288="","",IF(AND($AE288="Off-Hand",$AH288="--- Empty ---"),1000,IF($AG288="1H",SUM($AK288,MAX(Optimization!$I$5:$K$5)),$AK288)))</f>
        <v>47.325049999999997</v>
      </c>
      <c r="AM288" s="140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No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Jadefire Chestguard of Nature's Wrath</v>
      </c>
      <c r="AI289" s="53">
        <f ca="1">IF($AF289="","",OFFSET('All Equipment'!$D$1,ROW()-1,0))</f>
        <v>1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36</v>
      </c>
      <c r="AL289" s="108">
        <f ca="1">IF($AE289="","",IF(AND($AE289="Off-Hand",$AH289="--- Empty ---"),1000,IF($AG289="1H",SUM($AK289,MAX(Optimization!$I$5:$K$5)),$AK289)))</f>
        <v>36</v>
      </c>
      <c r="AM289" s="140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No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Knight-Captain's Dragonhide Chestpiece</v>
      </c>
      <c r="AI290" s="53">
        <f ca="1">IF($AF290="","",OFFSET('All Equipment'!$D$1,ROW()-1,0))</f>
        <v>6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17.216699999999999</v>
      </c>
      <c r="AL290" s="108">
        <f ca="1">IF($AE290="","",IF(AND($AE290="Off-Hand",$AH290="--- Empty ---"),1000,IF($AG290="1H",SUM($AK290,MAX(Optimization!$I$5:$K$5)),$AK290)))</f>
        <v>17.216699999999999</v>
      </c>
      <c r="AM290" s="140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Legionnaire's Dragonhide Chestpiece</v>
      </c>
      <c r="AI291" s="53">
        <f ca="1">IF($AF291="","",OFFSET('All Equipment'!$D$1,ROW()-1,0))</f>
        <v>6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17.216699999999999</v>
      </c>
      <c r="AL291" s="108">
        <f ca="1">IF($AE291="","",IF(AND($AE291="Off-Hand",$AH291="--- Empty ---"),1000,IF($AG291="1H",SUM($AK291,MAX(Optimization!$I$5:$K$5)),$AK291)))</f>
        <v>17.216699999999999</v>
      </c>
      <c r="AM291" s="140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No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Master's Robe of Arcane Wrath</v>
      </c>
      <c r="AI292" s="53">
        <f ca="1">IF($AF292="","",OFFSET('All Equipment'!$D$1,ROW()-1,0))</f>
        <v>1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41</v>
      </c>
      <c r="AL292" s="108">
        <f ca="1">IF($AE292="","",IF(AND($AE292="Off-Hand",$AH292="--- Empty ---"),1000,IF($AG292="1H",SUM($AK292,MAX(Optimization!$I$5:$K$5)),$AK292)))</f>
        <v>41</v>
      </c>
      <c r="AM292" s="140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Yes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Vest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40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Mighty Tunic of Nature's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40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No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Mystical Armor of Arcane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37</v>
      </c>
      <c r="AL295" s="108">
        <f ca="1">IF($AE295="","",IF(AND($AE295="Off-Hand",$AH295="--- Empty ---"),1000,IF($AG295="1H",SUM($AK295,MAX(Optimization!$I$5:$K$5)),$AK295)))</f>
        <v>37</v>
      </c>
      <c r="AM295" s="140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Yes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Robe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40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Necropile Robe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10.216699999999999</v>
      </c>
      <c r="AL297" s="108">
        <f ca="1">IF($AE297="","",IF(AND($AE297="Off-Hand",$AH297="--- Empty ---"),1000,IF($AG297="1H",SUM($AK297,MAX(Optimization!$I$5:$K$5)),$AK297)))</f>
        <v>10.216699999999999</v>
      </c>
      <c r="AM297" s="140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Nightshade Tunic of Nature's Wrath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40</v>
      </c>
      <c r="AL298" s="108">
        <f ca="1">IF($AE298="","",IF(AND($AE298="Off-Hand",$AH298="--- Empty ---"),1000,IF($AG298="1H",SUM($AK298,MAX(Optimization!$I$5:$K$5)),$AK298)))</f>
        <v>40</v>
      </c>
      <c r="AM298" s="140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No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Peerless Armor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40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Praetorian Padded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36</v>
      </c>
      <c r="AL300" s="108">
        <f ca="1">IF($AE300="","",IF(AND($AE300="Off-Hand",$AH300="--- Empty ---"),1000,IF($AG300="1H",SUM($AK300,MAX(Optimization!$I$5:$K$5)),$AK300)))</f>
        <v>36</v>
      </c>
      <c r="AM300" s="140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Resplendent Robes of Arcane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40</v>
      </c>
      <c r="AL301" s="108">
        <f ca="1">IF($AE301="","",IF(AND($AE301="Off-Hand",$AH301="--- Empty ---"),1000,IF($AG301="1H",SUM($AK301,MAX(Optimization!$I$5:$K$5)),$AK301)))</f>
        <v>40</v>
      </c>
      <c r="AM301" s="140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Yes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Tunic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40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Robe of Everlasting Night</v>
      </c>
      <c r="AI303" s="53">
        <f ca="1">IF($AF303="","",OFFSET('All Equipment'!$D$1,ROW()-1,0))</f>
        <v>2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29.401425</v>
      </c>
      <c r="AL303" s="108">
        <f ca="1">IF($AE303="","",IF(AND($AE303="Off-Hand",$AH303="--- Empty ---"),1000,IF($AG303="1H",SUM($AK303,MAX(Optimization!$I$5:$K$5)),$AK303)))</f>
        <v>29.401425</v>
      </c>
      <c r="AM303" s="140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No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>Set 3</v>
      </c>
      <c r="AH304" s="52" t="str">
        <f ca="1">IF($AE304="","",IF(OFFSET('All Equipment'!$A$1,ROW()-1,2)="","--- Empty ---",OFFSET('All Equipment'!$A$1,ROW()-1,2)))</f>
        <v>Robe of Undead Cleansing</v>
      </c>
      <c r="AI304" s="53">
        <f ca="1">IF($AF304="","",OFFSET('All Equipment'!$D$1,ROW()-1,0))</f>
        <v>6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50.401425000000003</v>
      </c>
      <c r="AL304" s="108">
        <f ca="1">IF($AE304="","",IF(AND($AE304="Off-Hand",$AH304="--- Empty ---"),1000,IF($AG304="1H",SUM($AK304,MAX(Optimization!$I$5:$K$5)),$AK304)))</f>
        <v>50.401425000000003</v>
      </c>
      <c r="AM304" s="140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No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Volatile Power</v>
      </c>
      <c r="AI305" s="53">
        <f ca="1">IF($AF305="","",OFFSET('All Equipment'!$D$1,ROW()-1,0))</f>
        <v>3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47.937874999999998</v>
      </c>
      <c r="AL305" s="108">
        <f ca="1">IF($AE305="","",IF(AND($AE305="Off-Hand",$AH305="--- Empty ---"),1000,IF($AG305="1H",SUM($AK305,MAX(Optimization!$I$5:$K$5)),$AK305)))</f>
        <v>47.937874999999998</v>
      </c>
      <c r="AM305" s="140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No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/>
      </c>
      <c r="AH306" s="52" t="str">
        <f ca="1">IF($AE306="","",IF(OFFSET('All Equipment'!$A$1,ROW()-1,2)="","--- Empty ---",OFFSET('All Equipment'!$A$1,ROW()-1,2)))</f>
        <v>Robes of the Battleguard</v>
      </c>
      <c r="AI306" s="53">
        <f ca="1">IF($AF306="","",OFFSET('All Equipment'!$D$1,ROW()-1,0))</f>
        <v>5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39.140324999999997</v>
      </c>
      <c r="AL306" s="108">
        <f ca="1">IF($AE306="","",IF(AND($AE306="Off-Hand",$AH306="--- Empty ---"),1000,IF($AG306="1H",SUM($AK306,MAX(Optimization!$I$5:$K$5)),$AK306)))</f>
        <v>39.140324999999997</v>
      </c>
      <c r="AM306" s="140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Robes of the Royal Crown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20.216699999999999</v>
      </c>
      <c r="AL307" s="108">
        <f ca="1">IF($AE307="","",IF(AND($AE307="Off-Hand",$AH307="--- Empty ---"),1000,IF($AG307="1H",SUM($AK307,MAX(Optimization!$I$5:$K$5)),$AK307)))</f>
        <v>20.216699999999999</v>
      </c>
      <c r="AM307" s="140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Stormrage Chestguard</v>
      </c>
      <c r="AI308" s="53">
        <f ca="1">IF($AF308="","",OFFSET('All Equipment'!$D$1,ROW()-1,0))</f>
        <v>3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15.701624999999998</v>
      </c>
      <c r="AL308" s="108">
        <f ca="1">IF($AE308="","",IF(AND($AE308="Off-Hand",$AH308="--- Empty ---"),1000,IF($AG308="1H",SUM($AK308,MAX(Optimization!$I$5:$K$5)),$AK308)))</f>
        <v>15.701624999999998</v>
      </c>
      <c r="AM308" s="140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Supreme Breastplate of Nature's Wrath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41</v>
      </c>
      <c r="AL309" s="108">
        <f ca="1">IF($AE309="","",IF(AND($AE309="Off-Hand",$AH309="--- Empty ---"),1000,IF($AG309="1H",SUM($AK309,MAX(Optimization!$I$5:$K$5)),$AK309)))</f>
        <v>41</v>
      </c>
      <c r="AM309" s="140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No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Swashbuckler's Breastplate of Nature's Wrath</v>
      </c>
      <c r="AI310" s="53">
        <f ca="1">IF($AF310="","",OFFSET('All Equipment'!$D$1,ROW()-1,0))</f>
        <v>1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37</v>
      </c>
      <c r="AL310" s="108">
        <f ca="1">IF($AE310="","",IF(AND($AE310="Off-Hand",$AH310="--- Empty ---"),1000,IF($AG310="1H",SUM($AK310,MAX(Optimization!$I$5:$K$5)),$AK310)))</f>
        <v>37</v>
      </c>
      <c r="AM310" s="140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No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Sylvan Vest</v>
      </c>
      <c r="AI311" s="53">
        <f ca="1">IF($AF311="","",OFFSET('All Equipment'!$D$1,ROW()-1,0))</f>
        <v>6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12</v>
      </c>
      <c r="AL311" s="108">
        <f ca="1">IF($AE311="","",IF(AND($AE311="Off-Hand",$AH311="--- Empty ---"),1000,IF($AG311="1H",SUM($AK311,MAX(Optimization!$I$5:$K$5)),$AK311)))</f>
        <v>12</v>
      </c>
      <c r="AM311" s="140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The Postmaster's Tunic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18.694499999999998</v>
      </c>
      <c r="AL312" s="108">
        <f ca="1">IF($AE312="","",IF(AND($AE312="Off-Hand",$AH312="--- Empty ---"),1000,IF($AG312="1H",SUM($AK312,MAX(Optimization!$I$5:$K$5)),$AK312)))</f>
        <v>18.694499999999998</v>
      </c>
      <c r="AM312" s="140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Yes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Tunic of the Crescent Moon</v>
      </c>
      <c r="AI313" s="53">
        <f ca="1">IF($AF313="","",OFFSET('All Equipment'!$D$1,ROW()-1,0))</f>
        <v>5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28.300199999999997</v>
      </c>
      <c r="AL313" s="108">
        <f ca="1">IF($AE313="","",IF(AND($AE313="Off-Hand",$AH313="--- Empty ---"),1000,IF($AG313="1H",SUM($AK313,MAX(Optimization!$I$5:$K$5)),$AK313)))</f>
        <v>28.300199999999997</v>
      </c>
      <c r="AM313" s="140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Vestments of the Shifting Sands</v>
      </c>
      <c r="AI314" s="53">
        <f ca="1">IF($AF314="","",OFFSET('All Equipment'!$D$1,ROW()-1,0))</f>
        <v>5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45.669649999999997</v>
      </c>
      <c r="AL314" s="108">
        <f ca="1">IF($AE314="","",IF(AND($AE314="Off-Hand",$AH314="--- Empty ---"),1000,IF($AG314="1H",SUM($AK314,MAX(Optimization!$I$5:$K$5)),$AK314)))</f>
        <v>45.669649999999997</v>
      </c>
      <c r="AM314" s="140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No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Wanderer's Armor of Nature's Wrath</v>
      </c>
      <c r="AI315" s="53">
        <f ca="1">IF($AF315="","",OFFSET('All Equipment'!$D$1,ROW()-1,0))</f>
        <v>1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37</v>
      </c>
      <c r="AL315" s="108">
        <f ca="1">IF($AE315="","",IF(AND($AE315="Off-Hand",$AH315="--- Empty ---"),1000,IF($AG315="1H",SUM($AK315,MAX(Optimization!$I$5:$K$5)),$AK315)))</f>
        <v>37</v>
      </c>
      <c r="AM315" s="140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Warlord's Dragonhide Hauberk</v>
      </c>
      <c r="AI316" s="53">
        <f ca="1">IF($AF316="","",OFFSET('All Equipment'!$D$1,ROW()-1,0))</f>
        <v>2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34.484924999999997</v>
      </c>
      <c r="AL316" s="108">
        <f ca="1">IF($AE316="","",IF(AND($AE316="Off-Hand",$AH316="--- Empty ---"),1000,IF($AG316="1H",SUM($AK316,MAX(Optimization!$I$5:$K$5)),$AK316)))</f>
        <v>34.484924999999997</v>
      </c>
      <c r="AM316" s="140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/>
      </c>
      <c r="AF317" s="52" t="str">
        <f ca="1">OFFSET('All Equipment'!$B$1,ROW()-1,0)&amp;""</f>
        <v/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/>
      </c>
      <c r="AI317" s="53" t="str">
        <f ca="1">IF($AF317="","",OFFSET('All Equipment'!$D$1,ROW()-1,0))</f>
        <v/>
      </c>
      <c r="AJ317" s="53" t="str">
        <f ca="1">IF($AE317="","",OFFSET('All Equipment'!$L$1,ROW()-1,0))</f>
        <v/>
      </c>
      <c r="AK317" s="108" t="str">
        <f ca="1">IF($AE317="","",IF($AH317="--- Empty ---",0,OFFSET('All Equipment'!$O$1,ROW()-1,0)))</f>
        <v/>
      </c>
      <c r="AL317" s="108" t="str">
        <f ca="1">IF($AE317="","",IF(AND($AE317="Off-Hand",$AH317="--- Empty ---"),1000,IF($AG317="1H",SUM($AK317,MAX(Optimization!$I$5:$K$5)),$AK317)))</f>
        <v/>
      </c>
      <c r="AM317" s="140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/>
      </c>
      <c r="AN317" s="53" t="str">
        <f t="shared" ca="1" si="38"/>
        <v/>
      </c>
      <c r="AO317" s="53" t="str">
        <f t="shared" ca="1" si="43"/>
        <v/>
      </c>
      <c r="AQ317" s="52" t="str">
        <f t="shared" ca="1" si="39"/>
        <v/>
      </c>
      <c r="AR317" s="52" t="str">
        <f t="shared" ca="1" si="40"/>
        <v/>
      </c>
      <c r="AS317" s="53" t="str">
        <f t="shared" ca="1" si="44"/>
        <v/>
      </c>
      <c r="AT317" s="53" t="str">
        <f ca="1">IF(OR(AQ317="",AQ317="n/a"),AQ317,IF(AND($AR317&lt;&gt;"--- Empty ---",AR317=IF(AQ317="Finger1",Settings!$AB$4,Settings!$AB$6),ISERROR(MATCH(AR317,Settings!$AB$9:$AB$14,0))),"No","Yes"))</f>
        <v/>
      </c>
      <c r="AV317" s="52" t="str">
        <f t="shared" ca="1" si="41"/>
        <v/>
      </c>
      <c r="AW317" s="52" t="str">
        <f t="shared" ca="1" si="42"/>
        <v/>
      </c>
      <c r="AX317" s="53" t="str">
        <f t="shared" ca="1" si="45"/>
        <v/>
      </c>
      <c r="AY317" s="53" t="str">
        <f ca="1">IF(OR(AV317="",AV317="n/a"),AV317,IF(AND($AW317&lt;&gt;"--- Empty ---",AW317=IF(AV317="Finger2",Settings!$AB$3,Settings!$AB$5),ISERROR(MATCH(AW317,Settings!$AB$9:$AB$14,0))),"No","Yes"))</f>
        <v/>
      </c>
    </row>
    <row r="318" spans="31:51" x14ac:dyDescent="0.25">
      <c r="AE318" s="52" t="str">
        <f ca="1">OFFSET('All Equipment'!$A$1,ROW()-1,0)&amp;""</f>
        <v>Chest Enchant</v>
      </c>
      <c r="AF318" s="52" t="str">
        <f ca="1">OFFSET('All Equipment'!$B$1,ROW()-1,0)&amp;""</f>
        <v/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--- Empty ---</v>
      </c>
      <c r="AI318" s="53" t="str">
        <f ca="1">IF($AF318="","",OFFSET('All Equipment'!$D$1,ROW()-1,0))</f>
        <v/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0</v>
      </c>
      <c r="AL318" s="108">
        <f ca="1">IF($AE318="","",IF(AND($AE318="Off-Hand",$AH318="--- Empty ---"),1000,IF($AG318="1H",SUM($AK318,MAX(Optimization!$I$5:$K$5)),$AK318)))</f>
        <v>0</v>
      </c>
      <c r="AM318" s="140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Yes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>Chest Enchant</v>
      </c>
      <c r="AF319" s="52" t="str">
        <f ca="1">OFFSET('All Equipment'!$B$1,ROW()-1,0)&amp;""</f>
        <v>Enchant</v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>Enchant Chest - Greater Stats</v>
      </c>
      <c r="AI319" s="53">
        <f ca="1">IF($AF319="","",OFFSET('All Equipment'!$D$1,ROW()-1,0))</f>
        <v>1</v>
      </c>
      <c r="AJ319" s="53">
        <f ca="1">IF($AE319="","",OFFSET('All Equipment'!$L$1,ROW()-1,0))</f>
        <v>0</v>
      </c>
      <c r="AK319" s="108">
        <f ca="1">IF($AE319="","",IF($AH319="--- Empty ---",0,OFFSET('All Equipment'!$O$1,ROW()-1,0)))</f>
        <v>0.73889999999999989</v>
      </c>
      <c r="AL319" s="108">
        <f ca="1">IF($AE319="","",IF(AND($AE319="Off-Hand",$AH319="--- Empty ---"),1000,IF($AG319="1H",SUM($AK319,MAX(Optimization!$I$5:$K$5)),$AK319)))</f>
        <v>0.73889999999999989</v>
      </c>
      <c r="AM319" s="140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>Yes</v>
      </c>
      <c r="AN319" s="53" t="str">
        <f t="shared" ca="1" si="38"/>
        <v>Yes</v>
      </c>
      <c r="AO319" s="53">
        <f t="shared" ca="1" si="43"/>
        <v>319</v>
      </c>
      <c r="AQ319" s="52" t="str">
        <f t="shared" ca="1" si="39"/>
        <v>n/a</v>
      </c>
      <c r="AR319" s="52" t="str">
        <f t="shared" ca="1" si="40"/>
        <v>n/a</v>
      </c>
      <c r="AS319" s="53" t="str">
        <f t="shared" ca="1" si="44"/>
        <v>n/a</v>
      </c>
      <c r="AT319" s="53" t="str">
        <f ca="1">IF(OR(AQ319="",AQ319="n/a"),AQ319,IF(AND($AR319&lt;&gt;"--- Empty ---",AR319=IF(AQ319="Finger1",Settings!$AB$4,Settings!$AB$6),ISERROR(MATCH(AR319,Settings!$AB$9:$AB$14,0))),"No","Yes"))</f>
        <v>n/a</v>
      </c>
      <c r="AV319" s="52" t="str">
        <f t="shared" ca="1" si="41"/>
        <v>n/a</v>
      </c>
      <c r="AW319" s="52" t="str">
        <f t="shared" ca="1" si="42"/>
        <v>n/a</v>
      </c>
      <c r="AX319" s="53" t="str">
        <f t="shared" ca="1" si="45"/>
        <v>n/a</v>
      </c>
      <c r="AY319" s="53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>Enchant</v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Enchant Chest - Stats</v>
      </c>
      <c r="AI320" s="53">
        <f ca="1">IF($AF320="","",OFFSET('All Equipment'!$D$1,ROW()-1,0))</f>
        <v>1</v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0.55417499999999986</v>
      </c>
      <c r="AL320" s="108">
        <f ca="1">IF($AE320="","",IF(AND($AE320="Off-Hand",$AH320="--- Empty ---"),1000,IF($AG320="1H",SUM($AK320,MAX(Optimization!$I$5:$K$5)),$AK320)))</f>
        <v>0.55417499999999986</v>
      </c>
      <c r="AM320" s="140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Lesser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0.36944999999999995</v>
      </c>
      <c r="AL321" s="108">
        <f ca="1">IF($AE321="","",IF(AND($AE321="Off-Hand",$AH321="--- Empty ---"),1000,IF($AG321="1H",SUM($AK321,MAX(Optimization!$I$5:$K$5)),$AK321)))</f>
        <v>0.36944999999999995</v>
      </c>
      <c r="AM321" s="140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Minor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0.18472499999999997</v>
      </c>
      <c r="AL322" s="108">
        <f ca="1">IF($AE322="","",IF(AND($AE322="Off-Hand",$AH322="--- Empty ---"),1000,IF($AG322="1H",SUM($AK322,MAX(Optimization!$I$5:$K$5)),$AK322)))</f>
        <v>0.18472499999999997</v>
      </c>
      <c r="AM322" s="140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/>
      </c>
      <c r="AF323" s="52" t="str">
        <f ca="1">OFFSET('All Equipment'!$B$1,ROW()-1,0)&amp;""</f>
        <v/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/>
      </c>
      <c r="AI323" s="53" t="str">
        <f ca="1">IF($AF323="","",OFFSET('All Equipment'!$D$1,ROW()-1,0))</f>
        <v/>
      </c>
      <c r="AJ323" s="53" t="str">
        <f ca="1">IF($AE323="","",OFFSET('All Equipment'!$L$1,ROW()-1,0))</f>
        <v/>
      </c>
      <c r="AK323" s="108" t="str">
        <f ca="1">IF($AE323="","",IF($AH323="--- Empty ---",0,OFFSET('All Equipment'!$O$1,ROW()-1,0)))</f>
        <v/>
      </c>
      <c r="AL323" s="108" t="str">
        <f ca="1">IF($AE323="","",IF(AND($AE323="Off-Hand",$AH323="--- Empty ---"),1000,IF($AG323="1H",SUM($AK323,MAX(Optimization!$I$5:$K$5)),$AK323)))</f>
        <v/>
      </c>
      <c r="AM323" s="140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/>
      </c>
      <c r="AN323" s="53" t="str">
        <f t="shared" ca="1" si="47"/>
        <v/>
      </c>
      <c r="AO323" s="53" t="str">
        <f t="shared" ref="AO323:AO386" ca="1" si="52">IF($AH323="","",ROW())</f>
        <v/>
      </c>
      <c r="AQ323" s="52" t="str">
        <f t="shared" ca="1" si="48"/>
        <v/>
      </c>
      <c r="AR323" s="52" t="str">
        <f t="shared" ca="1" si="49"/>
        <v/>
      </c>
      <c r="AS323" s="53" t="str">
        <f t="shared" ref="AS323:AS386" ca="1" si="53">IF(OR(AQ323="",AQ323="n/a"),AQ323,$AM323)</f>
        <v/>
      </c>
      <c r="AT323" s="53" t="str">
        <f ca="1">IF(OR(AQ323="",AQ323="n/a"),AQ323,IF(AND($AR323&lt;&gt;"--- Empty ---",AR323=IF(AQ323="Finger1",Settings!$AB$4,Settings!$AB$6),ISERROR(MATCH(AR323,Settings!$AB$9:$AB$14,0))),"No","Yes"))</f>
        <v/>
      </c>
      <c r="AV323" s="52" t="str">
        <f t="shared" ca="1" si="50"/>
        <v/>
      </c>
      <c r="AW323" s="52" t="str">
        <f t="shared" ca="1" si="51"/>
        <v/>
      </c>
      <c r="AX323" s="53" t="str">
        <f t="shared" ref="AX323:AX386" ca="1" si="54">IF(OR(AV323="",AV323="n/a"),AV323,$AM323)</f>
        <v/>
      </c>
      <c r="AY323" s="53" t="str">
        <f ca="1">IF(OR(AV323="",AV323="n/a"),AV323,IF(AND($AW323&lt;&gt;"--- Empty ---",AW323=IF(AV323="Finger2",Settings!$AB$3,Settings!$AB$5),ISERROR(MATCH(AW323,Settings!$AB$9:$AB$14,0))),"No","Yes"))</f>
        <v/>
      </c>
    </row>
    <row r="324" spans="31:51" x14ac:dyDescent="0.25">
      <c r="AE324" s="52" t="str">
        <f ca="1">OFFSET('All Equipment'!$A$1,ROW()-1,0)&amp;""</f>
        <v>Back</v>
      </c>
      <c r="AF324" s="52" t="str">
        <f ca="1">OFFSET('All Equipment'!$B$1,ROW()-1,0)&amp;""</f>
        <v/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--- Empty ---</v>
      </c>
      <c r="AI324" s="53" t="str">
        <f ca="1">IF($AF324="","",OFFSET('All Equipment'!$D$1,ROW()-1,0))</f>
        <v/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</v>
      </c>
      <c r="AL324" s="108">
        <f ca="1">IF($AE324="","",IF(AND($AE324="Off-Hand",$AH324="--- Empty ---"),1000,IF($AG324="1H",SUM($AK324,MAX(Optimization!$I$5:$K$5)),$AK324)))</f>
        <v>0</v>
      </c>
      <c r="AM324" s="140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>Back</v>
      </c>
      <c r="AF325" s="52" t="str">
        <f ca="1">OFFSET('All Equipment'!$B$1,ROW()-1,0)&amp;""</f>
        <v>Back</v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>Adventurer's Cape of Arcane Wrath</v>
      </c>
      <c r="AI325" s="53">
        <f ca="1">IF($AF325="","",OFFSET('All Equipment'!$D$1,ROW()-1,0))</f>
        <v>1</v>
      </c>
      <c r="AJ325" s="53">
        <f ca="1">IF($AE325="","",OFFSET('All Equipment'!$L$1,ROW()-1,0))</f>
        <v>0</v>
      </c>
      <c r="AK325" s="108">
        <f ca="1">IF($AE325="","",IF($AH325="--- Empty ---",0,OFFSET('All Equipment'!$O$1,ROW()-1,0)))</f>
        <v>21</v>
      </c>
      <c r="AL325" s="108">
        <f ca="1">IF($AE325="","",IF(AND($AE325="Off-Hand",$AH325="--- Empty ---"),1000,IF($AG325="1H",SUM($AK325,MAX(Optimization!$I$5:$K$5)),$AK325)))</f>
        <v>21</v>
      </c>
      <c r="AM325" s="140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>Yes</v>
      </c>
      <c r="AN325" s="53" t="str">
        <f t="shared" ca="1" si="47"/>
        <v>Yes</v>
      </c>
      <c r="AO325" s="53">
        <f t="shared" ca="1" si="52"/>
        <v>325</v>
      </c>
      <c r="AQ325" s="52" t="str">
        <f t="shared" ca="1" si="48"/>
        <v>n/a</v>
      </c>
      <c r="AR325" s="52" t="str">
        <f t="shared" ca="1" si="49"/>
        <v>n/a</v>
      </c>
      <c r="AS325" s="53" t="str">
        <f t="shared" ca="1" si="53"/>
        <v>n/a</v>
      </c>
      <c r="AT325" s="53" t="str">
        <f ca="1">IF(OR(AQ325="",AQ325="n/a"),AQ325,IF(AND($AR325&lt;&gt;"--- Empty ---",AR325=IF(AQ325="Finger1",Settings!$AB$4,Settings!$AB$6),ISERROR(MATCH(AR325,Settings!$AB$9:$AB$14,0))),"No","Yes"))</f>
        <v>n/a</v>
      </c>
      <c r="AV325" s="52" t="str">
        <f t="shared" ca="1" si="50"/>
        <v>n/a</v>
      </c>
      <c r="AW325" s="52" t="str">
        <f t="shared" ca="1" si="51"/>
        <v>n/a</v>
      </c>
      <c r="AX325" s="53" t="str">
        <f t="shared" ca="1" si="54"/>
        <v>n/a</v>
      </c>
      <c r="AY325" s="53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>Back</v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Adventurer's Cape of Nature's Wrath</v>
      </c>
      <c r="AI326" s="53">
        <f ca="1">IF($AF326="","",OFFSET('All Equipment'!$D$1,ROW()-1,0))</f>
        <v>1</v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21</v>
      </c>
      <c r="AL326" s="108">
        <f ca="1">IF($AE326="","",IF(AND($AE326="Off-Hand",$AH326="--- Empty ---"),1000,IF($AG326="1H",SUM($AK326,MAX(Optimization!$I$5:$K$5)),$AK326)))</f>
        <v>21</v>
      </c>
      <c r="AM326" s="140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No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Amplifying Cloak</v>
      </c>
      <c r="AI327" s="53">
        <f ca="1">IF($AF327="","",OFFSET('All Equipment'!$D$1,ROW()-1,0))</f>
        <v>2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18</v>
      </c>
      <c r="AL327" s="108">
        <f ca="1">IF($AE327="","",IF(AND($AE327="Off-Hand",$AH327="--- Empty ---"),1000,IF($AG327="1H",SUM($AK327,MAX(Optimization!$I$5:$K$5)),$AK327)))</f>
        <v>18</v>
      </c>
      <c r="AM327" s="140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No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Arachnidian Cape of Aracne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17</v>
      </c>
      <c r="AL328" s="108">
        <f ca="1">IF($AE328="","",IF(AND($AE328="Off-Hand",$AH328="--- Empty ---"),1000,IF($AG328="1H",SUM($AK328,MAX(Optimization!$I$5:$K$5)),$AK328)))</f>
        <v>17</v>
      </c>
      <c r="AM328" s="140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Yes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Archivist Cape of Arcane Wrath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21</v>
      </c>
      <c r="AL329" s="108">
        <f ca="1">IF($AE329="","",IF(AND($AE329="Off-Hand",$AH329="--- Empty ---"),1000,IF($AG329="1H",SUM($AK329,MAX(Optimization!$I$5:$K$5)),$AK329)))</f>
        <v>21</v>
      </c>
      <c r="AM329" s="140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Bonecaster's Cape of Arcane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19</v>
      </c>
      <c r="AL330" s="108">
        <f ca="1">IF($AE330="","",IF(AND($AE330="Off-Hand",$AH330="--- Empty ---"),1000,IF($AG330="1H",SUM($AK330,MAX(Optimization!$I$5:$K$5)),$AK330)))</f>
        <v>19</v>
      </c>
      <c r="AM330" s="140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Cape of the Trinity</v>
      </c>
      <c r="AI331" s="53">
        <f ca="1">IF($AF331="","",OFFSET('All Equipment'!$D$1,ROW()-1,0))</f>
        <v>5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23.216699999999999</v>
      </c>
      <c r="AL331" s="108">
        <f ca="1">IF($AE331="","",IF(AND($AE331="Off-Hand",$AH331="--- Empty ---"),1000,IF($AG331="1H",SUM($AK331,MAX(Optimization!$I$5:$K$5)),$AK331)))</f>
        <v>23.216699999999999</v>
      </c>
      <c r="AM331" s="140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No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Celestial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40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Chromatic Cloak</v>
      </c>
      <c r="AI333" s="53">
        <f ca="1">IF($AF333="","",OFFSET('All Equipment'!$D$1,ROW()-1,0))</f>
        <v>2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11.083499999999999</v>
      </c>
      <c r="AL333" s="108">
        <f ca="1">IF($AE333="","",IF(AND($AE333="Off-Hand",$AH333="--- Empty ---"),1000,IF($AG333="1H",SUM($AK333,MAX(Optimization!$I$5:$K$5)),$AK333)))</f>
        <v>11.083499999999999</v>
      </c>
      <c r="AM333" s="140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Cloak of Consumption</v>
      </c>
      <c r="AI334" s="53">
        <f ca="1">IF($AF334="","",OFFSET('All Equipment'!$D$1,ROW()-1,0))</f>
        <v>4</v>
      </c>
      <c r="AJ334" s="53">
        <f ca="1">IF($AE334="","",OFFSET('All Equipment'!$L$1,ROW()-1,0))</f>
        <v>1</v>
      </c>
      <c r="AK334" s="108">
        <f ca="1">IF($AE334="","",IF($AH334="--- Empty ---",0,OFFSET('All Equipment'!$O$1,ROW()-1,0)))</f>
        <v>41.910819826470586</v>
      </c>
      <c r="AL334" s="108">
        <f ca="1">IF($AE334="","",IF(AND($AE334="Off-Hand",$AH334="--- Empty ---"),1000,IF($AG334="1H",SUM($AK334,MAX(Optimization!$I$5:$K$5)),$AK334)))</f>
        <v>41.910819826470586</v>
      </c>
      <c r="AM334" s="140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No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Cloak of the Brood Lord</v>
      </c>
      <c r="AI335" s="53">
        <f ca="1">IF($AF335="","",OFFSET('All Equipment'!$D$1,ROW()-1,0))</f>
        <v>3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30.58615</v>
      </c>
      <c r="AL335" s="108">
        <f ca="1">IF($AE335="","",IF(AND($AE335="Off-Hand",$AH335="--- Empty ---"),1000,IF($AG335="1H",SUM($AK335,MAX(Optimization!$I$5:$K$5)),$AK335)))</f>
        <v>30.58615</v>
      </c>
      <c r="AM335" s="140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No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the Devoured</v>
      </c>
      <c r="AI336" s="53">
        <f ca="1">IF($AF336="","",OFFSET('All Equipment'!$D$1,ROW()-1,0))</f>
        <v>5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48.910819826470586</v>
      </c>
      <c r="AL336" s="108">
        <f ca="1">IF($AE336="","",IF(AND($AE336="Off-Hand",$AH336="--- Empty ---"),1000,IF($AG336="1H",SUM($AK336,MAX(Optimization!$I$5:$K$5)),$AK336)))</f>
        <v>48.910819826470586</v>
      </c>
      <c r="AM336" s="140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No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Hakkari Worshipers</v>
      </c>
      <c r="AI337" s="53">
        <f ca="1">IF($AF337="","",OFFSET('All Equipment'!$D$1,ROW()-1,0))</f>
        <v>6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24.108350000000002</v>
      </c>
      <c r="AL337" s="108">
        <f ca="1">IF($AE337="","",IF(AND($AE337="Off-Hand",$AH337="--- Empty ---"),1000,IF($AG337="1H",SUM($AK337,MAX(Optimization!$I$5:$K$5)),$AK337)))</f>
        <v>24.108350000000002</v>
      </c>
      <c r="AM337" s="140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No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Necropolis</v>
      </c>
      <c r="AI338" s="53">
        <f ca="1">IF($AF338="","",OFFSET('All Equipment'!$D$1,ROW()-1,0))</f>
        <v>6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56.179044826470587</v>
      </c>
      <c r="AL338" s="108">
        <f ca="1">IF($AE338="","",IF(AND($AE338="Off-Hand",$AH338="--- Empty ---"),1000,IF($AG338="1H",SUM($AK338,MAX(Optimization!$I$5:$K$5)),$AK338)))</f>
        <v>56.179044826470587</v>
      </c>
      <c r="AM338" s="140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Unending Life</v>
      </c>
      <c r="AI339" s="53">
        <f ca="1">IF($AF339="","",OFFSET('All Equipment'!$D$1,ROW()-1,0))</f>
        <v>5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12.847249999999999</v>
      </c>
      <c r="AL339" s="108">
        <f ca="1">IF($AE339="","",IF(AND($AE339="Off-Hand",$AH339="--- Empty ---"),1000,IF($AG339="1H",SUM($AK339,MAX(Optimization!$I$5:$K$5)),$AK339)))</f>
        <v>12.847249999999999</v>
      </c>
      <c r="AM339" s="140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No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Councillor's Cloak of Arcane Wrath</v>
      </c>
      <c r="AI340" s="53">
        <f ca="1">IF($AF340="","",OFFSET('All Equipment'!$D$1,ROW()-1,0))</f>
        <v>1</v>
      </c>
      <c r="AJ340" s="53">
        <f ca="1">IF($AE340="","",OFFSET('All Equipment'!$L$1,ROW()-1,0))</f>
        <v>0</v>
      </c>
      <c r="AK340" s="108">
        <f ca="1">IF($AE340="","",IF($AH340="--- Empty ---",0,OFFSET('All Equipment'!$O$1,ROW()-1,0)))</f>
        <v>19</v>
      </c>
      <c r="AL340" s="108">
        <f ca="1">IF($AE340="","",IF(AND($AE340="Off-Hand",$AH340="--- Empty ---"),1000,IF($AG340="1H",SUM($AK340,MAX(Optimization!$I$5:$K$5)),$AK340)))</f>
        <v>19</v>
      </c>
      <c r="AM340" s="140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Yes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Crystalline Threaded Cape</v>
      </c>
      <c r="AI341" s="53">
        <f ca="1">IF($AF341="","",OFFSET('All Equipment'!$D$1,ROW()-1,0))</f>
        <v>4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20.738900000000001</v>
      </c>
      <c r="AL341" s="108">
        <f ca="1">IF($AE341="","",IF(AND($AE341="Off-Hand",$AH341="--- Empty ---"),1000,IF($AG341="1H",SUM($AK341,MAX(Optimization!$I$5:$K$5)),$AK341)))</f>
        <v>20.738900000000001</v>
      </c>
      <c r="AM341" s="140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Deep Woodlands Cloak</v>
      </c>
      <c r="AI342" s="53">
        <f ca="1">IF($AF342="","",OFFSET('All Equipment'!$D$1,ROW()-1,0))</f>
        <v>3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13.662525</v>
      </c>
      <c r="AL342" s="108">
        <f ca="1">IF($AE342="","",IF(AND($AE342="Off-Hand",$AH342="--- Empty ---"),1000,IF($AG342="1H",SUM($AK342,MAX(Optimization!$I$5:$K$5)),$AK342)))</f>
        <v>13.662525</v>
      </c>
      <c r="AM342" s="140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No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Duskwoven Cape of Arcane Wrath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17</v>
      </c>
      <c r="AL343" s="108">
        <f ca="1">IF($AE343="","",IF(AND($AE343="Off-Hand",$AH343="--- Empty ---"),1000,IF($AG343="1H",SUM($AK343,MAX(Optimization!$I$5:$K$5)),$AK343)))</f>
        <v>17</v>
      </c>
      <c r="AM343" s="140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Elegant Cloak of Arcane Wrath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20</v>
      </c>
      <c r="AL344" s="108">
        <f ca="1">IF($AE344="","",IF(AND($AE344="Off-Hand",$AH344="--- Empty ---"),1000,IF($AG344="1H",SUM($AK344,MAX(Optimization!$I$5:$K$5)),$AK344)))</f>
        <v>20</v>
      </c>
      <c r="AM344" s="140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Engraved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20</v>
      </c>
      <c r="AL345" s="108">
        <f ca="1">IF($AE345="","",IF(AND($AE345="Off-Hand",$AH345="--- Empty ---"),1000,IF($AG345="1H",SUM($AK345,MAX(Optimization!$I$5:$K$5)),$AK345)))</f>
        <v>20</v>
      </c>
      <c r="AM345" s="140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Engraved Cape of Nature's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40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No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Eternal Cloak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21</v>
      </c>
      <c r="AL347" s="108">
        <f ca="1">IF($AE347="","",IF(AND($AE347="Off-Hand",$AH347="--- Empty ---"),1000,IF($AG347="1H",SUM($AK347,MAX(Optimization!$I$5:$K$5)),$AK347)))</f>
        <v>21</v>
      </c>
      <c r="AM347" s="140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Frostwolf Advisor's Cloak</v>
      </c>
      <c r="AI348" s="53">
        <f ca="1">IF($AF348="","",OFFSET('All Equipment'!$D$1,ROW()-1,0))</f>
        <v>3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14</v>
      </c>
      <c r="AL348" s="108">
        <f ca="1">IF($AE348="","",IF(AND($AE348="Off-Hand",$AH348="--- Empty ---"),1000,IF($AG348="1H",SUM($AK348,MAX(Optimization!$I$5:$K$5)),$AK348)))</f>
        <v>14</v>
      </c>
      <c r="AM348" s="140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Grand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20</v>
      </c>
      <c r="AL349" s="108">
        <f ca="1">IF($AE349="","",IF(AND($AE349="Off-Hand",$AH349="--- Empty ---"),1000,IF($AG349="1H",SUM($AK349,MAX(Optimization!$I$5:$K$5)),$AK349)))</f>
        <v>20</v>
      </c>
      <c r="AM349" s="140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Grand Cloak of Nature's Wrath</v>
      </c>
      <c r="AI350" s="53">
        <f ca="1">IF($AF350="","",OFFSET('All Equipment'!$D$1,ROW()-1,0))</f>
        <v>1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20</v>
      </c>
      <c r="AL350" s="108">
        <f ca="1">IF($AE350="","",IF(AND($AE350="Off-Hand",$AH350="--- Empty ---"),1000,IF($AG350="1H",SUM($AK350,MAX(Optimization!$I$5:$K$5)),$AK350)))</f>
        <v>20</v>
      </c>
      <c r="AM350" s="140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No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Heliotrope Cloak</v>
      </c>
      <c r="AI351" s="53">
        <f ca="1">IF($AF351="","",OFFSET('All Equipment'!$D$1,ROW()-1,0))</f>
        <v>2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12.93075</v>
      </c>
      <c r="AL351" s="108">
        <f ca="1">IF($AE351="","",IF(AND($AE351="Off-Hand",$AH351="--- Empty ---"),1000,IF($AG351="1H",SUM($AK351,MAX(Optimization!$I$5:$K$5)),$AK351)))</f>
        <v>12.93075</v>
      </c>
      <c r="AM351" s="140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No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High Councillor's Cloak of Arcane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21</v>
      </c>
      <c r="AL352" s="108">
        <f ca="1">IF($AE352="","",IF(AND($AE352="Off-Hand",$AH352="--- Empty ---"),1000,IF($AG352="1H",SUM($AK352,MAX(Optimization!$I$5:$K$5)),$AK352)))</f>
        <v>21</v>
      </c>
      <c r="AM352" s="140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Yes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Jadefire Cloak of Arcane Wrath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17</v>
      </c>
      <c r="AL353" s="108">
        <f ca="1">IF($AE353="","",IF(AND($AE353="Off-Hand",$AH353="--- Empty ---"),1000,IF($AG353="1H",SUM($AK353,MAX(Optimization!$I$5:$K$5)),$AK353)))</f>
        <v>17</v>
      </c>
      <c r="AM353" s="140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Jadefire Cloak of Nature's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17</v>
      </c>
      <c r="AL354" s="108">
        <f ca="1">IF($AE354="","",IF(AND($AE354="Off-Hand",$AH354="--- Empty ---"),1000,IF($AG354="1H",SUM($AK354,MAX(Optimization!$I$5:$K$5)),$AK354)))</f>
        <v>17</v>
      </c>
      <c r="AM354" s="140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No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Magnificent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20</v>
      </c>
      <c r="AL355" s="108">
        <f ca="1">IF($AE355="","",IF(AND($AE355="Off-Hand",$AH355="--- Empty ---"),1000,IF($AG355="1H",SUM($AK355,MAX(Optimization!$I$5:$K$5)),$AK355)))</f>
        <v>20</v>
      </c>
      <c r="AM355" s="140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Magnificent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20</v>
      </c>
      <c r="AL356" s="108">
        <f ca="1">IF($AE356="","",IF(AND($AE356="Off-Hand",$AH356="--- Empty ---"),1000,IF($AG356="1H",SUM($AK356,MAX(Optimization!$I$5:$K$5)),$AK356)))</f>
        <v>20</v>
      </c>
      <c r="AM356" s="140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Master's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21</v>
      </c>
      <c r="AL357" s="108">
        <f ca="1">IF($AE357="","",IF(AND($AE357="Off-Hand",$AH357="--- Empty ---"),1000,IF($AG357="1H",SUM($AK357,MAX(Optimization!$I$5:$K$5)),$AK357)))</f>
        <v>21</v>
      </c>
      <c r="AM357" s="140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Masterwork Cape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21</v>
      </c>
      <c r="AL358" s="108">
        <f ca="1">IF($AE358="","",IF(AND($AE358="Off-Hand",$AH358="--- Empty ---"),1000,IF($AG358="1H",SUM($AK358,MAX(Optimization!$I$5:$K$5)),$AK358)))</f>
        <v>21</v>
      </c>
      <c r="AM358" s="140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Mercurial Cloak of Nature's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40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No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Mighty Cloak of Arcane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40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Yes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Mighty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40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Mystical Cape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19</v>
      </c>
      <c r="AL362" s="108">
        <f ca="1">IF($AE362="","",IF(AND($AE362="Off-Hand",$AH362="--- Empty ---"),1000,IF($AG362="1H",SUM($AK362,MAX(Optimization!$I$5:$K$5)),$AK362)))</f>
        <v>19</v>
      </c>
      <c r="AM362" s="140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Nightshade Cloak of Arcane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20</v>
      </c>
      <c r="AL363" s="108">
        <f ca="1">IF($AE363="","",IF(AND($AE363="Off-Hand",$AH363="--- Empty ---"),1000,IF($AG363="1H",SUM($AK363,MAX(Optimization!$I$5:$K$5)),$AK363)))</f>
        <v>20</v>
      </c>
      <c r="AM363" s="140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Yes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Nightshade Cloak of Nature's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20</v>
      </c>
      <c r="AL364" s="108">
        <f ca="1">IF($AE364="","",IF(AND($AE364="Off-Hand",$AH364="--- Empty ---"),1000,IF($AG364="1H",SUM($AK364,MAX(Optimization!$I$5:$K$5)),$AK364)))</f>
        <v>20</v>
      </c>
      <c r="AM364" s="140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No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Peerless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19</v>
      </c>
      <c r="AL365" s="108">
        <f ca="1">IF($AE365="","",IF(AND($AE365="Off-Hand",$AH365="--- Empty ---"),1000,IF($AG365="1H",SUM($AK365,MAX(Optimization!$I$5:$K$5)),$AK365)))</f>
        <v>19</v>
      </c>
      <c r="AM365" s="140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Peerless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19</v>
      </c>
      <c r="AL366" s="108">
        <f ca="1">IF($AE366="","",IF(AND($AE366="Off-Hand",$AH366="--- Empty ---"),1000,IF($AG366="1H",SUM($AK366,MAX(Optimization!$I$5:$K$5)),$AK366)))</f>
        <v>19</v>
      </c>
      <c r="AM366" s="140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Praetorian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17</v>
      </c>
      <c r="AL367" s="108">
        <f ca="1">IF($AE367="","",IF(AND($AE367="Off-Hand",$AH367="--- Empty ---"),1000,IF($AG367="1H",SUM($AK367,MAX(Optimization!$I$5:$K$5)),$AK367)))</f>
        <v>17</v>
      </c>
      <c r="AM367" s="140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Praetorian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17</v>
      </c>
      <c r="AL368" s="108">
        <f ca="1">IF($AE368="","",IF(AND($AE368="Off-Hand",$AH368="--- Empty ---"),1000,IF($AG368="1H",SUM($AK368,MAX(Optimization!$I$5:$K$5)),$AK368)))</f>
        <v>17</v>
      </c>
      <c r="AM368" s="140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Resplendent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20</v>
      </c>
      <c r="AL369" s="108">
        <f ca="1">IF($AE369="","",IF(AND($AE369="Off-Hand",$AH369="--- Empty ---"),1000,IF($AG369="1H",SUM($AK369,MAX(Optimization!$I$5:$K$5)),$AK369)))</f>
        <v>20</v>
      </c>
      <c r="AM369" s="140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Sapphiron Drape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17.140325000000001</v>
      </c>
      <c r="AL370" s="108">
        <f ca="1">IF($AE370="","",IF(AND($AE370="Off-Hand",$AH370="--- Empty ---"),1000,IF($AG370="1H",SUM($AK370,MAX(Optimization!$I$5:$K$5)),$AK370)))</f>
        <v>17.140325000000001</v>
      </c>
      <c r="AM370" s="140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Yes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Shroud of Arcane Mastery</v>
      </c>
      <c r="AI371" s="53">
        <f ca="1">IF($AF371="","",OFFSET('All Equipment'!$D$1,ROW()-1,0))</f>
        <v>5</v>
      </c>
      <c r="AJ371" s="53">
        <f ca="1">IF($AE371="","",OFFSET('All Equipment'!$L$1,ROW()-1,0))</f>
        <v>1</v>
      </c>
      <c r="AK371" s="108">
        <f ca="1">IF($AE371="","",IF($AH371="--- Empty ---",0,OFFSET('All Equipment'!$O$1,ROW()-1,0)))</f>
        <v>19.09554482647059</v>
      </c>
      <c r="AL371" s="108">
        <f ca="1">IF($AE371="","",IF(AND($AE371="Off-Hand",$AH371="--- Empty ---"),1000,IF($AG371="1H",SUM($AK371,MAX(Optimization!$I$5:$K$5)),$AK371)))</f>
        <v>19.09554482647059</v>
      </c>
      <c r="AM371" s="140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No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Spritecaster Cape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14.738899999999999</v>
      </c>
      <c r="AL372" s="108">
        <f ca="1">IF($AE372="","",IF(AND($AE372="Off-Hand",$AH372="--- Empty ---"),1000,IF($AG372="1H",SUM($AK372,MAX(Optimization!$I$5:$K$5)),$AK372)))</f>
        <v>14.738899999999999</v>
      </c>
      <c r="AM372" s="140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Stormpike Sage's Cloak</v>
      </c>
      <c r="AI373" s="53">
        <f ca="1">IF($AF373="","",OFFSET('All Equipment'!$D$1,ROW()-1,0))</f>
        <v>3</v>
      </c>
      <c r="AJ373" s="53">
        <f ca="1">IF($AE373="","",OFFSET('All Equipment'!$L$1,ROW()-1,0))</f>
        <v>0</v>
      </c>
      <c r="AK373" s="108">
        <f ca="1">IF($AE373="","",IF($AH373="--- Empty ---",0,OFFSET('All Equipment'!$O$1,ROW()-1,0)))</f>
        <v>14</v>
      </c>
      <c r="AL373" s="108">
        <f ca="1">IF($AE373="","",IF(AND($AE373="Off-Hand",$AH373="--- Empty ---"),1000,IF($AG373="1H",SUM($AK373,MAX(Optimization!$I$5:$K$5)),$AK373)))</f>
        <v>14</v>
      </c>
      <c r="AM373" s="140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Supreme Cape of Arcane Wrath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21</v>
      </c>
      <c r="AL374" s="108">
        <f ca="1">IF($AE374="","",IF(AND($AE374="Off-Hand",$AH374="--- Empty ---"),1000,IF($AG374="1H",SUM($AK374,MAX(Optimization!$I$5:$K$5)),$AK374)))</f>
        <v>21</v>
      </c>
      <c r="AM374" s="140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Supreme Cape of Nature's Wrath</v>
      </c>
      <c r="AI375" s="53">
        <f ca="1">IF($AF375="","",OFFSET('All Equipment'!$D$1,ROW()-1,0))</f>
        <v>1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21</v>
      </c>
      <c r="AL375" s="108">
        <f ca="1">IF($AE375="","",IF(AND($AE375="Off-Hand",$AH375="--- Empty ---"),1000,IF($AG375="1H",SUM($AK375,MAX(Optimization!$I$5:$K$5)),$AK375)))</f>
        <v>21</v>
      </c>
      <c r="AM375" s="140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No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Swashbuckler's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17</v>
      </c>
      <c r="AL376" s="108">
        <f ca="1">IF($AE376="","",IF(AND($AE376="Off-Hand",$AH376="--- Empty ---"),1000,IF($AG376="1H",SUM($AK376,MAX(Optimization!$I$5:$K$5)),$AK376)))</f>
        <v>17</v>
      </c>
      <c r="AM376" s="140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Swashbuckler's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17</v>
      </c>
      <c r="AL377" s="108">
        <f ca="1">IF($AE377="","",IF(AND($AE377="Off-Hand",$AH377="--- Empty ---"),1000,IF($AG377="1H",SUM($AK377,MAX(Optimization!$I$5:$K$5)),$AK377)))</f>
        <v>17</v>
      </c>
      <c r="AM377" s="140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Yes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Triumphant Cloak of Nature's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21</v>
      </c>
      <c r="AL378" s="108">
        <f ca="1">IF($AE378="","",IF(AND($AE378="Off-Hand",$AH378="--- Empty ---"),1000,IF($AG378="1H",SUM($AK378,MAX(Optimization!$I$5:$K$5)),$AK378)))</f>
        <v>21</v>
      </c>
      <c r="AM378" s="140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No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Veil of Eclipse</v>
      </c>
      <c r="AI379" s="53">
        <f ca="1">IF($AF379="","",OFFSET('All Equipment'!$D$1,ROW()-1,0))</f>
        <v>6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29.847249999999999</v>
      </c>
      <c r="AL379" s="108">
        <f ca="1">IF($AE379="","",IF(AND($AE379="Off-Hand",$AH379="--- Empty ---"),1000,IF($AG379="1H",SUM($AK379,MAX(Optimization!$I$5:$K$5)),$AK379)))</f>
        <v>29.847249999999999</v>
      </c>
      <c r="AM379" s="140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No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Wanderer's Cloak of Arcane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19</v>
      </c>
      <c r="AL380" s="108">
        <f ca="1">IF($AE380="","",IF(AND($AE380="Off-Hand",$AH380="--- Empty ---"),1000,IF($AG380="1H",SUM($AK380,MAX(Optimization!$I$5:$K$5)),$AK380)))</f>
        <v>19</v>
      </c>
      <c r="AM380" s="140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Yes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Wanderer's Cloak of Nature's Wrath</v>
      </c>
      <c r="AI381" s="53">
        <f ca="1">IF($AF381="","",OFFSET('All Equipment'!$D$1,ROW()-1,0))</f>
        <v>1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19</v>
      </c>
      <c r="AL381" s="108">
        <f ca="1">IF($AE381="","",IF(AND($AE381="Off-Hand",$AH381="--- Empty ---"),1000,IF($AG381="1H",SUM($AK381,MAX(Optimization!$I$5:$K$5)),$AK381)))</f>
        <v>19</v>
      </c>
      <c r="AM381" s="140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/>
      </c>
      <c r="AF382" s="52" t="str">
        <f ca="1">OFFSET('All Equipment'!$B$1,ROW()-1,0)&amp;""</f>
        <v/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/>
      </c>
      <c r="AI382" s="53" t="str">
        <f ca="1">IF($AF382="","",OFFSET('All Equipment'!$D$1,ROW()-1,0))</f>
        <v/>
      </c>
      <c r="AJ382" s="53" t="str">
        <f ca="1">IF($AE382="","",OFFSET('All Equipment'!$L$1,ROW()-1,0))</f>
        <v/>
      </c>
      <c r="AK382" s="108" t="str">
        <f ca="1">IF($AE382="","",IF($AH382="--- Empty ---",0,OFFSET('All Equipment'!$O$1,ROW()-1,0)))</f>
        <v/>
      </c>
      <c r="AL382" s="108" t="str">
        <f ca="1">IF($AE382="","",IF(AND($AE382="Off-Hand",$AH382="--- Empty ---"),1000,IF($AG382="1H",SUM($AK382,MAX(Optimization!$I$5:$K$5)),$AK382)))</f>
        <v/>
      </c>
      <c r="AM382" s="140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/>
      </c>
      <c r="AN382" s="53" t="str">
        <f t="shared" ca="1" si="47"/>
        <v/>
      </c>
      <c r="AO382" s="53" t="str">
        <f t="shared" ca="1" si="52"/>
        <v/>
      </c>
      <c r="AQ382" s="52" t="str">
        <f t="shared" ca="1" si="48"/>
        <v/>
      </c>
      <c r="AR382" s="52" t="str">
        <f t="shared" ca="1" si="49"/>
        <v/>
      </c>
      <c r="AS382" s="53" t="str">
        <f t="shared" ca="1" si="53"/>
        <v/>
      </c>
      <c r="AT382" s="53" t="str">
        <f ca="1">IF(OR(AQ382="",AQ382="n/a"),AQ382,IF(AND($AR382&lt;&gt;"--- Empty ---",AR382=IF(AQ382="Finger1",Settings!$AB$4,Settings!$AB$6),ISERROR(MATCH(AR382,Settings!$AB$9:$AB$14,0))),"No","Yes"))</f>
        <v/>
      </c>
      <c r="AV382" s="52" t="str">
        <f t="shared" ca="1" si="50"/>
        <v/>
      </c>
      <c r="AW382" s="52" t="str">
        <f t="shared" ca="1" si="51"/>
        <v/>
      </c>
      <c r="AX382" s="53" t="str">
        <f t="shared" ca="1" si="54"/>
        <v/>
      </c>
      <c r="AY382" s="53" t="str">
        <f ca="1">IF(OR(AV382="",AV382="n/a"),AV382,IF(AND($AW382&lt;&gt;"--- Empty ---",AW382=IF(AV382="Finger2",Settings!$AB$3,Settings!$AB$5),ISERROR(MATCH(AW382,Settings!$AB$9:$AB$14,0))),"No","Yes"))</f>
        <v/>
      </c>
    </row>
    <row r="383" spans="31:51" x14ac:dyDescent="0.25">
      <c r="AE383" s="52" t="str">
        <f ca="1">OFFSET('All Equipment'!$A$1,ROW()-1,0)&amp;""</f>
        <v>Back Enchant</v>
      </c>
      <c r="AF383" s="52" t="str">
        <f ca="1">OFFSET('All Equipment'!$B$1,ROW()-1,0)&amp;""</f>
        <v/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--- Empty ---</v>
      </c>
      <c r="AI383" s="53" t="str">
        <f ca="1">IF($AF383="","",OFFSET('All Equipment'!$D$1,ROW()-1,0))</f>
        <v/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0</v>
      </c>
      <c r="AL383" s="108">
        <f ca="1">IF($AE383="","",IF(AND($AE383="Off-Hand",$AH383="--- Empty ---"),1000,IF($AG383="1H",SUM($AK383,MAX(Optimization!$I$5:$K$5)),$AK383)))</f>
        <v>0</v>
      </c>
      <c r="AM383" s="140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Yes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>Back Enchant</v>
      </c>
      <c r="AF384" s="52" t="str">
        <f ca="1">OFFSET('All Equipment'!$B$1,ROW()-1,0)&amp;""</f>
        <v>Enchant</v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>Enchant Cloak - Subtlety</v>
      </c>
      <c r="AI384" s="53">
        <f ca="1">IF($AF384="","",OFFSET('All Equipment'!$D$1,ROW()-1,0))</f>
        <v>5</v>
      </c>
      <c r="AJ384" s="53">
        <f ca="1">IF($AE384="","",OFFSET('All Equipment'!$L$1,ROW()-1,0))</f>
        <v>0</v>
      </c>
      <c r="AK384" s="108">
        <f ca="1">IF($AE384="","",IF($AH384="--- Empty ---",0,OFFSET('All Equipment'!$O$1,ROW()-1,0)))</f>
        <v>0</v>
      </c>
      <c r="AL384" s="108">
        <f ca="1">IF($AE384="","",IF(AND($AE384="Off-Hand",$AH384="--- Empty ---"),1000,IF($AG384="1H",SUM($AK384,MAX(Optimization!$I$5:$K$5)),$AK384)))</f>
        <v>0</v>
      </c>
      <c r="AM384" s="140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>No</v>
      </c>
      <c r="AN384" s="53" t="str">
        <f t="shared" ca="1" si="47"/>
        <v>Yes</v>
      </c>
      <c r="AO384" s="53">
        <f t="shared" ca="1" si="52"/>
        <v>384</v>
      </c>
      <c r="AQ384" s="52" t="str">
        <f t="shared" ca="1" si="48"/>
        <v>n/a</v>
      </c>
      <c r="AR384" s="52" t="str">
        <f t="shared" ca="1" si="49"/>
        <v>n/a</v>
      </c>
      <c r="AS384" s="53" t="str">
        <f t="shared" ca="1" si="53"/>
        <v>n/a</v>
      </c>
      <c r="AT384" s="53" t="str">
        <f ca="1">IF(OR(AQ384="",AQ384="n/a"),AQ384,IF(AND($AR384&lt;&gt;"--- Empty ---",AR384=IF(AQ384="Finger1",Settings!$AB$4,Settings!$AB$6),ISERROR(MATCH(AR384,Settings!$AB$9:$AB$14,0))),"No","Yes"))</f>
        <v>n/a</v>
      </c>
      <c r="AV384" s="52" t="str">
        <f t="shared" ca="1" si="50"/>
        <v>n/a</v>
      </c>
      <c r="AW384" s="52" t="str">
        <f t="shared" ca="1" si="51"/>
        <v>n/a</v>
      </c>
      <c r="AX384" s="53" t="str">
        <f t="shared" ca="1" si="54"/>
        <v>n/a</v>
      </c>
      <c r="AY384" s="53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2" t="str">
        <f ca="1">OFFSET('All Equipment'!$A$1,ROW()-1,0)&amp;""</f>
        <v/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/>
      </c>
      <c r="AI385" s="53" t="str">
        <f ca="1">IF($AF385="","",OFFSET('All Equipment'!$D$1,ROW()-1,0))</f>
        <v/>
      </c>
      <c r="AJ385" s="53" t="str">
        <f ca="1">IF($AE385="","",OFFSET('All Equipment'!$L$1,ROW()-1,0))</f>
        <v/>
      </c>
      <c r="AK385" s="108" t="str">
        <f ca="1">IF($AE385="","",IF($AH385="--- Empty ---",0,OFFSET('All Equipment'!$O$1,ROW()-1,0)))</f>
        <v/>
      </c>
      <c r="AL385" s="108" t="str">
        <f ca="1">IF($AE385="","",IF(AND($AE385="Off-Hand",$AH385="--- Empty ---"),1000,IF($AG385="1H",SUM($AK385,MAX(Optimization!$I$5:$K$5)),$AK385)))</f>
        <v/>
      </c>
      <c r="AM385" s="140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/>
      </c>
      <c r="AN385" s="53" t="str">
        <f t="shared" ca="1" si="47"/>
        <v/>
      </c>
      <c r="AO385" s="53" t="str">
        <f t="shared" ca="1" si="52"/>
        <v/>
      </c>
      <c r="AQ385" s="52" t="str">
        <f t="shared" ca="1" si="48"/>
        <v/>
      </c>
      <c r="AR385" s="52" t="str">
        <f t="shared" ca="1" si="49"/>
        <v/>
      </c>
      <c r="AS385" s="53" t="str">
        <f t="shared" ca="1" si="53"/>
        <v/>
      </c>
      <c r="AT385" s="53" t="str">
        <f ca="1">IF(OR(AQ385="",AQ385="n/a"),AQ385,IF(AND($AR385&lt;&gt;"--- Empty ---",AR385=IF(AQ385="Finger1",Settings!$AB$4,Settings!$AB$6),ISERROR(MATCH(AR385,Settings!$AB$9:$AB$14,0))),"No","Yes"))</f>
        <v/>
      </c>
      <c r="AV385" s="52" t="str">
        <f t="shared" ca="1" si="50"/>
        <v/>
      </c>
      <c r="AW385" s="52" t="str">
        <f t="shared" ca="1" si="51"/>
        <v/>
      </c>
      <c r="AX385" s="53" t="str">
        <f t="shared" ca="1" si="54"/>
        <v/>
      </c>
      <c r="AY385" s="53" t="str">
        <f ca="1">IF(OR(AV385="",AV385="n/a"),AV385,IF(AND($AW385&lt;&gt;"--- Empty ---",AW385=IF(AV385="Finger2",Settings!$AB$3,Settings!$AB$5),ISERROR(MATCH(AW385,Settings!$AB$9:$AB$14,0))),"No","Yes"))</f>
        <v/>
      </c>
    </row>
    <row r="386" spans="31:51" x14ac:dyDescent="0.25">
      <c r="AE386" s="52" t="str">
        <f ca="1">OFFSET('All Equipment'!$A$1,ROW()-1,0)&amp;""</f>
        <v>Wrists</v>
      </c>
      <c r="AF386" s="52" t="str">
        <f ca="1">OFFSET('All Equipment'!$B$1,ROW()-1,0)&amp;""</f>
        <v/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--- Empty ---</v>
      </c>
      <c r="AI386" s="53" t="str">
        <f ca="1">IF($AF386="","",OFFSET('All Equipment'!$D$1,ROW()-1,0))</f>
        <v/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40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Yes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>Wrists</v>
      </c>
      <c r="AF387" s="52" t="str">
        <f ca="1">OFFSET('All Equipment'!$B$1,ROW()-1,0)&amp;""</f>
        <v>Wrists</v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>Abyssal Cloth Wristbands of Sorcery</v>
      </c>
      <c r="AI387" s="53">
        <f ca="1">IF($AF387="","",OFFSET('All Equipment'!$D$1,ROW()-1,0))</f>
        <v>4</v>
      </c>
      <c r="AJ387" s="53">
        <f ca="1">IF($AE387="","",OFFSET('All Equipment'!$L$1,ROW()-1,0))</f>
        <v>0</v>
      </c>
      <c r="AK387" s="108">
        <f ca="1">IF($AE387="","",IF($AH387="--- Empty ---",0,OFFSET('All Equipment'!$O$1,ROW()-1,0)))</f>
        <v>16.031974999999999</v>
      </c>
      <c r="AL387" s="108">
        <f ca="1">IF($AE387="","",IF(AND($AE387="Off-Hand",$AH387="--- Empty ---"),1000,IF($AG387="1H",SUM($AK387,MAX(Optimization!$I$5:$K$5)),$AK387)))</f>
        <v>16.031974999999999</v>
      </c>
      <c r="AM387" s="140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>No</v>
      </c>
      <c r="AN387" s="53" t="str">
        <f t="shared" ca="1" si="56"/>
        <v>Yes</v>
      </c>
      <c r="AO387" s="53">
        <f t="shared" ref="AO387:AO450" ca="1" si="61">IF($AH387="","",ROW())</f>
        <v>387</v>
      </c>
      <c r="AQ387" s="52" t="str">
        <f t="shared" ca="1" si="57"/>
        <v>n/a</v>
      </c>
      <c r="AR387" s="52" t="str">
        <f t="shared" ca="1" si="58"/>
        <v>n/a</v>
      </c>
      <c r="AS387" s="53" t="str">
        <f t="shared" ref="AS387:AS450" ca="1" si="62">IF(OR(AQ387="",AQ387="n/a"),AQ387,$AM387)</f>
        <v>n/a</v>
      </c>
      <c r="AT387" s="53" t="str">
        <f ca="1">IF(OR(AQ387="",AQ387="n/a"),AQ387,IF(AND($AR387&lt;&gt;"--- Empty ---",AR387=IF(AQ387="Finger1",Settings!$AB$4,Settings!$AB$6),ISERROR(MATCH(AR387,Settings!$AB$9:$AB$14,0))),"No","Yes"))</f>
        <v>n/a</v>
      </c>
      <c r="AV387" s="52" t="str">
        <f t="shared" ca="1" si="59"/>
        <v>n/a</v>
      </c>
      <c r="AW387" s="52" t="str">
        <f t="shared" ca="1" si="60"/>
        <v>n/a</v>
      </c>
      <c r="AX387" s="53" t="str">
        <f t="shared" ref="AX387:AX450" ca="1" si="63">IF(OR(AV387="",AV387="n/a"),AV387,$AM387)</f>
        <v>n/a</v>
      </c>
      <c r="AY387" s="53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>Wrists</v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Abyssal Leather Bracers of Sorery</v>
      </c>
      <c r="AI388" s="53">
        <f ca="1">IF($AF388="","",OFFSET('All Equipment'!$D$1,ROW()-1,0))</f>
        <v>4</v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16.031974999999999</v>
      </c>
      <c r="AL388" s="108">
        <f ca="1">IF($AE388="","",IF(AND($AE388="Off-Hand",$AH388="--- Empty ---"),1000,IF($AG388="1H",SUM($AK388,MAX(Optimization!$I$5:$K$5)),$AK388)))</f>
        <v>16.031974999999999</v>
      </c>
      <c r="AM388" s="140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No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Adventurer's Bracers of Arcane Wrath</v>
      </c>
      <c r="AI389" s="53">
        <f ca="1">IF($AF389="","",OFFSET('All Equipment'!$D$1,ROW()-1,0))</f>
        <v>1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21</v>
      </c>
      <c r="AL389" s="108">
        <f ca="1">IF($AE389="","",IF(AND($AE389="Off-Hand",$AH389="--- Empty ---"),1000,IF($AG389="1H",SUM($AK389,MAX(Optimization!$I$5:$K$5)),$AK389)))</f>
        <v>21</v>
      </c>
      <c r="AM389" s="140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Yes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Adventurer's Bracers of Nature's Wrath</v>
      </c>
      <c r="AI390" s="53">
        <f ca="1">IF($AF390="","",OFFSET('All Equipment'!$D$1,ROW()-1,0))</f>
        <v>1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21</v>
      </c>
      <c r="AL390" s="108">
        <f ca="1">IF($AE390="","",IF(AND($AE390="Off-Hand",$AH390="--- Empty ---"),1000,IF($AG390="1H",SUM($AK390,MAX(Optimization!$I$5:$K$5)),$AK390)))</f>
        <v>21</v>
      </c>
      <c r="AM390" s="140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Arachnidian Bracelets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17</v>
      </c>
      <c r="AL391" s="108">
        <f ca="1">IF($AE391="","",IF(AND($AE391="Off-Hand",$AH391="--- Empty ---"),1000,IF($AG391="1H",SUM($AK391,MAX(Optimization!$I$5:$K$5)),$AK391)))</f>
        <v>17</v>
      </c>
      <c r="AM391" s="140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Black Bark Wristbands</v>
      </c>
      <c r="AI392" s="53">
        <f ca="1">IF($AF392="","",OFFSET('All Equipment'!$D$1,ROW()-1,0))</f>
        <v>4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25.738900000000001</v>
      </c>
      <c r="AL392" s="108">
        <f ca="1">IF($AE392="","",IF(AND($AE392="Off-Hand",$AH392="--- Empty ---"),1000,IF($AG392="1H",SUM($AK392,MAX(Optimization!$I$5:$K$5)),$AK392)))</f>
        <v>25.738900000000001</v>
      </c>
      <c r="AM392" s="140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Blacklight Bracer</v>
      </c>
      <c r="AI393" s="53">
        <f ca="1">IF($AF393="","",OFFSET('All Equipment'!$D$1,ROW()-1,0))</f>
        <v>3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13.484924999999999</v>
      </c>
      <c r="AL393" s="108">
        <f ca="1">IF($AE393="","",IF(AND($AE393="Off-Hand",$AH393="--- Empty ---"),1000,IF($AG393="1H",SUM($AK393,MAX(Optimization!$I$5:$K$5)),$AK393)))</f>
        <v>13.484924999999999</v>
      </c>
      <c r="AM393" s="140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No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Bonecaster's Bindings of Arcane Wrath</v>
      </c>
      <c r="AI394" s="53">
        <f ca="1">IF($AF394="","",OFFSET('All Equipment'!$D$1,ROW()-1,0))</f>
        <v>1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19</v>
      </c>
      <c r="AL394" s="108">
        <f ca="1">IF($AE394="","",IF(AND($AE394="Off-Hand",$AH394="--- Empty ---"),1000,IF($AG394="1H",SUM($AK394,MAX(Optimization!$I$5:$K$5)),$AK394)))</f>
        <v>19</v>
      </c>
      <c r="AM394" s="140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Yes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Bracers of Arcane Accuracy</v>
      </c>
      <c r="AI395" s="53">
        <f ca="1">IF($AF395="","",OFFSET('All Equipment'!$D$1,ROW()-1,0))</f>
        <v>3</v>
      </c>
      <c r="AJ395" s="53">
        <f ca="1">IF($AE395="","",OFFSET('All Equipment'!$L$1,ROW()-1,0))</f>
        <v>1</v>
      </c>
      <c r="AK395" s="108">
        <f ca="1">IF($AE395="","",IF($AH395="--- Empty ---",0,OFFSET('All Equipment'!$O$1,ROW()-1,0)))</f>
        <v>40.280269826470587</v>
      </c>
      <c r="AL395" s="108">
        <f ca="1">IF($AE395="","",IF(AND($AE395="Off-Hand",$AH395="--- Empty ---"),1000,IF($AG395="1H",SUM($AK395,MAX(Optimization!$I$5:$K$5)),$AK395)))</f>
        <v>40.280269826470587</v>
      </c>
      <c r="AM395" s="140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No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>Set 3</v>
      </c>
      <c r="AH396" s="52" t="str">
        <f ca="1">IF($AE396="","",IF(OFFSET('All Equipment'!$A$1,ROW()-1,2)="","--- Empty ---",OFFSET('All Equipment'!$A$1,ROW()-1,2)))</f>
        <v>Bracers of Undead Cleansing</v>
      </c>
      <c r="AI396" s="53">
        <f ca="1">IF($AF396="","",OFFSET('All Equipment'!$D$1,ROW()-1,0))</f>
        <v>6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27.293074999999998</v>
      </c>
      <c r="AL396" s="108">
        <f ca="1">IF($AE396="","",IF(AND($AE396="Off-Hand",$AH396="--- Empty ---"),1000,IF($AG396="1H",SUM($AK396,MAX(Optimization!$I$5:$K$5)),$AK396)))</f>
        <v>27.293074999999998</v>
      </c>
      <c r="AM396" s="140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No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Burrower Bracers</v>
      </c>
      <c r="AI397" s="53">
        <f ca="1">IF($AF397="","",OFFSET('All Equipment'!$D$1,ROW()-1,0))</f>
        <v>5</v>
      </c>
      <c r="AJ397" s="53">
        <f ca="1">IF($AE397="","",OFFSET('All Equipment'!$L$1,ROW()-1,0))</f>
        <v>0</v>
      </c>
      <c r="AK397" s="108">
        <f ca="1">IF($AE397="","",IF($AH397="--- Empty ---",0,OFFSET('All Equipment'!$O$1,ROW()-1,0)))</f>
        <v>30.401425</v>
      </c>
      <c r="AL397" s="108">
        <f ca="1">IF($AE397="","",IF(AND($AE397="Off-Hand",$AH397="--- Empty ---"),1000,IF($AG397="1H",SUM($AK397,MAX(Optimization!$I$5:$K$5)),$AK397)))</f>
        <v>30.401425</v>
      </c>
      <c r="AM397" s="140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No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/>
      </c>
      <c r="AH398" s="52" t="str">
        <f ca="1">IF($AE398="","",IF(OFFSET('All Equipment'!$A$1,ROW()-1,2)="","--- Empty ---",OFFSET('All Equipment'!$A$1,ROW()-1,2)))</f>
        <v>Celestial Bindings of Arcane Wrath</v>
      </c>
      <c r="AI398" s="53">
        <f ca="1">IF($AF398="","",OFFSET('All Equipment'!$D$1,ROW()-1,0))</f>
        <v>1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20</v>
      </c>
      <c r="AL398" s="108">
        <f ca="1">IF($AE398="","",IF(AND($AE398="Off-Hand",$AH398="--- Empty ---"),1000,IF($AG398="1H",SUM($AK398,MAX(Optimization!$I$5:$K$5)),$AK398)))</f>
        <v>20</v>
      </c>
      <c r="AM398" s="140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Yes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Cenarion Bracers</v>
      </c>
      <c r="AI399" s="53">
        <f ca="1">IF($AF399="","",OFFSET('All Equipment'!$D$1,ROW()-1,0))</f>
        <v>1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8.5861499999999999</v>
      </c>
      <c r="AL399" s="108">
        <f ca="1">IF($AE399="","",IF(AND($AE399="Off-Hand",$AH399="--- Empty ---"),1000,IF($AG399="1H",SUM($AK399,MAX(Optimization!$I$5:$K$5)),$AK399)))</f>
        <v>8.5861499999999999</v>
      </c>
      <c r="AM399" s="140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Yes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Cinderhide Armsplints of Nature's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21</v>
      </c>
      <c r="AL400" s="108">
        <f ca="1">IF($AE400="","",IF(AND($AE400="Off-Hand",$AH400="--- Empty ---"),1000,IF($AG400="1H",SUM($AK400,MAX(Optimization!$I$5:$K$5)),$AK400)))</f>
        <v>21</v>
      </c>
      <c r="AM400" s="140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No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Councillor's Cuffs of Arcane Wrath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19</v>
      </c>
      <c r="AL401" s="108">
        <f ca="1">IF($AE401="","",IF(AND($AE401="Off-Hand",$AH401="--- Empty ---"),1000,IF($AG401="1H",SUM($AK401,MAX(Optimization!$I$5:$K$5)),$AK401)))</f>
        <v>19</v>
      </c>
      <c r="AM401" s="140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Dryad's Wrist Bindings</v>
      </c>
      <c r="AI402" s="53">
        <f ca="1">IF($AF402="","",OFFSET('All Equipment'!$D$1,ROW()-1,0))</f>
        <v>3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23.477799999999998</v>
      </c>
      <c r="AL402" s="108">
        <f ca="1">IF($AE402="","",IF(AND($AE402="Off-Hand",$AH402="--- Empty ---"),1000,IF($AG402="1H",SUM($AK402,MAX(Optimization!$I$5:$K$5)),$AK402)))</f>
        <v>23.477799999999998</v>
      </c>
      <c r="AM402" s="140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No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Duskwoven Bracers of Arcane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17</v>
      </c>
      <c r="AL403" s="108">
        <f ca="1">IF($AE403="","",IF(AND($AE403="Off-Hand",$AH403="--- Empty ---"),1000,IF($AG403="1H",SUM($AK403,MAX(Optimization!$I$5:$K$5)),$AK403)))</f>
        <v>17</v>
      </c>
      <c r="AM403" s="140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Yes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Elegant Bracers of Arcane Wrath</v>
      </c>
      <c r="AI404" s="53">
        <f ca="1">IF($AF404="","",OFFSET('All Equipment'!$D$1,ROW()-1,0))</f>
        <v>1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21</v>
      </c>
      <c r="AL404" s="108">
        <f ca="1">IF($AE404="","",IF(AND($AE404="Off-Hand",$AH404="--- Empty ---"),1000,IF($AG404="1H",SUM($AK404,MAX(Optimization!$I$5:$K$5)),$AK404)))</f>
        <v>21</v>
      </c>
      <c r="AM404" s="140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Yes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Eternal Bindings of Arcane Wrath</v>
      </c>
      <c r="AI405" s="53">
        <f ca="1">IF($AF405="","",OFFSET('All Equipment'!$D$1,ROW()-1,0))</f>
        <v>1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21</v>
      </c>
      <c r="AL405" s="108">
        <f ca="1">IF($AE405="","",IF(AND($AE405="Off-Hand",$AH405="--- Empty ---"),1000,IF($AG405="1H",SUM($AK405,MAX(Optimization!$I$5:$K$5)),$AK405)))</f>
        <v>21</v>
      </c>
      <c r="AM405" s="140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Feralheart Bracers</v>
      </c>
      <c r="AI406" s="53">
        <f ca="1">IF($AF406="","",OFFSET('All Equipment'!$D$1,ROW()-1,0))</f>
        <v>5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7.2166999999999994</v>
      </c>
      <c r="AL406" s="108">
        <f ca="1">IF($AE406="","",IF(AND($AE406="Off-Hand",$AH406="--- Empty ---"),1000,IF($AG406="1H",SUM($AK406,MAX(Optimization!$I$5:$K$5)),$AK406)))</f>
        <v>7.2166999999999994</v>
      </c>
      <c r="AM406" s="140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No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Flameweave Cuffs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40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Glacial Wrists</v>
      </c>
      <c r="AI408" s="53">
        <f ca="1">IF($AF408="","",OFFSET('All Equipment'!$D$1,ROW()-1,0))</f>
        <v>6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12</v>
      </c>
      <c r="AL408" s="108">
        <f ca="1">IF($AE408="","",IF(AND($AE408="Off-Hand",$AH408="--- Empty ---"),1000,IF($AG408="1H",SUM($AK408,MAX(Optimization!$I$5:$K$5)),$AK408)))</f>
        <v>12</v>
      </c>
      <c r="AM408" s="140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No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Grand Armguards of Arcane Wrath</v>
      </c>
      <c r="AI409" s="53">
        <f ca="1">IF($AF409="","",OFFSET('All Equipment'!$D$1,ROW()-1,0))</f>
        <v>1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20</v>
      </c>
      <c r="AL409" s="108">
        <f ca="1">IF($AE409="","",IF(AND($AE409="Off-Hand",$AH409="--- Empty ---"),1000,IF($AG409="1H",SUM($AK409,MAX(Optimization!$I$5:$K$5)),$AK409)))</f>
        <v>20</v>
      </c>
      <c r="AM409" s="140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Yes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Grand Armguards of Nature's Wrath</v>
      </c>
      <c r="AI410" s="53">
        <f ca="1">IF($AF410="","",OFFSET('All Equipment'!$D$1,ROW()-1,0))</f>
        <v>1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20</v>
      </c>
      <c r="AL410" s="108">
        <f ca="1">IF($AE410="","",IF(AND($AE410="Off-Hand",$AH410="--- Empty ---"),1000,IF($AG410="1H",SUM($AK410,MAX(Optimization!$I$5:$K$5)),$AK410)))</f>
        <v>20</v>
      </c>
      <c r="AM410" s="140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No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High Councillor's Bracers of Arcane Wrath</v>
      </c>
      <c r="AI411" s="53">
        <f ca="1">IF($AF411="","",OFFSET('All Equipment'!$D$1,ROW()-1,0))</f>
        <v>1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21</v>
      </c>
      <c r="AL411" s="108">
        <f ca="1">IF($AE411="","",IF(AND($AE411="Off-Hand",$AH411="--- Empty ---"),1000,IF($AG411="1H",SUM($AK411,MAX(Optimization!$I$5:$K$5)),$AK411)))</f>
        <v>21</v>
      </c>
      <c r="AM411" s="140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Yes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Jadefire Bracelets of Arcane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17</v>
      </c>
      <c r="AL412" s="108">
        <f ca="1">IF($AE412="","",IF(AND($AE412="Off-Hand",$AH412="--- Empty ---"),1000,IF($AG412="1H",SUM($AK412,MAX(Optimization!$I$5:$K$5)),$AK412)))</f>
        <v>17</v>
      </c>
      <c r="AM412" s="140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Yes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Jadefire Bracelets of Nature's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17</v>
      </c>
      <c r="AL413" s="108">
        <f ca="1">IF($AE413="","",IF(AND($AE413="Off-Hand",$AH413="--- Empty ---"),1000,IF($AG413="1H",SUM($AK413,MAX(Optimization!$I$5:$K$5)),$AK413)))</f>
        <v>17</v>
      </c>
      <c r="AM413" s="140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No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Magiskull Cuffs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3.1403249999999994</v>
      </c>
      <c r="AL414" s="108">
        <f ca="1">IF($AE414="","",IF(AND($AE414="Off-Hand",$AH414="--- Empty ---"),1000,IF($AG414="1H",SUM($AK414,MAX(Optimization!$I$5:$K$5)),$AK414)))</f>
        <v>3.1403249999999994</v>
      </c>
      <c r="AM414" s="140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Master's Bracers of Arcane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21</v>
      </c>
      <c r="AL415" s="108">
        <f ca="1">IF($AE415="","",IF(AND($AE415="Off-Hand",$AH415="--- Empty ---"),1000,IF($AG415="1H",SUM($AK415,MAX(Optimization!$I$5:$K$5)),$AK415)))</f>
        <v>21</v>
      </c>
      <c r="AM415" s="140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Yes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Mighty Armsplints of Arcane Wrath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21</v>
      </c>
      <c r="AL416" s="108">
        <f ca="1">IF($AE416="","",IF(AND($AE416="Off-Hand",$AH416="--- Empty ---"),1000,IF($AG416="1H",SUM($AK416,MAX(Optimization!$I$5:$K$5)),$AK416)))</f>
        <v>21</v>
      </c>
      <c r="AM416" s="140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Yes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Mighty Armsplints of Nature's Wrath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21</v>
      </c>
      <c r="AL417" s="108">
        <f ca="1">IF($AE417="","",IF(AND($AE417="Off-Hand",$AH417="--- Empty ---"),1000,IF($AG417="1H",SUM($AK417,MAX(Optimization!$I$5:$K$5)),$AK417)))</f>
        <v>21</v>
      </c>
      <c r="AM417" s="140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No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Mystical Bracers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19</v>
      </c>
      <c r="AL418" s="108">
        <f ca="1">IF($AE418="","",IF(AND($AE418="Off-Hand",$AH418="--- Empty ---"),1000,IF($AG418="1H",SUM($AK418,MAX(Optimization!$I$5:$K$5)),$AK418)))</f>
        <v>19</v>
      </c>
      <c r="AM418" s="140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Nightshade Armguards of Arcane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40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Yes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Nightshade Armguards of Nature's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21</v>
      </c>
      <c r="AL420" s="108">
        <f ca="1">IF($AE420="","",IF(AND($AE420="Off-Hand",$AH420="--- Empty ---"),1000,IF($AG420="1H",SUM($AK420,MAX(Optimization!$I$5:$K$5)),$AK420)))</f>
        <v>21</v>
      </c>
      <c r="AM420" s="140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No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Orphic Bracers</v>
      </c>
      <c r="AI421" s="53">
        <f ca="1">IF($AF421="","",OFFSET('All Equipment'!$D$1,ROW()-1,0))</f>
        <v>2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12.293075</v>
      </c>
      <c r="AL421" s="108">
        <f ca="1">IF($AE421="","",IF(AND($AE421="Off-Hand",$AH421="--- Empty ---"),1000,IF($AG421="1H",SUM($AK421,MAX(Optimization!$I$5:$K$5)),$AK421)))</f>
        <v>12.293075</v>
      </c>
      <c r="AM421" s="140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No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Peerless Bracers of Arcane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20</v>
      </c>
      <c r="AL422" s="108">
        <f ca="1">IF($AE422="","",IF(AND($AE422="Off-Hand",$AH422="--- Empty ---"),1000,IF($AG422="1H",SUM($AK422,MAX(Optimization!$I$5:$K$5)),$AK422)))</f>
        <v>20</v>
      </c>
      <c r="AM422" s="140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Yes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Peerless Bracers of Nature's Wrath</v>
      </c>
      <c r="AI423" s="53">
        <f ca="1">IF($AF423="","",OFFSET('All Equipment'!$D$1,ROW()-1,0))</f>
        <v>1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20</v>
      </c>
      <c r="AL423" s="108">
        <f ca="1">IF($AE423="","",IF(AND($AE423="Off-Hand",$AH423="--- Empty ---"),1000,IF($AG423="1H",SUM($AK423,MAX(Optimization!$I$5:$K$5)),$AK423)))</f>
        <v>20</v>
      </c>
      <c r="AM423" s="140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No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Praetorian Wristbands of Arcane Wrath</v>
      </c>
      <c r="AI424" s="53">
        <f ca="1">IF($AF424="","",OFFSET('All Equipment'!$D$1,ROW()-1,0))</f>
        <v>1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17</v>
      </c>
      <c r="AL424" s="108">
        <f ca="1">IF($AE424="","",IF(AND($AE424="Off-Hand",$AH424="--- Empty ---"),1000,IF($AG424="1H",SUM($AK424,MAX(Optimization!$I$5:$K$5)),$AK424)))</f>
        <v>17</v>
      </c>
      <c r="AM424" s="140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Praetorian Wristbands of Nature's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18</v>
      </c>
      <c r="AL425" s="108">
        <f ca="1">IF($AE425="","",IF(AND($AE425="Off-Hand",$AH425="--- Empty ---"),1000,IF($AG425="1H",SUM($AK425,MAX(Optimization!$I$5:$K$5)),$AK425)))</f>
        <v>18</v>
      </c>
      <c r="AM425" s="140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No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Replsendent Bracelets of Arcane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20</v>
      </c>
      <c r="AL426" s="108">
        <f ca="1">IF($AE426="","",IF(AND($AE426="Off-Hand",$AH426="--- Empty ---"),1000,IF($AG426="1H",SUM($AK426,MAX(Optimization!$I$5:$K$5)),$AK426)))</f>
        <v>20</v>
      </c>
      <c r="AM426" s="140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Yes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Rockfury Bracers</v>
      </c>
      <c r="AI427" s="53">
        <f ca="1">IF($AF427="","",OFFSET('All Equipment'!$D$1,ROW()-1,0))</f>
        <v>5</v>
      </c>
      <c r="AJ427" s="53">
        <f ca="1">IF($AE427="","",OFFSET('All Equipment'!$L$1,ROW()-1,0))</f>
        <v>1</v>
      </c>
      <c r="AK427" s="108">
        <f ca="1">IF($AE427="","",IF($AH427="--- Empty ---",0,OFFSET('All Equipment'!$O$1,ROW()-1,0)))</f>
        <v>44.063569826470591</v>
      </c>
      <c r="AL427" s="108">
        <f ca="1">IF($AE427="","",IF(AND($AE427="Off-Hand",$AH427="--- Empty ---"),1000,IF($AG427="1H",SUM($AK427,MAX(Optimization!$I$5:$K$5)),$AK427)))</f>
        <v>44.063569826470591</v>
      </c>
      <c r="AM427" s="140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No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Shackles of the Unscarred</v>
      </c>
      <c r="AI428" s="53">
        <f ca="1">IF($AF428="","",OFFSET('All Equipment'!$D$1,ROW()-1,0))</f>
        <v>5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23.216699999999999</v>
      </c>
      <c r="AL428" s="108">
        <f ca="1">IF($AE428="","",IF(AND($AE428="Off-Hand",$AH428="--- Empty ---"),1000,IF($AG428="1H",SUM($AK428,MAX(Optimization!$I$5:$K$5)),$AK428)))</f>
        <v>23.216699999999999</v>
      </c>
      <c r="AM428" s="140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No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Stormrage Bracers</v>
      </c>
      <c r="AI429" s="53">
        <f ca="1">IF($AF429="","",OFFSET('All Equipment'!$D$1,ROW()-1,0))</f>
        <v>3</v>
      </c>
      <c r="AJ429" s="53">
        <f ca="1">IF($AE429="","",OFFSET('All Equipment'!$L$1,ROW()-1,0))</f>
        <v>0</v>
      </c>
      <c r="AK429" s="108">
        <f ca="1">IF($AE429="","",IF($AH429="--- Empty ---",0,OFFSET('All Equipment'!$O$1,ROW()-1,0)))</f>
        <v>2.7708749999999998</v>
      </c>
      <c r="AL429" s="108">
        <f ca="1">IF($AE429="","",IF(AND($AE429="Off-Hand",$AH429="--- Empty ---"),1000,IF($AG429="1H",SUM($AK429,MAX(Optimization!$I$5:$K$5)),$AK429)))</f>
        <v>2.7708749999999998</v>
      </c>
      <c r="AM429" s="140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No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Sublime Wristguards</v>
      </c>
      <c r="AI430" s="53">
        <f ca="1">IF($AF430="","",OFFSET('All Equipment'!$D$1,ROW()-1,0))</f>
        <v>2</v>
      </c>
      <c r="AJ430" s="53">
        <f ca="1">IF($AE430="","",OFFSET('All Equipment'!$L$1,ROW()-1,0))</f>
        <v>0</v>
      </c>
      <c r="AK430" s="108">
        <f ca="1">IF($AE430="","",IF($AH430="--- Empty ---",0,OFFSET('All Equipment'!$O$1,ROW()-1,0)))</f>
        <v>13.847249999999999</v>
      </c>
      <c r="AL430" s="108">
        <f ca="1">IF($AE430="","",IF(AND($AE430="Off-Hand",$AH430="--- Empty ---"),1000,IF($AG430="1H",SUM($AK430,MAX(Optimization!$I$5:$K$5)),$AK430)))</f>
        <v>13.847249999999999</v>
      </c>
      <c r="AM430" s="140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Supreme Bracers of Arcane Wrath</v>
      </c>
      <c r="AI431" s="53">
        <f ca="1">IF($AF431="","",OFFSET('All Equipment'!$D$1,ROW()-1,0))</f>
        <v>1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21</v>
      </c>
      <c r="AL431" s="108">
        <f ca="1">IF($AE431="","",IF(AND($AE431="Off-Hand",$AH431="--- Empty ---"),1000,IF($AG431="1H",SUM($AK431,MAX(Optimization!$I$5:$K$5)),$AK431)))</f>
        <v>21</v>
      </c>
      <c r="AM431" s="140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Yes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Supreme Bracers of Nature's Wrath</v>
      </c>
      <c r="AI432" s="53">
        <f ca="1">IF($AF432="","",OFFSET('All Equipment'!$D$1,ROW()-1,0))</f>
        <v>1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21</v>
      </c>
      <c r="AL432" s="108">
        <f ca="1">IF($AE432="","",IF(AND($AE432="Off-Hand",$AH432="--- Empty ---"),1000,IF($AG432="1H",SUM($AK432,MAX(Optimization!$I$5:$K$5)),$AK432)))</f>
        <v>21</v>
      </c>
      <c r="AM432" s="140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No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Swashbuckler's Bracers of Arcane Wrath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19</v>
      </c>
      <c r="AL433" s="108">
        <f ca="1">IF($AE433="","",IF(AND($AE433="Off-Hand",$AH433="--- Empty ---"),1000,IF($AG433="1H",SUM($AK433,MAX(Optimization!$I$5:$K$5)),$AK433)))</f>
        <v>19</v>
      </c>
      <c r="AM433" s="140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Swashbuckler's Bracers of Nature's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19</v>
      </c>
      <c r="AL434" s="108">
        <f ca="1">IF($AE434="","",IF(AND($AE434="Off-Hand",$AH434="--- Empty ---"),1000,IF($AG434="1H",SUM($AK434,MAX(Optimization!$I$5:$K$5)),$AK434)))</f>
        <v>19</v>
      </c>
      <c r="AM434" s="140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No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Tearfall Bracers of Arcane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21</v>
      </c>
      <c r="AL435" s="108">
        <f ca="1">IF($AE435="","",IF(AND($AE435="Off-Hand",$AH435="--- Empty ---"),1000,IF($AG435="1H",SUM($AK435,MAX(Optimization!$I$5:$K$5)),$AK435)))</f>
        <v>21</v>
      </c>
      <c r="AM435" s="140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Yes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The Soul Harvester's Bindings</v>
      </c>
      <c r="AI436" s="53">
        <f ca="1">IF($AF436="","",OFFSET('All Equipment'!$D$1,ROW()-1,0))</f>
        <v>6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34.669649999999997</v>
      </c>
      <c r="AL436" s="108">
        <f ca="1">IF($AE436="","",IF(AND($AE436="Off-Hand",$AH436="--- Empty ---"),1000,IF($AG436="1H",SUM($AK436,MAX(Optimization!$I$5:$K$5)),$AK436)))</f>
        <v>34.669649999999997</v>
      </c>
      <c r="AM436" s="140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No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Wanderer's Bracers of Arcane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19</v>
      </c>
      <c r="AL437" s="108">
        <f ca="1">IF($AE437="","",IF(AND($AE437="Off-Hand",$AH437="--- Empty ---"),1000,IF($AG437="1H",SUM($AK437,MAX(Optimization!$I$5:$K$5)),$AK437)))</f>
        <v>19</v>
      </c>
      <c r="AM437" s="140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Yes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Wanderer's Bracers of Nature's Wrath</v>
      </c>
      <c r="AI438" s="53">
        <f ca="1">IF($AF438="","",OFFSET('All Equipment'!$D$1,ROW()-1,0))</f>
        <v>1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19</v>
      </c>
      <c r="AL438" s="108">
        <f ca="1">IF($AE438="","",IF(AND($AE438="Off-Hand",$AH438="--- Empty ---"),1000,IF($AG438="1H",SUM($AK438,MAX(Optimization!$I$5:$K$5)),$AK438)))</f>
        <v>19</v>
      </c>
      <c r="AM438" s="140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No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/>
      </c>
      <c r="AF439" s="52" t="str">
        <f ca="1">OFFSET('All Equipment'!$B$1,ROW()-1,0)&amp;""</f>
        <v/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/>
      </c>
      <c r="AI439" s="53" t="str">
        <f ca="1">IF($AF439="","",OFFSET('All Equipment'!$D$1,ROW()-1,0))</f>
        <v/>
      </c>
      <c r="AJ439" s="53" t="str">
        <f ca="1">IF($AE439="","",OFFSET('All Equipment'!$L$1,ROW()-1,0))</f>
        <v/>
      </c>
      <c r="AK439" s="108" t="str">
        <f ca="1">IF($AE439="","",IF($AH439="--- Empty ---",0,OFFSET('All Equipment'!$O$1,ROW()-1,0)))</f>
        <v/>
      </c>
      <c r="AL439" s="108" t="str">
        <f ca="1">IF($AE439="","",IF(AND($AE439="Off-Hand",$AH439="--- Empty ---"),1000,IF($AG439="1H",SUM($AK439,MAX(Optimization!$I$5:$K$5)),$AK439)))</f>
        <v/>
      </c>
      <c r="AM439" s="140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/>
      </c>
      <c r="AN439" s="53" t="str">
        <f t="shared" ca="1" si="56"/>
        <v/>
      </c>
      <c r="AO439" s="53" t="str">
        <f t="shared" ca="1" si="61"/>
        <v/>
      </c>
      <c r="AQ439" s="52" t="str">
        <f t="shared" ca="1" si="57"/>
        <v/>
      </c>
      <c r="AR439" s="52" t="str">
        <f t="shared" ca="1" si="58"/>
        <v/>
      </c>
      <c r="AS439" s="53" t="str">
        <f t="shared" ca="1" si="62"/>
        <v/>
      </c>
      <c r="AT439" s="53" t="str">
        <f ca="1">IF(OR(AQ439="",AQ439="n/a"),AQ439,IF(AND($AR439&lt;&gt;"--- Empty ---",AR439=IF(AQ439="Finger1",Settings!$AB$4,Settings!$AB$6),ISERROR(MATCH(AR439,Settings!$AB$9:$AB$14,0))),"No","Yes"))</f>
        <v/>
      </c>
      <c r="AV439" s="52" t="str">
        <f t="shared" ca="1" si="59"/>
        <v/>
      </c>
      <c r="AW439" s="52" t="str">
        <f t="shared" ca="1" si="60"/>
        <v/>
      </c>
      <c r="AX439" s="53" t="str">
        <f t="shared" ca="1" si="63"/>
        <v/>
      </c>
      <c r="AY439" s="53" t="str">
        <f ca="1">IF(OR(AV439="",AV439="n/a"),AV439,IF(AND($AW439&lt;&gt;"--- Empty ---",AW439=IF(AV439="Finger2",Settings!$AB$3,Settings!$AB$5),ISERROR(MATCH(AW439,Settings!$AB$9:$AB$14,0))),"No","Yes"))</f>
        <v/>
      </c>
    </row>
    <row r="440" spans="31:51" x14ac:dyDescent="0.25">
      <c r="AE440" s="52" t="str">
        <f ca="1">OFFSET('All Equipment'!$A$1,ROW()-1,0)&amp;""</f>
        <v>Wrist Enchant</v>
      </c>
      <c r="AF440" s="52" t="str">
        <f ca="1">OFFSET('All Equipment'!$B$1,ROW()-1,0)&amp;""</f>
        <v/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--- Empty ---</v>
      </c>
      <c r="AI440" s="53" t="str">
        <f ca="1">IF($AF440="","",OFFSET('All Equipment'!$D$1,ROW()-1,0))</f>
        <v/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0</v>
      </c>
      <c r="AL440" s="108">
        <f ca="1">IF($AE440="","",IF(AND($AE440="Off-Hand",$AH440="--- Empty ---"),1000,IF($AG440="1H",SUM($AK440,MAX(Optimization!$I$5:$K$5)),$AK440)))</f>
        <v>0</v>
      </c>
      <c r="AM440" s="140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Yes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>Wrist Enchant</v>
      </c>
      <c r="AF441" s="52" t="str">
        <f ca="1">OFFSET('All Equipment'!$B$1,ROW()-1,0)&amp;""</f>
        <v>Enchant</v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>Enchant Bracer - Greater Intellect</v>
      </c>
      <c r="AI441" s="53">
        <f ca="1">IF($AF441="","",OFFSET('All Equipment'!$D$1,ROW()-1,0))</f>
        <v>1</v>
      </c>
      <c r="AJ441" s="53">
        <f ca="1">IF($AE441="","",OFFSET('All Equipment'!$L$1,ROW()-1,0))</f>
        <v>0</v>
      </c>
      <c r="AK441" s="108">
        <f ca="1">IF($AE441="","",IF($AH441="--- Empty ---",0,OFFSET('All Equipment'!$O$1,ROW()-1,0)))</f>
        <v>1.2930749999999998</v>
      </c>
      <c r="AL441" s="108">
        <f ca="1">IF($AE441="","",IF(AND($AE441="Off-Hand",$AH441="--- Empty ---"),1000,IF($AG441="1H",SUM($AK441,MAX(Optimization!$I$5:$K$5)),$AK441)))</f>
        <v>1.2930749999999998</v>
      </c>
      <c r="AM441" s="140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>Yes</v>
      </c>
      <c r="AN441" s="53" t="str">
        <f t="shared" ca="1" si="56"/>
        <v>Yes</v>
      </c>
      <c r="AO441" s="53">
        <f t="shared" ca="1" si="61"/>
        <v>441</v>
      </c>
      <c r="AQ441" s="52" t="str">
        <f t="shared" ca="1" si="57"/>
        <v>n/a</v>
      </c>
      <c r="AR441" s="52" t="str">
        <f t="shared" ca="1" si="58"/>
        <v>n/a</v>
      </c>
      <c r="AS441" s="53" t="str">
        <f t="shared" ca="1" si="62"/>
        <v>n/a</v>
      </c>
      <c r="AT441" s="53" t="str">
        <f ca="1">IF(OR(AQ441="",AQ441="n/a"),AQ441,IF(AND($AR441&lt;&gt;"--- Empty ---",AR441=IF(AQ441="Finger1",Settings!$AB$4,Settings!$AB$6),ISERROR(MATCH(AR441,Settings!$AB$9:$AB$14,0))),"No","Yes"))</f>
        <v>n/a</v>
      </c>
      <c r="AV441" s="52" t="str">
        <f t="shared" ca="1" si="59"/>
        <v>n/a</v>
      </c>
      <c r="AW441" s="52" t="str">
        <f t="shared" ca="1" si="60"/>
        <v>n/a</v>
      </c>
      <c r="AX441" s="53" t="str">
        <f t="shared" ca="1" si="63"/>
        <v>n/a</v>
      </c>
      <c r="AY441" s="53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2" t="str">
        <f ca="1">OFFSET('All Equipment'!$A$1,ROW()-1,0)&amp;""</f>
        <v>Wrist Enchant</v>
      </c>
      <c r="AF442" s="52" t="str">
        <f ca="1">OFFSET('All Equipment'!$B$1,ROW()-1,0)&amp;""</f>
        <v>Enchant</v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>Enchant Bracer - Intellect</v>
      </c>
      <c r="AI442" s="53">
        <f ca="1">IF($AF442="","",OFFSET('All Equipment'!$D$1,ROW()-1,0))</f>
        <v>1</v>
      </c>
      <c r="AJ442" s="53">
        <f ca="1">IF($AE442="","",OFFSET('All Equipment'!$L$1,ROW()-1,0))</f>
        <v>0</v>
      </c>
      <c r="AK442" s="108">
        <f ca="1">IF($AE442="","",IF($AH442="--- Empty ---",0,OFFSET('All Equipment'!$O$1,ROW()-1,0)))</f>
        <v>0.92362499999999992</v>
      </c>
      <c r="AL442" s="108">
        <f ca="1">IF($AE442="","",IF(AND($AE442="Off-Hand",$AH442="--- Empty ---"),1000,IF($AG442="1H",SUM($AK442,MAX(Optimization!$I$5:$K$5)),$AK442)))</f>
        <v>0.92362499999999992</v>
      </c>
      <c r="AM442" s="140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>Yes</v>
      </c>
      <c r="AN442" s="53" t="str">
        <f t="shared" ca="1" si="56"/>
        <v>Yes</v>
      </c>
      <c r="AO442" s="53">
        <f t="shared" ca="1" si="61"/>
        <v>442</v>
      </c>
      <c r="AQ442" s="52" t="str">
        <f t="shared" ca="1" si="57"/>
        <v>n/a</v>
      </c>
      <c r="AR442" s="52" t="str">
        <f t="shared" ca="1" si="58"/>
        <v>n/a</v>
      </c>
      <c r="AS442" s="53" t="str">
        <f t="shared" ca="1" si="62"/>
        <v>n/a</v>
      </c>
      <c r="AT442" s="53" t="str">
        <f ca="1">IF(OR(AQ442="",AQ442="n/a"),AQ442,IF(AND($AR442&lt;&gt;"--- Empty ---",AR442=IF(AQ442="Finger1",Settings!$AB$4,Settings!$AB$6),ISERROR(MATCH(AR442,Settings!$AB$9:$AB$14,0))),"No","Yes"))</f>
        <v>n/a</v>
      </c>
      <c r="AV442" s="52" t="str">
        <f t="shared" ca="1" si="59"/>
        <v>n/a</v>
      </c>
      <c r="AW442" s="52" t="str">
        <f t="shared" ca="1" si="60"/>
        <v>n/a</v>
      </c>
      <c r="AX442" s="53" t="str">
        <f t="shared" ca="1" si="63"/>
        <v>n/a</v>
      </c>
      <c r="AY442" s="53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>Enchant</v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Enchant Bracer - Lesser Intellect</v>
      </c>
      <c r="AI443" s="53">
        <f ca="1">IF($AF443="","",OFFSET('All Equipment'!$D$1,ROW()-1,0))</f>
        <v>1</v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0.55417499999999986</v>
      </c>
      <c r="AL443" s="108">
        <f ca="1">IF($AE443="","",IF(AND($AE443="Off-Hand",$AH443="--- Empty ---"),1000,IF($AG443="1H",SUM($AK443,MAX(Optimization!$I$5:$K$5)),$AK443)))</f>
        <v>0.55417499999999986</v>
      </c>
      <c r="AM443" s="140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Mana Regeneration</v>
      </c>
      <c r="AI444" s="53">
        <f ca="1">IF($AF444="","",OFFSET('All Equipment'!$D$1,ROW()-1,0))</f>
        <v>3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0</v>
      </c>
      <c r="AL444" s="108">
        <f ca="1">IF($AE444="","",IF(AND($AE444="Off-Hand",$AH444="--- Empty ---"),1000,IF($AG444="1H",SUM($AK444,MAX(Optimization!$I$5:$K$5)),$AK444)))</f>
        <v>0</v>
      </c>
      <c r="AM444" s="140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No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/>
      </c>
      <c r="AF445" s="52" t="str">
        <f ca="1">OFFSET('All Equipment'!$B$1,ROW()-1,0)&amp;""</f>
        <v/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/>
      </c>
      <c r="AI445" s="53" t="str">
        <f ca="1">IF($AF445="","",OFFSET('All Equipment'!$D$1,ROW()-1,0))</f>
        <v/>
      </c>
      <c r="AJ445" s="53" t="str">
        <f ca="1">IF($AE445="","",OFFSET('All Equipment'!$L$1,ROW()-1,0))</f>
        <v/>
      </c>
      <c r="AK445" s="108" t="str">
        <f ca="1">IF($AE445="","",IF($AH445="--- Empty ---",0,OFFSET('All Equipment'!$O$1,ROW()-1,0)))</f>
        <v/>
      </c>
      <c r="AL445" s="108" t="str">
        <f ca="1">IF($AE445="","",IF(AND($AE445="Off-Hand",$AH445="--- Empty ---"),1000,IF($AG445="1H",SUM($AK445,MAX(Optimization!$I$5:$K$5)),$AK445)))</f>
        <v/>
      </c>
      <c r="AM445" s="140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/>
      </c>
      <c r="AN445" s="53" t="str">
        <f t="shared" ca="1" si="56"/>
        <v/>
      </c>
      <c r="AO445" s="53" t="str">
        <f t="shared" ca="1" si="61"/>
        <v/>
      </c>
      <c r="AQ445" s="52" t="str">
        <f t="shared" ca="1" si="57"/>
        <v/>
      </c>
      <c r="AR445" s="52" t="str">
        <f t="shared" ca="1" si="58"/>
        <v/>
      </c>
      <c r="AS445" s="53" t="str">
        <f t="shared" ca="1" si="62"/>
        <v/>
      </c>
      <c r="AT445" s="53" t="str">
        <f ca="1">IF(OR(AQ445="",AQ445="n/a"),AQ445,IF(AND($AR445&lt;&gt;"--- Empty ---",AR445=IF(AQ445="Finger1",Settings!$AB$4,Settings!$AB$6),ISERROR(MATCH(AR445,Settings!$AB$9:$AB$14,0))),"No","Yes"))</f>
        <v/>
      </c>
      <c r="AV445" s="52" t="str">
        <f t="shared" ca="1" si="59"/>
        <v/>
      </c>
      <c r="AW445" s="52" t="str">
        <f t="shared" ca="1" si="60"/>
        <v/>
      </c>
      <c r="AX445" s="53" t="str">
        <f t="shared" ca="1" si="63"/>
        <v/>
      </c>
      <c r="AY445" s="53" t="str">
        <f ca="1">IF(OR(AV445="",AV445="n/a"),AV445,IF(AND($AW445&lt;&gt;"--- Empty ---",AW445=IF(AV445="Finger2",Settings!$AB$3,Settings!$AB$5),ISERROR(MATCH(AW445,Settings!$AB$9:$AB$14,0))),"No","Yes"))</f>
        <v/>
      </c>
    </row>
    <row r="446" spans="31:51" x14ac:dyDescent="0.25">
      <c r="AE446" s="52" t="str">
        <f ca="1">OFFSET('All Equipment'!$A$1,ROW()-1,0)&amp;""</f>
        <v>Hands</v>
      </c>
      <c r="AF446" s="52" t="str">
        <f ca="1">OFFSET('All Equipment'!$B$1,ROW()-1,0)&amp;""</f>
        <v/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--- Empty ---</v>
      </c>
      <c r="AI446" s="53" t="str">
        <f ca="1">IF($AF446="","",OFFSET('All Equipment'!$D$1,ROW()-1,0))</f>
        <v/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</v>
      </c>
      <c r="AL446" s="108">
        <f ca="1">IF($AE446="","",IF(AND($AE446="Off-Hand",$AH446="--- Empty ---"),1000,IF($AG446="1H",SUM($AK446,MAX(Optimization!$I$5:$K$5)),$AK446)))</f>
        <v>0</v>
      </c>
      <c r="AM446" s="140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>Hands</v>
      </c>
      <c r="AF447" s="52" t="str">
        <f ca="1">OFFSET('All Equipment'!$B$1,ROW()-1,0)&amp;""</f>
        <v>Hands</v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>Abyssal Cloth Handwraps of Sorcery</v>
      </c>
      <c r="AI447" s="53">
        <f ca="1">IF($AF447="","",OFFSET('All Equipment'!$D$1,ROW()-1,0))</f>
        <v>4</v>
      </c>
      <c r="AJ447" s="53">
        <f ca="1">IF($AE447="","",OFFSET('All Equipment'!$L$1,ROW()-1,0))</f>
        <v>0</v>
      </c>
      <c r="AK447" s="108">
        <f ca="1">IF($AE447="","",IF($AH447="--- Empty ---",0,OFFSET('All Equipment'!$O$1,ROW()-1,0)))</f>
        <v>13.847249999999999</v>
      </c>
      <c r="AL447" s="108">
        <f ca="1">IF($AE447="","",IF(AND($AE447="Off-Hand",$AH447="--- Empty ---"),1000,IF($AG447="1H",SUM($AK447,MAX(Optimization!$I$5:$K$5)),$AK447)))</f>
        <v>13.847249999999999</v>
      </c>
      <c r="AM447" s="140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>No</v>
      </c>
      <c r="AN447" s="53" t="str">
        <f t="shared" ca="1" si="56"/>
        <v>Yes</v>
      </c>
      <c r="AO447" s="53">
        <f t="shared" ca="1" si="61"/>
        <v>447</v>
      </c>
      <c r="AQ447" s="52" t="str">
        <f t="shared" ca="1" si="57"/>
        <v>n/a</v>
      </c>
      <c r="AR447" s="52" t="str">
        <f t="shared" ca="1" si="58"/>
        <v>n/a</v>
      </c>
      <c r="AS447" s="53" t="str">
        <f t="shared" ca="1" si="62"/>
        <v>n/a</v>
      </c>
      <c r="AT447" s="53" t="str">
        <f ca="1">IF(OR(AQ447="",AQ447="n/a"),AQ447,IF(AND($AR447&lt;&gt;"--- Empty ---",AR447=IF(AQ447="Finger1",Settings!$AB$4,Settings!$AB$6),ISERROR(MATCH(AR447,Settings!$AB$9:$AB$14,0))),"No","Yes"))</f>
        <v>n/a</v>
      </c>
      <c r="AV447" s="52" t="str">
        <f t="shared" ca="1" si="59"/>
        <v>n/a</v>
      </c>
      <c r="AW447" s="52" t="str">
        <f t="shared" ca="1" si="60"/>
        <v>n/a</v>
      </c>
      <c r="AX447" s="53" t="str">
        <f t="shared" ca="1" si="63"/>
        <v>n/a</v>
      </c>
      <c r="AY447" s="53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2" t="str">
        <f ca="1">OFFSET('All Equipment'!$A$1,ROW()-1,0)&amp;""</f>
        <v>Hands</v>
      </c>
      <c r="AF448" s="52" t="str">
        <f ca="1">OFFSET('All Equipment'!$B$1,ROW()-1,0)&amp;""</f>
        <v>Hands</v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>Abyssal Leather Gloves of Sorcery</v>
      </c>
      <c r="AI448" s="53">
        <f ca="1">IF($AF448="","",OFFSET('All Equipment'!$D$1,ROW()-1,0))</f>
        <v>4</v>
      </c>
      <c r="AJ448" s="53">
        <f ca="1">IF($AE448="","",OFFSET('All Equipment'!$L$1,ROW()-1,0))</f>
        <v>0</v>
      </c>
      <c r="AK448" s="108">
        <f ca="1">IF($AE448="","",IF($AH448="--- Empty ---",0,OFFSET('All Equipment'!$O$1,ROW()-1,0)))</f>
        <v>14.847249999999999</v>
      </c>
      <c r="AL448" s="108">
        <f ca="1">IF($AE448="","",IF(AND($AE448="Off-Hand",$AH448="--- Empty ---"),1000,IF($AG448="1H",SUM($AK448,MAX(Optimization!$I$5:$K$5)),$AK448)))</f>
        <v>14.847249999999999</v>
      </c>
      <c r="AM448" s="140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>No</v>
      </c>
      <c r="AN448" s="53" t="str">
        <f t="shared" ca="1" si="56"/>
        <v>Yes</v>
      </c>
      <c r="AO448" s="53">
        <f t="shared" ca="1" si="61"/>
        <v>448</v>
      </c>
      <c r="AQ448" s="52" t="str">
        <f t="shared" ca="1" si="57"/>
        <v>n/a</v>
      </c>
      <c r="AR448" s="52" t="str">
        <f t="shared" ca="1" si="58"/>
        <v>n/a</v>
      </c>
      <c r="AS448" s="53" t="str">
        <f t="shared" ca="1" si="62"/>
        <v>n/a</v>
      </c>
      <c r="AT448" s="53" t="str">
        <f ca="1">IF(OR(AQ448="",AQ448="n/a"),AQ448,IF(AND($AR448&lt;&gt;"--- Empty ---",AR448=IF(AQ448="Finger1",Settings!$AB$4,Settings!$AB$6),ISERROR(MATCH(AR448,Settings!$AB$9:$AB$14,0))),"No","Yes"))</f>
        <v>n/a</v>
      </c>
      <c r="AV448" s="52" t="str">
        <f t="shared" ca="1" si="59"/>
        <v>n/a</v>
      </c>
      <c r="AW448" s="52" t="str">
        <f t="shared" ca="1" si="60"/>
        <v>n/a</v>
      </c>
      <c r="AX448" s="53" t="str">
        <f t="shared" ca="1" si="63"/>
        <v>n/a</v>
      </c>
      <c r="AY448" s="53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>Hands</v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Adventurer's Gloves of Arcane Wrath</v>
      </c>
      <c r="AI449" s="53">
        <f ca="1">IF($AF449="","",OFFSET('All Equipment'!$D$1,ROW()-1,0))</f>
        <v>1</v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30</v>
      </c>
      <c r="AL449" s="108">
        <f ca="1">IF($AE449="","",IF(AND($AE449="Off-Hand",$AH449="--- Empty ---"),1000,IF($AG449="1H",SUM($AK449,MAX(Optimization!$I$5:$K$5)),$AK449)))</f>
        <v>30</v>
      </c>
      <c r="AM449" s="140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Yes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Bloodtinged Gloves</v>
      </c>
      <c r="AI450" s="53">
        <f ca="1">IF($AF450="","",OFFSET('All Equipment'!$D$1,ROW()-1,0))</f>
        <v>4</v>
      </c>
      <c r="AJ450" s="53">
        <f ca="1">IF($AE450="","",OFFSET('All Equipment'!$L$1,ROW()-1,0))</f>
        <v>1</v>
      </c>
      <c r="AK450" s="108">
        <f ca="1">IF($AE450="","",IF($AH450="--- Empty ---",0,OFFSET('All Equipment'!$O$1,ROW()-1,0)))</f>
        <v>37.910819826470586</v>
      </c>
      <c r="AL450" s="108">
        <f ca="1">IF($AE450="","",IF(AND($AE450="Off-Hand",$AH450="--- Empty ---"),1000,IF($AG450="1H",SUM($AK450,MAX(Optimization!$I$5:$K$5)),$AK450)))</f>
        <v>37.910819826470586</v>
      </c>
      <c r="AM450" s="140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Brightspark Gloves</v>
      </c>
      <c r="AI451" s="53">
        <f ca="1">IF($AF451="","",OFFSET('All Equipment'!$D$1,ROW()-1,0))</f>
        <v>2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13.854374999999999</v>
      </c>
      <c r="AL451" s="108">
        <f ca="1">IF($AE451="","",IF(AND($AE451="Off-Hand",$AH451="--- Empty ---"),1000,IF($AG451="1H",SUM($AK451,MAX(Optimization!$I$5:$K$5)),$AK451)))</f>
        <v>13.854374999999999</v>
      </c>
      <c r="AM451" s="140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No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Cenarion Gloves</v>
      </c>
      <c r="AI452" s="53">
        <f ca="1">IF($AF452="","",OFFSET('All Equipment'!$D$1,ROW()-1,0))</f>
        <v>1</v>
      </c>
      <c r="AJ452" s="53">
        <f ca="1">IF($AE452="","",OFFSET('All Equipment'!$L$1,ROW()-1,0))</f>
        <v>0</v>
      </c>
      <c r="AK452" s="108">
        <f ca="1">IF($AE452="","",IF($AH452="--- Empty ---",0,OFFSET('All Equipment'!$O$1,ROW()-1,0)))</f>
        <v>3.3250499999999996</v>
      </c>
      <c r="AL452" s="108">
        <f ca="1">IF($AE452="","",IF(AND($AE452="Off-Hand",$AH452="--- Empty ---"),1000,IF($AG452="1H",SUM($AK452,MAX(Optimization!$I$5:$K$5)),$AK452)))</f>
        <v>3.3250499999999996</v>
      </c>
      <c r="AM452" s="140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Yes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Dark Storm Gauntlets</v>
      </c>
      <c r="AI453" s="53">
        <f ca="1">IF($AF453="","",OFFSET('All Equipment'!$D$1,ROW()-1,0))</f>
        <v>5</v>
      </c>
      <c r="AJ453" s="53">
        <f ca="1">IF($AE453="","",OFFSET('All Equipment'!$L$1,ROW()-1,0))</f>
        <v>1</v>
      </c>
      <c r="AK453" s="108">
        <f ca="1">IF($AE453="","",IF($AH453="--- Empty ---",0,OFFSET('All Equipment'!$O$1,ROW()-1,0)))</f>
        <v>56.834444826470587</v>
      </c>
      <c r="AL453" s="108">
        <f ca="1">IF($AE453="","",IF(AND($AE453="Off-Hand",$AH453="--- Empty ---"),1000,IF($AG453="1H",SUM($AK453,MAX(Optimization!$I$5:$K$5)),$AK453)))</f>
        <v>56.834444826470587</v>
      </c>
      <c r="AM453" s="140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No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Earth Warder's Gloves</v>
      </c>
      <c r="AI454" s="53">
        <f ca="1">IF($AF454="","",OFFSET('All Equipment'!$D$1,ROW()-1,0))</f>
        <v>5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22</v>
      </c>
      <c r="AL454" s="108">
        <f ca="1">IF($AE454="","",IF(AND($AE454="Off-Hand",$AH454="--- Empty ---"),1000,IF($AG454="1H",SUM($AK454,MAX(Optimization!$I$5:$K$5)),$AK454)))</f>
        <v>22</v>
      </c>
      <c r="AM454" s="140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No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Feralheart Gloves</v>
      </c>
      <c r="AI455" s="53">
        <f ca="1">IF($AF455="","",OFFSET('All Equipment'!$D$1,ROW()-1,0))</f>
        <v>5</v>
      </c>
      <c r="AJ455" s="53">
        <f ca="1">IF($AE455="","",OFFSET('All Equipment'!$L$1,ROW()-1,0))</f>
        <v>0</v>
      </c>
      <c r="AK455" s="108">
        <f ca="1">IF($AE455="","",IF($AH455="--- Empty ---",0,OFFSET('All Equipment'!$O$1,ROW()-1,0)))</f>
        <v>13.216699999999999</v>
      </c>
      <c r="AL455" s="108">
        <f ca="1">IF($AE455="","",IF(AND($AE455="Off-Hand",$AH455="--- Empty ---"),1000,IF($AG455="1H",SUM($AK455,MAX(Optimization!$I$5:$K$5)),$AK455)))</f>
        <v>13.216699999999999</v>
      </c>
      <c r="AM455" s="140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No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Gauntlets of Southwind</v>
      </c>
      <c r="AI456" s="53">
        <f ca="1">IF($AF456="","",OFFSET('All Equipment'!$D$1,ROW()-1,0))</f>
        <v>5</v>
      </c>
      <c r="AJ456" s="53">
        <f ca="1">IF($AE456="","",OFFSET('All Equipment'!$L$1,ROW()-1,0))</f>
        <v>0</v>
      </c>
      <c r="AK456" s="108">
        <f ca="1">IF($AE456="","",IF($AH456="--- Empty ---",0,OFFSET('All Equipment'!$O$1,ROW()-1,0)))</f>
        <v>27.401425</v>
      </c>
      <c r="AL456" s="108">
        <f ca="1">IF($AE456="","",IF(AND($AE456="Off-Hand",$AH456="--- Empty ---"),1000,IF($AG456="1H",SUM($AK456,MAX(Optimization!$I$5:$K$5)),$AK456)))</f>
        <v>27.401425</v>
      </c>
      <c r="AM456" s="140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No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General's Dragonhide Gloves</v>
      </c>
      <c r="AI457" s="53">
        <f ca="1">IF($AF457="","",OFFSET('All Equipment'!$D$1,ROW()-1,0))</f>
        <v>2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12</v>
      </c>
      <c r="AL457" s="108">
        <f ca="1">IF($AE457="","",IF(AND($AE457="Off-Hand",$AH457="--- Empty ---"),1000,IF($AG457="1H",SUM($AK457,MAX(Optimization!$I$5:$K$5)),$AK457)))</f>
        <v>12</v>
      </c>
      <c r="AM457" s="140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No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Glacial Gloves</v>
      </c>
      <c r="AI458" s="53">
        <f ca="1">IF($AF458="","",OFFSET('All Equipment'!$D$1,ROW()-1,0))</f>
        <v>6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15</v>
      </c>
      <c r="AL458" s="108">
        <f ca="1">IF($AE458="","",IF(AND($AE458="Off-Hand",$AH458="--- Empty ---"),1000,IF($AG458="1H",SUM($AK458,MAX(Optimization!$I$5:$K$5)),$AK458)))</f>
        <v>15</v>
      </c>
      <c r="AM458" s="140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Gloves of Delusional Power</v>
      </c>
      <c r="AI459" s="53">
        <f ca="1">IF($AF459="","",OFFSET('All Equipment'!$D$1,ROW()-1,0))</f>
        <v>4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29.9556</v>
      </c>
      <c r="AL459" s="108">
        <f ca="1">IF($AE459="","",IF(AND($AE459="Off-Hand",$AH459="--- Empty ---"),1000,IF($AG459="1H",SUM($AK459,MAX(Optimization!$I$5:$K$5)),$AK459)))</f>
        <v>29.9556</v>
      </c>
      <c r="AM459" s="140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Gloves of Earthen Power</v>
      </c>
      <c r="AI460" s="53">
        <f ca="1">IF($AF460="","",OFFSET('All Equipment'!$D$1,ROW()-1,0))</f>
        <v>5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28.662524999999999</v>
      </c>
      <c r="AL460" s="108">
        <f ca="1">IF($AE460="","",IF(AND($AE460="Off-Hand",$AH460="--- Empty ---"),1000,IF($AG460="1H",SUM($AK460,MAX(Optimization!$I$5:$K$5)),$AK460)))</f>
        <v>28.662524999999999</v>
      </c>
      <c r="AM460" s="140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Gloves of Ebru</v>
      </c>
      <c r="AI461" s="53">
        <f ca="1">IF($AF461="","",OFFSET('All Equipment'!$D$1,ROW()-1,0))</f>
        <v>5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40.854374999999997</v>
      </c>
      <c r="AL461" s="108">
        <f ca="1">IF($AE461="","",IF(AND($AE461="Off-Hand",$AH461="--- Empty ---"),1000,IF($AG461="1H",SUM($AK461,MAX(Optimization!$I$5:$K$5)),$AK461)))</f>
        <v>40.854374999999997</v>
      </c>
      <c r="AM461" s="140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the Hypnotic Flame</v>
      </c>
      <c r="AI462" s="53">
        <f ca="1">IF($AF462="","",OFFSET('All Equipment'!$D$1,ROW()-1,0))</f>
        <v>2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12.509774999999999</v>
      </c>
      <c r="AL462" s="108">
        <f ca="1">IF($AE462="","",IF(AND($AE462="Off-Hand",$AH462="--- Empty ---"),1000,IF($AG462="1H",SUM($AK462,MAX(Optimization!$I$5:$K$5)),$AK462)))</f>
        <v>12.509774999999999</v>
      </c>
      <c r="AM462" s="140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No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>Set 3</v>
      </c>
      <c r="AH463" s="52" t="str">
        <f ca="1">IF($AE463="","",IF(OFFSET('All Equipment'!$A$1,ROW()-1,2)="","--- Empty ---",OFFSET('All Equipment'!$A$1,ROW()-1,2)))</f>
        <v>Gloves of Undead Cleansing</v>
      </c>
      <c r="AI463" s="53">
        <f ca="1">IF($AF463="","",OFFSET('All Equipment'!$D$1,ROW()-1,0))</f>
        <v>6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36.847250000000003</v>
      </c>
      <c r="AL463" s="108">
        <f ca="1">IF($AE463="","",IF(AND($AE463="Off-Hand",$AH463="--- Empty ---"),1000,IF($AG463="1H",SUM($AK463,MAX(Optimization!$I$5:$K$5)),$AK463)))</f>
        <v>36.847250000000003</v>
      </c>
      <c r="AM463" s="140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Gordok's Gloves</v>
      </c>
      <c r="AI464" s="53">
        <f ca="1">IF($AF464="","",OFFSET('All Equipment'!$D$1,ROW()-1,0))</f>
        <v>2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12.93075</v>
      </c>
      <c r="AL464" s="108">
        <f ca="1">IF($AE464="","",IF(AND($AE464="Off-Hand",$AH464="--- Empty ---"),1000,IF($AG464="1H",SUM($AK464,MAX(Optimization!$I$5:$K$5)),$AK464)))</f>
        <v>12.93075</v>
      </c>
      <c r="AM464" s="140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No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/>
      </c>
      <c r="AH465" s="52" t="str">
        <f ca="1">IF($AE465="","",IF(OFFSET('All Equipment'!$A$1,ROW()-1,2)="","--- Empty ---",OFFSET('All Equipment'!$A$1,ROW()-1,2)))</f>
        <v>Gordok's Handwraps</v>
      </c>
      <c r="AI465" s="53">
        <f ca="1">IF($AF465="","",OFFSET('All Equipment'!$D$1,ROW()-1,0))</f>
        <v>2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12.93075</v>
      </c>
      <c r="AL465" s="108">
        <f ca="1">IF($AE465="","",IF(AND($AE465="Off-Hand",$AH465="--- Empty ---"),1000,IF($AG465="1H",SUM($AK465,MAX(Optimization!$I$5:$K$5)),$AK465)))</f>
        <v>12.93075</v>
      </c>
      <c r="AM465" s="140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No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/>
      </c>
      <c r="AH466" s="52" t="str">
        <f ca="1">IF($AE466="","",IF(OFFSET('All Equipment'!$A$1,ROW()-1,2)="","--- Empty ---",OFFSET('All Equipment'!$A$1,ROW()-1,2)))</f>
        <v>Grand Gauntlets of Arcane Wrath</v>
      </c>
      <c r="AI466" s="53">
        <f ca="1">IF($AF466="","",OFFSET('All Equipment'!$D$1,ROW()-1,0))</f>
        <v>1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29</v>
      </c>
      <c r="AL466" s="108">
        <f ca="1">IF($AE466="","",IF(AND($AE466="Off-Hand",$AH466="--- Empty ---"),1000,IF($AG466="1H",SUM($AK466,MAX(Optimization!$I$5:$K$5)),$AK466)))</f>
        <v>29</v>
      </c>
      <c r="AM466" s="140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Yes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Hands of Power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27.108350000000002</v>
      </c>
      <c r="AL467" s="108">
        <f ca="1">IF($AE467="","",IF(AND($AE467="Off-Hand",$AH467="--- Empty ---"),1000,IF($AG467="1H",SUM($AK467,MAX(Optimization!$I$5:$K$5)),$AK467)))</f>
        <v>27.108350000000002</v>
      </c>
      <c r="AM467" s="140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Jadefire Gloves of Arcane Wrath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24</v>
      </c>
      <c r="AL468" s="108">
        <f ca="1">IF($AE468="","",IF(AND($AE468="Off-Hand",$AH468="--- Empty ---"),1000,IF($AG468="1H",SUM($AK468,MAX(Optimization!$I$5:$K$5)),$AK468)))</f>
        <v>24</v>
      </c>
      <c r="AM468" s="140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Mana Shaping Handwraps</v>
      </c>
      <c r="AI469" s="53">
        <f ca="1">IF($AF469="","",OFFSET('All Equipment'!$D$1,ROW()-1,0))</f>
        <v>5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18.031974999999999</v>
      </c>
      <c r="AL469" s="108">
        <f ca="1">IF($AE469="","",IF(AND($AE469="Off-Hand",$AH469="--- Empty ---"),1000,IF($AG469="1H",SUM($AK469,MAX(Optimization!$I$5:$K$5)),$AK469)))</f>
        <v>18.031974999999999</v>
      </c>
      <c r="AM469" s="140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No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Marshal's Dragonhide Gauntlets</v>
      </c>
      <c r="AI470" s="53">
        <f ca="1">IF($AF470="","",OFFSET('All Equipment'!$D$1,ROW()-1,0))</f>
        <v>2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12</v>
      </c>
      <c r="AL470" s="108">
        <f ca="1">IF($AE470="","",IF(AND($AE470="Off-Hand",$AH470="--- Empty ---"),1000,IF($AG470="1H",SUM($AK470,MAX(Optimization!$I$5:$K$5)),$AK470)))</f>
        <v>12</v>
      </c>
      <c r="AM470" s="140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No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Mighty Gauntlets of Arcane Wrath</v>
      </c>
      <c r="AI471" s="53">
        <f ca="1">IF($AF471="","",OFFSET('All Equipment'!$D$1,ROW()-1,0))</f>
        <v>1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30</v>
      </c>
      <c r="AL471" s="108">
        <f ca="1">IF($AE471="","",IF(AND($AE471="Off-Hand",$AH471="--- Empty ---"),1000,IF($AG471="1H",SUM($AK471,MAX(Optimization!$I$5:$K$5)),$AK471)))</f>
        <v>30</v>
      </c>
      <c r="AM471" s="140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Yes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Nightshade Gloves of Arcane Wrath</v>
      </c>
      <c r="AI472" s="53">
        <f ca="1">IF($AF472="","",OFFSET('All Equipment'!$D$1,ROW()-1,0))</f>
        <v>1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29</v>
      </c>
      <c r="AL472" s="108">
        <f ca="1">IF($AE472="","",IF(AND($AE472="Off-Hand",$AH472="--- Empty ---"),1000,IF($AG472="1H",SUM($AK472,MAX(Optimization!$I$5:$K$5)),$AK472)))</f>
        <v>29</v>
      </c>
      <c r="AM472" s="140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Yes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Peerless Gloves of Arcane Wrath</v>
      </c>
      <c r="AI473" s="53">
        <f ca="1">IF($AF473="","",OFFSET('All Equipment'!$D$1,ROW()-1,0))</f>
        <v>1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29</v>
      </c>
      <c r="AL473" s="108">
        <f ca="1">IF($AE473="","",IF(AND($AE473="Off-Hand",$AH473="--- Empty ---"),1000,IF($AG473="1H",SUM($AK473,MAX(Optimization!$I$5:$K$5)),$AK473)))</f>
        <v>29</v>
      </c>
      <c r="AM473" s="140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Praetorian Gloves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24</v>
      </c>
      <c r="AL474" s="108">
        <f ca="1">IF($AE474="","",IF(AND($AE474="Off-Hand",$AH474="--- Empty ---"),1000,IF($AG474="1H",SUM($AK474,MAX(Optimization!$I$5:$K$5)),$AK474)))</f>
        <v>24</v>
      </c>
      <c r="AM474" s="140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Sandworm Skin Gloves</v>
      </c>
      <c r="AI475" s="53">
        <f ca="1">IF($AF475="","",OFFSET('All Equipment'!$D$1,ROW()-1,0))</f>
        <v>5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27.923625000000001</v>
      </c>
      <c r="AL475" s="108">
        <f ca="1">IF($AE475="","",IF(AND($AE475="Off-Hand",$AH475="--- Empty ---"),1000,IF($AG475="1H",SUM($AK475,MAX(Optimization!$I$5:$K$5)),$AK475)))</f>
        <v>27.923625000000001</v>
      </c>
      <c r="AM475" s="140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No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Slaghide Gauntlets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31</v>
      </c>
      <c r="AL476" s="108">
        <f ca="1">IF($AE476="","",IF(AND($AE476="Off-Hand",$AH476="--- Empty ---"),1000,IF($AG476="1H",SUM($AK476,MAX(Optimization!$I$5:$K$5)),$AK476)))</f>
        <v>31</v>
      </c>
      <c r="AM476" s="140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Stormrage Handguards</v>
      </c>
      <c r="AI477" s="53">
        <f ca="1">IF($AF477="","",OFFSET('All Equipment'!$D$1,ROW()-1,0))</f>
        <v>3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3.5097749999999994</v>
      </c>
      <c r="AL477" s="108">
        <f ca="1">IF($AE477="","",IF(AND($AE477="Off-Hand",$AH477="--- Empty ---"),1000,IF($AG477="1H",SUM($AK477,MAX(Optimization!$I$5:$K$5)),$AK477)))</f>
        <v>3.5097749999999994</v>
      </c>
      <c r="AM477" s="140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No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Supreme Gloves of Arcane Wrath</v>
      </c>
      <c r="AI478" s="53">
        <f ca="1">IF($AF478="","",OFFSET('All Equipment'!$D$1,ROW()-1,0))</f>
        <v>1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30</v>
      </c>
      <c r="AL478" s="108">
        <f ca="1">IF($AE478="","",IF(AND($AE478="Off-Hand",$AH478="--- Empty ---"),1000,IF($AG478="1H",SUM($AK478,MAX(Optimization!$I$5:$K$5)),$AK478)))</f>
        <v>30</v>
      </c>
      <c r="AM478" s="140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Yes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Swashbuckler's Gloves of Arcane Wrath</v>
      </c>
      <c r="AI479" s="53">
        <f ca="1">IF($AF479="","",OFFSET('All Equipment'!$D$1,ROW()-1,0))</f>
        <v>1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24</v>
      </c>
      <c r="AL479" s="108">
        <f ca="1">IF($AE479="","",IF(AND($AE479="Off-Hand",$AH479="--- Empty ---"),1000,IF($AG479="1H",SUM($AK479,MAX(Optimization!$I$5:$K$5)),$AK479)))</f>
        <v>24</v>
      </c>
      <c r="AM479" s="140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Yes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Taut Dragonhide Gloves</v>
      </c>
      <c r="AI480" s="53">
        <f ca="1">IF($AF480="","",OFFSET('All Equipment'!$D$1,ROW()-1,0))</f>
        <v>3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14.777999999999999</v>
      </c>
      <c r="AL480" s="108">
        <f ca="1">IF($AE480="","",IF(AND($AE480="Off-Hand",$AH480="--- Empty ---"),1000,IF($AG480="1H",SUM($AK480,MAX(Optimization!$I$5:$K$5)),$AK480)))</f>
        <v>14.777999999999999</v>
      </c>
      <c r="AM480" s="140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No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Wanderer's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26</v>
      </c>
      <c r="AL481" s="108">
        <f ca="1">IF($AE481="","",IF(AND($AE481="Off-Hand",$AH481="--- Empty ---"),1000,IF($AG481="1H",SUM($AK481,MAX(Optimization!$I$5:$K$5)),$AK481)))</f>
        <v>26</v>
      </c>
      <c r="AM481" s="140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/>
      </c>
      <c r="AF482" s="52" t="str">
        <f ca="1">OFFSET('All Equipment'!$B$1,ROW()-1,0)&amp;""</f>
        <v/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/>
      </c>
      <c r="AI482" s="53" t="str">
        <f ca="1">IF($AF482="","",OFFSET('All Equipment'!$D$1,ROW()-1,0))</f>
        <v/>
      </c>
      <c r="AJ482" s="53" t="str">
        <f ca="1">IF($AE482="","",OFFSET('All Equipment'!$L$1,ROW()-1,0))</f>
        <v/>
      </c>
      <c r="AK482" s="108" t="str">
        <f ca="1">IF($AE482="","",IF($AH482="--- Empty ---",0,OFFSET('All Equipment'!$O$1,ROW()-1,0)))</f>
        <v/>
      </c>
      <c r="AL482" s="108" t="str">
        <f ca="1">IF($AE482="","",IF(AND($AE482="Off-Hand",$AH482="--- Empty ---"),1000,IF($AG482="1H",SUM($AK482,MAX(Optimization!$I$5:$K$5)),$AK482)))</f>
        <v/>
      </c>
      <c r="AM482" s="140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/>
      </c>
      <c r="AN482" s="53" t="str">
        <f t="shared" ca="1" si="65"/>
        <v/>
      </c>
      <c r="AO482" s="53" t="str">
        <f t="shared" ca="1" si="70"/>
        <v/>
      </c>
      <c r="AQ482" s="52" t="str">
        <f t="shared" ca="1" si="66"/>
        <v/>
      </c>
      <c r="AR482" s="52" t="str">
        <f t="shared" ca="1" si="67"/>
        <v/>
      </c>
      <c r="AS482" s="53" t="str">
        <f t="shared" ca="1" si="71"/>
        <v/>
      </c>
      <c r="AT482" s="53" t="str">
        <f ca="1">IF(OR(AQ482="",AQ482="n/a"),AQ482,IF(AND($AR482&lt;&gt;"--- Empty ---",AR482=IF(AQ482="Finger1",Settings!$AB$4,Settings!$AB$6),ISERROR(MATCH(AR482,Settings!$AB$9:$AB$14,0))),"No","Yes"))</f>
        <v/>
      </c>
      <c r="AV482" s="52" t="str">
        <f t="shared" ca="1" si="68"/>
        <v/>
      </c>
      <c r="AW482" s="52" t="str">
        <f t="shared" ca="1" si="69"/>
        <v/>
      </c>
      <c r="AX482" s="53" t="str">
        <f t="shared" ca="1" si="72"/>
        <v/>
      </c>
      <c r="AY482" s="53" t="str">
        <f ca="1">IF(OR(AV482="",AV482="n/a"),AV482,IF(AND($AW482&lt;&gt;"--- Empty ---",AW482=IF(AV482="Finger2",Settings!$AB$3,Settings!$AB$5),ISERROR(MATCH(AW482,Settings!$AB$9:$AB$14,0))),"No","Yes"))</f>
        <v/>
      </c>
    </row>
    <row r="483" spans="31:51" x14ac:dyDescent="0.25">
      <c r="AE483" s="52" t="str">
        <f ca="1">OFFSET('All Equipment'!$A$1,ROW()-1,0)&amp;""</f>
        <v>Hands Enchant</v>
      </c>
      <c r="AF483" s="52" t="str">
        <f ca="1">OFFSET('All Equipment'!$B$1,ROW()-1,0)&amp;""</f>
        <v/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--- Empty ---</v>
      </c>
      <c r="AI483" s="53" t="str">
        <f ca="1">IF($AF483="","",OFFSET('All Equipment'!$D$1,ROW()-1,0))</f>
        <v/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0</v>
      </c>
      <c r="AL483" s="108">
        <f ca="1">IF($AE483="","",IF(AND($AE483="Off-Hand",$AH483="--- Empty ---"),1000,IF($AG483="1H",SUM($AK483,MAX(Optimization!$I$5:$K$5)),$AK483)))</f>
        <v>0</v>
      </c>
      <c r="AM483" s="140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>Hands Enchant</v>
      </c>
      <c r="AF484" s="52" t="str">
        <f ca="1">OFFSET('All Equipment'!$B$1,ROW()-1,0)&amp;""</f>
        <v>Enchant</v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>Enchant Gloves - Healing Power</v>
      </c>
      <c r="AI484" s="53">
        <f ca="1">IF($AF484="","",OFFSET('All Equipment'!$D$1,ROW()-1,0))</f>
        <v>5</v>
      </c>
      <c r="AJ484" s="53">
        <f ca="1">IF($AE484="","",OFFSET('All Equipment'!$L$1,ROW()-1,0))</f>
        <v>0</v>
      </c>
      <c r="AK484" s="108">
        <f ca="1">IF($AE484="","",IF($AH484="--- Empty ---",0,OFFSET('All Equipment'!$O$1,ROW()-1,0)))</f>
        <v>0</v>
      </c>
      <c r="AL484" s="108">
        <f ca="1">IF($AE484="","",IF(AND($AE484="Off-Hand",$AH484="--- Empty ---"),1000,IF($AG484="1H",SUM($AK484,MAX(Optimization!$I$5:$K$5)),$AK484)))</f>
        <v>0</v>
      </c>
      <c r="AM484" s="140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>No</v>
      </c>
      <c r="AN484" s="53" t="str">
        <f t="shared" ca="1" si="65"/>
        <v>Yes</v>
      </c>
      <c r="AO484" s="53">
        <f t="shared" ca="1" si="70"/>
        <v>484</v>
      </c>
      <c r="AQ484" s="52" t="str">
        <f t="shared" ca="1" si="66"/>
        <v>n/a</v>
      </c>
      <c r="AR484" s="52" t="str">
        <f t="shared" ca="1" si="67"/>
        <v>n/a</v>
      </c>
      <c r="AS484" s="53" t="str">
        <f t="shared" ca="1" si="71"/>
        <v>n/a</v>
      </c>
      <c r="AT484" s="53" t="str">
        <f ca="1">IF(OR(AQ484="",AQ484="n/a"),AQ484,IF(AND($AR484&lt;&gt;"--- Empty ---",AR484=IF(AQ484="Finger1",Settings!$AB$4,Settings!$AB$6),ISERROR(MATCH(AR484,Settings!$AB$9:$AB$14,0))),"No","Yes"))</f>
        <v>n/a</v>
      </c>
      <c r="AV484" s="52" t="str">
        <f t="shared" ca="1" si="68"/>
        <v>n/a</v>
      </c>
      <c r="AW484" s="52" t="str">
        <f t="shared" ca="1" si="69"/>
        <v>n/a</v>
      </c>
      <c r="AX484" s="53" t="str">
        <f t="shared" ca="1" si="72"/>
        <v>n/a</v>
      </c>
      <c r="AY484" s="53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2" t="str">
        <f ca="1">OFFSET('All Equipment'!$A$1,ROW()-1,0)&amp;""</f>
        <v/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/>
      </c>
      <c r="AI485" s="53" t="str">
        <f ca="1">IF($AF485="","",OFFSET('All Equipment'!$D$1,ROW()-1,0))</f>
        <v/>
      </c>
      <c r="AJ485" s="53" t="str">
        <f ca="1">IF($AE485="","",OFFSET('All Equipment'!$L$1,ROW()-1,0))</f>
        <v/>
      </c>
      <c r="AK485" s="108" t="str">
        <f ca="1">IF($AE485="","",IF($AH485="--- Empty ---",0,OFFSET('All Equipment'!$O$1,ROW()-1,0)))</f>
        <v/>
      </c>
      <c r="AL485" s="108" t="str">
        <f ca="1">IF($AE485="","",IF(AND($AE485="Off-Hand",$AH485="--- Empty ---"),1000,IF($AG485="1H",SUM($AK485,MAX(Optimization!$I$5:$K$5)),$AK485)))</f>
        <v/>
      </c>
      <c r="AM485" s="140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/>
      </c>
      <c r="AN485" s="53" t="str">
        <f t="shared" ca="1" si="65"/>
        <v/>
      </c>
      <c r="AO485" s="53" t="str">
        <f t="shared" ca="1" si="70"/>
        <v/>
      </c>
      <c r="AQ485" s="52" t="str">
        <f t="shared" ca="1" si="66"/>
        <v/>
      </c>
      <c r="AR485" s="52" t="str">
        <f t="shared" ca="1" si="67"/>
        <v/>
      </c>
      <c r="AS485" s="53" t="str">
        <f t="shared" ca="1" si="71"/>
        <v/>
      </c>
      <c r="AT485" s="53" t="str">
        <f ca="1">IF(OR(AQ485="",AQ485="n/a"),AQ485,IF(AND($AR485&lt;&gt;"--- Empty ---",AR485=IF(AQ485="Finger1",Settings!$AB$4,Settings!$AB$6),ISERROR(MATCH(AR485,Settings!$AB$9:$AB$14,0))),"No","Yes"))</f>
        <v/>
      </c>
      <c r="AV485" s="52" t="str">
        <f t="shared" ca="1" si="68"/>
        <v/>
      </c>
      <c r="AW485" s="52" t="str">
        <f t="shared" ca="1" si="69"/>
        <v/>
      </c>
      <c r="AX485" s="53" t="str">
        <f t="shared" ca="1" si="72"/>
        <v/>
      </c>
      <c r="AY485" s="53" t="str">
        <f ca="1">IF(OR(AV485="",AV485="n/a"),AV485,IF(AND($AW485&lt;&gt;"--- Empty ---",AW485=IF(AV485="Finger2",Settings!$AB$3,Settings!$AB$5),ISERROR(MATCH(AW485,Settings!$AB$9:$AB$14,0))),"No","Yes"))</f>
        <v/>
      </c>
    </row>
    <row r="486" spans="31:51" x14ac:dyDescent="0.25">
      <c r="AE486" s="52" t="str">
        <f ca="1">OFFSET('All Equipment'!$A$1,ROW()-1,0)&amp;""</f>
        <v>Waist</v>
      </c>
      <c r="AF486" s="52" t="str">
        <f ca="1">OFFSET('All Equipment'!$B$1,ROW()-1,0)&amp;""</f>
        <v/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--- Empty ---</v>
      </c>
      <c r="AI486" s="53" t="str">
        <f ca="1">IF($AF486="","",OFFSET('All Equipment'!$D$1,ROW()-1,0))</f>
        <v/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40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Yes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>Waist</v>
      </c>
      <c r="AF487" s="52" t="str">
        <f ca="1">OFFSET('All Equipment'!$B$1,ROW()-1,0)&amp;""</f>
        <v>Waist</v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>Abyssal Cloth Sash of Sorcery</v>
      </c>
      <c r="AI487" s="53">
        <f ca="1">IF($AF487="","",OFFSET('All Equipment'!$D$1,ROW()-1,0))</f>
        <v>4</v>
      </c>
      <c r="AJ487" s="53">
        <f ca="1">IF($AE487="","",OFFSET('All Equipment'!$L$1,ROW()-1,0))</f>
        <v>0</v>
      </c>
      <c r="AK487" s="108">
        <f ca="1">IF($AE487="","",IF($AH487="--- Empty ---",0,OFFSET('All Equipment'!$O$1,ROW()-1,0)))</f>
        <v>15.031974999999999</v>
      </c>
      <c r="AL487" s="108">
        <f ca="1">IF($AE487="","",IF(AND($AE487="Off-Hand",$AH487="--- Empty ---"),1000,IF($AG487="1H",SUM($AK487,MAX(Optimization!$I$5:$K$5)),$AK487)))</f>
        <v>15.031974999999999</v>
      </c>
      <c r="AM487" s="140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>No</v>
      </c>
      <c r="AN487" s="53" t="str">
        <f t="shared" ca="1" si="65"/>
        <v>Yes</v>
      </c>
      <c r="AO487" s="53">
        <f t="shared" ca="1" si="70"/>
        <v>487</v>
      </c>
      <c r="AQ487" s="52" t="str">
        <f t="shared" ca="1" si="66"/>
        <v>n/a</v>
      </c>
      <c r="AR487" s="52" t="str">
        <f t="shared" ca="1" si="67"/>
        <v>n/a</v>
      </c>
      <c r="AS487" s="53" t="str">
        <f t="shared" ca="1" si="71"/>
        <v>n/a</v>
      </c>
      <c r="AT487" s="53" t="str">
        <f ca="1">IF(OR(AQ487="",AQ487="n/a"),AQ487,IF(AND($AR487&lt;&gt;"--- Empty ---",AR487=IF(AQ487="Finger1",Settings!$AB$4,Settings!$AB$6),ISERROR(MATCH(AR487,Settings!$AB$9:$AB$14,0))),"No","Yes"))</f>
        <v>n/a</v>
      </c>
      <c r="AV487" s="52" t="str">
        <f t="shared" ca="1" si="68"/>
        <v>n/a</v>
      </c>
      <c r="AW487" s="52" t="str">
        <f t="shared" ca="1" si="69"/>
        <v>n/a</v>
      </c>
      <c r="AX487" s="53" t="str">
        <f t="shared" ca="1" si="72"/>
        <v>n/a</v>
      </c>
      <c r="AY487" s="53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2" t="str">
        <f ca="1">OFFSET('All Equipment'!$A$1,ROW()-1,0)&amp;""</f>
        <v>Waist</v>
      </c>
      <c r="AF488" s="52" t="str">
        <f ca="1">OFFSET('All Equipment'!$B$1,ROW()-1,0)&amp;""</f>
        <v>Waist</v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>Abyssal Leather Belt of Sorcery</v>
      </c>
      <c r="AI488" s="53">
        <f ca="1">IF($AF488="","",OFFSET('All Equipment'!$D$1,ROW()-1,0))</f>
        <v>4</v>
      </c>
      <c r="AJ488" s="53">
        <f ca="1">IF($AE488="","",OFFSET('All Equipment'!$L$1,ROW()-1,0))</f>
        <v>0</v>
      </c>
      <c r="AK488" s="108">
        <f ca="1">IF($AE488="","",IF($AH488="--- Empty ---",0,OFFSET('All Equipment'!$O$1,ROW()-1,0)))</f>
        <v>15.031974999999999</v>
      </c>
      <c r="AL488" s="108">
        <f ca="1">IF($AE488="","",IF(AND($AE488="Off-Hand",$AH488="--- Empty ---"),1000,IF($AG488="1H",SUM($AK488,MAX(Optimization!$I$5:$K$5)),$AK488)))</f>
        <v>15.031974999999999</v>
      </c>
      <c r="AM488" s="140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>No</v>
      </c>
      <c r="AN488" s="53" t="str">
        <f t="shared" ca="1" si="65"/>
        <v>Yes</v>
      </c>
      <c r="AO488" s="53">
        <f t="shared" ca="1" si="70"/>
        <v>488</v>
      </c>
      <c r="AQ488" s="52" t="str">
        <f t="shared" ca="1" si="66"/>
        <v>n/a</v>
      </c>
      <c r="AR488" s="52" t="str">
        <f t="shared" ca="1" si="67"/>
        <v>n/a</v>
      </c>
      <c r="AS488" s="53" t="str">
        <f t="shared" ca="1" si="71"/>
        <v>n/a</v>
      </c>
      <c r="AT488" s="53" t="str">
        <f ca="1">IF(OR(AQ488="",AQ488="n/a"),AQ488,IF(AND($AR488&lt;&gt;"--- Empty ---",AR488=IF(AQ488="Finger1",Settings!$AB$4,Settings!$AB$6),ISERROR(MATCH(AR488,Settings!$AB$9:$AB$14,0))),"No","Yes"))</f>
        <v>n/a</v>
      </c>
      <c r="AV488" s="52" t="str">
        <f t="shared" ca="1" si="68"/>
        <v>n/a</v>
      </c>
      <c r="AW488" s="52" t="str">
        <f t="shared" ca="1" si="69"/>
        <v>n/a</v>
      </c>
      <c r="AX488" s="53" t="str">
        <f t="shared" ca="1" si="72"/>
        <v>n/a</v>
      </c>
      <c r="AY488" s="53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>Waist</v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Adventurer's Belt of Arcane Wrath</v>
      </c>
      <c r="AI489" s="53">
        <f ca="1">IF($AF489="","",OFFSET('All Equipment'!$D$1,ROW()-1,0))</f>
        <v>1</v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30</v>
      </c>
      <c r="AL489" s="108">
        <f ca="1">IF($AE489="","",IF(AND($AE489="Off-Hand",$AH489="--- Empty ---"),1000,IF($AG489="1H",SUM($AK489,MAX(Optimization!$I$5:$K$5)),$AK489)))</f>
        <v>30</v>
      </c>
      <c r="AM489" s="140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Yes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Angelista's Grasp</v>
      </c>
      <c r="AI490" s="53">
        <f ca="1">IF($AF490="","",OFFSET('All Equipment'!$D$1,ROW()-1,0))</f>
        <v>3</v>
      </c>
      <c r="AJ490" s="53">
        <f ca="1">IF($AE490="","",OFFSET('All Equipment'!$L$1,ROW()-1,0))</f>
        <v>2</v>
      </c>
      <c r="AK490" s="108">
        <f ca="1">IF($AE490="","",IF($AH490="--- Empty ---",0,OFFSET('All Equipment'!$O$1,ROW()-1,0)))</f>
        <v>37.82163965294118</v>
      </c>
      <c r="AL490" s="108">
        <f ca="1">IF($AE490="","",IF(AND($AE490="Off-Hand",$AH490="--- Empty ---"),1000,IF($AG490="1H",SUM($AK490,MAX(Optimization!$I$5:$K$5)),$AK490)))</f>
        <v>37.82163965294118</v>
      </c>
      <c r="AM490" s="140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Ban'thok Sash</v>
      </c>
      <c r="AI491" s="53">
        <f ca="1">IF($AF491="","",OFFSET('All Equipment'!$D$1,ROW()-1,0))</f>
        <v>1</v>
      </c>
      <c r="AJ491" s="53">
        <f ca="1">IF($AE491="","",OFFSET('All Equipment'!$L$1,ROW()-1,0))</f>
        <v>1</v>
      </c>
      <c r="AK491" s="108">
        <f ca="1">IF($AE491="","",IF($AH491="--- Empty ---",0,OFFSET('All Equipment'!$O$1,ROW()-1,0)))</f>
        <v>31.09554482647059</v>
      </c>
      <c r="AL491" s="108">
        <f ca="1">IF($AE491="","",IF(AND($AE491="Off-Hand",$AH491="--- Empty ---"),1000,IF($AG491="1H",SUM($AK491,MAX(Optimization!$I$5:$K$5)),$AK491)))</f>
        <v>31.09554482647059</v>
      </c>
      <c r="AM491" s="140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Yes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Belt of the Archmage</v>
      </c>
      <c r="AI492" s="53">
        <f ca="1">IF($AF492="","",OFFSET('All Equipment'!$D$1,ROW()-1,0))</f>
        <v>2</v>
      </c>
      <c r="AJ492" s="53">
        <f ca="1">IF($AE492="","",OFFSET('All Equipment'!$L$1,ROW()-1,0))</f>
        <v>0</v>
      </c>
      <c r="AK492" s="108">
        <f ca="1">IF($AE492="","",IF($AH492="--- Empty ---",0,OFFSET('All Equipment'!$O$1,ROW()-1,0)))</f>
        <v>15.701624999999998</v>
      </c>
      <c r="AL492" s="108">
        <f ca="1">IF($AE492="","",IF(AND($AE492="Off-Hand",$AH492="--- Empty ---"),1000,IF($AG492="1H",SUM($AK492,MAX(Optimization!$I$5:$K$5)),$AK492)))</f>
        <v>15.701624999999998</v>
      </c>
      <c r="AM492" s="140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No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Belt of the Dark Bog</v>
      </c>
      <c r="AI493" s="53">
        <f ca="1">IF($AF493="","",OFFSET('All Equipment'!$D$1,ROW()-1,0))</f>
        <v>4</v>
      </c>
      <c r="AJ493" s="53">
        <f ca="1">IF($AE493="","",OFFSET('All Equipment'!$L$1,ROW()-1,0))</f>
        <v>0</v>
      </c>
      <c r="AK493" s="108">
        <f ca="1">IF($AE493="","",IF($AH493="--- Empty ---",0,OFFSET('All Equipment'!$O$1,ROW()-1,0)))</f>
        <v>15.4778</v>
      </c>
      <c r="AL493" s="108">
        <f ca="1">IF($AE493="","",IF(AND($AE493="Off-Hand",$AH493="--- Empty ---"),1000,IF($AG493="1H",SUM($AK493,MAX(Optimization!$I$5:$K$5)),$AK493)))</f>
        <v>15.4778</v>
      </c>
      <c r="AM493" s="140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No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Belt of Untapped Power</v>
      </c>
      <c r="AI494" s="53">
        <f ca="1">IF($AF494="","",OFFSET('All Equipment'!$D$1,ROW()-1,0))</f>
        <v>6</v>
      </c>
      <c r="AJ494" s="53">
        <f ca="1">IF($AE494="","",OFFSET('All Equipment'!$L$1,ROW()-1,0))</f>
        <v>0</v>
      </c>
      <c r="AK494" s="108">
        <f ca="1">IF($AE494="","",IF($AH494="--- Empty ---",0,OFFSET('All Equipment'!$O$1,ROW()-1,0)))</f>
        <v>30.293074999999998</v>
      </c>
      <c r="AL494" s="108">
        <f ca="1">IF($AE494="","",IF(AND($AE494="Off-Hand",$AH494="--- Empty ---"),1000,IF($AG494="1H",SUM($AK494,MAX(Optimization!$I$5:$K$5)),$AK494)))</f>
        <v>30.293074999999998</v>
      </c>
      <c r="AM494" s="140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No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Cenarion Belt</v>
      </c>
      <c r="AI495" s="53">
        <f ca="1">IF($AF495="","",OFFSET('All Equipment'!$D$1,ROW()-1,0))</f>
        <v>1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13.063949999999998</v>
      </c>
      <c r="AL495" s="108">
        <f ca="1">IF($AE495="","",IF(AND($AE495="Off-Hand",$AH495="--- Empty ---"),1000,IF($AG495="1H",SUM($AK495,MAX(Optimization!$I$5:$K$5)),$AK495)))</f>
        <v>13.063949999999998</v>
      </c>
      <c r="AM495" s="140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Yes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Clutch of Andros</v>
      </c>
      <c r="AI496" s="53">
        <f ca="1">IF($AF496="","",OFFSET('All Equipment'!$D$1,ROW()-1,0))</f>
        <v>1</v>
      </c>
      <c r="AJ496" s="53">
        <f ca="1">IF($AE496="","",OFFSET('All Equipment'!$L$1,ROW()-1,0))</f>
        <v>1</v>
      </c>
      <c r="AK496" s="108">
        <f ca="1">IF($AE496="","",IF($AH496="--- Empty ---",0,OFFSET('All Equipment'!$O$1,ROW()-1,0)))</f>
        <v>20.573344826470588</v>
      </c>
      <c r="AL496" s="108">
        <f ca="1">IF($AE496="","",IF(AND($AE496="Off-Hand",$AH496="--- Empty ---"),1000,IF($AG496="1H",SUM($AK496,MAX(Optimization!$I$5:$K$5)),$AK496)))</f>
        <v>20.573344826470588</v>
      </c>
      <c r="AM496" s="140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Yes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Crystallized Girdle</v>
      </c>
      <c r="AI497" s="53">
        <f ca="1">IF($AF497="","",OFFSET('All Equipment'!$D$1,ROW()-1,0))</f>
        <v>1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12.509774999999999</v>
      </c>
      <c r="AL497" s="108">
        <f ca="1">IF($AE497="","",IF(AND($AE497="Off-Hand",$AH497="--- Empty ---"),1000,IF($AG497="1H",SUM($AK497,MAX(Optimization!$I$5:$K$5)),$AK497)))</f>
        <v>12.509774999999999</v>
      </c>
      <c r="AM497" s="140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Defiler's Lizardhide Girdle</v>
      </c>
      <c r="AI498" s="53">
        <f ca="1">IF($AF498="","",OFFSET('All Equipment'!$D$1,ROW()-1,0))</f>
        <v>4</v>
      </c>
      <c r="AJ498" s="53">
        <f ca="1">IF($AE498="","",OFFSET('All Equipment'!$L$1,ROW()-1,0))</f>
        <v>0</v>
      </c>
      <c r="AK498" s="108">
        <f ca="1">IF($AE498="","",IF($AH498="--- Empty ---",0,OFFSET('All Equipment'!$O$1,ROW()-1,0)))</f>
        <v>14.223824999999998</v>
      </c>
      <c r="AL498" s="108">
        <f ca="1">IF($AE498="","",IF(AND($AE498="Off-Hand",$AH498="--- Empty ---"),1000,IF($AG498="1H",SUM($AK498,MAX(Optimization!$I$5:$K$5)),$AK498)))</f>
        <v>14.223824999999998</v>
      </c>
      <c r="AM498" s="140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No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Dustfeather Sash</v>
      </c>
      <c r="AI499" s="53">
        <f ca="1">IF($AF499="","",OFFSET('All Equipment'!$D$1,ROW()-1,0))</f>
        <v>1</v>
      </c>
      <c r="AJ499" s="53">
        <f ca="1">IF($AE499="","",OFFSET('All Equipment'!$L$1,ROW()-1,0))</f>
        <v>0</v>
      </c>
      <c r="AK499" s="108">
        <f ca="1">IF($AE499="","",IF($AH499="--- Empty ---",0,OFFSET('All Equipment'!$O$1,ROW()-1,0)))</f>
        <v>12.325049999999999</v>
      </c>
      <c r="AL499" s="108">
        <f ca="1">IF($AE499="","",IF(AND($AE499="Off-Hand",$AH499="--- Empty ---"),1000,IF($AG499="1H",SUM($AK499,MAX(Optimization!$I$5:$K$5)),$AK499)))</f>
        <v>12.325049999999999</v>
      </c>
      <c r="AM499" s="140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Eyestalk Waist Cord</v>
      </c>
      <c r="AI500" s="53">
        <f ca="1">IF($AF500="","",OFFSET('All Equipment'!$D$1,ROW()-1,0))</f>
        <v>5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53.746025000000003</v>
      </c>
      <c r="AL500" s="108">
        <f ca="1">IF($AE500="","",IF(AND($AE500="Off-Hand",$AH500="--- Empty ---"),1000,IF($AG500="1H",SUM($AK500,MAX(Optimization!$I$5:$K$5)),$AK500)))</f>
        <v>53.746025000000003</v>
      </c>
      <c r="AM500" s="140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No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Feralheart Belt</v>
      </c>
      <c r="AI501" s="53">
        <f ca="1">IF($AF501="","",OFFSET('All Equipment'!$D$1,ROW()-1,0))</f>
        <v>5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9.2166999999999994</v>
      </c>
      <c r="AL501" s="108">
        <f ca="1">IF($AE501="","",IF(AND($AE501="Off-Hand",$AH501="--- Empty ---"),1000,IF($AG501="1H",SUM($AK501,MAX(Optimization!$I$5:$K$5)),$AK501)))</f>
        <v>9.2166999999999994</v>
      </c>
      <c r="AM501" s="140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No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Firemaw's Clutch</v>
      </c>
      <c r="AI502" s="53">
        <f ca="1">IF($AF502="","",OFFSET('All Equipment'!$D$1,ROW()-1,0))</f>
        <v>3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37.216700000000003</v>
      </c>
      <c r="AL502" s="108">
        <f ca="1">IF($AE502="","",IF(AND($AE502="Off-Hand",$AH502="--- Empty ---"),1000,IF($AG502="1H",SUM($AK502,MAX(Optimization!$I$5:$K$5)),$AK502)))</f>
        <v>37.216700000000003</v>
      </c>
      <c r="AM502" s="140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No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Flayed Doomguard Belt</v>
      </c>
      <c r="AI503" s="53">
        <f ca="1">IF($AF503="","",OFFSET('All Equipment'!$D$1,ROW()-1,0))</f>
        <v>3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28.408549999999998</v>
      </c>
      <c r="AL503" s="108">
        <f ca="1">IF($AE503="","",IF(AND($AE503="Off-Hand",$AH503="--- Empty ---"),1000,IF($AG503="1H",SUM($AK503,MAX(Optimization!$I$5:$K$5)),$AK503)))</f>
        <v>28.408549999999998</v>
      </c>
      <c r="AM503" s="140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Frostwolf Cloth Belt</v>
      </c>
      <c r="AI504" s="53">
        <f ca="1">IF($AF504="","",OFFSET('All Equipment'!$D$1,ROW()-1,0))</f>
        <v>3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19.847249999999999</v>
      </c>
      <c r="AL504" s="108">
        <f ca="1">IF($AE504="","",IF(AND($AE504="Off-Hand",$AH504="--- Empty ---"),1000,IF($AG504="1H",SUM($AK504,MAX(Optimization!$I$5:$K$5)),$AK504)))</f>
        <v>19.847249999999999</v>
      </c>
      <c r="AM504" s="140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Grand Belt of Arcane Wrath</v>
      </c>
      <c r="AI505" s="53">
        <f ca="1">IF($AF505="","",OFFSET('All Equipment'!$D$1,ROW()-1,0))</f>
        <v>1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26</v>
      </c>
      <c r="AL505" s="108">
        <f ca="1">IF($AE505="","",IF(AND($AE505="Off-Hand",$AH505="--- Empty ---"),1000,IF($AG505="1H",SUM($AK505,MAX(Optimization!$I$5:$K$5)),$AK505)))</f>
        <v>26</v>
      </c>
      <c r="AM505" s="140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Highlander's Lizardhide Girdle</v>
      </c>
      <c r="AI506" s="53">
        <f ca="1">IF($AF506="","",OFFSET('All Equipment'!$D$1,ROW()-1,0))</f>
        <v>4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14.223824999999998</v>
      </c>
      <c r="AL506" s="108">
        <f ca="1">IF($AE506="","",IF(AND($AE506="Off-Hand",$AH506="--- Empty ---"),1000,IF($AG506="1H",SUM($AK506,MAX(Optimization!$I$5:$K$5)),$AK506)))</f>
        <v>14.223824999999998</v>
      </c>
      <c r="AM506" s="140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No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Jadefire Belt of Arcane Wrath</v>
      </c>
      <c r="AI507" s="53">
        <f ca="1">IF($AF507="","",OFFSET('All Equipment'!$D$1,ROW()-1,0))</f>
        <v>1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24</v>
      </c>
      <c r="AL507" s="108">
        <f ca="1">IF($AE507="","",IF(AND($AE507="Off-Hand",$AH507="--- Empty ---"),1000,IF($AG507="1H",SUM($AK507,MAX(Optimization!$I$5:$K$5)),$AK507)))</f>
        <v>24</v>
      </c>
      <c r="AM507" s="140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Mana Igniting Cord</v>
      </c>
      <c r="AI508" s="53">
        <f ca="1">IF($AF508="","",OFFSET('All Equipment'!$D$1,ROW()-1,0))</f>
        <v>3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39.039099999999998</v>
      </c>
      <c r="AL508" s="108">
        <f ca="1">IF($AE508="","",IF(AND($AE508="Off-Hand",$AH508="--- Empty ---"),1000,IF($AG508="1H",SUM($AK508,MAX(Optimization!$I$5:$K$5)),$AK508)))</f>
        <v>39.039099999999998</v>
      </c>
      <c r="AM508" s="140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No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Nightshade Girdle of Arcane Wrath</v>
      </c>
      <c r="AI509" s="53">
        <f ca="1">IF($AF509="","",OFFSET('All Equipment'!$D$1,ROW()-1,0))</f>
        <v>1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29</v>
      </c>
      <c r="AL509" s="108">
        <f ca="1">IF($AE509="","",IF(AND($AE509="Off-Hand",$AH509="--- Empty ---"),1000,IF($AG509="1H",SUM($AK509,MAX(Optimization!$I$5:$K$5)),$AK509)))</f>
        <v>29</v>
      </c>
      <c r="AM509" s="140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Oddly Magical Belt</v>
      </c>
      <c r="AI510" s="53">
        <f ca="1">IF($AF510="","",OFFSET('All Equipment'!$D$1,ROW()-1,0))</f>
        <v>2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16</v>
      </c>
      <c r="AL510" s="108">
        <f ca="1">IF($AE510="","",IF(AND($AE510="Off-Hand",$AH510="--- Empty ---"),1000,IF($AG510="1H",SUM($AK510,MAX(Optimization!$I$5:$K$5)),$AK510)))</f>
        <v>16</v>
      </c>
      <c r="AM510" s="140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No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Peerless Belt of Arcane Wrath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26</v>
      </c>
      <c r="AL511" s="108">
        <f ca="1">IF($AE511="","",IF(AND($AE511="Off-Hand",$AH511="--- Empty ---"),1000,IF($AG511="1H",SUM($AK511,MAX(Optimization!$I$5:$K$5)),$AK511)))</f>
        <v>26</v>
      </c>
      <c r="AM511" s="140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Praetorian Girdle of Arcane Wrath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24</v>
      </c>
      <c r="AL512" s="108">
        <f ca="1">IF($AE512="","",IF(AND($AE512="Off-Hand",$AH512="--- Empty ---"),1000,IF($AG512="1H",SUM($AK512,MAX(Optimization!$I$5:$K$5)),$AK512)))</f>
        <v>24</v>
      </c>
      <c r="AM512" s="140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Southwind's Grasp</v>
      </c>
      <c r="AI513" s="53">
        <f ca="1">IF($AF513="","",OFFSET('All Equipment'!$D$1,ROW()-1,0))</f>
        <v>5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29.484924999999997</v>
      </c>
      <c r="AL513" s="108">
        <f ca="1">IF($AE513="","",IF(AND($AE513="Off-Hand",$AH513="--- Empty ---"),1000,IF($AG513="1H",SUM($AK513,MAX(Optimization!$I$5:$K$5)),$AK513)))</f>
        <v>29.484924999999997</v>
      </c>
      <c r="AM513" s="140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No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Stormpike Cloth Girdle</v>
      </c>
      <c r="AI514" s="53">
        <f ca="1">IF($AF514="","",OFFSET('All Equipment'!$D$1,ROW()-1,0))</f>
        <v>3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19.847249999999999</v>
      </c>
      <c r="AL514" s="108">
        <f ca="1">IF($AE514="","",IF(AND($AE514="Off-Hand",$AH514="--- Empty ---"),1000,IF($AG514="1H",SUM($AK514,MAX(Optimization!$I$5:$K$5)),$AK514)))</f>
        <v>19.847249999999999</v>
      </c>
      <c r="AM514" s="140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No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Stormrage Belt</v>
      </c>
      <c r="AI515" s="53">
        <f ca="1">IF($AF515="","",OFFSET('All Equipment'!$D$1,ROW()-1,0))</f>
        <v>3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4.2486749999999995</v>
      </c>
      <c r="AL515" s="108">
        <f ca="1">IF($AE515="","",IF(AND($AE515="Off-Hand",$AH515="--- Empty ---"),1000,IF($AG515="1H",SUM($AK515,MAX(Optimization!$I$5:$K$5)),$AK515)))</f>
        <v>4.2486749999999995</v>
      </c>
      <c r="AM515" s="140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No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Supreme Sash of Arcane Wrath</v>
      </c>
      <c r="AI516" s="53">
        <f ca="1">IF($AF516="","",OFFSET('All Equipment'!$D$1,ROW()-1,0))</f>
        <v>1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30</v>
      </c>
      <c r="AL516" s="108">
        <f ca="1">IF($AE516="","",IF(AND($AE516="Off-Hand",$AH516="--- Empty ---"),1000,IF($AG516="1H",SUM($AK516,MAX(Optimization!$I$5:$K$5)),$AK516)))</f>
        <v>30</v>
      </c>
      <c r="AM516" s="140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Yes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Swashbuckler's Belt of Arcane Wrath</v>
      </c>
      <c r="AI517" s="53">
        <f ca="1">IF($AF517="","",OFFSET('All Equipment'!$D$1,ROW()-1,0))</f>
        <v>1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24</v>
      </c>
      <c r="AL517" s="108">
        <f ca="1">IF($AE517="","",IF(AND($AE517="Off-Hand",$AH517="--- Empty ---"),1000,IF($AG517="1H",SUM($AK517,MAX(Optimization!$I$5:$K$5)),$AK517)))</f>
        <v>24</v>
      </c>
      <c r="AM517" s="140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Yes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Thuzadin Sash</v>
      </c>
      <c r="AI518" s="53">
        <f ca="1">IF($AF518="","",OFFSET('All Equipment'!$D$1,ROW()-1,0))</f>
        <v>2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13.216699999999999</v>
      </c>
      <c r="AL518" s="108">
        <f ca="1">IF($AE518="","",IF(AND($AE518="Off-Hand",$AH518="--- Empty ---"),1000,IF($AG518="1H",SUM($AK518,MAX(Optimization!$I$5:$K$5)),$AK518)))</f>
        <v>13.216699999999999</v>
      </c>
      <c r="AM518" s="140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No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Wanderer's Belt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24</v>
      </c>
      <c r="AL519" s="108">
        <f ca="1">IF($AE519="","",IF(AND($AE519="Off-Hand",$AH519="--- Empty ---"),1000,IF($AG519="1H",SUM($AK519,MAX(Optimization!$I$5:$K$5)),$AK519)))</f>
        <v>24</v>
      </c>
      <c r="AM519" s="140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/>
      </c>
      <c r="AF520" s="52" t="str">
        <f ca="1">OFFSET('All Equipment'!$B$1,ROW()-1,0)&amp;""</f>
        <v/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/>
      </c>
      <c r="AI520" s="53" t="str">
        <f ca="1">IF($AF520="","",OFFSET('All Equipment'!$D$1,ROW()-1,0))</f>
        <v/>
      </c>
      <c r="AJ520" s="53" t="str">
        <f ca="1">IF($AE520="","",OFFSET('All Equipment'!$L$1,ROW()-1,0))</f>
        <v/>
      </c>
      <c r="AK520" s="108" t="str">
        <f ca="1">IF($AE520="","",IF($AH520="--- Empty ---",0,OFFSET('All Equipment'!$O$1,ROW()-1,0)))</f>
        <v/>
      </c>
      <c r="AL520" s="108" t="str">
        <f ca="1">IF($AE520="","",IF(AND($AE520="Off-Hand",$AH520="--- Empty ---"),1000,IF($AG520="1H",SUM($AK520,MAX(Optimization!$I$5:$K$5)),$AK520)))</f>
        <v/>
      </c>
      <c r="AM520" s="140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/>
      </c>
      <c r="AN520" s="53" t="str">
        <f t="shared" ca="1" si="74"/>
        <v/>
      </c>
      <c r="AO520" s="53" t="str">
        <f t="shared" ca="1" si="79"/>
        <v/>
      </c>
      <c r="AQ520" s="52" t="str">
        <f t="shared" ca="1" si="75"/>
        <v/>
      </c>
      <c r="AR520" s="52" t="str">
        <f t="shared" ca="1" si="76"/>
        <v/>
      </c>
      <c r="AS520" s="53" t="str">
        <f t="shared" ca="1" si="80"/>
        <v/>
      </c>
      <c r="AT520" s="53" t="str">
        <f ca="1">IF(OR(AQ520="",AQ520="n/a"),AQ520,IF(AND($AR520&lt;&gt;"--- Empty ---",AR520=IF(AQ520="Finger1",Settings!$AB$4,Settings!$AB$6),ISERROR(MATCH(AR520,Settings!$AB$9:$AB$14,0))),"No","Yes"))</f>
        <v/>
      </c>
      <c r="AV520" s="52" t="str">
        <f t="shared" ca="1" si="77"/>
        <v/>
      </c>
      <c r="AW520" s="52" t="str">
        <f t="shared" ca="1" si="78"/>
        <v/>
      </c>
      <c r="AX520" s="53" t="str">
        <f t="shared" ca="1" si="81"/>
        <v/>
      </c>
      <c r="AY520" s="53" t="str">
        <f ca="1">IF(OR(AV520="",AV520="n/a"),AV520,IF(AND($AW520&lt;&gt;"--- Empty ---",AW520=IF(AV520="Finger2",Settings!$AB$3,Settings!$AB$5),ISERROR(MATCH(AW520,Settings!$AB$9:$AB$14,0))),"No","Yes"))</f>
        <v/>
      </c>
    </row>
    <row r="521" spans="31:51" x14ac:dyDescent="0.25">
      <c r="AE521" s="52" t="str">
        <f ca="1">OFFSET('All Equipment'!$A$1,ROW()-1,0)&amp;""</f>
        <v>Legs</v>
      </c>
      <c r="AF521" s="52" t="str">
        <f ca="1">OFFSET('All Equipment'!$B$1,ROW()-1,0)&amp;""</f>
        <v/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--- Empty ---</v>
      </c>
      <c r="AI521" s="53" t="str">
        <f ca="1">IF($AF521="","",OFFSET('All Equipment'!$D$1,ROW()-1,0))</f>
        <v/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0</v>
      </c>
      <c r="AL521" s="108">
        <f ca="1">IF($AE521="","",IF(AND($AE521="Off-Hand",$AH521="--- Empty ---"),1000,IF($AG521="1H",SUM($AK521,MAX(Optimization!$I$5:$K$5)),$AK521)))</f>
        <v>0</v>
      </c>
      <c r="AM521" s="140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>Legs</v>
      </c>
      <c r="AF522" s="52" t="str">
        <f ca="1">OFFSET('All Equipment'!$B$1,ROW()-1,0)&amp;""</f>
        <v>Legs</v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>Abyssal Cloth Pants of Sorcery</v>
      </c>
      <c r="AI522" s="53">
        <f ca="1">IF($AF522="","",OFFSET('All Equipment'!$D$1,ROW()-1,0))</f>
        <v>4</v>
      </c>
      <c r="AJ522" s="53">
        <f ca="1">IF($AE522="","",OFFSET('All Equipment'!$L$1,ROW()-1,0))</f>
        <v>0</v>
      </c>
      <c r="AK522" s="108">
        <f ca="1">IF($AE522="","",IF($AH522="--- Empty ---",0,OFFSET('All Equipment'!$O$1,ROW()-1,0)))</f>
        <v>31.854374999999997</v>
      </c>
      <c r="AL522" s="108">
        <f ca="1">IF($AE522="","",IF(AND($AE522="Off-Hand",$AH522="--- Empty ---"),1000,IF($AG522="1H",SUM($AK522,MAX(Optimization!$I$5:$K$5)),$AK522)))</f>
        <v>31.854374999999997</v>
      </c>
      <c r="AM522" s="140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>No</v>
      </c>
      <c r="AN522" s="53" t="str">
        <f t="shared" ca="1" si="74"/>
        <v>Yes</v>
      </c>
      <c r="AO522" s="53">
        <f t="shared" ca="1" si="79"/>
        <v>522</v>
      </c>
      <c r="AQ522" s="52" t="str">
        <f t="shared" ca="1" si="75"/>
        <v>n/a</v>
      </c>
      <c r="AR522" s="52" t="str">
        <f t="shared" ca="1" si="76"/>
        <v>n/a</v>
      </c>
      <c r="AS522" s="53" t="str">
        <f t="shared" ca="1" si="80"/>
        <v>n/a</v>
      </c>
      <c r="AT522" s="53" t="str">
        <f ca="1">IF(OR(AQ522="",AQ522="n/a"),AQ522,IF(AND($AR522&lt;&gt;"--- Empty ---",AR522=IF(AQ522="Finger1",Settings!$AB$4,Settings!$AB$6),ISERROR(MATCH(AR522,Settings!$AB$9:$AB$14,0))),"No","Yes"))</f>
        <v>n/a</v>
      </c>
      <c r="AV522" s="52" t="str">
        <f t="shared" ca="1" si="77"/>
        <v>n/a</v>
      </c>
      <c r="AW522" s="52" t="str">
        <f t="shared" ca="1" si="78"/>
        <v>n/a</v>
      </c>
      <c r="AX522" s="53" t="str">
        <f t="shared" ca="1" si="81"/>
        <v>n/a</v>
      </c>
      <c r="AY522" s="53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2" t="str">
        <f ca="1">OFFSET('All Equipment'!$A$1,ROW()-1,0)&amp;""</f>
        <v>Legs</v>
      </c>
      <c r="AF523" s="52" t="str">
        <f ca="1">OFFSET('All Equipment'!$B$1,ROW()-1,0)&amp;""</f>
        <v>Legs</v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>Adventurer's Legguards of Arcane Wrath</v>
      </c>
      <c r="AI523" s="53">
        <f ca="1">IF($AF523="","",OFFSET('All Equipment'!$D$1,ROW()-1,0))</f>
        <v>1</v>
      </c>
      <c r="AJ523" s="53">
        <f ca="1">IF($AE523="","",OFFSET('All Equipment'!$L$1,ROW()-1,0))</f>
        <v>0</v>
      </c>
      <c r="AK523" s="108">
        <f ca="1">IF($AE523="","",IF($AH523="--- Empty ---",0,OFFSET('All Equipment'!$O$1,ROW()-1,0)))</f>
        <v>41</v>
      </c>
      <c r="AL523" s="108">
        <f ca="1">IF($AE523="","",IF(AND($AE523="Off-Hand",$AH523="--- Empty ---"),1000,IF($AG523="1H",SUM($AK523,MAX(Optimization!$I$5:$K$5)),$AK523)))</f>
        <v>41</v>
      </c>
      <c r="AM523" s="140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>Yes</v>
      </c>
      <c r="AN523" s="53" t="str">
        <f t="shared" ca="1" si="74"/>
        <v>Yes</v>
      </c>
      <c r="AO523" s="53">
        <f t="shared" ca="1" si="79"/>
        <v>523</v>
      </c>
      <c r="AQ523" s="52" t="str">
        <f t="shared" ca="1" si="75"/>
        <v>n/a</v>
      </c>
      <c r="AR523" s="52" t="str">
        <f t="shared" ca="1" si="76"/>
        <v>n/a</v>
      </c>
      <c r="AS523" s="53" t="str">
        <f t="shared" ca="1" si="80"/>
        <v>n/a</v>
      </c>
      <c r="AT523" s="53" t="str">
        <f ca="1">IF(OR(AQ523="",AQ523="n/a"),AQ523,IF(AND($AR523&lt;&gt;"--- Empty ---",AR523=IF(AQ523="Finger1",Settings!$AB$4,Settings!$AB$6),ISERROR(MATCH(AR523,Settings!$AB$9:$AB$14,0))),"No","Yes"))</f>
        <v>n/a</v>
      </c>
      <c r="AV523" s="52" t="str">
        <f t="shared" ca="1" si="77"/>
        <v>n/a</v>
      </c>
      <c r="AW523" s="52" t="str">
        <f t="shared" ca="1" si="78"/>
        <v>n/a</v>
      </c>
      <c r="AX523" s="53" t="str">
        <f t="shared" ca="1" si="81"/>
        <v>n/a</v>
      </c>
      <c r="AY523" s="53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>Legs</v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Bloodtinged Kilt</v>
      </c>
      <c r="AI524" s="53">
        <f ca="1">IF($AF524="","",OFFSET('All Equipment'!$D$1,ROW()-1,0))</f>
        <v>4</v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31.694499999999998</v>
      </c>
      <c r="AL524" s="108">
        <f ca="1">IF($AE524="","",IF(AND($AE524="Off-Hand",$AH524="--- Empty ---"),1000,IF($AG524="1H",SUM($AK524,MAX(Optimization!$I$5:$K$5)),$AK524)))</f>
        <v>31.694499999999998</v>
      </c>
      <c r="AM524" s="140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No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>Set 1</v>
      </c>
      <c r="AH525" s="52" t="str">
        <f ca="1">IF($AE525="","",IF(OFFSET('All Equipment'!$A$1,ROW()-1,2)="","--- Empty ---",OFFSET('All Equipment'!$A$1,ROW()-1,2)))</f>
        <v>Bloodvine Leggings</v>
      </c>
      <c r="AI525" s="53">
        <f ca="1">IF($AF525="","",OFFSET('All Equipment'!$D$1,ROW()-1,0))</f>
        <v>4</v>
      </c>
      <c r="AJ525" s="53">
        <f ca="1">IF($AE525="","",OFFSET('All Equipment'!$L$1,ROW()-1,0))</f>
        <v>1</v>
      </c>
      <c r="AK525" s="108">
        <f ca="1">IF($AE525="","",IF($AH525="--- Empty ---",0,OFFSET('All Equipment'!$O$1,ROW()-1,0)))</f>
        <v>55.171919826470592</v>
      </c>
      <c r="AL525" s="108">
        <f ca="1">IF($AE525="","",IF(AND($AE525="Off-Hand",$AH525="--- Empty ---"),1000,IF($AG525="1H",SUM($AK525,MAX(Optimization!$I$5:$K$5)),$AK525)))</f>
        <v>55.171919826470592</v>
      </c>
      <c r="AM525" s="140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No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Cenarion Leggings</v>
      </c>
      <c r="AI526" s="53">
        <f ca="1">IF($AF526="","",OFFSET('All Equipment'!$D$1,ROW()-1,0))</f>
        <v>1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14.593274999999998</v>
      </c>
      <c r="AL526" s="108">
        <f ca="1">IF($AE526="","",IF(AND($AE526="Off-Hand",$AH526="--- Empty ---"),1000,IF($AG526="1H",SUM($AK526,MAX(Optimization!$I$5:$K$5)),$AK526)))</f>
        <v>14.593274999999998</v>
      </c>
      <c r="AM526" s="140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Yes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/>
      </c>
      <c r="AH527" s="52" t="str">
        <f ca="1">IF($AE527="","",IF(OFFSET('All Equipment'!$A$1,ROW()-1,2)="","--- Empty ---",OFFSET('All Equipment'!$A$1,ROW()-1,2)))</f>
        <v>Empowered Leggings</v>
      </c>
      <c r="AI527" s="53">
        <f ca="1">IF($AF527="","",OFFSET('All Equipment'!$D$1,ROW()-1,0))</f>
        <v>3</v>
      </c>
      <c r="AJ527" s="53">
        <f ca="1">IF($AE527="","",OFFSET('All Equipment'!$L$1,ROW()-1,0))</f>
        <v>0</v>
      </c>
      <c r="AK527" s="108">
        <f ca="1">IF($AE527="","",IF($AH527="--- Empty ---",0,OFFSET('All Equipment'!$O$1,ROW()-1,0)))</f>
        <v>13.300199999999998</v>
      </c>
      <c r="AL527" s="108">
        <f ca="1">IF($AE527="","",IF(AND($AE527="Off-Hand",$AH527="--- Empty ---"),1000,IF($AG527="1H",SUM($AK527,MAX(Optimization!$I$5:$K$5)),$AK527)))</f>
        <v>13.300199999999998</v>
      </c>
      <c r="AM527" s="140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No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/>
      </c>
      <c r="AH528" s="52" t="str">
        <f ca="1">IF($AE528="","",IF(OFFSET('All Equipment'!$A$1,ROW()-1,2)="","--- Empty ---",OFFSET('All Equipment'!$A$1,ROW()-1,2)))</f>
        <v>Feralheart Kilt</v>
      </c>
      <c r="AI528" s="53">
        <f ca="1">IF($AF528="","",OFFSET('All Equipment'!$D$1,ROW()-1,0))</f>
        <v>5</v>
      </c>
      <c r="AJ528" s="53">
        <f ca="1">IF($AE528="","",OFFSET('All Equipment'!$L$1,ROW()-1,0))</f>
        <v>0</v>
      </c>
      <c r="AK528" s="108">
        <f ca="1">IF($AE528="","",IF($AH528="--- Empty ---",0,OFFSET('All Equipment'!$O$1,ROW()-1,0)))</f>
        <v>11.58615</v>
      </c>
      <c r="AL528" s="108">
        <f ca="1">IF($AE528="","",IF(AND($AE528="Off-Hand",$AH528="--- Empty ---"),1000,IF($AG528="1H",SUM($AK528,MAX(Optimization!$I$5:$K$5)),$AK528)))</f>
        <v>11.58615</v>
      </c>
      <c r="AM528" s="140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No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Flarecore Leggings</v>
      </c>
      <c r="AI529" s="53">
        <f ca="1">IF($AF529="","",OFFSET('All Equipment'!$D$1,ROW()-1,0))</f>
        <v>3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43</v>
      </c>
      <c r="AL529" s="108">
        <f ca="1">IF($AE529="","",IF(AND($AE529="Off-Hand",$AH529="--- Empty ---"),1000,IF($AG529="1H",SUM($AK529,MAX(Optimization!$I$5:$K$5)),$AK529)))</f>
        <v>43</v>
      </c>
      <c r="AM529" s="140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No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Genesis Trousers</v>
      </c>
      <c r="AI530" s="53">
        <f ca="1">IF($AF530="","",OFFSET('All Equipment'!$D$1,ROW()-1,0))</f>
        <v>5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31.063949999999998</v>
      </c>
      <c r="AL530" s="108">
        <f ca="1">IF($AE530="","",IF(AND($AE530="Off-Hand",$AH530="--- Empty ---"),1000,IF($AG530="1H",SUM($AK530,MAX(Optimization!$I$5:$K$5)),$AK530)))</f>
        <v>31.063949999999998</v>
      </c>
      <c r="AM530" s="140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No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Glacial Leggings</v>
      </c>
      <c r="AI531" s="53">
        <f ca="1">IF($AF531="","",OFFSET('All Equipment'!$D$1,ROW()-1,0))</f>
        <v>6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18</v>
      </c>
      <c r="AL531" s="108">
        <f ca="1">IF($AE531="","",IF(AND($AE531="Off-Hand",$AH531="--- Empty ---"),1000,IF($AG531="1H",SUM($AK531,MAX(Optimization!$I$5:$K$5)),$AK531)))</f>
        <v>18</v>
      </c>
      <c r="AM531" s="140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Grand Legguards of Arcane Wrath</v>
      </c>
      <c r="AI532" s="53">
        <f ca="1">IF($AF532="","",OFFSET('All Equipment'!$D$1,ROW()-1,0))</f>
        <v>1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40</v>
      </c>
      <c r="AL532" s="108">
        <f ca="1">IF($AE532="","",IF(AND($AE532="Off-Hand",$AH532="--- Empty ---"),1000,IF($AG532="1H",SUM($AK532,MAX(Optimization!$I$5:$K$5)),$AK532)))</f>
        <v>40</v>
      </c>
      <c r="AM532" s="140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Yes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Jadefire Pants of Arcane Wrath</v>
      </c>
      <c r="AI533" s="53">
        <f ca="1">IF($AF533="","",OFFSET('All Equipment'!$D$1,ROW()-1,0))</f>
        <v>1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33</v>
      </c>
      <c r="AL533" s="108">
        <f ca="1">IF($AE533="","",IF(AND($AE533="Off-Hand",$AH533="--- Empty ---"),1000,IF($AG533="1H",SUM($AK533,MAX(Optimization!$I$5:$K$5)),$AK533)))</f>
        <v>33</v>
      </c>
      <c r="AM533" s="140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Yes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Knight-Captain's Dragonhide Leggings</v>
      </c>
      <c r="AI534" s="53">
        <f ca="1">IF($AF534="","",OFFSET('All Equipment'!$D$1,ROW()-1,0))</f>
        <v>6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27.300199999999997</v>
      </c>
      <c r="AL534" s="108">
        <f ca="1">IF($AE534="","",IF(AND($AE534="Off-Hand",$AH534="--- Empty ---"),1000,IF($AG534="1H",SUM($AK534,MAX(Optimization!$I$5:$K$5)),$AK534)))</f>
        <v>27.300199999999997</v>
      </c>
      <c r="AM534" s="140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No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Leggings of Arcana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21.694499999999998</v>
      </c>
      <c r="AL535" s="108">
        <f ca="1">IF($AE535="","",IF(AND($AE535="Off-Hand",$AH535="--- Empty ---"),1000,IF($AG535="1H",SUM($AK535,MAX(Optimization!$I$5:$K$5)),$AK535)))</f>
        <v>21.694499999999998</v>
      </c>
      <c r="AM535" s="140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Leggings of Arcane Supremacy</v>
      </c>
      <c r="AI536" s="53">
        <f ca="1">IF($AF536="","",OFFSET('All Equipment'!$D$1,ROW()-1,0))</f>
        <v>2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40.433399999999999</v>
      </c>
      <c r="AL536" s="108">
        <f ca="1">IF($AE536="","",IF(AND($AE536="Off-Hand",$AH536="--- Empty ---"),1000,IF($AG536="1H",SUM($AK536,MAX(Optimization!$I$5:$K$5)),$AK536)))</f>
        <v>40.433399999999999</v>
      </c>
      <c r="AM536" s="140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No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Leggings of Frenzied Magic</v>
      </c>
      <c r="AI537" s="53">
        <f ca="1">IF($AF537="","",OFFSET('All Equipment'!$D$1,ROW()-1,0))</f>
        <v>5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18.770875</v>
      </c>
      <c r="AL537" s="108">
        <f ca="1">IF($AE537="","",IF(AND($AE537="Off-Hand",$AH537="--- Empty ---"),1000,IF($AG537="1H",SUM($AK537,MAX(Optimization!$I$5:$K$5)),$AK537)))</f>
        <v>18.770875</v>
      </c>
      <c r="AM537" s="140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No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Immersion</v>
      </c>
      <c r="AI538" s="53">
        <f ca="1">IF($AF538="","",OFFSET('All Equipment'!$D$1,ROW()-1,0))</f>
        <v>5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43.063949999999998</v>
      </c>
      <c r="AL538" s="108">
        <f ca="1">IF($AE538="","",IF(AND($AE538="Off-Hand",$AH538="--- Empty ---"),1000,IF($AG538="1H",SUM($AK538,MAX(Optimization!$I$5:$K$5)),$AK538)))</f>
        <v>43.063949999999998</v>
      </c>
      <c r="AM538" s="140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No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Polarity</v>
      </c>
      <c r="AI539" s="53">
        <f ca="1">IF($AF539="","",OFFSET('All Equipment'!$D$1,ROW()-1,0))</f>
        <v>6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68.753149999999991</v>
      </c>
      <c r="AL539" s="108">
        <f ca="1">IF($AE539="","",IF(AND($AE539="Off-Hand",$AH539="--- Empty ---"),1000,IF($AG539="1H",SUM($AK539,MAX(Optimization!$I$5:$K$5)),$AK539)))</f>
        <v>68.753149999999991</v>
      </c>
      <c r="AM539" s="140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No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the Black Blizzard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55.039099999999998</v>
      </c>
      <c r="AL540" s="108">
        <f ca="1">IF($AE540="","",IF(AND($AE540="Off-Hand",$AH540="--- Empty ---"),1000,IF($AG540="1H",SUM($AK540,MAX(Optimization!$I$5:$K$5)),$AK540)))</f>
        <v>55.039099999999998</v>
      </c>
      <c r="AM540" s="140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Legionnaire's Dragonhide Leggings</v>
      </c>
      <c r="AI541" s="53">
        <f ca="1">IF($AF541="","",OFFSET('All Equipment'!$D$1,ROW()-1,0))</f>
        <v>6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27.300199999999997</v>
      </c>
      <c r="AL541" s="108">
        <f ca="1">IF($AE541="","",IF(AND($AE541="Off-Hand",$AH541="--- Empty ---"),1000,IF($AG541="1H",SUM($AK541,MAX(Optimization!$I$5:$K$5)),$AK541)))</f>
        <v>27.300199999999997</v>
      </c>
      <c r="AM541" s="140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Luminary Kilt</v>
      </c>
      <c r="AI542" s="53">
        <f ca="1">IF($AF542="","",OFFSET('All Equipment'!$D$1,ROW()-1,0))</f>
        <v>1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25.694499999999998</v>
      </c>
      <c r="AL542" s="108">
        <f ca="1">IF($AE542="","",IF(AND($AE542="Off-Hand",$AH542="--- Empty ---"),1000,IF($AG542="1H",SUM($AK542,MAX(Optimization!$I$5:$K$5)),$AK542)))</f>
        <v>25.694499999999998</v>
      </c>
      <c r="AM542" s="140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Yes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Mighty Leggings of Arcane Wrath</v>
      </c>
      <c r="AI543" s="53">
        <f ca="1">IF($AF543="","",OFFSET('All Equipment'!$D$1,ROW()-1,0))</f>
        <v>1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40</v>
      </c>
      <c r="AL543" s="108">
        <f ca="1">IF($AE543="","",IF(AND($AE543="Off-Hand",$AH543="--- Empty ---"),1000,IF($AG543="1H",SUM($AK543,MAX(Optimization!$I$5:$K$5)),$AK543)))</f>
        <v>40</v>
      </c>
      <c r="AM543" s="140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Yes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Nightshade Leggings of Arcane Wrath</v>
      </c>
      <c r="AI544" s="53">
        <f ca="1">IF($AF544="","",OFFSET('All Equipment'!$D$1,ROW()-1,0))</f>
        <v>1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40</v>
      </c>
      <c r="AL544" s="108">
        <f ca="1">IF($AE544="","",IF(AND($AE544="Off-Hand",$AH544="--- Empty ---"),1000,IF($AG544="1H",SUM($AK544,MAX(Optimization!$I$5:$K$5)),$AK544)))</f>
        <v>40</v>
      </c>
      <c r="AM544" s="140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Yes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Outrider's Lizardhide Pants</v>
      </c>
      <c r="AI545" s="53">
        <f ca="1">IF($AF545="","",OFFSET('All Equipment'!$D$1,ROW()-1,0))</f>
        <v>6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15.063949999999998</v>
      </c>
      <c r="AL545" s="108">
        <f ca="1">IF($AE545="","",IF(AND($AE545="Off-Hand",$AH545="--- Empty ---"),1000,IF($AG545="1H",SUM($AK545,MAX(Optimization!$I$5:$K$5)),$AK545)))</f>
        <v>15.063949999999998</v>
      </c>
      <c r="AM545" s="140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No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Outrider's Silk Leggings</v>
      </c>
      <c r="AI546" s="53">
        <f ca="1">IF($AF546="","",OFFSET('All Equipment'!$D$1,ROW()-1,0))</f>
        <v>6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31.509774999999998</v>
      </c>
      <c r="AL546" s="108">
        <f ca="1">IF($AE546="","",IF(AND($AE546="Off-Hand",$AH546="--- Empty ---"),1000,IF($AG546="1H",SUM($AK546,MAX(Optimization!$I$5:$K$5)),$AK546)))</f>
        <v>31.509774999999998</v>
      </c>
      <c r="AM546" s="140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No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Peerless Leggings of Arcane Wrath</v>
      </c>
      <c r="AI547" s="53">
        <f ca="1">IF($AF547="","",OFFSET('All Equipment'!$D$1,ROW()-1,0))</f>
        <v>1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37</v>
      </c>
      <c r="AL547" s="108">
        <f ca="1">IF($AE547="","",IF(AND($AE547="Off-Hand",$AH547="--- Empty ---"),1000,IF($AG547="1H",SUM($AK547,MAX(Optimization!$I$5:$K$5)),$AK547)))</f>
        <v>37</v>
      </c>
      <c r="AM547" s="140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Yes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Praetorian Leggings of Arcane Wrath</v>
      </c>
      <c r="AI548" s="53">
        <f ca="1">IF($AF548="","",OFFSET('All Equipment'!$D$1,ROW()-1,0))</f>
        <v>1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36</v>
      </c>
      <c r="AL548" s="108">
        <f ca="1">IF($AE548="","",IF(AND($AE548="Off-Hand",$AH548="--- Empty ---"),1000,IF($AG548="1H",SUM($AK548,MAX(Optimization!$I$5:$K$5)),$AK548)))</f>
        <v>36</v>
      </c>
      <c r="AM548" s="140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Yes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Sacred Cloth Leggings</v>
      </c>
      <c r="AI549" s="53">
        <f ca="1">IF($AF549="","",OFFSET('All Equipment'!$D$1,ROW()-1,0))</f>
        <v>2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17.509774999999998</v>
      </c>
      <c r="AL549" s="108">
        <f ca="1">IF($AE549="","",IF(AND($AE549="Off-Hand",$AH549="--- Empty ---"),1000,IF($AG549="1H",SUM($AK549,MAX(Optimization!$I$5:$K$5)),$AK549)))</f>
        <v>17.509774999999998</v>
      </c>
      <c r="AM549" s="140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No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Sentinel's Lizardhie Pants</v>
      </c>
      <c r="AI550" s="53">
        <f ca="1">IF($AF550="","",OFFSET('All Equipment'!$D$1,ROW()-1,0))</f>
        <v>6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15.063949999999998</v>
      </c>
      <c r="AL550" s="108">
        <f ca="1">IF($AE550="","",IF(AND($AE550="Off-Hand",$AH550="--- Empty ---"),1000,IF($AG550="1H",SUM($AK550,MAX(Optimization!$I$5:$K$5)),$AK550)))</f>
        <v>15.063949999999998</v>
      </c>
      <c r="AM550" s="140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No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Sentinel's Silk Leggings</v>
      </c>
      <c r="AI551" s="53">
        <f ca="1">IF($AF551="","",OFFSET('All Equipment'!$D$1,ROW()-1,0))</f>
        <v>6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31.509774999999998</v>
      </c>
      <c r="AL551" s="108">
        <f ca="1">IF($AE551="","",IF(AND($AE551="Off-Hand",$AH551="--- Empty ---"),1000,IF($AG551="1H",SUM($AK551,MAX(Optimization!$I$5:$K$5)),$AK551)))</f>
        <v>31.509774999999998</v>
      </c>
      <c r="AM551" s="140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No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Skyshroud Leggings</v>
      </c>
      <c r="AI552" s="53">
        <f ca="1">IF($AF552="","",OFFSET('All Equipment'!$D$1,ROW()-1,0))</f>
        <v>1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35.477800000000002</v>
      </c>
      <c r="AL552" s="108">
        <f ca="1">IF($AE552="","",IF(AND($AE552="Off-Hand",$AH552="--- Empty ---"),1000,IF($AG552="1H",SUM($AK552,MAX(Optimization!$I$5:$K$5)),$AK552)))</f>
        <v>35.477800000000002</v>
      </c>
      <c r="AM552" s="140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Yes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Spiritshroud Leggings</v>
      </c>
      <c r="AI553" s="53">
        <f ca="1">IF($AF553="","",OFFSET('All Equipment'!$D$1,ROW()-1,0))</f>
        <v>5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21.9556</v>
      </c>
      <c r="AL553" s="108">
        <f ca="1">IF($AE553="","",IF(AND($AE553="Off-Hand",$AH553="--- Empty ---"),1000,IF($AG553="1H",SUM($AK553,MAX(Optimization!$I$5:$K$5)),$AK553)))</f>
        <v>21.9556</v>
      </c>
      <c r="AM553" s="140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Stormrage Legguards</v>
      </c>
      <c r="AI554" s="53">
        <f ca="1">IF($AF554="","",OFFSET('All Equipment'!$D$1,ROW()-1,0))</f>
        <v>1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4.8028499999999994</v>
      </c>
      <c r="AL554" s="108">
        <f ca="1">IF($AE554="","",IF(AND($AE554="Off-Hand",$AH554="--- Empty ---"),1000,IF($AG554="1H",SUM($AK554,MAX(Optimization!$I$5:$K$5)),$AK554)))</f>
        <v>4.8028499999999994</v>
      </c>
      <c r="AM554" s="140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Yes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Supreme Leggings of Arcane Wrath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40</v>
      </c>
      <c r="AL555" s="108">
        <f ca="1">IF($AE555="","",IF(AND($AE555="Off-Hand",$AH555="--- Empty ---"),1000,IF($AG555="1H",SUM($AK555,MAX(Optimization!$I$5:$K$5)),$AK555)))</f>
        <v>40</v>
      </c>
      <c r="AM555" s="140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Swashbuckler's Leggings of Arcane Wrath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36</v>
      </c>
      <c r="AL556" s="108">
        <f ca="1">IF($AE556="","",IF(AND($AE556="Off-Hand",$AH556="--- Empty ---"),1000,IF($AG556="1H",SUM($AK556,MAX(Optimization!$I$5:$K$5)),$AK556)))</f>
        <v>36</v>
      </c>
      <c r="AM556" s="140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Tanglemoss Leggings</v>
      </c>
      <c r="AI557" s="53">
        <f ca="1">IF($AF557="","",OFFSET('All Equipment'!$D$1,ROW()-1,0))</f>
        <v>2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14.777999999999999</v>
      </c>
      <c r="AL557" s="108">
        <f ca="1">IF($AE557="","",IF(AND($AE557="Off-Hand",$AH557="--- Empty ---"),1000,IF($AG557="1H",SUM($AK557,MAX(Optimization!$I$5:$K$5)),$AK557)))</f>
        <v>14.777999999999999</v>
      </c>
      <c r="AM557" s="140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No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Tressermane Leggings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21.58615</v>
      </c>
      <c r="AL558" s="108">
        <f ca="1">IF($AE558="","",IF(AND($AE558="Off-Hand",$AH558="--- Empty ---"),1000,IF($AG558="1H",SUM($AK558,MAX(Optimization!$I$5:$K$5)),$AK558)))</f>
        <v>21.58615</v>
      </c>
      <c r="AM558" s="140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Wanderer's Leggings of Arcane Wrath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37</v>
      </c>
      <c r="AL559" s="108">
        <f ca="1">IF($AE559="","",IF(AND($AE559="Off-Hand",$AH559="--- Empty ---"),1000,IF($AG559="1H",SUM($AK559,MAX(Optimization!$I$5:$K$5)),$AK559)))</f>
        <v>37</v>
      </c>
      <c r="AM559" s="140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/>
      </c>
      <c r="AF560" s="52" t="str">
        <f ca="1">OFFSET('All Equipment'!$B$1,ROW()-1,0)&amp;""</f>
        <v/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/>
      </c>
      <c r="AI560" s="53" t="str">
        <f ca="1">IF($AF560="","",OFFSET('All Equipment'!$D$1,ROW()-1,0))</f>
        <v/>
      </c>
      <c r="AJ560" s="53" t="str">
        <f ca="1">IF($AE560="","",OFFSET('All Equipment'!$L$1,ROW()-1,0))</f>
        <v/>
      </c>
      <c r="AK560" s="108" t="str">
        <f ca="1">IF($AE560="","",IF($AH560="--- Empty ---",0,OFFSET('All Equipment'!$O$1,ROW()-1,0)))</f>
        <v/>
      </c>
      <c r="AL560" s="108" t="str">
        <f ca="1">IF($AE560="","",IF(AND($AE560="Off-Hand",$AH560="--- Empty ---"),1000,IF($AG560="1H",SUM($AK560,MAX(Optimization!$I$5:$K$5)),$AK560)))</f>
        <v/>
      </c>
      <c r="AM560" s="140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/>
      </c>
      <c r="AN560" s="53" t="str">
        <f t="shared" ca="1" si="74"/>
        <v/>
      </c>
      <c r="AO560" s="53" t="str">
        <f t="shared" ca="1" si="79"/>
        <v/>
      </c>
      <c r="AQ560" s="52" t="str">
        <f t="shared" ca="1" si="75"/>
        <v/>
      </c>
      <c r="AR560" s="52" t="str">
        <f t="shared" ca="1" si="76"/>
        <v/>
      </c>
      <c r="AS560" s="53" t="str">
        <f t="shared" ca="1" si="80"/>
        <v/>
      </c>
      <c r="AT560" s="53" t="str">
        <f ca="1">IF(OR(AQ560="",AQ560="n/a"),AQ560,IF(AND($AR560&lt;&gt;"--- Empty ---",AR560=IF(AQ560="Finger1",Settings!$AB$4,Settings!$AB$6),ISERROR(MATCH(AR560,Settings!$AB$9:$AB$14,0))),"No","Yes"))</f>
        <v/>
      </c>
      <c r="AV560" s="52" t="str">
        <f t="shared" ca="1" si="77"/>
        <v/>
      </c>
      <c r="AW560" s="52" t="str">
        <f t="shared" ca="1" si="78"/>
        <v/>
      </c>
      <c r="AX560" s="53" t="str">
        <f t="shared" ca="1" si="81"/>
        <v/>
      </c>
      <c r="AY560" s="53" t="str">
        <f ca="1">IF(OR(AV560="",AV560="n/a"),AV560,IF(AND($AW560&lt;&gt;"--- Empty ---",AW560=IF(AV560="Finger2",Settings!$AB$3,Settings!$AB$5),ISERROR(MATCH(AW560,Settings!$AB$9:$AB$14,0))),"No","Yes"))</f>
        <v/>
      </c>
    </row>
    <row r="561" spans="31:51" x14ac:dyDescent="0.25">
      <c r="AE561" s="52" t="str">
        <f ca="1">OFFSET('All Equipment'!$A$1,ROW()-1,0)&amp;""</f>
        <v>Legs Enchant</v>
      </c>
      <c r="AF561" s="52" t="str">
        <f ca="1">OFFSET('All Equipment'!$B$1,ROW()-1,0)&amp;""</f>
        <v/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--- Empty ---</v>
      </c>
      <c r="AI561" s="53" t="str">
        <f ca="1">IF($AF561="","",OFFSET('All Equipment'!$D$1,ROW()-1,0))</f>
        <v/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0</v>
      </c>
      <c r="AL561" s="108">
        <f ca="1">IF($AE561="","",IF(AND($AE561="Off-Hand",$AH561="--- Empty ---"),1000,IF($AG561="1H",SUM($AK561,MAX(Optimization!$I$5:$K$5)),$AK561)))</f>
        <v>0</v>
      </c>
      <c r="AM561" s="140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>Legs Enchant</v>
      </c>
      <c r="AF562" s="52" t="str">
        <f ca="1">OFFSET('All Equipment'!$B$1,ROW()-1,0)&amp;""</f>
        <v>Enchant</v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>Arcanum of Focus</v>
      </c>
      <c r="AI562" s="53">
        <f ca="1">IF($AF562="","",OFFSET('All Equipment'!$D$1,ROW()-1,0))</f>
        <v>2</v>
      </c>
      <c r="AJ562" s="53">
        <f ca="1">IF($AE562="","",OFFSET('All Equipment'!$L$1,ROW()-1,0))</f>
        <v>0</v>
      </c>
      <c r="AK562" s="108">
        <f ca="1">IF($AE562="","",IF($AH562="--- Empty ---",0,OFFSET('All Equipment'!$O$1,ROW()-1,0)))</f>
        <v>8</v>
      </c>
      <c r="AL562" s="108">
        <f ca="1">IF($AE562="","",IF(AND($AE562="Off-Hand",$AH562="--- Empty ---"),1000,IF($AG562="1H",SUM($AK562,MAX(Optimization!$I$5:$K$5)),$AK562)))</f>
        <v>8</v>
      </c>
      <c r="AM562" s="140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>No</v>
      </c>
      <c r="AN562" s="53" t="str">
        <f t="shared" ca="1" si="74"/>
        <v>Yes</v>
      </c>
      <c r="AO562" s="53">
        <f t="shared" ca="1" si="79"/>
        <v>562</v>
      </c>
      <c r="AQ562" s="52" t="str">
        <f t="shared" ca="1" si="75"/>
        <v>n/a</v>
      </c>
      <c r="AR562" s="52" t="str">
        <f t="shared" ca="1" si="76"/>
        <v>n/a</v>
      </c>
      <c r="AS562" s="53" t="str">
        <f t="shared" ca="1" si="80"/>
        <v>n/a</v>
      </c>
      <c r="AT562" s="53" t="str">
        <f ca="1">IF(OR(AQ562="",AQ562="n/a"),AQ562,IF(AND($AR562&lt;&gt;"--- Empty ---",AR562=IF(AQ562="Finger1",Settings!$AB$4,Settings!$AB$6),ISERROR(MATCH(AR562,Settings!$AB$9:$AB$14,0))),"No","Yes"))</f>
        <v>n/a</v>
      </c>
      <c r="AV562" s="52" t="str">
        <f t="shared" ca="1" si="77"/>
        <v>n/a</v>
      </c>
      <c r="AW562" s="52" t="str">
        <f t="shared" ca="1" si="78"/>
        <v>n/a</v>
      </c>
      <c r="AX562" s="53" t="str">
        <f t="shared" ca="1" si="81"/>
        <v>n/a</v>
      </c>
      <c r="AY562" s="53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2" t="str">
        <f ca="1">OFFSET('All Equipment'!$A$1,ROW()-1,0)&amp;""</f>
        <v>Legs Enchant</v>
      </c>
      <c r="AF563" s="52" t="str">
        <f ca="1">OFFSET('All Equipment'!$B$1,ROW()-1,0)&amp;""</f>
        <v>Enchant</v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>Animists's Caress</v>
      </c>
      <c r="AI563" s="53">
        <f ca="1">IF($AF563="","",OFFSET('All Equipment'!$D$1,ROW()-1,0))</f>
        <v>4</v>
      </c>
      <c r="AJ563" s="53">
        <f ca="1">IF($AE563="","",OFFSET('All Equipment'!$L$1,ROW()-1,0))</f>
        <v>0</v>
      </c>
      <c r="AK563" s="108">
        <f ca="1">IF($AE563="","",IF($AH563="--- Empty ---",0,OFFSET('All Equipment'!$O$1,ROW()-1,0)))</f>
        <v>1.8472499999999998</v>
      </c>
      <c r="AL563" s="108">
        <f ca="1">IF($AE563="","",IF(AND($AE563="Off-Hand",$AH563="--- Empty ---"),1000,IF($AG563="1H",SUM($AK563,MAX(Optimization!$I$5:$K$5)),$AK563)))</f>
        <v>1.8472499999999998</v>
      </c>
      <c r="AM563" s="140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>No</v>
      </c>
      <c r="AN563" s="53" t="str">
        <f t="shared" ca="1" si="74"/>
        <v>Yes</v>
      </c>
      <c r="AO563" s="53">
        <f t="shared" ca="1" si="79"/>
        <v>563</v>
      </c>
      <c r="AQ563" s="52" t="str">
        <f t="shared" ca="1" si="75"/>
        <v>n/a</v>
      </c>
      <c r="AR563" s="52" t="str">
        <f t="shared" ca="1" si="76"/>
        <v>n/a</v>
      </c>
      <c r="AS563" s="53" t="str">
        <f t="shared" ca="1" si="80"/>
        <v>n/a</v>
      </c>
      <c r="AT563" s="53" t="str">
        <f ca="1">IF(OR(AQ563="",AQ563="n/a"),AQ563,IF(AND($AR563&lt;&gt;"--- Empty ---",AR563=IF(AQ563="Finger1",Settings!$AB$4,Settings!$AB$6),ISERROR(MATCH(AR563,Settings!$AB$9:$AB$14,0))),"No","Yes"))</f>
        <v>n/a</v>
      </c>
      <c r="AV563" s="52" t="str">
        <f t="shared" ca="1" si="77"/>
        <v>n/a</v>
      </c>
      <c r="AW563" s="52" t="str">
        <f t="shared" ca="1" si="78"/>
        <v>n/a</v>
      </c>
      <c r="AX563" s="53" t="str">
        <f t="shared" ca="1" si="81"/>
        <v>n/a</v>
      </c>
      <c r="AY563" s="53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>Enchant</v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Lesser Arcanum of Voracity</v>
      </c>
      <c r="AI564" s="53">
        <f ca="1">IF($AF564="","",OFFSET('All Equipment'!$D$1,ROW()-1,0))</f>
        <v>1</v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1.4777999999999998</v>
      </c>
      <c r="AL564" s="108">
        <f ca="1">IF($AE564="","",IF(AND($AE564="Off-Hand",$AH564="--- Empty ---"),1000,IF($AG564="1H",SUM($AK564,MAX(Optimization!$I$5:$K$5)),$AK564)))</f>
        <v>1.4777999999999998</v>
      </c>
      <c r="AM564" s="140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/>
      </c>
      <c r="AF565" s="52" t="str">
        <f ca="1">OFFSET('All Equipment'!$B$1,ROW()-1,0)&amp;""</f>
        <v/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/>
      </c>
      <c r="AI565" s="53" t="str">
        <f ca="1">IF($AF565="","",OFFSET('All Equipment'!$D$1,ROW()-1,0))</f>
        <v/>
      </c>
      <c r="AJ565" s="53" t="str">
        <f ca="1">IF($AE565="","",OFFSET('All Equipment'!$L$1,ROW()-1,0))</f>
        <v/>
      </c>
      <c r="AK565" s="108" t="str">
        <f ca="1">IF($AE565="","",IF($AH565="--- Empty ---",0,OFFSET('All Equipment'!$O$1,ROW()-1,0)))</f>
        <v/>
      </c>
      <c r="AL565" s="108" t="str">
        <f ca="1">IF($AE565="","",IF(AND($AE565="Off-Hand",$AH565="--- Empty ---"),1000,IF($AG565="1H",SUM($AK565,MAX(Optimization!$I$5:$K$5)),$AK565)))</f>
        <v/>
      </c>
      <c r="AM565" s="140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/>
      </c>
      <c r="AN565" s="53" t="str">
        <f t="shared" ca="1" si="74"/>
        <v/>
      </c>
      <c r="AO565" s="53" t="str">
        <f t="shared" ca="1" si="79"/>
        <v/>
      </c>
      <c r="AQ565" s="52" t="str">
        <f t="shared" ca="1" si="75"/>
        <v/>
      </c>
      <c r="AR565" s="52" t="str">
        <f t="shared" ca="1" si="76"/>
        <v/>
      </c>
      <c r="AS565" s="53" t="str">
        <f t="shared" ca="1" si="80"/>
        <v/>
      </c>
      <c r="AT565" s="53" t="str">
        <f ca="1">IF(OR(AQ565="",AQ565="n/a"),AQ565,IF(AND($AR565&lt;&gt;"--- Empty ---",AR565=IF(AQ565="Finger1",Settings!$AB$4,Settings!$AB$6),ISERROR(MATCH(AR565,Settings!$AB$9:$AB$14,0))),"No","Yes"))</f>
        <v/>
      </c>
      <c r="AV565" s="52" t="str">
        <f t="shared" ca="1" si="77"/>
        <v/>
      </c>
      <c r="AW565" s="52" t="str">
        <f t="shared" ca="1" si="78"/>
        <v/>
      </c>
      <c r="AX565" s="53" t="str">
        <f t="shared" ca="1" si="81"/>
        <v/>
      </c>
      <c r="AY565" s="53" t="str">
        <f ca="1">IF(OR(AV565="",AV565="n/a"),AV565,IF(AND($AW565&lt;&gt;"--- Empty ---",AW565=IF(AV565="Finger2",Settings!$AB$3,Settings!$AB$5),ISERROR(MATCH(AW565,Settings!$AB$9:$AB$14,0))),"No","Yes"))</f>
        <v/>
      </c>
    </row>
    <row r="566" spans="31:51" x14ac:dyDescent="0.25">
      <c r="AE566" s="52" t="str">
        <f ca="1">OFFSET('All Equipment'!$A$1,ROW()-1,0)&amp;""</f>
        <v>Feet</v>
      </c>
      <c r="AF566" s="52" t="str">
        <f ca="1">OFFSET('All Equipment'!$B$1,ROW()-1,0)&amp;""</f>
        <v/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--- Empty ---</v>
      </c>
      <c r="AI566" s="53" t="str">
        <f ca="1">IF($AF566="","",OFFSET('All Equipment'!$D$1,ROW()-1,0))</f>
        <v/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0</v>
      </c>
      <c r="AL566" s="108">
        <f ca="1">IF($AE566="","",IF(AND($AE566="Off-Hand",$AH566="--- Empty ---"),1000,IF($AG566="1H",SUM($AK566,MAX(Optimization!$I$5:$K$5)),$AK566)))</f>
        <v>0</v>
      </c>
      <c r="AM566" s="140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>Feet</v>
      </c>
      <c r="AF567" s="52" t="str">
        <f ca="1">OFFSET('All Equipment'!$B$1,ROW()-1,0)&amp;""</f>
        <v>Feet</v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>Abyssal Cloth Slippers of Sorcery</v>
      </c>
      <c r="AI567" s="53">
        <f ca="1">IF($AF567="","",OFFSET('All Equipment'!$D$1,ROW()-1,0))</f>
        <v>4</v>
      </c>
      <c r="AJ567" s="53">
        <f ca="1">IF($AE567="","",OFFSET('All Equipment'!$L$1,ROW()-1,0))</f>
        <v>0</v>
      </c>
      <c r="AK567" s="108">
        <f ca="1">IF($AE567="","",IF($AH567="--- Empty ---",0,OFFSET('All Equipment'!$O$1,ROW()-1,0)))</f>
        <v>13.847249999999999</v>
      </c>
      <c r="AL567" s="108">
        <f ca="1">IF($AE567="","",IF(AND($AE567="Off-Hand",$AH567="--- Empty ---"),1000,IF($AG567="1H",SUM($AK567,MAX(Optimization!$I$5:$K$5)),$AK567)))</f>
        <v>13.847249999999999</v>
      </c>
      <c r="AM567" s="140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>No</v>
      </c>
      <c r="AN567" s="53" t="str">
        <f t="shared" ca="1" si="74"/>
        <v>Yes</v>
      </c>
      <c r="AO567" s="53">
        <f t="shared" ca="1" si="79"/>
        <v>567</v>
      </c>
      <c r="AQ567" s="52" t="str">
        <f t="shared" ca="1" si="75"/>
        <v>n/a</v>
      </c>
      <c r="AR567" s="52" t="str">
        <f t="shared" ca="1" si="76"/>
        <v>n/a</v>
      </c>
      <c r="AS567" s="53" t="str">
        <f t="shared" ca="1" si="80"/>
        <v>n/a</v>
      </c>
      <c r="AT567" s="53" t="str">
        <f ca="1">IF(OR(AQ567="",AQ567="n/a"),AQ567,IF(AND($AR567&lt;&gt;"--- Empty ---",AR567=IF(AQ567="Finger1",Settings!$AB$4,Settings!$AB$6),ISERROR(MATCH(AR567,Settings!$AB$9:$AB$14,0))),"No","Yes"))</f>
        <v>n/a</v>
      </c>
      <c r="AV567" s="52" t="str">
        <f t="shared" ca="1" si="77"/>
        <v>n/a</v>
      </c>
      <c r="AW567" s="52" t="str">
        <f t="shared" ca="1" si="78"/>
        <v>n/a</v>
      </c>
      <c r="AX567" s="53" t="str">
        <f t="shared" ca="1" si="81"/>
        <v>n/a</v>
      </c>
      <c r="AY567" s="53" t="str">
        <f ca="1">IF(OR(AV567="",AV567="n/a"),AV567,IF(AND($AW567&lt;&gt;"--- Empty ---",AW567=IF(AV567="Finger2",Settings!$AB$3,Settings!$AB$5),ISERROR(MATCH(AW567,Settings!$AB$9:$AB$14,0))),"No","Yes"))</f>
        <v>n/a</v>
      </c>
    </row>
    <row r="568" spans="31:51" x14ac:dyDescent="0.25">
      <c r="AE568" s="52" t="str">
        <f ca="1">OFFSET('All Equipment'!$A$1,ROW()-1,0)&amp;""</f>
        <v>Feet</v>
      </c>
      <c r="AF568" s="52" t="str">
        <f ca="1">OFFSET('All Equipment'!$B$1,ROW()-1,0)&amp;""</f>
        <v>Feet</v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>Abyssal Leather Boots of Sorcery</v>
      </c>
      <c r="AI568" s="53">
        <f ca="1">IF($AF568="","",OFFSET('All Equipment'!$D$1,ROW()-1,0))</f>
        <v>4</v>
      </c>
      <c r="AJ568" s="53">
        <f ca="1">IF($AE568="","",OFFSET('All Equipment'!$L$1,ROW()-1,0))</f>
        <v>0</v>
      </c>
      <c r="AK568" s="108">
        <f ca="1">IF($AE568="","",IF($AH568="--- Empty ---",0,OFFSET('All Equipment'!$O$1,ROW()-1,0)))</f>
        <v>14.847249999999999</v>
      </c>
      <c r="AL568" s="108">
        <f ca="1">IF($AE568="","",IF(AND($AE568="Off-Hand",$AH568="--- Empty ---"),1000,IF($AG568="1H",SUM($AK568,MAX(Optimization!$I$5:$K$5)),$AK568)))</f>
        <v>14.847249999999999</v>
      </c>
      <c r="AM568" s="140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>No</v>
      </c>
      <c r="AN568" s="53" t="str">
        <f t="shared" ca="1" si="74"/>
        <v>Yes</v>
      </c>
      <c r="AO568" s="53">
        <f t="shared" ca="1" si="79"/>
        <v>568</v>
      </c>
      <c r="AQ568" s="52" t="str">
        <f t="shared" ca="1" si="75"/>
        <v>n/a</v>
      </c>
      <c r="AR568" s="52" t="str">
        <f t="shared" ca="1" si="76"/>
        <v>n/a</v>
      </c>
      <c r="AS568" s="53" t="str">
        <f t="shared" ca="1" si="80"/>
        <v>n/a</v>
      </c>
      <c r="AT568" s="53" t="str">
        <f ca="1">IF(OR(AQ568="",AQ568="n/a"),AQ568,IF(AND($AR568&lt;&gt;"--- Empty ---",AR568=IF(AQ568="Finger1",Settings!$AB$4,Settings!$AB$6),ISERROR(MATCH(AR568,Settings!$AB$9:$AB$14,0))),"No","Yes"))</f>
        <v>n/a</v>
      </c>
      <c r="AV568" s="52" t="str">
        <f t="shared" ca="1" si="77"/>
        <v>n/a</v>
      </c>
      <c r="AW568" s="52" t="str">
        <f t="shared" ca="1" si="78"/>
        <v>n/a</v>
      </c>
      <c r="AX568" s="53" t="str">
        <f t="shared" ca="1" si="81"/>
        <v>n/a</v>
      </c>
      <c r="AY568" s="53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>Feet</v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Adventurer's Boots of Nature's Wrath</v>
      </c>
      <c r="AI569" s="53">
        <f ca="1">IF($AF569="","",OFFSET('All Equipment'!$D$1,ROW()-1,0))</f>
        <v>1</v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30</v>
      </c>
      <c r="AL569" s="108">
        <f ca="1">IF($AE569="","",IF(AND($AE569="Off-Hand",$AH569="--- Empty ---"),1000,IF($AG569="1H",SUM($AK569,MAX(Optimization!$I$5:$K$5)),$AK569)))</f>
        <v>30</v>
      </c>
      <c r="AM569" s="140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No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Arachnidian Footpads of Arcane Wrath</v>
      </c>
      <c r="AI570" s="53">
        <f ca="1">IF($AF570="","",OFFSET('All Equipment'!$D$1,ROW()-1,0))</f>
        <v>1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23</v>
      </c>
      <c r="AL570" s="108">
        <f ca="1">IF($AE570="","",IF(AND($AE570="Off-Hand",$AH570="--- Empty ---"),1000,IF($AG570="1H",SUM($AK570,MAX(Optimization!$I$5:$K$5)),$AK570)))</f>
        <v>23</v>
      </c>
      <c r="AM570" s="140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Yes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Betrayer's Boots</v>
      </c>
      <c r="AI571" s="53">
        <f ca="1">IF($AF571="","",OFFSET('All Equipment'!$D$1,ROW()-1,0))</f>
        <v>4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32.216700000000003</v>
      </c>
      <c r="AL571" s="108">
        <f ca="1">IF($AE571="","",IF(AND($AE571="Off-Hand",$AH571="--- Empty ---"),1000,IF($AG571="1H",SUM($AK571,MAX(Optimization!$I$5:$K$5)),$AK571)))</f>
        <v>32.216700000000003</v>
      </c>
      <c r="AM571" s="140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Blood Guard's Dragonhide Treads</v>
      </c>
      <c r="AI572" s="53">
        <f ca="1">IF($AF572="","",OFFSET('All Equipment'!$D$1,ROW()-1,0))</f>
        <v>6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15.10835</v>
      </c>
      <c r="AL572" s="108">
        <f ca="1">IF($AE572="","",IF(AND($AE572="Off-Hand",$AH572="--- Empty ---"),1000,IF($AG572="1H",SUM($AK572,MAX(Optimization!$I$5:$K$5)),$AK572)))</f>
        <v>15.10835</v>
      </c>
      <c r="AM572" s="140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No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>Set 1</v>
      </c>
      <c r="AH573" s="52" t="str">
        <f ca="1">IF($AE573="","",IF(OFFSET('All Equipment'!$A$1,ROW()-1,2)="","--- Empty ---",OFFSET('All Equipment'!$A$1,ROW()-1,2)))</f>
        <v>Bloodvine Boots</v>
      </c>
      <c r="AI573" s="53">
        <f ca="1">IF($AF573="","",OFFSET('All Equipment'!$D$1,ROW()-1,0))</f>
        <v>4</v>
      </c>
      <c r="AJ573" s="53">
        <f ca="1">IF($AE573="","",OFFSET('All Equipment'!$L$1,ROW()-1,0))</f>
        <v>1</v>
      </c>
      <c r="AK573" s="108">
        <f ca="1">IF($AE573="","",IF($AH573="--- Empty ---",0,OFFSET('All Equipment'!$O$1,ROW()-1,0)))</f>
        <v>39.019169826470588</v>
      </c>
      <c r="AL573" s="108">
        <f ca="1">IF($AE573="","",IF(AND($AE573="Off-Hand",$AH573="--- Empty ---"),1000,IF($AG573="1H",SUM($AK573,MAX(Optimization!$I$5:$K$5)),$AK573)))</f>
        <v>39.019169826470588</v>
      </c>
      <c r="AM573" s="140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No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Bonecaster's Boots of Arcane Wrath</v>
      </c>
      <c r="AI574" s="53">
        <f ca="1">IF($AF574="","",OFFSET('All Equipment'!$D$1,ROW()-1,0))</f>
        <v>1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24</v>
      </c>
      <c r="AL574" s="108">
        <f ca="1">IF($AE574="","",IF(AND($AE574="Off-Hand",$AH574="--- Empty ---"),1000,IF($AG574="1H",SUM($AK574,MAX(Optimization!$I$5:$K$5)),$AK574)))</f>
        <v>24</v>
      </c>
      <c r="AM574" s="140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Yes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/>
      </c>
      <c r="AH575" s="52" t="str">
        <f ca="1">IF($AE575="","",IF(OFFSET('All Equipment'!$A$1,ROW()-1,2)="","--- Empty ---",OFFSET('All Equipment'!$A$1,ROW()-1,2)))</f>
        <v>Boots of Epiphany</v>
      </c>
      <c r="AI575" s="53">
        <f ca="1">IF($AF575="","",OFFSET('All Equipment'!$D$1,ROW()-1,0))</f>
        <v>5</v>
      </c>
      <c r="AJ575" s="53">
        <f ca="1">IF($AE575="","",OFFSET('All Equipment'!$L$1,ROW()-1,0))</f>
        <v>0</v>
      </c>
      <c r="AK575" s="108">
        <f ca="1">IF($AE575="","",IF($AH575="--- Empty ---",0,OFFSET('All Equipment'!$O$1,ROW()-1,0)))</f>
        <v>37.509774999999998</v>
      </c>
      <c r="AL575" s="108">
        <f ca="1">IF($AE575="","",IF(AND($AE575="Off-Hand",$AH575="--- Empty ---"),1000,IF($AG575="1H",SUM($AK575,MAX(Optimization!$I$5:$K$5)),$AK575)))</f>
        <v>37.509774999999998</v>
      </c>
      <c r="AM575" s="140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/>
      </c>
      <c r="AH576" s="52" t="str">
        <f ca="1">IF($AE576="","",IF(OFFSET('All Equipment'!$A$1,ROW()-1,2)="","--- Empty ---",OFFSET('All Equipment'!$A$1,ROW()-1,2)))</f>
        <v>Boots of Fright</v>
      </c>
      <c r="AI576" s="53">
        <f ca="1">IF($AF576="","",OFFSET('All Equipment'!$D$1,ROW()-1,0))</f>
        <v>4</v>
      </c>
      <c r="AJ576" s="53">
        <f ca="1">IF($AE576="","",OFFSET('All Equipment'!$L$1,ROW()-1,0))</f>
        <v>0</v>
      </c>
      <c r="AK576" s="108">
        <f ca="1">IF($AE576="","",IF($AH576="--- Empty ---",0,OFFSET('All Equipment'!$O$1,ROW()-1,0)))</f>
        <v>36.216700000000003</v>
      </c>
      <c r="AL576" s="108">
        <f ca="1">IF($AE576="","",IF(AND($AE576="Off-Hand",$AH576="--- Empty ---"),1000,IF($AG576="1H",SUM($AK576,MAX(Optimization!$I$5:$K$5)),$AK576)))</f>
        <v>36.216700000000003</v>
      </c>
      <c r="AM576" s="140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No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Boots of the Shrieker</v>
      </c>
      <c r="AI577" s="53">
        <f ca="1">IF($AF577="","",OFFSET('All Equipment'!$D$1,ROW()-1,0))</f>
        <v>1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13.847249999999999</v>
      </c>
      <c r="AL577" s="108">
        <f ca="1">IF($AE577="","",IF(AND($AE577="Off-Hand",$AH577="--- Empty ---"),1000,IF($AG577="1H",SUM($AK577,MAX(Optimization!$I$5:$K$5)),$AK577)))</f>
        <v>13.847249999999999</v>
      </c>
      <c r="AM577" s="140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Yes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Celestial Slippers of Arcane Wrath</v>
      </c>
      <c r="AI578" s="53">
        <f ca="1">IF($AF578="","",OFFSET('All Equipment'!$D$1,ROW()-1,0))</f>
        <v>1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29</v>
      </c>
      <c r="AL578" s="108">
        <f ca="1">IF($AE578="","",IF(AND($AE578="Off-Hand",$AH578="--- Empty ---"),1000,IF($AG578="1H",SUM($AK578,MAX(Optimization!$I$5:$K$5)),$AK578)))</f>
        <v>29</v>
      </c>
      <c r="AM578" s="140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Yes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Cenarion Boots</v>
      </c>
      <c r="AI579" s="53">
        <f ca="1">IF($AF579="","",OFFSET('All Equipment'!$D$1,ROW()-1,0))</f>
        <v>1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2.4014249999999997</v>
      </c>
      <c r="AL579" s="108">
        <f ca="1">IF($AE579="","",IF(AND($AE579="Off-Hand",$AH579="--- Empty ---"),1000,IF($AG579="1H",SUM($AK579,MAX(Optimization!$I$5:$K$5)),$AK579)))</f>
        <v>2.4014249999999997</v>
      </c>
      <c r="AM579" s="140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Councillor's Boots of Arcane Wrath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26</v>
      </c>
      <c r="AL580" s="108">
        <f ca="1">IF($AE580="","",IF(AND($AE580="Off-Hand",$AH580="--- Empty ---"),1000,IF($AG580="1H",SUM($AK580,MAX(Optimization!$I$5:$K$5)),$AK580)))</f>
        <v>26</v>
      </c>
      <c r="AM580" s="140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Dragonrider Boots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20.9556</v>
      </c>
      <c r="AL581" s="108">
        <f ca="1">IF($AE581="","",IF(AND($AE581="Off-Hand",$AH581="--- Empty ---"),1000,IF($AG581="1H",SUM($AK581,MAX(Optimization!$I$5:$K$5)),$AK581)))</f>
        <v>20.9556</v>
      </c>
      <c r="AM581" s="140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Duskwoven Sandals of Arcane Wrath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23</v>
      </c>
      <c r="AL582" s="108">
        <f ca="1">IF($AE582="","",IF(AND($AE582="Off-Hand",$AH582="--- Empty ---"),1000,IF($AG582="1H",SUM($AK582,MAX(Optimization!$I$5:$K$5)),$AK582)))</f>
        <v>23</v>
      </c>
      <c r="AM582" s="140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Elegant Boots of Arcane Wrath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29</v>
      </c>
      <c r="AL583" s="108">
        <f ca="1">IF($AE583="","",IF(AND($AE583="Off-Hand",$AH583="--- Empty ---"),1000,IF($AG583="1H",SUM($AK583,MAX(Optimization!$I$5:$K$5)),$AK583)))</f>
        <v>29</v>
      </c>
      <c r="AM583" s="140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Feralheart Boots</v>
      </c>
      <c r="AI584" s="53">
        <f ca="1">IF($AF584="","",OFFSET('All Equipment'!$D$1,ROW()-1,0))</f>
        <v>5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13.216699999999999</v>
      </c>
      <c r="AL584" s="108">
        <f ca="1">IF($AE584="","",IF(AND($AE584="Off-Hand",$AH584="--- Empty ---"),1000,IF($AG584="1H",SUM($AK584,MAX(Optimization!$I$5:$K$5)),$AK584)))</f>
        <v>13.216699999999999</v>
      </c>
      <c r="AM584" s="140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No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General's Dragonhide Boots</v>
      </c>
      <c r="AI585" s="53">
        <f ca="1">IF($AF585="","",OFFSET('All Equipment'!$D$1,ROW()-1,0))</f>
        <v>2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17.847249999999999</v>
      </c>
      <c r="AL585" s="108">
        <f ca="1">IF($AE585="","",IF(AND($AE585="Off-Hand",$AH585="--- Empty ---"),1000,IF($AG585="1H",SUM($AK585,MAX(Optimization!$I$5:$K$5)),$AK585)))</f>
        <v>17.847249999999999</v>
      </c>
      <c r="AM585" s="140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No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Genesis Boots</v>
      </c>
      <c r="AI586" s="53">
        <f ca="1">IF($AF586="","",OFFSET('All Equipment'!$D$1,ROW()-1,0))</f>
        <v>5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22.58615</v>
      </c>
      <c r="AL586" s="108">
        <f ca="1">IF($AE586="","",IF(AND($AE586="Off-Hand",$AH586="--- Empty ---"),1000,IF($AG586="1H",SUM($AK586,MAX(Optimization!$I$5:$K$5)),$AK586)))</f>
        <v>22.58615</v>
      </c>
      <c r="AM586" s="140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No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Grand Boots of Nature's Wrath</v>
      </c>
      <c r="AI587" s="53">
        <f ca="1">IF($AF587="","",OFFSET('All Equipment'!$D$1,ROW()-1,0))</f>
        <v>1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29</v>
      </c>
      <c r="AL587" s="108">
        <f ca="1">IF($AE587="","",IF(AND($AE587="Off-Hand",$AH587="--- Empty ---"),1000,IF($AG587="1H",SUM($AK587,MAX(Optimization!$I$5:$K$5)),$AK587)))</f>
        <v>29</v>
      </c>
      <c r="AM587" s="140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High Councillor's Boots of Arcane Wrath</v>
      </c>
      <c r="AI588" s="53">
        <f ca="1">IF($AF588="","",OFFSET('All Equipment'!$D$1,ROW()-1,0))</f>
        <v>1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30</v>
      </c>
      <c r="AL588" s="108">
        <f ca="1">IF($AE588="","",IF(AND($AE588="Off-Hand",$AH588="--- Empty ---"),1000,IF($AG588="1H",SUM($AK588,MAX(Optimization!$I$5:$K$5)),$AK588)))</f>
        <v>30</v>
      </c>
      <c r="AM588" s="140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Yes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Kayser's Boots of Precision</v>
      </c>
      <c r="AI589" s="53">
        <f ca="1">IF($AF589="","",OFFSET('All Equipment'!$D$1,ROW()-1,0))</f>
        <v>5</v>
      </c>
      <c r="AJ589" s="53">
        <f ca="1">IF($AE589="","",OFFSET('All Equipment'!$L$1,ROW()-1,0))</f>
        <v>1</v>
      </c>
      <c r="AK589" s="108">
        <f ca="1">IF($AE589="","",IF($AH589="--- Empty ---",0,OFFSET('All Equipment'!$O$1,ROW()-1,0)))</f>
        <v>20.388619826470592</v>
      </c>
      <c r="AL589" s="108">
        <f ca="1">IF($AE589="","",IF(AND($AE589="Off-Hand",$AH589="--- Empty ---"),1000,IF($AG589="1H",SUM($AK589,MAX(Optimization!$I$5:$K$5)),$AK589)))</f>
        <v>20.388619826470592</v>
      </c>
      <c r="AM589" s="140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Knight-Lieutenant's Dragonhide Treads</v>
      </c>
      <c r="AI590" s="53">
        <f ca="1">IF($AF590="","",OFFSET('All Equipment'!$D$1,ROW()-1,0))</f>
        <v>6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15.10835</v>
      </c>
      <c r="AL590" s="108">
        <f ca="1">IF($AE590="","",IF(AND($AE590="Off-Hand",$AH590="--- Empty ---"),1000,IF($AG590="1H",SUM($AK590,MAX(Optimization!$I$5:$K$5)),$AK590)))</f>
        <v>15.10835</v>
      </c>
      <c r="AM590" s="140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No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Marshal's Dragonhide Boots</v>
      </c>
      <c r="AI591" s="53">
        <f ca="1">IF($AF591="","",OFFSET('All Equipment'!$D$1,ROW()-1,0))</f>
        <v>2</v>
      </c>
      <c r="AJ591" s="53">
        <f ca="1">IF($AE591="","",OFFSET('All Equipment'!$L$1,ROW()-1,0))</f>
        <v>0</v>
      </c>
      <c r="AK591" s="108">
        <f ca="1">IF($AE591="","",IF($AH591="--- Empty ---",0,OFFSET('All Equipment'!$O$1,ROW()-1,0)))</f>
        <v>17.847249999999999</v>
      </c>
      <c r="AL591" s="108">
        <f ca="1">IF($AE591="","",IF(AND($AE591="Off-Hand",$AH591="--- Empty ---"),1000,IF($AG591="1H",SUM($AK591,MAX(Optimization!$I$5:$K$5)),$AK591)))</f>
        <v>17.847249999999999</v>
      </c>
      <c r="AM591" s="140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No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Master's Boots of Arcane Wrath</v>
      </c>
      <c r="AI592" s="53">
        <f ca="1">IF($AF592="","",OFFSET('All Equipment'!$D$1,ROW()-1,0))</f>
        <v>1</v>
      </c>
      <c r="AJ592" s="53">
        <f ca="1">IF($AE592="","",OFFSET('All Equipment'!$L$1,ROW()-1,0))</f>
        <v>0</v>
      </c>
      <c r="AK592" s="108">
        <f ca="1">IF($AE592="","",IF($AH592="--- Empty ---",0,OFFSET('All Equipment'!$O$1,ROW()-1,0)))</f>
        <v>30</v>
      </c>
      <c r="AL592" s="108">
        <f ca="1">IF($AE592="","",IF(AND($AE592="Off-Hand",$AH592="--- Empty ---"),1000,IF($AG592="1H",SUM($AK592,MAX(Optimization!$I$5:$K$5)),$AK592)))</f>
        <v>30</v>
      </c>
      <c r="AM592" s="140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Yes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Mighty Boots of Nature's Wrath</v>
      </c>
      <c r="AI593" s="53">
        <f ca="1">IF($AF593="","",OFFSET('All Equipment'!$D$1,ROW()-1,0))</f>
        <v>1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30</v>
      </c>
      <c r="AL593" s="108">
        <f ca="1">IF($AE593="","",IF(AND($AE593="Off-Hand",$AH593="--- Empty ---"),1000,IF($AG593="1H",SUM($AK593,MAX(Optimization!$I$5:$K$5)),$AK593)))</f>
        <v>30</v>
      </c>
      <c r="AM593" s="140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No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Mystical Boots of Arcane Wrath</v>
      </c>
      <c r="AI594" s="53">
        <f ca="1">IF($AF594="","",OFFSET('All Equipment'!$D$1,ROW()-1,0))</f>
        <v>1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24</v>
      </c>
      <c r="AL594" s="108">
        <f ca="1">IF($AE594="","",IF(AND($AE594="Off-Hand",$AH594="--- Empty ---"),1000,IF($AG594="1H",SUM($AK594,MAX(Optimization!$I$5:$K$5)),$AK594)))</f>
        <v>24</v>
      </c>
      <c r="AM594" s="140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Necropile Boots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12.847249999999999</v>
      </c>
      <c r="AL595" s="108">
        <f ca="1">IF($AE595="","",IF(AND($AE595="Off-Hand",$AH595="--- Empty ---"),1000,IF($AG595="1H",SUM($AK595,MAX(Optimization!$I$5:$K$5)),$AK595)))</f>
        <v>12.847249999999999</v>
      </c>
      <c r="AM595" s="140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Yes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Nightshade Boots of Nature's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29</v>
      </c>
      <c r="AL596" s="108">
        <f ca="1">IF($AE596="","",IF(AND($AE596="Off-Hand",$AH596="--- Empty ---"),1000,IF($AG596="1H",SUM($AK596,MAX(Optimization!$I$5:$K$5)),$AK596)))</f>
        <v>29</v>
      </c>
      <c r="AM596" s="140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No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Omnicast Boots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23.662524999999999</v>
      </c>
      <c r="AL597" s="108">
        <f ca="1">IF($AE597="","",IF(AND($AE597="Off-Hand",$AH597="--- Empty ---"),1000,IF($AG597="1H",SUM($AK597,MAX(Optimization!$I$5:$K$5)),$AK597)))</f>
        <v>23.662524999999999</v>
      </c>
      <c r="AM597" s="140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Peerless Boots of Nature's Wrath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29</v>
      </c>
      <c r="AL598" s="108">
        <f ca="1">IF($AE598="","",IF(AND($AE598="Off-Hand",$AH598="--- Empty ---"),1000,IF($AG598="1H",SUM($AK598,MAX(Optimization!$I$5:$K$5)),$AK598)))</f>
        <v>29</v>
      </c>
      <c r="AM598" s="140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No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Praetorian Boots of Nature's Wrath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26</v>
      </c>
      <c r="AL599" s="108">
        <f ca="1">IF($AE599="","",IF(AND($AE599="Off-Hand",$AH599="--- Empty ---"),1000,IF($AG599="1H",SUM($AK599,MAX(Optimization!$I$5:$K$5)),$AK599)))</f>
        <v>26</v>
      </c>
      <c r="AM599" s="140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No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Quicksand Waders</v>
      </c>
      <c r="AI600" s="53">
        <f ca="1">IF($AF600="","",OFFSET('All Equipment'!$D$1,ROW()-1,0))</f>
        <v>5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18.58615</v>
      </c>
      <c r="AL600" s="108">
        <f ca="1">IF($AE600="","",IF(AND($AE600="Off-Hand",$AH600="--- Empty ---"),1000,IF($AG600="1H",SUM($AK600,MAX(Optimization!$I$5:$K$5)),$AK600)))</f>
        <v>18.58615</v>
      </c>
      <c r="AM600" s="140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No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Recomposed Boots</v>
      </c>
      <c r="AI601" s="53">
        <f ca="1">IF($AF601="","",OFFSET('All Equipment'!$D$1,ROW()-1,0))</f>
        <v>5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22.401425</v>
      </c>
      <c r="AL601" s="108">
        <f ca="1">IF($AE601="","",IF(AND($AE601="Off-Hand",$AH601="--- Empty ---"),1000,IF($AG601="1H",SUM($AK601,MAX(Optimization!$I$5:$K$5)),$AK601)))</f>
        <v>22.401425</v>
      </c>
      <c r="AM601" s="140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Resplendent Boots of Arcane Wrath</v>
      </c>
      <c r="AI602" s="53">
        <f ca="1">IF($AF602="","",OFFSET('All Equipment'!$D$1,ROW()-1,0))</f>
        <v>1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29</v>
      </c>
      <c r="AL602" s="108">
        <f ca="1">IF($AE602="","",IF(AND($AE602="Off-Hand",$AH602="--- Empty ---"),1000,IF($AG602="1H",SUM($AK602,MAX(Optimization!$I$5:$K$5)),$AK602)))</f>
        <v>29</v>
      </c>
      <c r="AM602" s="140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Yes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Ringo's Blizzard Boots</v>
      </c>
      <c r="AI603" s="53">
        <f ca="1">IF($AF603="","",OFFSET('All Equipment'!$D$1,ROW()-1,0))</f>
        <v>3</v>
      </c>
      <c r="AJ603" s="53">
        <f ca="1">IF($AE603="","",OFFSET('All Equipment'!$L$1,ROW()-1,0))</f>
        <v>1</v>
      </c>
      <c r="AK603" s="108">
        <f ca="1">IF($AE603="","",IF($AH603="--- Empty ---",0,OFFSET('All Equipment'!$O$1,ROW()-1,0)))</f>
        <v>19.28026982647059</v>
      </c>
      <c r="AL603" s="108">
        <f ca="1">IF($AE603="","",IF(AND($AE603="Off-Hand",$AH603="--- Empty ---"),1000,IF($AG603="1H",SUM($AK603,MAX(Optimization!$I$5:$K$5)),$AK603)))</f>
        <v>19.28026982647059</v>
      </c>
      <c r="AM603" s="140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Sandstorm Boots</v>
      </c>
      <c r="AI604" s="53">
        <f ca="1">IF($AF604="","",OFFSET('All Equipment'!$D$1,ROW()-1,0))</f>
        <v>4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16.216699999999999</v>
      </c>
      <c r="AL604" s="108">
        <f ca="1">IF($AE604="","",IF(AND($AE604="Off-Hand",$AH604="--- Empty ---"),1000,IF($AG604="1H",SUM($AK604,MAX(Optimization!$I$5:$K$5)),$AK604)))</f>
        <v>16.216699999999999</v>
      </c>
      <c r="AM604" s="140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No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Snowblind Shoes</v>
      </c>
      <c r="AI605" s="53">
        <f ca="1">IF($AF605="","",OFFSET('All Equipment'!$D$1,ROW()-1,0))</f>
        <v>3</v>
      </c>
      <c r="AJ605" s="53">
        <f ca="1">IF($AE605="","",OFFSET('All Equipment'!$L$1,ROW()-1,0))</f>
        <v>0</v>
      </c>
      <c r="AK605" s="108">
        <f ca="1">IF($AE605="","",IF($AH605="--- Empty ---",0,OFFSET('All Equipment'!$O$1,ROW()-1,0)))</f>
        <v>33.847250000000003</v>
      </c>
      <c r="AL605" s="108">
        <f ca="1">IF($AE605="","",IF(AND($AE605="Off-Hand",$AH605="--- Empty ---"),1000,IF($AG605="1H",SUM($AK605,MAX(Optimization!$I$5:$K$5)),$AK605)))</f>
        <v>33.847250000000003</v>
      </c>
      <c r="AM605" s="140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No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Stormrage Boots</v>
      </c>
      <c r="AI606" s="53">
        <f ca="1">IF($AF606="","",OFFSET('All Equipment'!$D$1,ROW()-1,0))</f>
        <v>3</v>
      </c>
      <c r="AJ606" s="53">
        <f ca="1">IF($AE606="","",OFFSET('All Equipment'!$L$1,ROW()-1,0))</f>
        <v>0</v>
      </c>
      <c r="AK606" s="108">
        <f ca="1">IF($AE606="","",IF($AH606="--- Empty ---",0,OFFSET('All Equipment'!$O$1,ROW()-1,0)))</f>
        <v>14.223824999999998</v>
      </c>
      <c r="AL606" s="108">
        <f ca="1">IF($AE606="","",IF(AND($AE606="Off-Hand",$AH606="--- Empty ---"),1000,IF($AG606="1H",SUM($AK606,MAX(Optimization!$I$5:$K$5)),$AK606)))</f>
        <v>14.223824999999998</v>
      </c>
      <c r="AM606" s="140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No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Supreme Shoes of Nature's Wrath</v>
      </c>
      <c r="AI607" s="53">
        <f ca="1">IF($AF607="","",OFFSET('All Equipment'!$D$1,ROW()-1,0))</f>
        <v>1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30</v>
      </c>
      <c r="AL607" s="108">
        <f ca="1">IF($AE607="","",IF(AND($AE607="Off-Hand",$AH607="--- Empty ---"),1000,IF($AG607="1H",SUM($AK607,MAX(Optimization!$I$5:$K$5)),$AK607)))</f>
        <v>30</v>
      </c>
      <c r="AM607" s="140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No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Swashbuckler's Boots of Nature's Wrath</v>
      </c>
      <c r="AI608" s="53">
        <f ca="1">IF($AF608="","",OFFSET('All Equipment'!$D$1,ROW()-1,0))</f>
        <v>1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24</v>
      </c>
      <c r="AL608" s="108">
        <f ca="1">IF($AE608="","",IF(AND($AE608="Off-Hand",$AH608="--- Empty ---"),1000,IF($AG608="1H",SUM($AK608,MAX(Optimization!$I$5:$K$5)),$AK608)))</f>
        <v>24</v>
      </c>
      <c r="AM608" s="140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No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The Postmaster's Treads</v>
      </c>
      <c r="AI609" s="53">
        <f ca="1">IF($AF609="","",OFFSET('All Equipment'!$D$1,ROW()-1,0))</f>
        <v>1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9.7708750000000002</v>
      </c>
      <c r="AL609" s="108">
        <f ca="1">IF($AE609="","",IF(AND($AE609="Off-Hand",$AH609="--- Empty ---"),1000,IF($AG609="1H",SUM($AK609,MAX(Optimization!$I$5:$K$5)),$AK609)))</f>
        <v>9.7708750000000002</v>
      </c>
      <c r="AM609" s="140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Yes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Verdant Footpads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24</v>
      </c>
      <c r="AL610" s="108">
        <f ca="1">IF($AE610="","",IF(AND($AE610="Off-Hand",$AH610="--- Empty ---"),1000,IF($AG610="1H",SUM($AK610,MAX(Optimization!$I$5:$K$5)),$AK610)))</f>
        <v>24</v>
      </c>
      <c r="AM610" s="140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Wanderer's Boots of Nature's Wrath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26</v>
      </c>
      <c r="AL611" s="108">
        <f ca="1">IF($AE611="","",IF(AND($AE611="Off-Hand",$AH611="--- Empty ---"),1000,IF($AG611="1H",SUM($AK611,MAX(Optimization!$I$5:$K$5)),$AK611)))</f>
        <v>26</v>
      </c>
      <c r="AM611" s="140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No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Waterspout Boots</v>
      </c>
      <c r="AI612" s="53">
        <f ca="1">IF($AF612="","",OFFSET('All Equipment'!$D$1,ROW()-1,0))</f>
        <v>2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26.108350000000002</v>
      </c>
      <c r="AL612" s="108">
        <f ca="1">IF($AE612="","",IF(AND($AE612="Off-Hand",$AH612="--- Empty ---"),1000,IF($AG612="1H",SUM($AK612,MAX(Optimization!$I$5:$K$5)),$AK612)))</f>
        <v>26.108350000000002</v>
      </c>
      <c r="AM612" s="140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No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Wolfrunner Shoes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15.031974999999999</v>
      </c>
      <c r="AL613" s="108">
        <f ca="1">IF($AE613="","",IF(AND($AE613="Off-Hand",$AH613="--- Empty ---"),1000,IF($AG613="1H",SUM($AK613,MAX(Optimization!$I$5:$K$5)),$AK613)))</f>
        <v>15.031974999999999</v>
      </c>
      <c r="AM613" s="140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Yes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/>
      </c>
      <c r="AF614" s="52" t="str">
        <f ca="1">OFFSET('All Equipment'!$B$1,ROW()-1,0)&amp;""</f>
        <v/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/>
      </c>
      <c r="AI614" s="53" t="str">
        <f ca="1">IF($AF614="","",OFFSET('All Equipment'!$D$1,ROW()-1,0))</f>
        <v/>
      </c>
      <c r="AJ614" s="53" t="str">
        <f ca="1">IF($AE614="","",OFFSET('All Equipment'!$L$1,ROW()-1,0))</f>
        <v/>
      </c>
      <c r="AK614" s="108" t="str">
        <f ca="1">IF($AE614="","",IF($AH614="--- Empty ---",0,OFFSET('All Equipment'!$O$1,ROW()-1,0)))</f>
        <v/>
      </c>
      <c r="AL614" s="108" t="str">
        <f ca="1">IF($AE614="","",IF(AND($AE614="Off-Hand",$AH614="--- Empty ---"),1000,IF($AG614="1H",SUM($AK614,MAX(Optimization!$I$5:$K$5)),$AK614)))</f>
        <v/>
      </c>
      <c r="AM614" s="140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/>
      </c>
      <c r="AN614" s="53" t="str">
        <f t="shared" ca="1" si="83"/>
        <v/>
      </c>
      <c r="AO614" s="53" t="str">
        <f t="shared" ca="1" si="88"/>
        <v/>
      </c>
      <c r="AQ614" s="52" t="str">
        <f t="shared" ca="1" si="84"/>
        <v/>
      </c>
      <c r="AR614" s="52" t="str">
        <f t="shared" ca="1" si="85"/>
        <v/>
      </c>
      <c r="AS614" s="53" t="str">
        <f t="shared" ca="1" si="89"/>
        <v/>
      </c>
      <c r="AT614" s="53" t="str">
        <f ca="1">IF(OR(AQ614="",AQ614="n/a"),AQ614,IF(AND($AR614&lt;&gt;"--- Empty ---",AR614=IF(AQ614="Finger1",Settings!$AB$4,Settings!$AB$6),ISERROR(MATCH(AR614,Settings!$AB$9:$AB$14,0))),"No","Yes"))</f>
        <v/>
      </c>
      <c r="AV614" s="52" t="str">
        <f t="shared" ca="1" si="86"/>
        <v/>
      </c>
      <c r="AW614" s="52" t="str">
        <f t="shared" ca="1" si="87"/>
        <v/>
      </c>
      <c r="AX614" s="53" t="str">
        <f t="shared" ca="1" si="90"/>
        <v/>
      </c>
      <c r="AY614" s="53" t="str">
        <f ca="1">IF(OR(AV614="",AV614="n/a"),AV614,IF(AND($AW614&lt;&gt;"--- Empty ---",AW614=IF(AV614="Finger2",Settings!$AB$3,Settings!$AB$5),ISERROR(MATCH(AW614,Settings!$AB$9:$AB$14,0))),"No","Yes"))</f>
        <v/>
      </c>
    </row>
    <row r="615" spans="31:51" x14ac:dyDescent="0.25">
      <c r="AE615" s="52" t="str">
        <f ca="1">OFFSET('All Equipment'!$A$1,ROW()-1,0)&amp;""</f>
        <v>Feet Enchant</v>
      </c>
      <c r="AF615" s="52" t="str">
        <f ca="1">OFFSET('All Equipment'!$B$1,ROW()-1,0)&amp;""</f>
        <v/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--- Empty ---</v>
      </c>
      <c r="AI615" s="53" t="str">
        <f ca="1">IF($AF615="","",OFFSET('All Equipment'!$D$1,ROW()-1,0))</f>
        <v/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0</v>
      </c>
      <c r="AL615" s="108">
        <f ca="1">IF($AE615="","",IF(AND($AE615="Off-Hand",$AH615="--- Empty ---"),1000,IF($AG615="1H",SUM($AK615,MAX(Optimization!$I$5:$K$5)),$AK615)))</f>
        <v>0</v>
      </c>
      <c r="AM615" s="140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>Feet Enchant</v>
      </c>
      <c r="AF616" s="52" t="str">
        <f ca="1">OFFSET('All Equipment'!$B$1,ROW()-1,0)&amp;""</f>
        <v>Enchant</v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>Enchant Boots - Minor Speed</v>
      </c>
      <c r="AI616" s="53">
        <f ca="1">IF($AF616="","",OFFSET('All Equipment'!$D$1,ROW()-1,0))</f>
        <v>2</v>
      </c>
      <c r="AJ616" s="53">
        <f ca="1">IF($AE616="","",OFFSET('All Equipment'!$L$1,ROW()-1,0))</f>
        <v>0</v>
      </c>
      <c r="AK616" s="108">
        <f ca="1">IF($AE616="","",IF($AH616="--- Empty ---",0,OFFSET('All Equipment'!$O$1,ROW()-1,0)))</f>
        <v>0</v>
      </c>
      <c r="AL616" s="108">
        <f ca="1">IF($AE616="","",IF(AND($AE616="Off-Hand",$AH616="--- Empty ---"),1000,IF($AG616="1H",SUM($AK616,MAX(Optimization!$I$5:$K$5)),$AK616)))</f>
        <v>0</v>
      </c>
      <c r="AM616" s="140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>No</v>
      </c>
      <c r="AN616" s="53" t="str">
        <f t="shared" ca="1" si="83"/>
        <v>Yes</v>
      </c>
      <c r="AO616" s="53">
        <f t="shared" ca="1" si="88"/>
        <v>616</v>
      </c>
      <c r="AQ616" s="52" t="str">
        <f t="shared" ca="1" si="84"/>
        <v>n/a</v>
      </c>
      <c r="AR616" s="52" t="str">
        <f t="shared" ca="1" si="85"/>
        <v>n/a</v>
      </c>
      <c r="AS616" s="53" t="str">
        <f t="shared" ca="1" si="89"/>
        <v>n/a</v>
      </c>
      <c r="AT616" s="53" t="str">
        <f ca="1">IF(OR(AQ616="",AQ616="n/a"),AQ616,IF(AND($AR616&lt;&gt;"--- Empty ---",AR616=IF(AQ616="Finger1",Settings!$AB$4,Settings!$AB$6),ISERROR(MATCH(AR616,Settings!$AB$9:$AB$14,0))),"No","Yes"))</f>
        <v>n/a</v>
      </c>
      <c r="AV616" s="52" t="str">
        <f t="shared" ca="1" si="86"/>
        <v>n/a</v>
      </c>
      <c r="AW616" s="52" t="str">
        <f t="shared" ca="1" si="87"/>
        <v>n/a</v>
      </c>
      <c r="AX616" s="53" t="str">
        <f t="shared" ca="1" si="90"/>
        <v>n/a</v>
      </c>
      <c r="AY616" s="53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2" t="str">
        <f ca="1">OFFSET('All Equipment'!$A$1,ROW()-1,0)&amp;""</f>
        <v>Feet Enchant</v>
      </c>
      <c r="AF617" s="52" t="str">
        <f ca="1">OFFSET('All Equipment'!$B$1,ROW()-1,0)&amp;""</f>
        <v>Enchant</v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>Enchant Boots - Spirit</v>
      </c>
      <c r="AI617" s="53">
        <f ca="1">IF($AF617="","",OFFSET('All Equipment'!$D$1,ROW()-1,0))</f>
        <v>1</v>
      </c>
      <c r="AJ617" s="53">
        <f ca="1">IF($AE617="","",OFFSET('All Equipment'!$L$1,ROW()-1,0))</f>
        <v>0</v>
      </c>
      <c r="AK617" s="108">
        <f ca="1">IF($AE617="","",IF($AH617="--- Empty ---",0,OFFSET('All Equipment'!$O$1,ROW()-1,0)))</f>
        <v>0</v>
      </c>
      <c r="AL617" s="108">
        <f ca="1">IF($AE617="","",IF(AND($AE617="Off-Hand",$AH617="--- Empty ---"),1000,IF($AG617="1H",SUM($AK617,MAX(Optimization!$I$5:$K$5)),$AK617)))</f>
        <v>0</v>
      </c>
      <c r="AM617" s="140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>Yes</v>
      </c>
      <c r="AN617" s="53" t="str">
        <f t="shared" ca="1" si="83"/>
        <v>Yes</v>
      </c>
      <c r="AO617" s="53">
        <f t="shared" ca="1" si="88"/>
        <v>617</v>
      </c>
      <c r="AQ617" s="52" t="str">
        <f t="shared" ca="1" si="84"/>
        <v>n/a</v>
      </c>
      <c r="AR617" s="52" t="str">
        <f t="shared" ca="1" si="85"/>
        <v>n/a</v>
      </c>
      <c r="AS617" s="53" t="str">
        <f t="shared" ca="1" si="89"/>
        <v>n/a</v>
      </c>
      <c r="AT617" s="53" t="str">
        <f ca="1">IF(OR(AQ617="",AQ617="n/a"),AQ617,IF(AND($AR617&lt;&gt;"--- Empty ---",AR617=IF(AQ617="Finger1",Settings!$AB$4,Settings!$AB$6),ISERROR(MATCH(AR617,Settings!$AB$9:$AB$14,0))),"No","Yes"))</f>
        <v>n/a</v>
      </c>
      <c r="AV617" s="52" t="str">
        <f t="shared" ca="1" si="86"/>
        <v>n/a</v>
      </c>
      <c r="AW617" s="52" t="str">
        <f t="shared" ca="1" si="87"/>
        <v>n/a</v>
      </c>
      <c r="AX617" s="53" t="str">
        <f t="shared" ca="1" si="90"/>
        <v>n/a</v>
      </c>
      <c r="AY617" s="53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2" t="str">
        <f ca="1">OFFSET('All Equipment'!$A$1,ROW()-1,0)&amp;""</f>
        <v/>
      </c>
      <c r="AF618" s="52" t="str">
        <f ca="1">OFFSET('All Equipment'!$B$1,ROW()-1,0)&amp;""</f>
        <v/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/>
      </c>
      <c r="AI618" s="53" t="str">
        <f ca="1">IF($AF618="","",OFFSET('All Equipment'!$D$1,ROW()-1,0))</f>
        <v/>
      </c>
      <c r="AJ618" s="53" t="str">
        <f ca="1">IF($AE618="","",OFFSET('All Equipment'!$L$1,ROW()-1,0))</f>
        <v/>
      </c>
      <c r="AK618" s="108" t="str">
        <f ca="1">IF($AE618="","",IF($AH618="--- Empty ---",0,OFFSET('All Equipment'!$O$1,ROW()-1,0)))</f>
        <v/>
      </c>
      <c r="AL618" s="108" t="str">
        <f ca="1">IF($AE618="","",IF(AND($AE618="Off-Hand",$AH618="--- Empty ---"),1000,IF($AG618="1H",SUM($AK618,MAX(Optimization!$I$5:$K$5)),$AK618)))</f>
        <v/>
      </c>
      <c r="AM618" s="140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/>
      </c>
      <c r="AN618" s="53" t="str">
        <f t="shared" ca="1" si="83"/>
        <v/>
      </c>
      <c r="AO618" s="53" t="str">
        <f t="shared" ca="1" si="88"/>
        <v/>
      </c>
      <c r="AQ618" s="52" t="str">
        <f t="shared" ca="1" si="84"/>
        <v/>
      </c>
      <c r="AR618" s="52" t="str">
        <f t="shared" ca="1" si="85"/>
        <v/>
      </c>
      <c r="AS618" s="53" t="str">
        <f t="shared" ca="1" si="89"/>
        <v/>
      </c>
      <c r="AT618" s="53" t="str">
        <f ca="1">IF(OR(AQ618="",AQ618="n/a"),AQ618,IF(AND($AR618&lt;&gt;"--- Empty ---",AR618=IF(AQ618="Finger1",Settings!$AB$4,Settings!$AB$6),ISERROR(MATCH(AR618,Settings!$AB$9:$AB$14,0))),"No","Yes"))</f>
        <v/>
      </c>
      <c r="AV618" s="52" t="str">
        <f t="shared" ca="1" si="86"/>
        <v/>
      </c>
      <c r="AW618" s="52" t="str">
        <f t="shared" ca="1" si="87"/>
        <v/>
      </c>
      <c r="AX618" s="53" t="str">
        <f t="shared" ca="1" si="90"/>
        <v/>
      </c>
      <c r="AY618" s="53" t="str">
        <f ca="1">IF(OR(AV618="",AV618="n/a"),AV618,IF(AND($AW618&lt;&gt;"--- Empty ---",AW618=IF(AV618="Finger2",Settings!$AB$3,Settings!$AB$5),ISERROR(MATCH(AW618,Settings!$AB$9:$AB$14,0))),"No","Yes"))</f>
        <v/>
      </c>
    </row>
    <row r="619" spans="31:51" x14ac:dyDescent="0.25">
      <c r="AE619" s="52" t="str">
        <f ca="1">OFFSET('All Equipment'!$A$1,ROW()-1,0)&amp;""</f>
        <v>Finger</v>
      </c>
      <c r="AF619" s="52" t="str">
        <f ca="1">OFFSET('All Equipment'!$B$1,ROW()-1,0)&amp;""</f>
        <v/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--- Empty ---</v>
      </c>
      <c r="AI619" s="53" t="str">
        <f ca="1">IF($AF619="","",OFFSET('All Equipment'!$D$1,ROW()-1,0))</f>
        <v/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40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Finger1</v>
      </c>
      <c r="AR619" s="52" t="str">
        <f t="shared" ca="1" si="85"/>
        <v>--- Empty ---</v>
      </c>
      <c r="AS619" s="53" t="str">
        <f t="shared" ca="1" si="89"/>
        <v>Yes</v>
      </c>
      <c r="AT619" s="53" t="str">
        <f ca="1">IF(OR(AQ619="",AQ619="n/a"),AQ619,IF(AND($AR619&lt;&gt;"--- Empty ---",AR619=IF(AQ619="Finger1",Settings!$AB$4,Settings!$AB$6),ISERROR(MATCH(AR619,Settings!$AB$9:$AB$14,0))),"No","Yes"))</f>
        <v>Yes</v>
      </c>
      <c r="AV619" s="52" t="str">
        <f t="shared" ca="1" si="86"/>
        <v>Finger2</v>
      </c>
      <c r="AW619" s="52" t="str">
        <f t="shared" ca="1" si="87"/>
        <v>--- Empty ---</v>
      </c>
      <c r="AX619" s="53" t="str">
        <f t="shared" ca="1" si="90"/>
        <v>Yes</v>
      </c>
      <c r="AY619" s="53" t="str">
        <f ca="1">IF(OR(AV619="",AV619="n/a"),AV619,IF(AND($AW619&lt;&gt;"--- Empty ---",AW619=IF(AV619="Finger2",Settings!$AB$3,Settings!$AB$5),ISERROR(MATCH(AW619,Settings!$AB$9:$AB$14,0))),"No","Yes"))</f>
        <v>Yes</v>
      </c>
    </row>
    <row r="620" spans="31:51" x14ac:dyDescent="0.25">
      <c r="AE620" s="52" t="str">
        <f ca="1">OFFSET('All Equipment'!$A$1,ROW()-1,0)&amp;""</f>
        <v>Finger</v>
      </c>
      <c r="AF620" s="52" t="str">
        <f ca="1">OFFSET('All Equipment'!$B$1,ROW()-1,0)&amp;""</f>
        <v>Finger</v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>Advisor's Ring</v>
      </c>
      <c r="AI620" s="53">
        <f ca="1">IF($AF620="","",OFFSET('All Equipment'!$D$1,ROW()-1,0))</f>
        <v>3</v>
      </c>
      <c r="AJ620" s="53">
        <f ca="1">IF($AE620="","",OFFSET('All Equipment'!$L$1,ROW()-1,0))</f>
        <v>0</v>
      </c>
      <c r="AK620" s="108">
        <f ca="1">IF($AE620="","",IF($AH620="--- Empty ---",0,OFFSET('All Equipment'!$O$1,ROW()-1,0)))</f>
        <v>14</v>
      </c>
      <c r="AL620" s="108">
        <f ca="1">IF($AE620="","",IF(AND($AE620="Off-Hand",$AH620="--- Empty ---"),1000,IF($AG620="1H",SUM($AK620,MAX(Optimization!$I$5:$K$5)),$AK620)))</f>
        <v>14</v>
      </c>
      <c r="AM620" s="140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>No</v>
      </c>
      <c r="AN620" s="53" t="str">
        <f t="shared" ca="1" si="83"/>
        <v>Yes</v>
      </c>
      <c r="AO620" s="53">
        <f t="shared" ca="1" si="88"/>
        <v>620</v>
      </c>
      <c r="AQ620" s="52" t="str">
        <f t="shared" ca="1" si="84"/>
        <v>Finger1</v>
      </c>
      <c r="AR620" s="52" t="str">
        <f t="shared" ca="1" si="85"/>
        <v>Advisor's Ring</v>
      </c>
      <c r="AS620" s="53" t="str">
        <f t="shared" ca="1" si="89"/>
        <v>No</v>
      </c>
      <c r="AT620" s="53" t="str">
        <f ca="1">IF(OR(AQ620="",AQ620="n/a"),AQ620,IF(AND($AR620&lt;&gt;"--- Empty ---",AR620=IF(AQ620="Finger1",Settings!$AB$4,Settings!$AB$6),ISERROR(MATCH(AR620,Settings!$AB$9:$AB$14,0))),"No","Yes"))</f>
        <v>Yes</v>
      </c>
      <c r="AV620" s="52" t="str">
        <f t="shared" ca="1" si="86"/>
        <v>Finger2</v>
      </c>
      <c r="AW620" s="52" t="str">
        <f t="shared" ca="1" si="87"/>
        <v>Advisor's Ring</v>
      </c>
      <c r="AX620" s="53" t="str">
        <f t="shared" ca="1" si="90"/>
        <v>No</v>
      </c>
      <c r="AY620" s="53" t="str">
        <f ca="1">IF(OR(AV620="",AV620="n/a"),AV620,IF(AND($AW620&lt;&gt;"--- Empty ---",AW620=IF(AV620="Finger2",Settings!$AB$3,Settings!$AB$5),ISERROR(MATCH(AW620,Settings!$AB$9:$AB$14,0))),"No","Yes"))</f>
        <v>Yes</v>
      </c>
    </row>
    <row r="621" spans="31:51" x14ac:dyDescent="0.25">
      <c r="AE621" s="52" t="str">
        <f ca="1">OFFSET('All Equipment'!$A$1,ROW()-1,0)&amp;""</f>
        <v>Finger</v>
      </c>
      <c r="AF621" s="52" t="str">
        <f ca="1">OFFSET('All Equipment'!$B$1,ROW()-1,0)&amp;""</f>
        <v>Finger</v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>Band of Earthen Wrath</v>
      </c>
      <c r="AI621" s="53">
        <f ca="1">IF($AF621="","",OFFSET('All Equipment'!$D$1,ROW()-1,0))</f>
        <v>5</v>
      </c>
      <c r="AJ621" s="53">
        <f ca="1">IF($AE621="","",OFFSET('All Equipment'!$L$1,ROW()-1,0))</f>
        <v>0</v>
      </c>
      <c r="AK621" s="108">
        <f ca="1">IF($AE621="","",IF($AH621="--- Empty ---",0,OFFSET('All Equipment'!$O$1,ROW()-1,0)))</f>
        <v>12.561299999999999</v>
      </c>
      <c r="AL621" s="108">
        <f ca="1">IF($AE621="","",IF(AND($AE621="Off-Hand",$AH621="--- Empty ---"),1000,IF($AG621="1H",SUM($AK621,MAX(Optimization!$I$5:$K$5)),$AK621)))</f>
        <v>12.561299999999999</v>
      </c>
      <c r="AM621" s="140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>No</v>
      </c>
      <c r="AN621" s="53" t="str">
        <f t="shared" ca="1" si="83"/>
        <v>Yes</v>
      </c>
      <c r="AO621" s="53">
        <f t="shared" ca="1" si="88"/>
        <v>621</v>
      </c>
      <c r="AQ621" s="52" t="str">
        <f t="shared" ca="1" si="84"/>
        <v>Finger1</v>
      </c>
      <c r="AR621" s="52" t="str">
        <f t="shared" ca="1" si="85"/>
        <v>Band of Earthen Wrath</v>
      </c>
      <c r="AS621" s="53" t="str">
        <f t="shared" ca="1" si="89"/>
        <v>No</v>
      </c>
      <c r="AT621" s="53" t="str">
        <f ca="1">IF(OR(AQ621="",AQ621="n/a"),AQ621,IF(AND($AR621&lt;&gt;"--- Empty ---",AR621=IF(AQ621="Finger1",Settings!$AB$4,Settings!$AB$6),ISERROR(MATCH(AR621,Settings!$AB$9:$AB$14,0))),"No","Yes"))</f>
        <v>Yes</v>
      </c>
      <c r="AV621" s="52" t="str">
        <f t="shared" ca="1" si="86"/>
        <v>Finger2</v>
      </c>
      <c r="AW621" s="52" t="str">
        <f t="shared" ca="1" si="87"/>
        <v>Band of Earthen Wrath</v>
      </c>
      <c r="AX621" s="53" t="str">
        <f t="shared" ca="1" si="90"/>
        <v>No</v>
      </c>
      <c r="AY621" s="53" t="str">
        <f ca="1">IF(OR(AV621="",AV621="n/a"),AV621,IF(AND($AW621&lt;&gt;"--- Empty ---",AW621=IF(AV621="Finger2",Settings!$AB$3,Settings!$AB$5),ISERROR(MATCH(AW621,Settings!$AB$9:$AB$14,0))),"No","Yes"))</f>
        <v>Yes</v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>Finger</v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Band of Forced Concentration</v>
      </c>
      <c r="AI622" s="53">
        <f ca="1">IF($AF622="","",OFFSET('All Equipment'!$D$1,ROW()-1,0))</f>
        <v>3</v>
      </c>
      <c r="AJ622" s="53">
        <f ca="1">IF($AE622="","",OFFSET('All Equipment'!$L$1,ROW()-1,0))</f>
        <v>1</v>
      </c>
      <c r="AK622" s="108">
        <f ca="1">IF($AE622="","",IF($AH622="--- Empty ---",0,OFFSET('All Equipment'!$O$1,ROW()-1,0)))</f>
        <v>40.280269826470587</v>
      </c>
      <c r="AL622" s="108">
        <f ca="1">IF($AE622="","",IF(AND($AE622="Off-Hand",$AH622="--- Empty ---"),1000,IF($AG622="1H",SUM($AK622,MAX(Optimization!$I$5:$K$5)),$AK622)))</f>
        <v>40.280269826470587</v>
      </c>
      <c r="AM622" s="140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No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Band of Forced Concentration</v>
      </c>
      <c r="AS622" s="53" t="str">
        <f t="shared" ca="1" si="89"/>
        <v>No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Band of Forced Concentration</v>
      </c>
      <c r="AX622" s="53" t="str">
        <f t="shared" ca="1" si="90"/>
        <v>No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Band of Rumination</v>
      </c>
      <c r="AI623" s="53">
        <f ca="1">IF($AF623="","",OFFSET('All Equipment'!$D$1,ROW()-1,0))</f>
        <v>2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11.083499999999999</v>
      </c>
      <c r="AL623" s="108">
        <f ca="1">IF($AE623="","",IF(AND($AE623="Off-Hand",$AH623="--- Empty ---"),1000,IF($AG623="1H",SUM($AK623,MAX(Optimization!$I$5:$K$5)),$AK623)))</f>
        <v>11.083499999999999</v>
      </c>
      <c r="AM623" s="140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No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Band of Rumination</v>
      </c>
      <c r="AS623" s="53" t="str">
        <f t="shared" ca="1" si="89"/>
        <v>No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Band of Rumination</v>
      </c>
      <c r="AX623" s="53" t="str">
        <f t="shared" ca="1" si="90"/>
        <v>No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Servitude</v>
      </c>
      <c r="AI624" s="53">
        <f ca="1">IF($AF624="","",OFFSET('All Equipment'!$D$1,ROW()-1,0))</f>
        <v>6</v>
      </c>
      <c r="AJ624" s="53">
        <f ca="1">IF($AE624="","",OFFSET('All Equipment'!$L$1,ROW()-1,0))</f>
        <v>0</v>
      </c>
      <c r="AK624" s="108">
        <f ca="1">IF($AE624="","",IF($AH624="--- Empty ---",0,OFFSET('All Equipment'!$O$1,ROW()-1,0)))</f>
        <v>24.662524999999999</v>
      </c>
      <c r="AL624" s="108">
        <f ca="1">IF($AE624="","",IF(AND($AE624="Off-Hand",$AH624="--- Empty ---"),1000,IF($AG624="1H",SUM($AK624,MAX(Optimization!$I$5:$K$5)),$AK624)))</f>
        <v>24.662524999999999</v>
      </c>
      <c r="AM624" s="140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Servitude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Servitude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the Inevitable</v>
      </c>
      <c r="AI625" s="53">
        <f ca="1">IF($AF625="","",OFFSET('All Equipment'!$D$1,ROW()-1,0))</f>
        <v>6</v>
      </c>
      <c r="AJ625" s="53">
        <f ca="1">IF($AE625="","",OFFSET('All Equipment'!$L$1,ROW()-1,0))</f>
        <v>1</v>
      </c>
      <c r="AK625" s="108">
        <f ca="1">IF($AE625="","",IF($AH625="--- Empty ---",0,OFFSET('All Equipment'!$O$1,ROW()-1,0)))</f>
        <v>53.063569826470591</v>
      </c>
      <c r="AL625" s="108">
        <f ca="1">IF($AE625="","",IF(AND($AE625="Off-Hand",$AH625="--- Empty ---"),1000,IF($AG625="1H",SUM($AK625,MAX(Optimization!$I$5:$K$5)),$AK625)))</f>
        <v>53.063569826470591</v>
      </c>
      <c r="AM625" s="140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No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the Inevitable</v>
      </c>
      <c r="AS625" s="53" t="str">
        <f t="shared" ca="1" si="89"/>
        <v>No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the Inevitable</v>
      </c>
      <c r="AX625" s="53" t="str">
        <f t="shared" ca="1" si="90"/>
        <v>No</v>
      </c>
      <c r="AY625" s="53" t="str">
        <f ca="1">IF(OR(AV625="",AV625="n/a"),AV625,IF(AND($AW625&lt;&gt;"--- Empty ---",AW625=IF(AV625="Finger2",Settings!$AB$3,Settings!$AB$5),ISERROR(MATCH(AW625,Settings!$AB$9:$AB$14,0))),"No","Yes"))</f>
        <v>Yes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the Unicorn</v>
      </c>
      <c r="AI626" s="53">
        <f ca="1">IF($AF626="","",OFFSET('All Equipment'!$D$1,ROW()-1,0))</f>
        <v>1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13</v>
      </c>
      <c r="AL626" s="108">
        <f ca="1">IF($AE626="","",IF(AND($AE626="Off-Hand",$AH626="--- Empty ---"),1000,IF($AG626="1H",SUM($AK626,MAX(Optimization!$I$5:$K$5)),$AK626)))</f>
        <v>13</v>
      </c>
      <c r="AM626" s="140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Yes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the Unicorn</v>
      </c>
      <c r="AS626" s="53" t="str">
        <f t="shared" ca="1" si="89"/>
        <v>Yes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the Unicorn</v>
      </c>
      <c r="AX626" s="53" t="str">
        <f t="shared" ca="1" si="90"/>
        <v>Yes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>Except</v>
      </c>
      <c r="AH627" s="52" t="str">
        <f ca="1">IF($AE627="","",IF(OFFSET('All Equipment'!$A$1,ROW()-1,2)="","--- Empty ---",OFFSET('All Equipment'!$A$1,ROW()-1,2)))</f>
        <v>Deep Rooted Ring</v>
      </c>
      <c r="AI627" s="53">
        <f ca="1">IF($AF627="","",OFFSET('All Equipment'!$D$1,ROW()-1,0))</f>
        <v>3</v>
      </c>
      <c r="AJ627" s="53">
        <f ca="1">IF($AE627="","",OFFSET('All Equipment'!$L$1,ROW()-1,0))</f>
        <v>0</v>
      </c>
      <c r="AK627" s="108">
        <f ca="1">IF($AE627="","",IF($AH627="--- Empty ---",0,OFFSET('All Equipment'!$O$1,ROW()-1,0)))</f>
        <v>13.847249999999999</v>
      </c>
      <c r="AL627" s="108">
        <f ca="1">IF($AE627="","",IF(AND($AE627="Off-Hand",$AH627="--- Empty ---"),1000,IF($AG627="1H",SUM($AK627,MAX(Optimization!$I$5:$K$5)),$AK627)))</f>
        <v>13.847249999999999</v>
      </c>
      <c r="AM627" s="140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No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Deep Rooted Ring</v>
      </c>
      <c r="AS627" s="53" t="str">
        <f t="shared" ca="1" si="89"/>
        <v>No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Deep Rooted Ring</v>
      </c>
      <c r="AX627" s="53" t="str">
        <f t="shared" ca="1" si="90"/>
        <v>No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Don Mauricio's Band of Domination</v>
      </c>
      <c r="AI628" s="53">
        <f ca="1">IF($AF628="","",OFFSET('All Equipment'!$D$1,ROW()-1,0))</f>
        <v>5</v>
      </c>
      <c r="AJ628" s="53">
        <f ca="1">IF($AE628="","",OFFSET('All Equipment'!$L$1,ROW()-1,0))</f>
        <v>0</v>
      </c>
      <c r="AK628" s="108">
        <f ca="1">IF($AE628="","",IF($AH628="--- Empty ---",0,OFFSET('All Equipment'!$O$1,ROW()-1,0)))</f>
        <v>22.083500000000001</v>
      </c>
      <c r="AL628" s="108">
        <f ca="1">IF($AE628="","",IF(AND($AE628="Off-Hand",$AH628="--- Empty ---"),1000,IF($AG628="1H",SUM($AK628,MAX(Optimization!$I$5:$K$5)),$AK628)))</f>
        <v>22.083500000000001</v>
      </c>
      <c r="AM628" s="140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No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Don Mauricio's Band of Domination</v>
      </c>
      <c r="AS628" s="53" t="str">
        <f t="shared" ca="1" si="89"/>
        <v>No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Don Mauricio's Band of Domination</v>
      </c>
      <c r="AX628" s="53" t="str">
        <f t="shared" ca="1" si="90"/>
        <v>No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/>
      </c>
      <c r="AH629" s="52" t="str">
        <f ca="1">IF($AE629="","",IF(OFFSET('All Equipment'!$A$1,ROW()-1,2)="","--- Empty ---",OFFSET('All Equipment'!$A$1,ROW()-1,2)))</f>
        <v>Dragonslayer's Signet</v>
      </c>
      <c r="AI629" s="53">
        <f ca="1">IF($AF629="","",OFFSET('All Equipment'!$D$1,ROW()-1,0))</f>
        <v>1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13.300199999999998</v>
      </c>
      <c r="AL629" s="108">
        <f ca="1">IF($AE629="","",IF(AND($AE629="Off-Hand",$AH629="--- Empty ---"),1000,IF($AG629="1H",SUM($AK629,MAX(Optimization!$I$5:$K$5)),$AK629)))</f>
        <v>13.300199999999998</v>
      </c>
      <c r="AM629" s="140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Dragonslayer's Signet</v>
      </c>
      <c r="AS629" s="53" t="str">
        <f t="shared" ca="1" si="89"/>
        <v>Yes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Dragonslayer's Signet</v>
      </c>
      <c r="AX629" s="53" t="str">
        <f t="shared" ca="1" si="90"/>
        <v>Yes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/>
      </c>
      <c r="AH630" s="52" t="str">
        <f ca="1">IF($AE630="","",IF(OFFSET('All Equipment'!$A$1,ROW()-1,2)="","--- Empty ---",OFFSET('All Equipment'!$A$1,ROW()-1,2)))</f>
        <v>Elemental Focus Band</v>
      </c>
      <c r="AI630" s="53">
        <f ca="1">IF($AF630="","",OFFSET('All Equipment'!$D$1,ROW()-1,0))</f>
        <v>4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24.031974999999999</v>
      </c>
      <c r="AL630" s="108">
        <f ca="1">IF($AE630="","",IF(AND($AE630="Off-Hand",$AH630="--- Empty ---"),1000,IF($AG630="1H",SUM($AK630,MAX(Optimization!$I$5:$K$5)),$AK630)))</f>
        <v>24.031974999999999</v>
      </c>
      <c r="AM630" s="140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No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Elemental Focus Band</v>
      </c>
      <c r="AS630" s="53" t="str">
        <f t="shared" ca="1" si="89"/>
        <v>No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Elemental Focus Band</v>
      </c>
      <c r="AX630" s="53" t="str">
        <f t="shared" ca="1" si="90"/>
        <v>No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/>
      </c>
      <c r="AH631" s="52" t="str">
        <f ca="1">IF($AE631="","",IF(OFFSET('All Equipment'!$A$1,ROW()-1,2)="","--- Empty ---",OFFSET('All Equipment'!$A$1,ROW()-1,2)))</f>
        <v>Eye of Orgrimmar</v>
      </c>
      <c r="AI631" s="53">
        <f ca="1">IF($AF631="","",OFFSET('All Equipment'!$D$1,ROW()-1,0))</f>
        <v>1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19.293074999999998</v>
      </c>
      <c r="AL631" s="108">
        <f ca="1">IF($AE631="","",IF(AND($AE631="Off-Hand",$AH631="--- Empty ---"),1000,IF($AG631="1H",SUM($AK631,MAX(Optimization!$I$5:$K$5)),$AK631)))</f>
        <v>19.293074999999998</v>
      </c>
      <c r="AM631" s="140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No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Eye of Orgrimmar</v>
      </c>
      <c r="AS631" s="53" t="str">
        <f t="shared" ca="1" si="89"/>
        <v>No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Eye of Orgrimmar</v>
      </c>
      <c r="AX631" s="53" t="str">
        <f t="shared" ca="1" si="90"/>
        <v>No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Lorekeeper's Ring</v>
      </c>
      <c r="AI632" s="53">
        <f ca="1">IF($AF632="","",OFFSET('All Equipment'!$D$1,ROW()-1,0))</f>
        <v>3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14</v>
      </c>
      <c r="AL632" s="108">
        <f ca="1">IF($AE632="","",IF(AND($AE632="Off-Hand",$AH632="--- Empty ---"),1000,IF($AG632="1H",SUM($AK632,MAX(Optimization!$I$5:$K$5)),$AK632)))</f>
        <v>14</v>
      </c>
      <c r="AM632" s="140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No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Lorekeeper's Ring</v>
      </c>
      <c r="AS632" s="53" t="str">
        <f t="shared" ca="1" si="89"/>
        <v>No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Lorekeeper's Ring</v>
      </c>
      <c r="AX632" s="53" t="str">
        <f t="shared" ca="1" si="90"/>
        <v>No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>Except</v>
      </c>
      <c r="AH633" s="52" t="str">
        <f ca="1">IF($AE633="","",IF(OFFSET('All Equipment'!$A$1,ROW()-1,2)="","--- Empty ---",OFFSET('All Equipment'!$A$1,ROW()-1,2)))</f>
        <v>Maiden's Circle</v>
      </c>
      <c r="AI633" s="53">
        <f ca="1">IF($AF633="","",OFFSET('All Equipment'!$D$1,ROW()-1,0))</f>
        <v>1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19.293074999999998</v>
      </c>
      <c r="AL633" s="108">
        <f ca="1">IF($AE633="","",IF(AND($AE633="Off-Hand",$AH633="--- Empty ---"),1000,IF($AG633="1H",SUM($AK633,MAX(Optimization!$I$5:$K$5)),$AK633)))</f>
        <v>19.293074999999998</v>
      </c>
      <c r="AM633" s="140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Yes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Maiden's Circle</v>
      </c>
      <c r="AS633" s="53" t="str">
        <f t="shared" ca="1" si="89"/>
        <v>Yes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Maiden's Circle</v>
      </c>
      <c r="AX633" s="53" t="str">
        <f t="shared" ca="1" si="90"/>
        <v>Yes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Mindtear Band</v>
      </c>
      <c r="AI634" s="53">
        <f ca="1">IF($AF634="","",OFFSET('All Equipment'!$D$1,ROW()-1,0))</f>
        <v>4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34.191850000000002</v>
      </c>
      <c r="AL634" s="108">
        <f ca="1">IF($AE634="","",IF(AND($AE634="Off-Hand",$AH634="--- Empty ---"),1000,IF($AG634="1H",SUM($AK634,MAX(Optimization!$I$5:$K$5)),$AK634)))</f>
        <v>34.191850000000002</v>
      </c>
      <c r="AM634" s="140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Mindtear Band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Mindtear Band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/>
      </c>
      <c r="AH635" s="52" t="str">
        <f ca="1">IF($AE635="","",IF(OFFSET('All Equipment'!$A$1,ROW()-1,2)="","--- Empty ---",OFFSET('All Equipment'!$A$1,ROW()-1,2)))</f>
        <v>Ring of Blackrock</v>
      </c>
      <c r="AI635" s="53">
        <f ca="1">IF($AF635="","",OFFSET('All Equipment'!$D$1,ROW()-1,0))</f>
        <v>3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19</v>
      </c>
      <c r="AL635" s="108">
        <f ca="1">IF($AE635="","",IF(AND($AE635="Off-Hand",$AH635="--- Empty ---"),1000,IF($AG635="1H",SUM($AK635,MAX(Optimization!$I$5:$K$5)),$AK635)))</f>
        <v>19</v>
      </c>
      <c r="AM635" s="140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No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Ring of Blackrock</v>
      </c>
      <c r="AS635" s="53" t="str">
        <f t="shared" ca="1" si="89"/>
        <v>No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Ring of Blackrock</v>
      </c>
      <c r="AX635" s="53" t="str">
        <f t="shared" ca="1" si="90"/>
        <v>No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/>
      </c>
      <c r="AH636" s="52" t="str">
        <f ca="1">IF($AE636="","",IF(OFFSET('All Equipment'!$A$1,ROW()-1,2)="","--- Empty ---",OFFSET('All Equipment'!$A$1,ROW()-1,2)))</f>
        <v>Ring of Entropy</v>
      </c>
      <c r="AI636" s="53">
        <f ca="1">IF($AF636="","",OFFSET('All Equipment'!$D$1,ROW()-1,0))</f>
        <v>2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13.484924999999999</v>
      </c>
      <c r="AL636" s="108">
        <f ca="1">IF($AE636="","",IF(AND($AE636="Off-Hand",$AH636="--- Empty ---"),1000,IF($AG636="1H",SUM($AK636,MAX(Optimization!$I$5:$K$5)),$AK636)))</f>
        <v>13.484924999999999</v>
      </c>
      <c r="AM636" s="140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No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Ring of Entropy</v>
      </c>
      <c r="AS636" s="53" t="str">
        <f t="shared" ca="1" si="89"/>
        <v>No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Ring of Entropy</v>
      </c>
      <c r="AX636" s="53" t="str">
        <f t="shared" ca="1" si="90"/>
        <v>No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>Except</v>
      </c>
      <c r="AH637" s="52" t="str">
        <f ca="1">IF($AE637="","",IF(OFFSET('All Equipment'!$A$1,ROW()-1,2)="","--- Empty ---",OFFSET('All Equipment'!$A$1,ROW()-1,2)))</f>
        <v>Ring of Spell Power</v>
      </c>
      <c r="AI637" s="53">
        <f ca="1">IF($AF637="","",OFFSET('All Equipment'!$D$1,ROW()-1,0))</f>
        <v>3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33</v>
      </c>
      <c r="AL637" s="108">
        <f ca="1">IF($AE637="","",IF(AND($AE637="Off-Hand",$AH637="--- Empty ---"),1000,IF($AG637="1H",SUM($AK637,MAX(Optimization!$I$5:$K$5)),$AK637)))</f>
        <v>33</v>
      </c>
      <c r="AM637" s="140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No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Ring of Spell Power</v>
      </c>
      <c r="AS637" s="53" t="str">
        <f t="shared" ca="1" si="89"/>
        <v>No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Ring of Spell Power</v>
      </c>
      <c r="AX637" s="53" t="str">
        <f t="shared" ca="1" si="90"/>
        <v>No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Ring of Swarming Thought</v>
      </c>
      <c r="AI638" s="53">
        <f ca="1">IF($AF638="","",OFFSET('All Equipment'!$D$1,ROW()-1,0))</f>
        <v>5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26</v>
      </c>
      <c r="AL638" s="108">
        <f ca="1">IF($AE638="","",IF(AND($AE638="Off-Hand",$AH638="--- Empty ---"),1000,IF($AG638="1H",SUM($AK638,MAX(Optimization!$I$5:$K$5)),$AK638)))</f>
        <v>26</v>
      </c>
      <c r="AM638" s="140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No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Ring of Swarming Thought</v>
      </c>
      <c r="AS638" s="53" t="str">
        <f t="shared" ca="1" si="89"/>
        <v>No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Ring of Swarming Thought</v>
      </c>
      <c r="AX638" s="53" t="str">
        <f t="shared" ca="1" si="90"/>
        <v>No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/>
      </c>
      <c r="AH639" s="52" t="str">
        <f ca="1">IF($AE639="","",IF(OFFSET('All Equipment'!$A$1,ROW()-1,2)="","--- Empty ---",OFFSET('All Equipment'!$A$1,ROW()-1,2)))</f>
        <v>Ring of the Desert Winds</v>
      </c>
      <c r="AI639" s="53">
        <f ca="1">IF($AF639="","",OFFSET('All Equipment'!$D$1,ROW()-1,0))</f>
        <v>5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21.746024999999999</v>
      </c>
      <c r="AL639" s="108">
        <f ca="1">IF($AE639="","",IF(AND($AE639="Off-Hand",$AH639="--- Empty ---"),1000,IF($AG639="1H",SUM($AK639,MAX(Optimization!$I$5:$K$5)),$AK639)))</f>
        <v>21.746024999999999</v>
      </c>
      <c r="AM639" s="140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No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the Desert Winds</v>
      </c>
      <c r="AS639" s="53" t="str">
        <f t="shared" ca="1" si="89"/>
        <v>No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the Desert Winds</v>
      </c>
      <c r="AX639" s="53" t="str">
        <f t="shared" ca="1" si="90"/>
        <v>No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/>
      </c>
      <c r="AH640" s="52" t="str">
        <f ca="1">IF($AE640="","",IF(OFFSET('All Equipment'!$A$1,ROW()-1,2)="","--- Empty ---",OFFSET('All Equipment'!$A$1,ROW()-1,2)))</f>
        <v>Ring of the Eternal Flame</v>
      </c>
      <c r="AI640" s="53">
        <f ca="1">IF($AF640="","",OFFSET('All Equipment'!$D$1,ROW()-1,0))</f>
        <v>6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12.93075</v>
      </c>
      <c r="AL640" s="108">
        <f ca="1">IF($AE640="","",IF(AND($AE640="Off-Hand",$AH640="--- Empty ---"),1000,IF($AG640="1H",SUM($AK640,MAX(Optimization!$I$5:$K$5)),$AK640)))</f>
        <v>12.93075</v>
      </c>
      <c r="AM640" s="140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No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the Eternal Flame</v>
      </c>
      <c r="AS640" s="53" t="str">
        <f t="shared" ca="1" si="89"/>
        <v>No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the Eternal Flame</v>
      </c>
      <c r="AX640" s="53" t="str">
        <f t="shared" ca="1" si="90"/>
        <v>No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/>
      </c>
      <c r="AH641" s="52" t="str">
        <f ca="1">IF($AE641="","",IF(OFFSET('All Equipment'!$A$1,ROW()-1,2)="","--- Empty ---",OFFSET('All Equipment'!$A$1,ROW()-1,2)))</f>
        <v>Ring of the Fallen God</v>
      </c>
      <c r="AI641" s="53">
        <f ca="1">IF($AF641="","",OFFSET('All Equipment'!$D$1,ROW()-1,0))</f>
        <v>5</v>
      </c>
      <c r="AJ641" s="53">
        <f ca="1">IF($AE641="","",OFFSET('All Equipment'!$L$1,ROW()-1,0))</f>
        <v>1</v>
      </c>
      <c r="AK641" s="108">
        <f ca="1">IF($AE641="","",IF($AH641="--- Empty ---",0,OFFSET('All Equipment'!$O$1,ROW()-1,0)))</f>
        <v>55.171919826470592</v>
      </c>
      <c r="AL641" s="108">
        <f ca="1">IF($AE641="","",IF(AND($AE641="Off-Hand",$AH641="--- Empty ---"),1000,IF($AG641="1H",SUM($AK641,MAX(Optimization!$I$5:$K$5)),$AK641)))</f>
        <v>55.171919826470592</v>
      </c>
      <c r="AM641" s="140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No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the Fallen God</v>
      </c>
      <c r="AS641" s="53" t="str">
        <f t="shared" ca="1" si="89"/>
        <v>No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the Fallen God</v>
      </c>
      <c r="AX641" s="53" t="str">
        <f t="shared" ca="1" si="90"/>
        <v>No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Ritssyn's Ring of Chaos</v>
      </c>
      <c r="AI642" s="53">
        <f ca="1">IF($AF642="","",OFFSET('All Equipment'!$D$1,ROW()-1,0))</f>
        <v>5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36.083500000000001</v>
      </c>
      <c r="AL642" s="108">
        <f ca="1">IF($AE642="","",IF(AND($AE642="Off-Hand",$AH642="--- Empty ---"),1000,IF($AG642="1H",SUM($AK642,MAX(Optimization!$I$5:$K$5)),$AK642)))</f>
        <v>36.083500000000001</v>
      </c>
      <c r="AM642" s="140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Ritssyn's Ring of Chaos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Ritssyn's Ring of Chaos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Rune Band of Wizardry</v>
      </c>
      <c r="AI643" s="53">
        <f ca="1">IF($AF643="","",OFFSET('All Equipment'!$D$1,ROW()-1,0))</f>
        <v>5</v>
      </c>
      <c r="AJ643" s="53">
        <f ca="1">IF($AE643="","",OFFSET('All Equipment'!$L$1,ROW()-1,0))</f>
        <v>1</v>
      </c>
      <c r="AK643" s="108">
        <f ca="1">IF($AE643="","",IF($AH643="--- Empty ---",0,OFFSET('All Equipment'!$O$1,ROW()-1,0)))</f>
        <v>33.063569826470591</v>
      </c>
      <c r="AL643" s="108">
        <f ca="1">IF($AE643="","",IF(AND($AE643="Off-Hand",$AH643="--- Empty ---"),1000,IF($AG643="1H",SUM($AK643,MAX(Optimization!$I$5:$K$5)),$AK643)))</f>
        <v>33.063569826470591</v>
      </c>
      <c r="AM643" s="140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Rune Band of Wizardry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Rune Band of Wizardry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Seal of the Damned</v>
      </c>
      <c r="AI644" s="53">
        <f ca="1">IF($AF644="","",OFFSET('All Equipment'!$D$1,ROW()-1,0))</f>
        <v>6</v>
      </c>
      <c r="AJ644" s="53">
        <f ca="1">IF($AE644="","",OFFSET('All Equipment'!$L$1,ROW()-1,0))</f>
        <v>1</v>
      </c>
      <c r="AK644" s="108">
        <f ca="1">IF($AE644="","",IF($AH644="--- Empty ---",0,OFFSET('All Equipment'!$O$1,ROW()-1,0)))</f>
        <v>49.147069826470592</v>
      </c>
      <c r="AL644" s="108">
        <f ca="1">IF($AE644="","",IF(AND($AE644="Off-Hand",$AH644="--- Empty ---"),1000,IF($AG644="1H",SUM($AK644,MAX(Optimization!$I$5:$K$5)),$AK644)))</f>
        <v>49.147069826470592</v>
      </c>
      <c r="AM644" s="140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Seal of the Damned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Seal of the Damned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Signet Ring of the Bronze Dragonflight</v>
      </c>
      <c r="AI645" s="53">
        <f ca="1">IF($AF645="","",OFFSET('All Equipment'!$D$1,ROW()-1,0))</f>
        <v>5</v>
      </c>
      <c r="AJ645" s="53">
        <f ca="1">IF($AE645="","",OFFSET('All Equipment'!$L$1,ROW()-1,0))</f>
        <v>0</v>
      </c>
      <c r="AK645" s="108">
        <f ca="1">IF($AE645="","",IF($AH645="--- Empty ---",0,OFFSET('All Equipment'!$O$1,ROW()-1,0)))</f>
        <v>29.662524999999999</v>
      </c>
      <c r="AL645" s="108">
        <f ca="1">IF($AE645="","",IF(AND($AE645="Off-Hand",$AH645="--- Empty ---"),1000,IF($AG645="1H",SUM($AK645,MAX(Optimization!$I$5:$K$5)),$AK645)))</f>
        <v>29.662524999999999</v>
      </c>
      <c r="AM645" s="140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Signet Ring of the Bronze Dragonflight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Signet Ring of the Bronze Dragonflight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Songstone of Ironforge</v>
      </c>
      <c r="AI646" s="53">
        <f ca="1">IF($AF646="","",OFFSET('All Equipment'!$D$1,ROW()-1,0))</f>
        <v>1</v>
      </c>
      <c r="AJ646" s="53">
        <f ca="1">IF($AE646="","",OFFSET('All Equipment'!$L$1,ROW()-1,0))</f>
        <v>0</v>
      </c>
      <c r="AK646" s="108">
        <f ca="1">IF($AE646="","",IF($AH646="--- Empty ---",0,OFFSET('All Equipment'!$O$1,ROW()-1,0)))</f>
        <v>19.293074999999998</v>
      </c>
      <c r="AL646" s="108">
        <f ca="1">IF($AE646="","",IF(AND($AE646="Off-Hand",$AH646="--- Empty ---"),1000,IF($AG646="1H",SUM($AK646,MAX(Optimization!$I$5:$K$5)),$AK646)))</f>
        <v>19.293074999999998</v>
      </c>
      <c r="AM646" s="140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Yes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Songstone of Ironforge</v>
      </c>
      <c r="AS646" s="53" t="str">
        <f t="shared" ca="1" si="98"/>
        <v>Yes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Songstone of Ironforge</v>
      </c>
      <c r="AX646" s="53" t="str">
        <f t="shared" ca="1" si="99"/>
        <v>Yes</v>
      </c>
      <c r="AY646" s="53" t="str">
        <f ca="1">IF(OR(AV646="",AV646="n/a"),AV646,IF(AND($AW646&lt;&gt;"--- Empty ---",AW646=IF(AV646="Finger2",Settings!$AB$3,Settings!$AB$5),ISERROR(MATCH(AW646,Settings!$AB$9:$AB$14,0))),"No","Yes"))</f>
        <v>No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Wrath of Cenarius (Starfire)</v>
      </c>
      <c r="AI647" s="53">
        <f ca="1">IF($AF647="","",OFFSET('All Equipment'!$D$1,ROW()-1,0))</f>
        <v>5</v>
      </c>
      <c r="AJ647" s="53">
        <f ca="1">IF($AE647="","",OFFSET('All Equipment'!$L$1,ROW()-1,0))</f>
        <v>0</v>
      </c>
      <c r="AK647" s="108">
        <f ca="1">IF($AE647="","",IF($AH647="--- Empty ---",0,OFFSET('All Equipment'!$O$1,ROW()-1,0)))</f>
        <v>22</v>
      </c>
      <c r="AL647" s="108">
        <f ca="1">IF($AE647="","",IF(AND($AE647="Off-Hand",$AH647="--- Empty ---"),1000,IF($AG647="1H",SUM($AK647,MAX(Optimization!$I$5:$K$5)),$AK647)))</f>
        <v>22</v>
      </c>
      <c r="AM647" s="140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Wrath of Cenarius (Starfire)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Wrath of Cenarius (Starfire)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Wrath of Cenarius (Wrath)</v>
      </c>
      <c r="AI648" s="53">
        <f ca="1">IF($AF648="","",OFFSET('All Equipment'!$D$1,ROW()-1,0))</f>
        <v>5</v>
      </c>
      <c r="AJ648" s="53">
        <f ca="1">IF($AE648="","",OFFSET('All Equipment'!$L$1,ROW()-1,0))</f>
        <v>0</v>
      </c>
      <c r="AK648" s="108">
        <f ca="1">IF($AE648="","",IF($AH648="--- Empty ---",0,OFFSET('All Equipment'!$O$1,ROW()-1,0)))</f>
        <v>44</v>
      </c>
      <c r="AL648" s="108">
        <f ca="1">IF($AE648="","",IF(AND($AE648="Off-Hand",$AH648="--- Empty ---"),1000,IF($AG648="1H",SUM($AK648,MAX(Optimization!$I$5:$K$5)),$AK648)))</f>
        <v>44</v>
      </c>
      <c r="AM648" s="140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Wrath of Cenarius (Wrath)</v>
      </c>
      <c r="AS648" s="53" t="str">
        <f t="shared" ca="1" si="98"/>
        <v>No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Wrath of Cenarius (Wrath)</v>
      </c>
      <c r="AX648" s="53" t="str">
        <f t="shared" ca="1" si="99"/>
        <v>No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>Set 2</v>
      </c>
      <c r="AH649" s="52" t="str">
        <f ca="1">IF($AE649="","",IF(OFFSET('All Equipment'!$A$1,ROW()-1,2)="","--- Empty ---",OFFSET('All Equipment'!$A$1,ROW()-1,2)))</f>
        <v>Zanzil's Band</v>
      </c>
      <c r="AI649" s="53">
        <f ca="1">IF($AF649="","",OFFSET('All Equipment'!$D$1,ROW()-1,0))</f>
        <v>4</v>
      </c>
      <c r="AJ649" s="53">
        <f ca="1">IF($AE649="","",OFFSET('All Equipment'!$L$1,ROW()-1,0))</f>
        <v>1</v>
      </c>
      <c r="AK649" s="108">
        <f ca="1">IF($AE649="","",IF($AH649="--- Empty ---",0,OFFSET('All Equipment'!$O$1,ROW()-1,0)))</f>
        <v>19.464994826470591</v>
      </c>
      <c r="AL649" s="108">
        <f ca="1">IF($AE649="","",IF(AND($AE649="Off-Hand",$AH649="--- Empty ---"),1000,IF($AG649="1H",SUM($AK649,MAX(Optimization!$I$5:$K$5)),$AK649)))</f>
        <v>19.464994826470591</v>
      </c>
      <c r="AM649" s="140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Zanzil's Band</v>
      </c>
      <c r="AS649" s="53" t="str">
        <f t="shared" ca="1" si="98"/>
        <v>No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Zanzil's Band</v>
      </c>
      <c r="AX649" s="53" t="str">
        <f t="shared" ca="1" si="99"/>
        <v>No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>Set 2</v>
      </c>
      <c r="AH650" s="52" t="str">
        <f ca="1">IF($AE650="","",IF(OFFSET('All Equipment'!$A$1,ROW()-1,2)="","--- Empty ---",OFFSET('All Equipment'!$A$1,ROW()-1,2)))</f>
        <v>Zanzil's Seal</v>
      </c>
      <c r="AI650" s="53">
        <f ca="1">IF($AF650="","",OFFSET('All Equipment'!$D$1,ROW()-1,0))</f>
        <v>4</v>
      </c>
      <c r="AJ650" s="53">
        <f ca="1">IF($AE650="","",OFFSET('All Equipment'!$L$1,ROW()-1,0))</f>
        <v>1</v>
      </c>
      <c r="AK650" s="108">
        <f ca="1">IF($AE650="","",IF($AH650="--- Empty ---",0,OFFSET('All Equipment'!$O$1,ROW()-1,0)))</f>
        <v>29.91081982647059</v>
      </c>
      <c r="AL650" s="108">
        <f ca="1">IF($AE650="","",IF(AND($AE650="Off-Hand",$AH650="--- Empty ---"),1000,IF($AG650="1H",SUM($AK650,MAX(Optimization!$I$5:$K$5)),$AK650)))</f>
        <v>29.91081982647059</v>
      </c>
      <c r="AM650" s="140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No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Zanzil's Seal</v>
      </c>
      <c r="AS650" s="53" t="str">
        <f t="shared" ca="1" si="98"/>
        <v>No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Zanzil's Seal</v>
      </c>
      <c r="AX650" s="53" t="str">
        <f t="shared" ca="1" si="99"/>
        <v>No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/>
      </c>
      <c r="AF651" s="52" t="str">
        <f ca="1">OFFSET('All Equipment'!$B$1,ROW()-1,0)&amp;""</f>
        <v/>
      </c>
      <c r="AG651" s="53" t="str">
        <f t="shared" ca="1" si="91"/>
        <v/>
      </c>
      <c r="AH651" s="52" t="str">
        <f ca="1">IF($AE651="","",IF(OFFSET('All Equipment'!$A$1,ROW()-1,2)="","--- Empty ---",OFFSET('All Equipment'!$A$1,ROW()-1,2)))</f>
        <v/>
      </c>
      <c r="AI651" s="53" t="str">
        <f ca="1">IF($AF651="","",OFFSET('All Equipment'!$D$1,ROW()-1,0))</f>
        <v/>
      </c>
      <c r="AJ651" s="53" t="str">
        <f ca="1">IF($AE651="","",OFFSET('All Equipment'!$L$1,ROW()-1,0))</f>
        <v/>
      </c>
      <c r="AK651" s="108" t="str">
        <f ca="1">IF($AE651="","",IF($AH651="--- Empty ---",0,OFFSET('All Equipment'!$O$1,ROW()-1,0)))</f>
        <v/>
      </c>
      <c r="AL651" s="108" t="str">
        <f ca="1">IF($AE651="","",IF(AND($AE651="Off-Hand",$AH651="--- Empty ---"),1000,IF($AG651="1H",SUM($AK651,MAX(Optimization!$I$5:$K$5)),$AK651)))</f>
        <v/>
      </c>
      <c r="AM651" s="140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/>
      </c>
      <c r="AN651" s="53" t="str">
        <f t="shared" ca="1" si="92"/>
        <v/>
      </c>
      <c r="AO651" s="53" t="str">
        <f t="shared" ca="1" si="97"/>
        <v/>
      </c>
      <c r="AQ651" s="52" t="str">
        <f t="shared" ca="1" si="93"/>
        <v/>
      </c>
      <c r="AR651" s="52" t="str">
        <f t="shared" ca="1" si="94"/>
        <v/>
      </c>
      <c r="AS651" s="53" t="str">
        <f t="shared" ca="1" si="98"/>
        <v/>
      </c>
      <c r="AT651" s="53" t="str">
        <f ca="1">IF(OR(AQ651="",AQ651="n/a"),AQ651,IF(AND($AR651&lt;&gt;"--- Empty ---",AR651=IF(AQ651="Finger1",Settings!$AB$4,Settings!$AB$6),ISERROR(MATCH(AR651,Settings!$AB$9:$AB$14,0))),"No","Yes"))</f>
        <v/>
      </c>
      <c r="AV651" s="52" t="str">
        <f t="shared" ca="1" si="95"/>
        <v/>
      </c>
      <c r="AW651" s="52" t="str">
        <f t="shared" ca="1" si="96"/>
        <v/>
      </c>
      <c r="AX651" s="53" t="str">
        <f t="shared" ca="1" si="99"/>
        <v/>
      </c>
      <c r="AY651" s="53" t="str">
        <f ca="1">IF(OR(AV651="",AV651="n/a"),AV651,IF(AND($AW651&lt;&gt;"--- Empty ---",AW651=IF(AV651="Finger2",Settings!$AB$3,Settings!$AB$5),ISERROR(MATCH(AW651,Settings!$AB$9:$AB$14,0))),"No","Yes"))</f>
        <v/>
      </c>
    </row>
    <row r="652" spans="31:51" x14ac:dyDescent="0.25">
      <c r="AE652" s="52" t="str">
        <f ca="1">OFFSET('All Equipment'!$A$1,ROW()-1,0)&amp;""</f>
        <v>Trinket</v>
      </c>
      <c r="AF652" s="52" t="str">
        <f ca="1">OFFSET('All Equipment'!$B$1,ROW()-1,0)&amp;""</f>
        <v/>
      </c>
      <c r="AG652" s="53" t="str">
        <f t="shared" ca="1" si="91"/>
        <v/>
      </c>
      <c r="AH652" s="52" t="str">
        <f ca="1">IF($AE652="","",IF(OFFSET('All Equipment'!$A$1,ROW()-1,2)="","--- Empty ---",OFFSET('All Equipment'!$A$1,ROW()-1,2)))</f>
        <v>--- Empty ---</v>
      </c>
      <c r="AI652" s="53" t="str">
        <f ca="1">IF($AF652="","",OFFSET('All Equipment'!$D$1,ROW()-1,0))</f>
        <v/>
      </c>
      <c r="AJ652" s="53">
        <f ca="1">IF($AE652="","",OFFSET('All Equipment'!$L$1,ROW()-1,0))</f>
        <v>0</v>
      </c>
      <c r="AK652" s="108">
        <f ca="1">IF($AE652="","",IF($AH652="--- Empty ---",0,OFFSET('All Equipment'!$O$1,ROW()-1,0)))</f>
        <v>0</v>
      </c>
      <c r="AL652" s="108">
        <f ca="1">IF($AE652="","",IF(AND($AE652="Off-Hand",$AH652="--- Empty ---"),1000,IF($AG652="1H",SUM($AK652,MAX(Optimization!$I$5:$K$5)),$AK652)))</f>
        <v>0</v>
      </c>
      <c r="AM652" s="140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Yes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Trinket1</v>
      </c>
      <c r="AR652" s="52" t="str">
        <f t="shared" ca="1" si="94"/>
        <v>--- Empty ---</v>
      </c>
      <c r="AS652" s="53" t="str">
        <f t="shared" ca="1" si="98"/>
        <v>Yes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Trinket2</v>
      </c>
      <c r="AW652" s="52" t="str">
        <f t="shared" ca="1" si="96"/>
        <v>--- Empty ---</v>
      </c>
      <c r="AX652" s="53" t="str">
        <f t="shared" ca="1" si="99"/>
        <v>Yes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>Trinket</v>
      </c>
      <c r="AF653" s="52" t="str">
        <f ca="1">OFFSET('All Equipment'!$B$1,ROW()-1,0)&amp;""</f>
        <v>Trinket</v>
      </c>
      <c r="AG653" s="53" t="str">
        <f t="shared" ca="1" si="91"/>
        <v/>
      </c>
      <c r="AH653" s="52" t="str">
        <f ca="1">IF($AE653="","",IF(OFFSET('All Equipment'!$A$1,ROW()-1,2)="","--- Empty ---",OFFSET('All Equipment'!$A$1,ROW()-1,2)))</f>
        <v>Briarwood Reed</v>
      </c>
      <c r="AI653" s="53">
        <f ca="1">IF($AF653="","",OFFSET('All Equipment'!$D$1,ROW()-1,0))</f>
        <v>1</v>
      </c>
      <c r="AJ653" s="53">
        <f ca="1">IF($AE653="","",OFFSET('All Equipment'!$L$1,ROW()-1,0))</f>
        <v>0</v>
      </c>
      <c r="AK653" s="108">
        <f ca="1">IF($AE653="","",IF($AH653="--- Empty ---",0,OFFSET('All Equipment'!$O$1,ROW()-1,0)))</f>
        <v>29</v>
      </c>
      <c r="AL653" s="108">
        <f ca="1">IF($AE653="","",IF(AND($AE653="Off-Hand",$AH653="--- Empty ---"),1000,IF($AG653="1H",SUM($AK653,MAX(Optimization!$I$5:$K$5)),$AK653)))</f>
        <v>29</v>
      </c>
      <c r="AM653" s="140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Yes</v>
      </c>
      <c r="AN653" s="53" t="str">
        <f t="shared" ca="1" si="92"/>
        <v>Yes</v>
      </c>
      <c r="AO653" s="53">
        <f t="shared" ca="1" si="97"/>
        <v>653</v>
      </c>
      <c r="AQ653" s="52" t="str">
        <f t="shared" ca="1" si="93"/>
        <v>Trinket1</v>
      </c>
      <c r="AR653" s="52" t="str">
        <f t="shared" ca="1" si="94"/>
        <v>Briarwood Reed</v>
      </c>
      <c r="AS653" s="53" t="str">
        <f t="shared" ca="1" si="98"/>
        <v>Yes</v>
      </c>
      <c r="AT653" s="53" t="str">
        <f ca="1">IF(OR(AQ653="",AQ653="n/a"),AQ653,IF(AND($AR653&lt;&gt;"--- Empty ---",AR653=IF(AQ653="Finger1",Settings!$AB$4,Settings!$AB$6),ISERROR(MATCH(AR653,Settings!$AB$9:$AB$14,0))),"No","Yes"))</f>
        <v>Yes</v>
      </c>
      <c r="AV653" s="52" t="str">
        <f t="shared" ca="1" si="95"/>
        <v>Trinket2</v>
      </c>
      <c r="AW653" s="52" t="str">
        <f t="shared" ca="1" si="96"/>
        <v>Briarwood Reed</v>
      </c>
      <c r="AX653" s="53" t="str">
        <f t="shared" ca="1" si="99"/>
        <v>Yes</v>
      </c>
      <c r="AY653" s="53" t="str">
        <f ca="1">IF(OR(AV653="",AV653="n/a"),AV653,IF(AND($AW653&lt;&gt;"--- Empty ---",AW653=IF(AV653="Finger2",Settings!$AB$3,Settings!$AB$5),ISERROR(MATCH(AW653,Settings!$AB$9:$AB$14,0))),"No","Yes"))</f>
        <v>No</v>
      </c>
    </row>
    <row r="654" spans="31:51" x14ac:dyDescent="0.25">
      <c r="AE654" s="52" t="str">
        <f ca="1">OFFSET('All Equipment'!$A$1,ROW()-1,0)&amp;""</f>
        <v>Trinket</v>
      </c>
      <c r="AF654" s="52" t="str">
        <f ca="1">OFFSET('All Equipment'!$B$1,ROW()-1,0)&amp;""</f>
        <v>Trinket</v>
      </c>
      <c r="AG654" s="53" t="str">
        <f t="shared" ca="1" si="91"/>
        <v/>
      </c>
      <c r="AH654" s="52" t="str">
        <f ca="1">IF($AE654="","",IF(OFFSET('All Equipment'!$A$1,ROW()-1,2)="","--- Empty ---",OFFSET('All Equipment'!$A$1,ROW()-1,2)))</f>
        <v>Burst of Knowledge</v>
      </c>
      <c r="AI654" s="53">
        <f ca="1">IF($AF654="","",OFFSET('All Equipment'!$D$1,ROW()-1,0))</f>
        <v>1</v>
      </c>
      <c r="AJ654" s="53">
        <f ca="1">IF($AE654="","",OFFSET('All Equipment'!$L$1,ROW()-1,0))</f>
        <v>0</v>
      </c>
      <c r="AK654" s="108">
        <f ca="1">IF($AE654="","",IF($AH654="--- Empty ---",0,OFFSET('All Equipment'!$O$1,ROW()-1,0)))</f>
        <v>12</v>
      </c>
      <c r="AL654" s="108">
        <f ca="1">IF($AE654="","",IF(AND($AE654="Off-Hand",$AH654="--- Empty ---"),1000,IF($AG654="1H",SUM($AK654,MAX(Optimization!$I$5:$K$5)),$AK654)))</f>
        <v>12</v>
      </c>
      <c r="AM654" s="140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Yes</v>
      </c>
      <c r="AN654" s="53" t="str">
        <f t="shared" ca="1" si="92"/>
        <v>Yes</v>
      </c>
      <c r="AO654" s="53">
        <f t="shared" ca="1" si="97"/>
        <v>654</v>
      </c>
      <c r="AQ654" s="52" t="str">
        <f t="shared" ca="1" si="93"/>
        <v>Trinket1</v>
      </c>
      <c r="AR654" s="52" t="str">
        <f t="shared" ca="1" si="94"/>
        <v>Burst of Knowledge</v>
      </c>
      <c r="AS654" s="53" t="str">
        <f t="shared" ca="1" si="98"/>
        <v>Yes</v>
      </c>
      <c r="AT654" s="53" t="str">
        <f ca="1">IF(OR(AQ654="",AQ654="n/a"),AQ654,IF(AND($AR654&lt;&gt;"--- Empty ---",AR654=IF(AQ654="Finger1",Settings!$AB$4,Settings!$AB$6),ISERROR(MATCH(AR654,Settings!$AB$9:$AB$14,0))),"No","Yes"))</f>
        <v>Yes</v>
      </c>
      <c r="AV654" s="52" t="str">
        <f t="shared" ca="1" si="95"/>
        <v>Trinket2</v>
      </c>
      <c r="AW654" s="52" t="str">
        <f t="shared" ca="1" si="96"/>
        <v>Burst of Knowledge</v>
      </c>
      <c r="AX654" s="53" t="str">
        <f t="shared" ca="1" si="99"/>
        <v>Yes</v>
      </c>
      <c r="AY654" s="53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2" t="str">
        <f ca="1">OFFSET('All Equipment'!$A$1,ROW()-1,0)&amp;""</f>
        <v>Trinket</v>
      </c>
      <c r="AF655" s="52" t="str">
        <f ca="1">OFFSET('All Equipment'!$B$1,ROW()-1,0)&amp;""</f>
        <v>Trinket</v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>Draconic Infused Emblem</v>
      </c>
      <c r="AI655" s="53">
        <f ca="1">IF($AF655="","",OFFSET('All Equipment'!$D$1,ROW()-1,0))</f>
        <v>5</v>
      </c>
      <c r="AJ655" s="53">
        <f ca="1">IF($AE655="","",OFFSET('All Equipment'!$L$1,ROW()-1,0))</f>
        <v>0</v>
      </c>
      <c r="AK655" s="108">
        <f ca="1">IF($AE655="","",IF($AH655="--- Empty ---",0,OFFSET('All Equipment'!$O$1,ROW()-1,0)))</f>
        <v>0</v>
      </c>
      <c r="AL655" s="108">
        <f ca="1">IF($AE655="","",IF(AND($AE655="Off-Hand",$AH655="--- Empty ---"),1000,IF($AG655="1H",SUM($AK655,MAX(Optimization!$I$5:$K$5)),$AK655)))</f>
        <v>0</v>
      </c>
      <c r="AM655" s="140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>No</v>
      </c>
      <c r="AN655" s="53" t="str">
        <f t="shared" ca="1" si="92"/>
        <v>Yes</v>
      </c>
      <c r="AO655" s="53">
        <f t="shared" ca="1" si="97"/>
        <v>655</v>
      </c>
      <c r="AQ655" s="52" t="str">
        <f t="shared" ca="1" si="93"/>
        <v>Trinket1</v>
      </c>
      <c r="AR655" s="52" t="str">
        <f t="shared" ca="1" si="94"/>
        <v>Draconic Infused Emblem</v>
      </c>
      <c r="AS655" s="53" t="str">
        <f t="shared" ca="1" si="98"/>
        <v>No</v>
      </c>
      <c r="AT655" s="53" t="str">
        <f ca="1">IF(OR(AQ655="",AQ655="n/a"),AQ655,IF(AND($AR655&lt;&gt;"--- Empty ---",AR655=IF(AQ655="Finger1",Settings!$AB$4,Settings!$AB$6),ISERROR(MATCH(AR655,Settings!$AB$9:$AB$14,0))),"No","Yes"))</f>
        <v>Yes</v>
      </c>
      <c r="AV655" s="52" t="str">
        <f t="shared" ca="1" si="95"/>
        <v>Trinket2</v>
      </c>
      <c r="AW655" s="52" t="str">
        <f t="shared" ca="1" si="96"/>
        <v>Draconic Infused Emblem</v>
      </c>
      <c r="AX655" s="53" t="str">
        <f t="shared" ca="1" si="99"/>
        <v>No</v>
      </c>
      <c r="AY655" s="53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>Trinket</v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Eye of Diminution</v>
      </c>
      <c r="AI656" s="53">
        <f ca="1">IF($AF656="","",OFFSET('All Equipment'!$D$1,ROW()-1,0))</f>
        <v>6</v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22.166999999999998</v>
      </c>
      <c r="AL656" s="108">
        <f ca="1">IF($AE656="","",IF(AND($AE656="Off-Hand",$AH656="--- Empty ---"),1000,IF($AG656="1H",SUM($AK656,MAX(Optimization!$I$5:$K$5)),$AK656)))</f>
        <v>22.166999999999998</v>
      </c>
      <c r="AM656" s="140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No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Eye of Diminution</v>
      </c>
      <c r="AS656" s="53" t="str">
        <f t="shared" ca="1" si="98"/>
        <v>No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Eye of Diminution</v>
      </c>
      <c r="AX656" s="53" t="str">
        <f t="shared" ca="1" si="99"/>
        <v>No</v>
      </c>
      <c r="AY656" s="53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Eye of Moam</v>
      </c>
      <c r="AI657" s="53">
        <f ca="1">IF($AF657="","",OFFSET('All Equipment'!$D$1,ROW()-1,0))</f>
        <v>5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0</v>
      </c>
      <c r="AL657" s="108">
        <f ca="1">IF($AE657="","",IF(AND($AE657="Off-Hand",$AH657="--- Empty ---"),1000,IF($AG657="1H",SUM($AK657,MAX(Optimization!$I$5:$K$5)),$AK657)))</f>
        <v>0</v>
      </c>
      <c r="AM657" s="140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No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Eye of Moam</v>
      </c>
      <c r="AS657" s="53" t="str">
        <f t="shared" ca="1" si="98"/>
        <v>No</v>
      </c>
      <c r="AT657" s="53" t="str">
        <f ca="1">IF(OR(AQ657="",AQ657="n/a"),AQ657,IF(AND($AR657&lt;&gt;"--- Empty ---",AR657=IF(AQ657="Finger1",Settings!$AB$4,Settings!$AB$6),ISERROR(MATCH(AR657,Settings!$AB$9:$AB$14,0))),"No","Yes"))</f>
        <v>Yes</v>
      </c>
      <c r="AV657" s="52" t="str">
        <f t="shared" ca="1" si="95"/>
        <v>Trinket2</v>
      </c>
      <c r="AW657" s="52" t="str">
        <f t="shared" ca="1" si="96"/>
        <v>Eye of Moam</v>
      </c>
      <c r="AX657" s="53" t="str">
        <f t="shared" ca="1" si="99"/>
        <v>No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Eye of the Beast</v>
      </c>
      <c r="AI658" s="53">
        <f ca="1">IF($AF658="","",OFFSET('All Equipment'!$D$1,ROW()-1,0))</f>
        <v>1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22.166999999999998</v>
      </c>
      <c r="AL658" s="108">
        <f ca="1">IF($AE658="","",IF(AND($AE658="Off-Hand",$AH658="--- Empty ---"),1000,IF($AG658="1H",SUM($AK658,MAX(Optimization!$I$5:$K$5)),$AK658)))</f>
        <v>22.166999999999998</v>
      </c>
      <c r="AM658" s="140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Yes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Eye of the Beast</v>
      </c>
      <c r="AS658" s="53" t="str">
        <f t="shared" ca="1" si="98"/>
        <v>Yes</v>
      </c>
      <c r="AT658" s="53" t="str">
        <f ca="1">IF(OR(AQ658="",AQ658="n/a"),AQ658,IF(AND($AR658&lt;&gt;"--- Empty ---",AR658=IF(AQ658="Finger1",Settings!$AB$4,Settings!$AB$6),ISERROR(MATCH(AR658,Settings!$AB$9:$AB$14,0))),"No","Yes"))</f>
        <v>No</v>
      </c>
      <c r="AV658" s="52" t="str">
        <f t="shared" ca="1" si="95"/>
        <v>Trinket2</v>
      </c>
      <c r="AW658" s="52" t="str">
        <f t="shared" ca="1" si="96"/>
        <v>Eye of the Beast</v>
      </c>
      <c r="AX658" s="53" t="str">
        <f t="shared" ca="1" si="99"/>
        <v>Yes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Mark of the Champion</v>
      </c>
      <c r="AI659" s="53">
        <f ca="1">IF($AF659="","",OFFSET('All Equipment'!$D$1,ROW()-1,0))</f>
        <v>6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85</v>
      </c>
      <c r="AL659" s="108">
        <f ca="1">IF($AE659="","",IF(AND($AE659="Off-Hand",$AH659="--- Empty ---"),1000,IF($AG659="1H",SUM($AK659,MAX(Optimization!$I$5:$K$5)),$AK659)))</f>
        <v>85</v>
      </c>
      <c r="AM659" s="140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Mark of the Champion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Mark of the Champion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Nat Pagle's Broken Reel</v>
      </c>
      <c r="AI660" s="53">
        <f ca="1">IF($AF660="","",OFFSET('All Equipment'!$D$1,ROW()-1,0))</f>
        <v>4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0</v>
      </c>
      <c r="AL660" s="108">
        <f ca="1">IF($AE660="","",IF(AND($AE660="Off-Hand",$AH660="--- Empty ---"),1000,IF($AG660="1H",SUM($AK660,MAX(Optimization!$I$5:$K$5)),$AK660)))</f>
        <v>0</v>
      </c>
      <c r="AM660" s="140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No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Nat Pagle's Broken Reel</v>
      </c>
      <c r="AS660" s="53" t="str">
        <f t="shared" ca="1" si="98"/>
        <v>No</v>
      </c>
      <c r="AT660" s="53" t="str">
        <f ca="1">IF(OR(AQ660="",AQ660="n/a"),AQ660,IF(AND($AR660&lt;&gt;"--- Empty ---",AR660=IF(AQ660="Finger1",Settings!$AB$4,Settings!$AB$6),ISERROR(MATCH(AR660,Settings!$AB$9:$AB$14,0))),"No","Yes"))</f>
        <v>Yes</v>
      </c>
      <c r="AV660" s="52" t="str">
        <f t="shared" ca="1" si="95"/>
        <v>Trinket2</v>
      </c>
      <c r="AW660" s="52" t="str">
        <f t="shared" ca="1" si="96"/>
        <v>Nat Pagle's Broken Reel</v>
      </c>
      <c r="AX660" s="53" t="str">
        <f t="shared" ca="1" si="99"/>
        <v>No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Neltharion's Tear</v>
      </c>
      <c r="AI661" s="53">
        <f ca="1">IF($AF661="","",OFFSET('All Equipment'!$D$1,ROW()-1,0))</f>
        <v>3</v>
      </c>
      <c r="AJ661" s="53">
        <f ca="1">IF($AE661="","",OFFSET('All Equipment'!$L$1,ROW()-1,0))</f>
        <v>2</v>
      </c>
      <c r="AK661" s="108">
        <f ca="1">IF($AE661="","",IF($AH661="--- Empty ---",0,OFFSET('All Equipment'!$O$1,ROW()-1,0)))</f>
        <v>78.127139652941182</v>
      </c>
      <c r="AL661" s="108">
        <f ca="1">IF($AE661="","",IF(AND($AE661="Off-Hand",$AH661="--- Empty ---"),1000,IF($AG661="1H",SUM($AK661,MAX(Optimization!$I$5:$K$5)),$AK661)))</f>
        <v>78.127139652941182</v>
      </c>
      <c r="AM661" s="140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Neltharion's Tear</v>
      </c>
      <c r="AS661" s="53" t="str">
        <f t="shared" ca="1" si="98"/>
        <v>No</v>
      </c>
      <c r="AT661" s="53" t="str">
        <f ca="1">IF(OR(AQ661="",AQ661="n/a"),AQ661,IF(AND($AR661&lt;&gt;"--- Empty ---",AR661=IF(AQ661="Finger1",Settings!$AB$4,Settings!$AB$6),ISERROR(MATCH(AR661,Settings!$AB$9:$AB$14,0))),"No","Yes"))</f>
        <v>Yes</v>
      </c>
      <c r="AV661" s="52" t="str">
        <f t="shared" ca="1" si="95"/>
        <v>Trinket2</v>
      </c>
      <c r="AW661" s="52" t="str">
        <f t="shared" ca="1" si="96"/>
        <v>Neltharion's Tear</v>
      </c>
      <c r="AX661" s="53" t="str">
        <f t="shared" ca="1" si="99"/>
        <v>No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Rune of Perfection</v>
      </c>
      <c r="AI662" s="53">
        <f ca="1">IF($AF662="","",OFFSET('All Equipment'!$D$1,ROW()-1,0))</f>
        <v>4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0</v>
      </c>
      <c r="AL662" s="108">
        <f ca="1">IF($AE662="","",IF(AND($AE662="Off-Hand",$AH662="--- Empty ---"),1000,IF($AG662="1H",SUM($AK662,MAX(Optimization!$I$5:$K$5)),$AK662)))</f>
        <v>0</v>
      </c>
      <c r="AM662" s="140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No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Rune of Perfection</v>
      </c>
      <c r="AS662" s="53" t="str">
        <f t="shared" ca="1" si="98"/>
        <v>No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Rune of Perfection</v>
      </c>
      <c r="AX662" s="53" t="str">
        <f t="shared" ca="1" si="99"/>
        <v>No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Rune of the Dawn</v>
      </c>
      <c r="AI663" s="53">
        <f ca="1">IF($AF663="","",OFFSET('All Equipment'!$D$1,ROW()-1,0))</f>
        <v>4</v>
      </c>
      <c r="AJ663" s="53">
        <f ca="1">IF($AE663="","",OFFSET('All Equipment'!$L$1,ROW()-1,0))</f>
        <v>0</v>
      </c>
      <c r="AK663" s="108">
        <f ca="1">IF($AE663="","",IF($AH663="--- Empty ---",0,OFFSET('All Equipment'!$O$1,ROW()-1,0)))</f>
        <v>48</v>
      </c>
      <c r="AL663" s="108">
        <f ca="1">IF($AE663="","",IF(AND($AE663="Off-Hand",$AH663="--- Empty ---"),1000,IF($AG663="1H",SUM($AK663,MAX(Optimization!$I$5:$K$5)),$AK663)))</f>
        <v>48</v>
      </c>
      <c r="AM663" s="140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Rune of the Dawn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Rune of the Dawn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Talisman of Ascendance</v>
      </c>
      <c r="AI664" s="53">
        <f ca="1">IF($AF664="","",OFFSET('All Equipment'!$D$1,ROW()-1,0))</f>
        <v>6</v>
      </c>
      <c r="AJ664" s="53">
        <f ca="1">IF($AE664="","",OFFSET('All Equipment'!$L$1,ROW()-1,0))</f>
        <v>0</v>
      </c>
      <c r="AK664" s="108">
        <f ca="1">IF($AE664="","",IF($AH664="--- Empty ---",0,OFFSET('All Equipment'!$O$1,ROW()-1,0)))</f>
        <v>0</v>
      </c>
      <c r="AL664" s="108">
        <f ca="1">IF($AE664="","",IF(AND($AE664="Off-Hand",$AH664="--- Empty ---"),1000,IF($AG664="1H",SUM($AK664,MAX(Optimization!$I$5:$K$5)),$AK664)))</f>
        <v>0</v>
      </c>
      <c r="AM664" s="140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No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Talisman of Ascendance</v>
      </c>
      <c r="AS664" s="53" t="str">
        <f t="shared" ca="1" si="98"/>
        <v>No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Talisman of Ascendance</v>
      </c>
      <c r="AX664" s="53" t="str">
        <f t="shared" ca="1" si="99"/>
        <v>No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Talisman of Ephemeral Power</v>
      </c>
      <c r="AI665" s="53">
        <f ca="1">IF($AF665="","",OFFSET('All Equipment'!$D$1,ROW()-1,0))</f>
        <v>2</v>
      </c>
      <c r="AJ665" s="53">
        <f ca="1">IF($AE665="","",OFFSET('All Equipment'!$L$1,ROW()-1,0))</f>
        <v>0</v>
      </c>
      <c r="AK665" s="108">
        <f ca="1">IF($AE665="","",IF($AH665="--- Empty ---",0,OFFSET('All Equipment'!$O$1,ROW()-1,0)))</f>
        <v>0</v>
      </c>
      <c r="AL665" s="108">
        <f ca="1">IF($AE665="","",IF(AND($AE665="Off-Hand",$AH665="--- Empty ---"),1000,IF($AG665="1H",SUM($AK665,MAX(Optimization!$I$5:$K$5)),$AK665)))</f>
        <v>0</v>
      </c>
      <c r="AM665" s="140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No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Talisman of Ephemeral Power</v>
      </c>
      <c r="AS665" s="53" t="str">
        <f t="shared" ca="1" si="98"/>
        <v>No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Talisman of Ephemeral Power</v>
      </c>
      <c r="AX665" s="53" t="str">
        <f t="shared" ca="1" si="99"/>
        <v>No</v>
      </c>
      <c r="AY665" s="53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The Restrained Essence of Sapphiron</v>
      </c>
      <c r="AI666" s="53">
        <f ca="1">IF($AF666="","",OFFSET('All Equipment'!$D$1,ROW()-1,0))</f>
        <v>6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40</v>
      </c>
      <c r="AL666" s="108">
        <f ca="1">IF($AE666="","",IF(AND($AE666="Off-Hand",$AH666="--- Empty ---"),1000,IF($AG666="1H",SUM($AK666,MAX(Optimization!$I$5:$K$5)),$AK666)))</f>
        <v>40</v>
      </c>
      <c r="AM666" s="140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The Restrained Essence of Sapphiron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The Restrained Essence of Sapphiron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Zandalarian Hero Charm</v>
      </c>
      <c r="AI667" s="53">
        <f ca="1">IF($AF667="","",OFFSET('All Equipment'!$D$1,ROW()-1,0))</f>
        <v>4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0</v>
      </c>
      <c r="AL667" s="108">
        <f ca="1">IF($AE667="","",IF(AND($AE667="Off-Hand",$AH667="--- Empty ---"),1000,IF($AG667="1H",SUM($AK667,MAX(Optimization!$I$5:$K$5)),$AK667)))</f>
        <v>0</v>
      </c>
      <c r="AM667" s="140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No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Zandalarian Hero Charm</v>
      </c>
      <c r="AS667" s="53" t="str">
        <f t="shared" ca="1" si="98"/>
        <v>No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Zandalarian Hero Charm</v>
      </c>
      <c r="AX667" s="53" t="str">
        <f t="shared" ca="1" si="99"/>
        <v>No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/>
      </c>
      <c r="AF668" s="52" t="str">
        <f ca="1">OFFSET('All Equipment'!$B$1,ROW()-1,0)&amp;""</f>
        <v/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/>
      </c>
      <c r="AI668" s="53" t="str">
        <f ca="1">IF($AF668="","",OFFSET('All Equipment'!$D$1,ROW()-1,0))</f>
        <v/>
      </c>
      <c r="AJ668" s="53" t="str">
        <f ca="1">IF($AE668="","",OFFSET('All Equipment'!$L$1,ROW()-1,0))</f>
        <v/>
      </c>
      <c r="AK668" s="108" t="str">
        <f ca="1">IF($AE668="","",IF($AH668="--- Empty ---",0,OFFSET('All Equipment'!$O$1,ROW()-1,0)))</f>
        <v/>
      </c>
      <c r="AL668" s="108" t="str">
        <f ca="1">IF($AE668="","",IF(AND($AE668="Off-Hand",$AH668="--- Empty ---"),1000,IF($AG668="1H",SUM($AK668,MAX(Optimization!$I$5:$K$5)),$AK668)))</f>
        <v/>
      </c>
      <c r="AM668" s="140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/>
      </c>
      <c r="AN668" s="53" t="str">
        <f t="shared" ca="1" si="92"/>
        <v/>
      </c>
      <c r="AO668" s="53" t="str">
        <f t="shared" ca="1" si="97"/>
        <v/>
      </c>
      <c r="AQ668" s="52" t="str">
        <f t="shared" ca="1" si="93"/>
        <v/>
      </c>
      <c r="AR668" s="52" t="str">
        <f t="shared" ca="1" si="94"/>
        <v/>
      </c>
      <c r="AS668" s="53" t="str">
        <f t="shared" ca="1" si="98"/>
        <v/>
      </c>
      <c r="AT668" s="53" t="str">
        <f ca="1">IF(OR(AQ668="",AQ668="n/a"),AQ668,IF(AND($AR668&lt;&gt;"--- Empty ---",AR668=IF(AQ668="Finger1",Settings!$AB$4,Settings!$AB$6),ISERROR(MATCH(AR668,Settings!$AB$9:$AB$14,0))),"No","Yes"))</f>
        <v/>
      </c>
      <c r="AV668" s="52" t="str">
        <f t="shared" ca="1" si="95"/>
        <v/>
      </c>
      <c r="AW668" s="52" t="str">
        <f t="shared" ca="1" si="96"/>
        <v/>
      </c>
      <c r="AX668" s="53" t="str">
        <f t="shared" ca="1" si="99"/>
        <v/>
      </c>
      <c r="AY668" s="53" t="str">
        <f ca="1">IF(OR(AV668="",AV668="n/a"),AV668,IF(AND($AW668&lt;&gt;"--- Empty ---",AW668=IF(AV668="Finger2",Settings!$AB$3,Settings!$AB$5),ISERROR(MATCH(AW668,Settings!$AB$9:$AB$14,0))),"No","Yes"))</f>
        <v/>
      </c>
    </row>
    <row r="669" spans="31:51" x14ac:dyDescent="0.25">
      <c r="AE669" s="52" t="str">
        <f ca="1">OFFSET('All Equipment'!$A$1,ROW()-1,0)&amp;""</f>
        <v/>
      </c>
      <c r="AF669" s="52" t="str">
        <f ca="1">OFFSET('All Equipment'!$B$1,ROW()-1,0)&amp;""</f>
        <v/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/>
      </c>
      <c r="AI669" s="53" t="str">
        <f ca="1">IF($AF669="","",OFFSET('All Equipment'!$D$1,ROW()-1,0))</f>
        <v/>
      </c>
      <c r="AJ669" s="53" t="str">
        <f ca="1">IF($AE669="","",OFFSET('All Equipment'!$L$1,ROW()-1,0))</f>
        <v/>
      </c>
      <c r="AK669" s="108" t="str">
        <f ca="1">IF($AE669="","",IF($AH669="--- Empty ---",0,OFFSET('All Equipment'!$O$1,ROW()-1,0)))</f>
        <v/>
      </c>
      <c r="AL669" s="108" t="str">
        <f ca="1">IF($AE669="","",IF(AND($AE669="Off-Hand",$AH669="--- Empty ---"),1000,IF($AG669="1H",SUM($AK669,MAX(Optimization!$I$5:$K$5)),$AK669)))</f>
        <v/>
      </c>
      <c r="AM669" s="140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/>
      </c>
      <c r="AN669" s="53" t="str">
        <f t="shared" ca="1" si="92"/>
        <v/>
      </c>
      <c r="AO669" s="53" t="str">
        <f t="shared" ca="1" si="97"/>
        <v/>
      </c>
      <c r="AQ669" s="52" t="str">
        <f t="shared" ca="1" si="93"/>
        <v/>
      </c>
      <c r="AR669" s="52" t="str">
        <f t="shared" ca="1" si="94"/>
        <v/>
      </c>
      <c r="AS669" s="53" t="str">
        <f t="shared" ca="1" si="98"/>
        <v/>
      </c>
      <c r="AT669" s="53" t="str">
        <f ca="1">IF(OR(AQ669="",AQ669="n/a"),AQ669,IF(AND($AR669&lt;&gt;"--- Empty ---",AR669=IF(AQ669="Finger1",Settings!$AB$4,Settings!$AB$6),ISERROR(MATCH(AR669,Settings!$AB$9:$AB$14,0))),"No","Yes"))</f>
        <v/>
      </c>
      <c r="AV669" s="52" t="str">
        <f t="shared" ca="1" si="95"/>
        <v/>
      </c>
      <c r="AW669" s="52" t="str">
        <f t="shared" ca="1" si="96"/>
        <v/>
      </c>
      <c r="AX669" s="53" t="str">
        <f t="shared" ca="1" si="99"/>
        <v/>
      </c>
      <c r="AY669" s="53" t="str">
        <f ca="1">IF(OR(AV669="",AV669="n/a"),AV669,IF(AND($AW669&lt;&gt;"--- Empty ---",AW669=IF(AV669="Finger2",Settings!$AB$3,Settings!$AB$5),ISERROR(MATCH(AW669,Settings!$AB$9:$AB$14,0))),"No","Yes"))</f>
        <v/>
      </c>
    </row>
    <row r="670" spans="31:51" x14ac:dyDescent="0.25">
      <c r="AE670" s="52" t="str">
        <f ca="1">OFFSET('All Equipment'!$A$1,ROW()-1,0)&amp;""</f>
        <v/>
      </c>
      <c r="AF670" s="52" t="str">
        <f ca="1">OFFSET('All Equipment'!$B$1,ROW()-1,0)&amp;""</f>
        <v/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/>
      </c>
      <c r="AI670" s="53" t="str">
        <f ca="1">IF($AF670="","",OFFSET('All Equipment'!$D$1,ROW()-1,0))</f>
        <v/>
      </c>
      <c r="AJ670" s="53" t="str">
        <f ca="1">IF($AE670="","",OFFSET('All Equipment'!$L$1,ROW()-1,0))</f>
        <v/>
      </c>
      <c r="AK670" s="108" t="str">
        <f ca="1">IF($AE670="","",IF($AH670="--- Empty ---",0,OFFSET('All Equipment'!$O$1,ROW()-1,0)))</f>
        <v/>
      </c>
      <c r="AL670" s="108" t="str">
        <f ca="1">IF($AE670="","",IF(AND($AE670="Off-Hand",$AH670="--- Empty ---"),1000,IF($AG670="1H",SUM($AK670,MAX(Optimization!$I$5:$K$5)),$AK670)))</f>
        <v/>
      </c>
      <c r="AM670" s="140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/>
      </c>
      <c r="AN670" s="53" t="str">
        <f t="shared" ca="1" si="92"/>
        <v/>
      </c>
      <c r="AO670" s="53" t="str">
        <f t="shared" ca="1" si="97"/>
        <v/>
      </c>
      <c r="AQ670" s="52" t="str">
        <f t="shared" ca="1" si="93"/>
        <v/>
      </c>
      <c r="AR670" s="52" t="str">
        <f t="shared" ca="1" si="94"/>
        <v/>
      </c>
      <c r="AS670" s="53" t="str">
        <f t="shared" ca="1" si="98"/>
        <v/>
      </c>
      <c r="AT670" s="53" t="str">
        <f ca="1">IF(OR(AQ670="",AQ670="n/a"),AQ670,IF(AND($AR670&lt;&gt;"--- Empty ---",AR670=IF(AQ670="Finger1",Settings!$AB$4,Settings!$AB$6),ISERROR(MATCH(AR670,Settings!$AB$9:$AB$14,0))),"No","Yes"))</f>
        <v/>
      </c>
      <c r="AV670" s="52" t="str">
        <f t="shared" ca="1" si="95"/>
        <v/>
      </c>
      <c r="AW670" s="52" t="str">
        <f t="shared" ca="1" si="96"/>
        <v/>
      </c>
      <c r="AX670" s="53" t="str">
        <f t="shared" ca="1" si="99"/>
        <v/>
      </c>
      <c r="AY670" s="53" t="str">
        <f ca="1">IF(OR(AV670="",AV670="n/a"),AV670,IF(AND($AW670&lt;&gt;"--- Empty ---",AW670=IF(AV670="Finger2",Settings!$AB$3,Settings!$AB$5),ISERROR(MATCH(AW670,Settings!$AB$9:$AB$14,0))),"No","Yes"))</f>
        <v/>
      </c>
    </row>
    <row r="671" spans="31:51" x14ac:dyDescent="0.25">
      <c r="AE671" s="52" t="str">
        <f ca="1">OFFSET('All Equipment'!$A$1,ROW()-1,0)&amp;""</f>
        <v/>
      </c>
      <c r="AF671" s="52" t="str">
        <f ca="1">OFFSET('All Equipment'!$B$1,ROW()-1,0)&amp;""</f>
        <v/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/>
      </c>
      <c r="AI671" s="53" t="str">
        <f ca="1">IF($AF671="","",OFFSET('All Equipment'!$D$1,ROW()-1,0))</f>
        <v/>
      </c>
      <c r="AJ671" s="53" t="str">
        <f ca="1">IF($AE671="","",OFFSET('All Equipment'!$L$1,ROW()-1,0))</f>
        <v/>
      </c>
      <c r="AK671" s="108" t="str">
        <f ca="1">IF($AE671="","",IF($AH671="--- Empty ---",0,OFFSET('All Equipment'!$O$1,ROW()-1,0)))</f>
        <v/>
      </c>
      <c r="AL671" s="108" t="str">
        <f ca="1">IF($AE671="","",IF(AND($AE671="Off-Hand",$AH671="--- Empty ---"),1000,IF($AG671="1H",SUM($AK671,MAX(Optimization!$I$5:$K$5)),$AK671)))</f>
        <v/>
      </c>
      <c r="AM671" s="140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/>
      </c>
      <c r="AN671" s="53" t="str">
        <f t="shared" ca="1" si="92"/>
        <v/>
      </c>
      <c r="AO671" s="53" t="str">
        <f t="shared" ca="1" si="97"/>
        <v/>
      </c>
      <c r="AQ671" s="52" t="str">
        <f t="shared" ca="1" si="93"/>
        <v/>
      </c>
      <c r="AR671" s="52" t="str">
        <f t="shared" ca="1" si="94"/>
        <v/>
      </c>
      <c r="AS671" s="53" t="str">
        <f t="shared" ca="1" si="98"/>
        <v/>
      </c>
      <c r="AT671" s="53" t="str">
        <f ca="1">IF(OR(AQ671="",AQ671="n/a"),AQ671,IF(AND($AR671&lt;&gt;"--- Empty ---",AR671=IF(AQ671="Finger1",Settings!$AB$4,Settings!$AB$6),ISERROR(MATCH(AR671,Settings!$AB$9:$AB$14,0))),"No","Yes"))</f>
        <v/>
      </c>
      <c r="AV671" s="52" t="str">
        <f t="shared" ca="1" si="95"/>
        <v/>
      </c>
      <c r="AW671" s="52" t="str">
        <f t="shared" ca="1" si="96"/>
        <v/>
      </c>
      <c r="AX671" s="53" t="str">
        <f t="shared" ca="1" si="99"/>
        <v/>
      </c>
      <c r="AY671" s="53" t="str">
        <f ca="1">IF(OR(AV671="",AV671="n/a"),AV671,IF(AND($AW671&lt;&gt;"--- Empty ---",AW671=IF(AV671="Finger2",Settings!$AB$3,Settings!$AB$5),ISERROR(MATCH(AW671,Settings!$AB$9:$AB$14,0))),"No","Yes"))</f>
        <v/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40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40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40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40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40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40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40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40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40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40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40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40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40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40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40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40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40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40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40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40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40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40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40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40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40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40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40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40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40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40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40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40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40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40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40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40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40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40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40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40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40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40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40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40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40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40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40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40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40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40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40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40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40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40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40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40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40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40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40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40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40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40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40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40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40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40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40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40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40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40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40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40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40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40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40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40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40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40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40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40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40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40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40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40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40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40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40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40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40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40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40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40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40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40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40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40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40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40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40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40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40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40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40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40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40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40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40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40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40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40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40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40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40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40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40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40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40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40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40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40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40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40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40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40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40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40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40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40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40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40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40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40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40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40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40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40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40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40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40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40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40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40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40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40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40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40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40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40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40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40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40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40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40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40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40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40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40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40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40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40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40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40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40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40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40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40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40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40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40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40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40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40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40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40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40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40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40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40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40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40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40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40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40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40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40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40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40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40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40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40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40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40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40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40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40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40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40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40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40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40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40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40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40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40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40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40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40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40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40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40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40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40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40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40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40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40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40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40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40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40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40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40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40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40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40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40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40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40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40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40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40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40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40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40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40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40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40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40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40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40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40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40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40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40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40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40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40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40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40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40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40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40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40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40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40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40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40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40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40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40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40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40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40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40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40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40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40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40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40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40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40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40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40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40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40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40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40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40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40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40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40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40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40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40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40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40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40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40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40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40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40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40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40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40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40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40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40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40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40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40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40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40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40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40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40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40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40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40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40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40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40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40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40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40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40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40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40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40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40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40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40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40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40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40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40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40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40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40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40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40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40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40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40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40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40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40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40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40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40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40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40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40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40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40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40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40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40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40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40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40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40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40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40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40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40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40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40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40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40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40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40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40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40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40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40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40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40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40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40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40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40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40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40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40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40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40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40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40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40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40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40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40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40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40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40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40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40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40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40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40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40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40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40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40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40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40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40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40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40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40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40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40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40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40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40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40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40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40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40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40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40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40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40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40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40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40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40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40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40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40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40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40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40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40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40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40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40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40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40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40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40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40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40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40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40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40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40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40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40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40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40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40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40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40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40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40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40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40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40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40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40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40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40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40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40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40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40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40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40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40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40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40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40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40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40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40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40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40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40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40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40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40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40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40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40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40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40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40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40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40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40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40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40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40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40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40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40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40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40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40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40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40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40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40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40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40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40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40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40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40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40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40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40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40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40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40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40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40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40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40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40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40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40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40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40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40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40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40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40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40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40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40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40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40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40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40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40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40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40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47" priority="39" operator="equal">
      <formula>FALSE</formula>
    </cfRule>
    <cfRule type="cellIs" dxfId="46" priority="40" operator="equal">
      <formula>TRUE</formula>
    </cfRule>
  </conditionalFormatting>
  <conditionalFormatting sqref="S2:U4">
    <cfRule type="expression" dxfId="45" priority="47">
      <formula>AND($S2="",$T2="",$U2="")</formula>
    </cfRule>
  </conditionalFormatting>
  <conditionalFormatting sqref="C40:C42 C48:C50 C56:C58 C64:C66 C72:C74 C80:C82">
    <cfRule type="expression" dxfId="44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27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61.85546875" customWidth="1"/>
    <col min="13" max="13" width="19.5703125" bestFit="1" customWidth="1"/>
    <col min="14" max="14" width="45" bestFit="1" customWidth="1"/>
    <col min="15" max="15" width="7.140625" bestFit="1" customWidth="1"/>
    <col min="17" max="17" width="16.85546875" customWidth="1"/>
    <col min="18" max="18" width="21.7109375" customWidth="1"/>
    <col min="20" max="20" width="17.140625" customWidth="1"/>
    <col min="21" max="21" width="20.140625" customWidth="1"/>
  </cols>
  <sheetData>
    <row r="1" spans="1:21" x14ac:dyDescent="0.25">
      <c r="A1" s="46" t="s">
        <v>1077</v>
      </c>
      <c r="B1" s="46" t="s">
        <v>1116</v>
      </c>
      <c r="D1" s="231" t="s">
        <v>1076</v>
      </c>
      <c r="F1" s="49" t="s">
        <v>1013</v>
      </c>
      <c r="G1" s="43" t="s">
        <v>929</v>
      </c>
      <c r="H1" s="43"/>
      <c r="I1" s="49" t="s">
        <v>919</v>
      </c>
      <c r="J1" s="49"/>
      <c r="K1" s="19" t="s">
        <v>973</v>
      </c>
      <c r="M1" s="19" t="s">
        <v>979</v>
      </c>
      <c r="N1" t="s">
        <v>911</v>
      </c>
      <c r="Q1" s="19" t="s">
        <v>979</v>
      </c>
      <c r="R1" t="s">
        <v>911</v>
      </c>
      <c r="T1" s="19" t="s">
        <v>979</v>
      </c>
      <c r="U1" t="s">
        <v>911</v>
      </c>
    </row>
    <row r="2" spans="1:21" x14ac:dyDescent="0.25">
      <c r="A2" s="44" t="s">
        <v>1078</v>
      </c>
      <c r="B2" s="44" t="s">
        <v>1080</v>
      </c>
      <c r="D2" s="232">
        <v>1</v>
      </c>
      <c r="F2" s="47">
        <f t="shared" ref="F2:F9" si="0">IF(OR(CharRotation="Wrath",VALUE(RIGHT($G2,1))&lt;7,AND(CharPhase&gt;4,VALUE(RIGHT($G2,1))&lt;8)),1,"")</f>
        <v>1</v>
      </c>
      <c r="G2" t="s">
        <v>930</v>
      </c>
      <c r="I2" s="48">
        <v>0</v>
      </c>
      <c r="J2" s="48"/>
      <c r="K2" s="107" t="s">
        <v>974</v>
      </c>
      <c r="M2" s="19" t="s">
        <v>978</v>
      </c>
      <c r="N2" t="s">
        <v>911</v>
      </c>
      <c r="Q2" s="19" t="s">
        <v>978</v>
      </c>
      <c r="R2" t="s">
        <v>911</v>
      </c>
      <c r="T2" s="19" t="s">
        <v>978</v>
      </c>
      <c r="U2" t="s">
        <v>911</v>
      </c>
    </row>
    <row r="3" spans="1:21" x14ac:dyDescent="0.25">
      <c r="A3" s="44" t="s">
        <v>1079</v>
      </c>
      <c r="B3" s="44" t="s">
        <v>1081</v>
      </c>
      <c r="D3" s="232">
        <v>2</v>
      </c>
      <c r="F3" s="47">
        <f t="shared" si="0"/>
        <v>1</v>
      </c>
      <c r="G3" t="s">
        <v>931</v>
      </c>
      <c r="I3" s="48">
        <v>1</v>
      </c>
      <c r="J3" s="48"/>
      <c r="K3" s="107" t="s">
        <v>1244</v>
      </c>
      <c r="L3" s="19"/>
      <c r="O3" s="19"/>
      <c r="P3" s="19"/>
      <c r="S3" s="19"/>
    </row>
    <row r="4" spans="1:21" x14ac:dyDescent="0.25">
      <c r="A4" s="44"/>
      <c r="B4" s="44"/>
      <c r="D4" s="232">
        <v>3</v>
      </c>
      <c r="F4" s="47">
        <f t="shared" si="0"/>
        <v>1</v>
      </c>
      <c r="G4" t="s">
        <v>932</v>
      </c>
      <c r="I4" s="48">
        <v>2</v>
      </c>
      <c r="J4" s="48"/>
      <c r="M4" s="19" t="s">
        <v>914</v>
      </c>
      <c r="N4" s="19" t="s">
        <v>1</v>
      </c>
      <c r="O4" s="19" t="s">
        <v>1010</v>
      </c>
      <c r="Q4" s="19" t="s">
        <v>914</v>
      </c>
      <c r="R4" s="19" t="s">
        <v>1</v>
      </c>
      <c r="T4" s="19" t="s">
        <v>914</v>
      </c>
      <c r="U4" s="19" t="s">
        <v>1</v>
      </c>
    </row>
    <row r="5" spans="1:21" x14ac:dyDescent="0.25">
      <c r="A5" s="44"/>
      <c r="B5" s="44"/>
      <c r="D5" s="232">
        <v>4</v>
      </c>
      <c r="F5" s="47">
        <f t="shared" si="0"/>
        <v>1</v>
      </c>
      <c r="G5" t="s">
        <v>933</v>
      </c>
      <c r="I5" s="48">
        <v>3</v>
      </c>
      <c r="J5" s="48"/>
      <c r="M5" t="s">
        <v>13</v>
      </c>
      <c r="N5" t="s">
        <v>981</v>
      </c>
      <c r="O5">
        <v>2</v>
      </c>
      <c r="Q5" t="s">
        <v>443</v>
      </c>
      <c r="R5" t="s">
        <v>981</v>
      </c>
      <c r="T5" t="s">
        <v>444</v>
      </c>
      <c r="U5" t="s">
        <v>981</v>
      </c>
    </row>
    <row r="6" spans="1:21" x14ac:dyDescent="0.25">
      <c r="A6" s="44"/>
      <c r="B6" s="44"/>
      <c r="D6" s="232">
        <v>5</v>
      </c>
      <c r="F6" s="47">
        <f t="shared" si="0"/>
        <v>1</v>
      </c>
      <c r="G6" t="s">
        <v>934</v>
      </c>
      <c r="I6" s="48">
        <v>4</v>
      </c>
      <c r="J6" s="48"/>
      <c r="M6" t="s">
        <v>13</v>
      </c>
      <c r="N6" t="s">
        <v>117</v>
      </c>
      <c r="O6">
        <v>5</v>
      </c>
      <c r="Q6" t="s">
        <v>443</v>
      </c>
      <c r="R6" t="s">
        <v>1073</v>
      </c>
      <c r="T6" t="s">
        <v>444</v>
      </c>
      <c r="U6" t="s">
        <v>1073</v>
      </c>
    </row>
    <row r="7" spans="1:21" x14ac:dyDescent="0.25">
      <c r="A7" s="44"/>
      <c r="B7" s="44"/>
      <c r="D7" s="232">
        <v>6</v>
      </c>
      <c r="F7" s="47">
        <f t="shared" si="0"/>
        <v>1</v>
      </c>
      <c r="G7" t="s">
        <v>935</v>
      </c>
      <c r="I7" s="48">
        <v>5</v>
      </c>
      <c r="J7" s="48"/>
      <c r="M7" t="s">
        <v>13</v>
      </c>
      <c r="N7" t="s">
        <v>164</v>
      </c>
      <c r="O7">
        <v>6</v>
      </c>
      <c r="Q7" t="s">
        <v>443</v>
      </c>
      <c r="R7" t="s">
        <v>436</v>
      </c>
      <c r="T7" t="s">
        <v>444</v>
      </c>
      <c r="U7" t="s">
        <v>436</v>
      </c>
    </row>
    <row r="8" spans="1:21" x14ac:dyDescent="0.25">
      <c r="A8" s="44"/>
      <c r="B8" s="44"/>
      <c r="F8" s="47" t="str">
        <f t="shared" si="0"/>
        <v/>
      </c>
      <c r="G8" t="s">
        <v>936</v>
      </c>
      <c r="I8" s="48">
        <v>6</v>
      </c>
      <c r="J8" s="48"/>
      <c r="M8" t="s">
        <v>13</v>
      </c>
      <c r="N8" t="s">
        <v>157</v>
      </c>
      <c r="O8">
        <v>8</v>
      </c>
      <c r="Q8" t="s">
        <v>443</v>
      </c>
      <c r="R8" t="s">
        <v>422</v>
      </c>
      <c r="T8" t="s">
        <v>444</v>
      </c>
      <c r="U8" t="s">
        <v>422</v>
      </c>
    </row>
    <row r="9" spans="1:21" x14ac:dyDescent="0.25">
      <c r="A9" s="44"/>
      <c r="B9" s="44"/>
      <c r="F9" s="47" t="str">
        <f t="shared" si="0"/>
        <v/>
      </c>
      <c r="G9" t="s">
        <v>948</v>
      </c>
      <c r="I9" s="48">
        <v>7</v>
      </c>
      <c r="J9" s="48"/>
      <c r="M9" t="s">
        <v>13</v>
      </c>
      <c r="N9" t="s">
        <v>162</v>
      </c>
      <c r="O9">
        <v>10</v>
      </c>
      <c r="Q9" t="s">
        <v>443</v>
      </c>
      <c r="R9" t="s">
        <v>424</v>
      </c>
    </row>
    <row r="10" spans="1:21" x14ac:dyDescent="0.25">
      <c r="I10" s="48">
        <v>8</v>
      </c>
      <c r="J10" s="48"/>
      <c r="M10" t="s">
        <v>13</v>
      </c>
      <c r="N10" t="s">
        <v>145</v>
      </c>
      <c r="O10">
        <v>11</v>
      </c>
      <c r="T10" t="s">
        <v>9</v>
      </c>
      <c r="U10" t="s">
        <v>981</v>
      </c>
    </row>
    <row r="11" spans="1:21" x14ac:dyDescent="0.25">
      <c r="I11" s="48">
        <v>9</v>
      </c>
      <c r="J11" s="48"/>
      <c r="M11" t="s">
        <v>13</v>
      </c>
      <c r="N11" t="s">
        <v>143</v>
      </c>
      <c r="O11">
        <v>18</v>
      </c>
      <c r="Q11" t="s">
        <v>18</v>
      </c>
      <c r="R11" t="s">
        <v>981</v>
      </c>
      <c r="T11" t="s">
        <v>9</v>
      </c>
      <c r="U11" t="s">
        <v>756</v>
      </c>
    </row>
    <row r="12" spans="1:21" x14ac:dyDescent="0.25">
      <c r="I12" s="48">
        <v>10</v>
      </c>
      <c r="J12" s="48"/>
      <c r="M12" t="s">
        <v>13</v>
      </c>
      <c r="N12" t="s">
        <v>139</v>
      </c>
      <c r="O12">
        <v>20</v>
      </c>
      <c r="Q12" t="s">
        <v>18</v>
      </c>
      <c r="R12" t="s">
        <v>751</v>
      </c>
      <c r="T12" t="s">
        <v>9</v>
      </c>
      <c r="U12" t="s">
        <v>754</v>
      </c>
    </row>
    <row r="13" spans="1:21" x14ac:dyDescent="0.25">
      <c r="I13" s="48">
        <v>11</v>
      </c>
      <c r="J13" s="48"/>
      <c r="M13" t="s">
        <v>13</v>
      </c>
      <c r="N13" t="s">
        <v>100</v>
      </c>
      <c r="O13">
        <v>42</v>
      </c>
      <c r="Q13" t="s">
        <v>18</v>
      </c>
      <c r="R13" t="s">
        <v>756</v>
      </c>
    </row>
    <row r="14" spans="1:21" x14ac:dyDescent="0.25">
      <c r="I14" s="48">
        <v>12</v>
      </c>
      <c r="J14" s="48"/>
      <c r="M14" t="s">
        <v>13</v>
      </c>
      <c r="N14" t="s">
        <v>152</v>
      </c>
      <c r="O14">
        <v>44</v>
      </c>
    </row>
    <row r="15" spans="1:21" x14ac:dyDescent="0.25">
      <c r="I15" s="48">
        <v>13</v>
      </c>
      <c r="J15" s="48"/>
      <c r="M15" t="s">
        <v>13</v>
      </c>
      <c r="N15" t="s">
        <v>97</v>
      </c>
      <c r="O15">
        <v>53</v>
      </c>
    </row>
    <row r="16" spans="1:21" x14ac:dyDescent="0.25">
      <c r="I16" s="48">
        <v>14</v>
      </c>
      <c r="J16" s="48"/>
      <c r="M16" t="s">
        <v>13</v>
      </c>
      <c r="N16" t="s">
        <v>134</v>
      </c>
      <c r="O16">
        <v>66</v>
      </c>
    </row>
    <row r="17" spans="9:15" x14ac:dyDescent="0.25">
      <c r="I17" s="48">
        <v>15</v>
      </c>
      <c r="J17" s="48"/>
      <c r="M17" t="s">
        <v>13</v>
      </c>
      <c r="N17" t="s">
        <v>147</v>
      </c>
      <c r="O17">
        <v>69</v>
      </c>
    </row>
    <row r="18" spans="9:15" x14ac:dyDescent="0.25">
      <c r="I18" s="48">
        <v>16</v>
      </c>
      <c r="J18" s="48"/>
    </row>
    <row r="19" spans="9:15" x14ac:dyDescent="0.25">
      <c r="I19" s="48"/>
      <c r="J19" s="48"/>
      <c r="M19" t="s">
        <v>26</v>
      </c>
      <c r="N19" t="s">
        <v>981</v>
      </c>
      <c r="O19">
        <v>72</v>
      </c>
    </row>
    <row r="21" spans="9:15" x14ac:dyDescent="0.25">
      <c r="M21" t="s">
        <v>27</v>
      </c>
      <c r="N21" t="s">
        <v>981</v>
      </c>
      <c r="O21">
        <v>76</v>
      </c>
    </row>
    <row r="23" spans="9:15" x14ac:dyDescent="0.25">
      <c r="M23" t="s">
        <v>643</v>
      </c>
      <c r="N23" t="s">
        <v>981</v>
      </c>
      <c r="O23">
        <v>83</v>
      </c>
    </row>
    <row r="24" spans="9:15" x14ac:dyDescent="0.25">
      <c r="M24" t="s">
        <v>643</v>
      </c>
      <c r="N24" t="s">
        <v>672</v>
      </c>
      <c r="O24">
        <v>84</v>
      </c>
    </row>
    <row r="25" spans="9:15" x14ac:dyDescent="0.25">
      <c r="M25" t="s">
        <v>643</v>
      </c>
      <c r="N25" t="s">
        <v>666</v>
      </c>
      <c r="O25">
        <v>86</v>
      </c>
    </row>
    <row r="26" spans="9:15" x14ac:dyDescent="0.25">
      <c r="M26" t="s">
        <v>643</v>
      </c>
      <c r="N26" t="s">
        <v>667</v>
      </c>
      <c r="O26">
        <v>88</v>
      </c>
    </row>
    <row r="27" spans="9:15" x14ac:dyDescent="0.25">
      <c r="M27" t="s">
        <v>643</v>
      </c>
      <c r="N27" t="s">
        <v>668</v>
      </c>
      <c r="O27">
        <v>89</v>
      </c>
    </row>
    <row r="28" spans="9:15" x14ac:dyDescent="0.25">
      <c r="M28" t="s">
        <v>643</v>
      </c>
      <c r="N28" t="s">
        <v>670</v>
      </c>
      <c r="O28">
        <v>90</v>
      </c>
    </row>
    <row r="29" spans="9:15" x14ac:dyDescent="0.25">
      <c r="M29" t="s">
        <v>643</v>
      </c>
      <c r="N29" t="s">
        <v>674</v>
      </c>
      <c r="O29">
        <v>91</v>
      </c>
    </row>
    <row r="30" spans="9:15" x14ac:dyDescent="0.25">
      <c r="M30" t="s">
        <v>643</v>
      </c>
      <c r="N30" t="s">
        <v>665</v>
      </c>
      <c r="O30">
        <v>92</v>
      </c>
    </row>
    <row r="31" spans="9:15" x14ac:dyDescent="0.25">
      <c r="M31" t="s">
        <v>643</v>
      </c>
      <c r="N31" t="s">
        <v>659</v>
      </c>
      <c r="O31">
        <v>93</v>
      </c>
    </row>
    <row r="32" spans="9:15" x14ac:dyDescent="0.25">
      <c r="M32" t="s">
        <v>643</v>
      </c>
      <c r="N32" t="s">
        <v>661</v>
      </c>
      <c r="O32">
        <v>99</v>
      </c>
    </row>
    <row r="33" spans="13:15" x14ac:dyDescent="0.25">
      <c r="M33" t="s">
        <v>643</v>
      </c>
      <c r="N33" t="s">
        <v>660</v>
      </c>
      <c r="O33">
        <v>103</v>
      </c>
    </row>
    <row r="34" spans="13:15" x14ac:dyDescent="0.25">
      <c r="M34" t="s">
        <v>643</v>
      </c>
      <c r="N34" t="s">
        <v>669</v>
      </c>
      <c r="O34">
        <v>104</v>
      </c>
    </row>
    <row r="35" spans="13:15" x14ac:dyDescent="0.25">
      <c r="M35" t="s">
        <v>643</v>
      </c>
      <c r="N35" t="s">
        <v>685</v>
      </c>
      <c r="O35">
        <v>105</v>
      </c>
    </row>
    <row r="36" spans="13:15" x14ac:dyDescent="0.25">
      <c r="M36" t="s">
        <v>643</v>
      </c>
      <c r="N36" t="s">
        <v>673</v>
      </c>
      <c r="O36">
        <v>106</v>
      </c>
    </row>
    <row r="37" spans="13:15" x14ac:dyDescent="0.25">
      <c r="M37" t="s">
        <v>643</v>
      </c>
      <c r="N37" t="s">
        <v>664</v>
      </c>
      <c r="O37">
        <v>107</v>
      </c>
    </row>
    <row r="38" spans="13:15" x14ac:dyDescent="0.25">
      <c r="M38" t="s">
        <v>643</v>
      </c>
      <c r="N38" t="s">
        <v>675</v>
      </c>
      <c r="O38">
        <v>111</v>
      </c>
    </row>
    <row r="40" spans="13:15" x14ac:dyDescent="0.25">
      <c r="M40" t="s">
        <v>12</v>
      </c>
      <c r="N40" t="s">
        <v>981</v>
      </c>
      <c r="O40">
        <v>118</v>
      </c>
    </row>
    <row r="42" spans="13:15" x14ac:dyDescent="0.25">
      <c r="M42" t="s">
        <v>2</v>
      </c>
      <c r="N42" t="s">
        <v>981</v>
      </c>
      <c r="O42">
        <v>121</v>
      </c>
    </row>
    <row r="43" spans="13:15" x14ac:dyDescent="0.25">
      <c r="M43" t="s">
        <v>2</v>
      </c>
      <c r="N43" t="s">
        <v>508</v>
      </c>
      <c r="O43">
        <v>122</v>
      </c>
    </row>
    <row r="44" spans="13:15" x14ac:dyDescent="0.25">
      <c r="M44" t="s">
        <v>2</v>
      </c>
      <c r="N44" t="s">
        <v>520</v>
      </c>
      <c r="O44">
        <v>124</v>
      </c>
    </row>
    <row r="45" spans="13:15" x14ac:dyDescent="0.25">
      <c r="M45" t="s">
        <v>2</v>
      </c>
      <c r="N45" t="s">
        <v>517</v>
      </c>
      <c r="O45">
        <v>126</v>
      </c>
    </row>
    <row r="46" spans="13:15" x14ac:dyDescent="0.25">
      <c r="M46" t="s">
        <v>2</v>
      </c>
      <c r="N46" t="s">
        <v>539</v>
      </c>
      <c r="O46">
        <v>127</v>
      </c>
    </row>
    <row r="47" spans="13:15" x14ac:dyDescent="0.25">
      <c r="M47" t="s">
        <v>2</v>
      </c>
      <c r="N47" t="s">
        <v>507</v>
      </c>
      <c r="O47">
        <v>128</v>
      </c>
    </row>
    <row r="48" spans="13:15" x14ac:dyDescent="0.25">
      <c r="M48" t="s">
        <v>2</v>
      </c>
      <c r="N48" t="s">
        <v>554</v>
      </c>
      <c r="O48">
        <v>129</v>
      </c>
    </row>
    <row r="49" spans="13:15" x14ac:dyDescent="0.25">
      <c r="M49" t="s">
        <v>2</v>
      </c>
      <c r="N49" t="s">
        <v>532</v>
      </c>
      <c r="O49">
        <v>135</v>
      </c>
    </row>
    <row r="50" spans="13:15" x14ac:dyDescent="0.25">
      <c r="M50" t="s">
        <v>2</v>
      </c>
      <c r="N50" t="s">
        <v>516</v>
      </c>
      <c r="O50">
        <v>137</v>
      </c>
    </row>
    <row r="51" spans="13:15" x14ac:dyDescent="0.25">
      <c r="M51" t="s">
        <v>2</v>
      </c>
      <c r="N51" t="s">
        <v>501</v>
      </c>
      <c r="O51">
        <v>138</v>
      </c>
    </row>
    <row r="52" spans="13:15" x14ac:dyDescent="0.25">
      <c r="M52" t="s">
        <v>2</v>
      </c>
      <c r="N52" t="s">
        <v>510</v>
      </c>
      <c r="O52">
        <v>143</v>
      </c>
    </row>
    <row r="53" spans="13:15" x14ac:dyDescent="0.25">
      <c r="M53" t="s">
        <v>2</v>
      </c>
      <c r="N53" t="s">
        <v>505</v>
      </c>
      <c r="O53">
        <v>146</v>
      </c>
    </row>
    <row r="54" spans="13:15" x14ac:dyDescent="0.25">
      <c r="M54" t="s">
        <v>2</v>
      </c>
      <c r="N54" t="s">
        <v>526</v>
      </c>
      <c r="O54">
        <v>148</v>
      </c>
    </row>
    <row r="55" spans="13:15" x14ac:dyDescent="0.25">
      <c r="M55" t="s">
        <v>2</v>
      </c>
      <c r="N55" t="s">
        <v>504</v>
      </c>
      <c r="O55">
        <v>151</v>
      </c>
    </row>
    <row r="56" spans="13:15" x14ac:dyDescent="0.25">
      <c r="M56" t="s">
        <v>2</v>
      </c>
      <c r="N56" t="s">
        <v>512</v>
      </c>
      <c r="O56">
        <v>152</v>
      </c>
    </row>
    <row r="57" spans="13:15" x14ac:dyDescent="0.25">
      <c r="M57" t="s">
        <v>2</v>
      </c>
      <c r="N57" t="s">
        <v>521</v>
      </c>
      <c r="O57">
        <v>155</v>
      </c>
    </row>
    <row r="58" spans="13:15" x14ac:dyDescent="0.25">
      <c r="M58" t="s">
        <v>2</v>
      </c>
      <c r="N58" t="s">
        <v>514</v>
      </c>
      <c r="O58">
        <v>156</v>
      </c>
    </row>
    <row r="59" spans="13:15" x14ac:dyDescent="0.25">
      <c r="M59" t="s">
        <v>2</v>
      </c>
      <c r="N59" t="s">
        <v>518</v>
      </c>
      <c r="O59">
        <v>158</v>
      </c>
    </row>
    <row r="60" spans="13:15" x14ac:dyDescent="0.25">
      <c r="M60" t="s">
        <v>2</v>
      </c>
      <c r="N60" t="s">
        <v>522</v>
      </c>
      <c r="O60">
        <v>160</v>
      </c>
    </row>
    <row r="61" spans="13:15" x14ac:dyDescent="0.25">
      <c r="M61" t="s">
        <v>2</v>
      </c>
      <c r="N61" t="s">
        <v>506</v>
      </c>
      <c r="O61">
        <v>163</v>
      </c>
    </row>
    <row r="62" spans="13:15" x14ac:dyDescent="0.25">
      <c r="M62" t="s">
        <v>2</v>
      </c>
      <c r="N62" t="s">
        <v>543</v>
      </c>
      <c r="O62">
        <v>164</v>
      </c>
    </row>
    <row r="63" spans="13:15" x14ac:dyDescent="0.25">
      <c r="M63" t="s">
        <v>2</v>
      </c>
      <c r="N63" t="s">
        <v>535</v>
      </c>
      <c r="O63">
        <v>165</v>
      </c>
    </row>
    <row r="64" spans="13:15" x14ac:dyDescent="0.25">
      <c r="M64" t="s">
        <v>2</v>
      </c>
      <c r="N64" t="s">
        <v>991</v>
      </c>
      <c r="O64">
        <v>167</v>
      </c>
    </row>
    <row r="65" spans="13:15" x14ac:dyDescent="0.25">
      <c r="M65" t="s">
        <v>2</v>
      </c>
      <c r="N65" t="s">
        <v>502</v>
      </c>
      <c r="O65">
        <v>168</v>
      </c>
    </row>
    <row r="66" spans="13:15" x14ac:dyDescent="0.25">
      <c r="M66" t="s">
        <v>2</v>
      </c>
      <c r="N66" t="s">
        <v>528</v>
      </c>
      <c r="O66">
        <v>170</v>
      </c>
    </row>
    <row r="67" spans="13:15" x14ac:dyDescent="0.25">
      <c r="M67" t="s">
        <v>2</v>
      </c>
      <c r="N67" t="s">
        <v>524</v>
      </c>
      <c r="O67">
        <v>174</v>
      </c>
    </row>
    <row r="69" spans="13:15" x14ac:dyDescent="0.25">
      <c r="M69" t="s">
        <v>19</v>
      </c>
      <c r="N69" t="s">
        <v>981</v>
      </c>
      <c r="O69">
        <v>178</v>
      </c>
    </row>
    <row r="70" spans="13:15" x14ac:dyDescent="0.25">
      <c r="M70" t="s">
        <v>19</v>
      </c>
      <c r="N70" t="s">
        <v>881</v>
      </c>
      <c r="O70">
        <v>181</v>
      </c>
    </row>
    <row r="72" spans="13:15" x14ac:dyDescent="0.25">
      <c r="M72" t="s">
        <v>3</v>
      </c>
      <c r="N72" t="s">
        <v>981</v>
      </c>
      <c r="O72">
        <v>183</v>
      </c>
    </row>
    <row r="73" spans="13:15" x14ac:dyDescent="0.25">
      <c r="M73" t="s">
        <v>3</v>
      </c>
      <c r="N73" t="s">
        <v>627</v>
      </c>
      <c r="O73">
        <v>190</v>
      </c>
    </row>
    <row r="74" spans="13:15" x14ac:dyDescent="0.25">
      <c r="M74" t="s">
        <v>3</v>
      </c>
      <c r="N74" t="s">
        <v>635</v>
      </c>
      <c r="O74">
        <v>201</v>
      </c>
    </row>
    <row r="76" spans="13:15" x14ac:dyDescent="0.25">
      <c r="M76" t="s">
        <v>14</v>
      </c>
      <c r="N76" t="s">
        <v>981</v>
      </c>
      <c r="O76">
        <v>204</v>
      </c>
    </row>
    <row r="77" spans="13:15" x14ac:dyDescent="0.25">
      <c r="M77" t="s">
        <v>14</v>
      </c>
      <c r="N77" t="s">
        <v>716</v>
      </c>
      <c r="O77">
        <v>209</v>
      </c>
    </row>
    <row r="78" spans="13:15" x14ac:dyDescent="0.25">
      <c r="M78" t="s">
        <v>14</v>
      </c>
      <c r="N78" t="s">
        <v>712</v>
      </c>
      <c r="O78">
        <v>211</v>
      </c>
    </row>
    <row r="79" spans="13:15" x14ac:dyDescent="0.25">
      <c r="M79" t="s">
        <v>14</v>
      </c>
      <c r="N79" t="s">
        <v>705</v>
      </c>
      <c r="O79">
        <v>213</v>
      </c>
    </row>
    <row r="80" spans="13:15" x14ac:dyDescent="0.25">
      <c r="M80" t="s">
        <v>14</v>
      </c>
      <c r="N80" t="s">
        <v>993</v>
      </c>
      <c r="O80">
        <v>214</v>
      </c>
    </row>
    <row r="81" spans="13:15" x14ac:dyDescent="0.25">
      <c r="M81" t="s">
        <v>14</v>
      </c>
      <c r="N81" t="s">
        <v>711</v>
      </c>
      <c r="O81">
        <v>216</v>
      </c>
    </row>
    <row r="82" spans="13:15" x14ac:dyDescent="0.25">
      <c r="M82" t="s">
        <v>14</v>
      </c>
      <c r="N82" t="s">
        <v>720</v>
      </c>
      <c r="O82">
        <v>218</v>
      </c>
    </row>
    <row r="83" spans="13:15" x14ac:dyDescent="0.25">
      <c r="M83" t="s">
        <v>14</v>
      </c>
      <c r="N83" t="s">
        <v>735</v>
      </c>
      <c r="O83">
        <v>219</v>
      </c>
    </row>
    <row r="84" spans="13:15" x14ac:dyDescent="0.25">
      <c r="M84" t="s">
        <v>14</v>
      </c>
      <c r="N84" t="s">
        <v>704</v>
      </c>
      <c r="O84">
        <v>220</v>
      </c>
    </row>
    <row r="85" spans="13:15" x14ac:dyDescent="0.25">
      <c r="M85" t="s">
        <v>14</v>
      </c>
      <c r="N85" t="s">
        <v>698</v>
      </c>
      <c r="O85">
        <v>221</v>
      </c>
    </row>
    <row r="86" spans="13:15" x14ac:dyDescent="0.25">
      <c r="M86" t="s">
        <v>14</v>
      </c>
      <c r="N86" t="s">
        <v>700</v>
      </c>
      <c r="O86">
        <v>227</v>
      </c>
    </row>
    <row r="87" spans="13:15" x14ac:dyDescent="0.25">
      <c r="M87" t="s">
        <v>14</v>
      </c>
      <c r="N87" t="s">
        <v>699</v>
      </c>
      <c r="O87">
        <v>232</v>
      </c>
    </row>
    <row r="88" spans="13:15" x14ac:dyDescent="0.25">
      <c r="M88" t="s">
        <v>14</v>
      </c>
      <c r="N88" t="s">
        <v>713</v>
      </c>
      <c r="O88">
        <v>234</v>
      </c>
    </row>
    <row r="89" spans="13:15" x14ac:dyDescent="0.25">
      <c r="M89" t="s">
        <v>14</v>
      </c>
      <c r="N89" t="s">
        <v>697</v>
      </c>
      <c r="O89">
        <v>238</v>
      </c>
    </row>
    <row r="90" spans="13:15" x14ac:dyDescent="0.25">
      <c r="M90" t="s">
        <v>14</v>
      </c>
      <c r="N90" t="s">
        <v>740</v>
      </c>
      <c r="O90">
        <v>241</v>
      </c>
    </row>
    <row r="91" spans="13:15" x14ac:dyDescent="0.25">
      <c r="M91" t="s">
        <v>14</v>
      </c>
      <c r="N91" t="s">
        <v>738</v>
      </c>
      <c r="O91">
        <v>243</v>
      </c>
    </row>
    <row r="93" spans="13:15" x14ac:dyDescent="0.25">
      <c r="M93" t="s">
        <v>20</v>
      </c>
      <c r="N93" t="s">
        <v>981</v>
      </c>
      <c r="O93">
        <v>251</v>
      </c>
    </row>
    <row r="95" spans="13:15" x14ac:dyDescent="0.25">
      <c r="M95" t="s">
        <v>6</v>
      </c>
      <c r="N95" t="s">
        <v>981</v>
      </c>
      <c r="O95">
        <v>256</v>
      </c>
    </row>
    <row r="96" spans="13:15" x14ac:dyDescent="0.25">
      <c r="M96" t="s">
        <v>6</v>
      </c>
      <c r="N96" t="s">
        <v>314</v>
      </c>
      <c r="O96">
        <v>258</v>
      </c>
    </row>
    <row r="97" spans="13:15" x14ac:dyDescent="0.25">
      <c r="M97" t="s">
        <v>6</v>
      </c>
      <c r="N97" t="s">
        <v>297</v>
      </c>
      <c r="O97">
        <v>259</v>
      </c>
    </row>
    <row r="98" spans="13:15" x14ac:dyDescent="0.25">
      <c r="M98" t="s">
        <v>6</v>
      </c>
      <c r="N98" t="s">
        <v>298</v>
      </c>
      <c r="O98">
        <v>260</v>
      </c>
    </row>
    <row r="99" spans="13:15" x14ac:dyDescent="0.25">
      <c r="M99" t="s">
        <v>6</v>
      </c>
      <c r="N99" t="s">
        <v>289</v>
      </c>
      <c r="O99">
        <v>262</v>
      </c>
    </row>
    <row r="100" spans="13:15" x14ac:dyDescent="0.25">
      <c r="M100" t="s">
        <v>6</v>
      </c>
      <c r="N100" t="s">
        <v>290</v>
      </c>
      <c r="O100">
        <v>263</v>
      </c>
    </row>
    <row r="101" spans="13:15" x14ac:dyDescent="0.25">
      <c r="M101" t="s">
        <v>6</v>
      </c>
      <c r="N101" t="s">
        <v>278</v>
      </c>
      <c r="O101">
        <v>264</v>
      </c>
    </row>
    <row r="102" spans="13:15" x14ac:dyDescent="0.25">
      <c r="M102" t="s">
        <v>6</v>
      </c>
      <c r="N102" t="s">
        <v>279</v>
      </c>
      <c r="O102">
        <v>265</v>
      </c>
    </row>
    <row r="103" spans="13:15" x14ac:dyDescent="0.25">
      <c r="M103" t="s">
        <v>6</v>
      </c>
      <c r="N103" t="s">
        <v>996</v>
      </c>
      <c r="O103">
        <v>266</v>
      </c>
    </row>
    <row r="104" spans="13:15" x14ac:dyDescent="0.25">
      <c r="M104" t="s">
        <v>6</v>
      </c>
      <c r="N104" t="s">
        <v>291</v>
      </c>
      <c r="O104">
        <v>268</v>
      </c>
    </row>
    <row r="105" spans="13:15" x14ac:dyDescent="0.25">
      <c r="M105" t="s">
        <v>6</v>
      </c>
      <c r="N105" t="s">
        <v>292</v>
      </c>
      <c r="O105">
        <v>269</v>
      </c>
    </row>
    <row r="106" spans="13:15" x14ac:dyDescent="0.25">
      <c r="M106" t="s">
        <v>6</v>
      </c>
      <c r="N106" t="s">
        <v>299</v>
      </c>
      <c r="O106">
        <v>271</v>
      </c>
    </row>
    <row r="107" spans="13:15" x14ac:dyDescent="0.25">
      <c r="M107" t="s">
        <v>6</v>
      </c>
      <c r="N107" t="s">
        <v>300</v>
      </c>
      <c r="O107">
        <v>272</v>
      </c>
    </row>
    <row r="108" spans="13:15" x14ac:dyDescent="0.25">
      <c r="M108" t="s">
        <v>6</v>
      </c>
      <c r="N108" t="s">
        <v>277</v>
      </c>
      <c r="O108">
        <v>274</v>
      </c>
    </row>
    <row r="109" spans="13:15" x14ac:dyDescent="0.25">
      <c r="M109" t="s">
        <v>6</v>
      </c>
      <c r="N109" t="s">
        <v>276</v>
      </c>
      <c r="O109">
        <v>275</v>
      </c>
    </row>
    <row r="110" spans="13:15" x14ac:dyDescent="0.25">
      <c r="M110" t="s">
        <v>6</v>
      </c>
      <c r="N110" t="s">
        <v>267</v>
      </c>
      <c r="O110">
        <v>276</v>
      </c>
    </row>
    <row r="111" spans="13:15" x14ac:dyDescent="0.25">
      <c r="M111" t="s">
        <v>6</v>
      </c>
      <c r="N111" t="s">
        <v>268</v>
      </c>
      <c r="O111">
        <v>277</v>
      </c>
    </row>
    <row r="112" spans="13:15" x14ac:dyDescent="0.25">
      <c r="M112" t="s">
        <v>6</v>
      </c>
      <c r="N112" t="s">
        <v>269</v>
      </c>
      <c r="O112">
        <v>286</v>
      </c>
    </row>
    <row r="113" spans="13:15" x14ac:dyDescent="0.25">
      <c r="M113" t="s">
        <v>6</v>
      </c>
      <c r="N113" t="s">
        <v>270</v>
      </c>
      <c r="O113">
        <v>287</v>
      </c>
    </row>
    <row r="114" spans="13:15" x14ac:dyDescent="0.25">
      <c r="M114" t="s">
        <v>6</v>
      </c>
      <c r="N114" t="s">
        <v>272</v>
      </c>
      <c r="O114">
        <v>292</v>
      </c>
    </row>
    <row r="115" spans="13:15" x14ac:dyDescent="0.25">
      <c r="M115" t="s">
        <v>6</v>
      </c>
      <c r="N115" t="s">
        <v>273</v>
      </c>
      <c r="O115">
        <v>293</v>
      </c>
    </row>
    <row r="116" spans="13:15" x14ac:dyDescent="0.25">
      <c r="M116" t="s">
        <v>6</v>
      </c>
      <c r="N116" t="s">
        <v>293</v>
      </c>
      <c r="O116">
        <v>295</v>
      </c>
    </row>
    <row r="117" spans="13:15" x14ac:dyDescent="0.25">
      <c r="M117" t="s">
        <v>6</v>
      </c>
      <c r="N117" t="s">
        <v>294</v>
      </c>
      <c r="O117">
        <v>296</v>
      </c>
    </row>
    <row r="118" spans="13:15" x14ac:dyDescent="0.25">
      <c r="M118" t="s">
        <v>6</v>
      </c>
      <c r="N118" t="s">
        <v>333</v>
      </c>
      <c r="O118">
        <v>297</v>
      </c>
    </row>
    <row r="119" spans="13:15" x14ac:dyDescent="0.25">
      <c r="M119" t="s">
        <v>6</v>
      </c>
      <c r="N119" t="s">
        <v>282</v>
      </c>
      <c r="O119">
        <v>301</v>
      </c>
    </row>
    <row r="120" spans="13:15" x14ac:dyDescent="0.25">
      <c r="M120" t="s">
        <v>6</v>
      </c>
      <c r="N120" t="s">
        <v>281</v>
      </c>
      <c r="O120">
        <v>302</v>
      </c>
    </row>
    <row r="121" spans="13:15" x14ac:dyDescent="0.25">
      <c r="M121" t="s">
        <v>6</v>
      </c>
      <c r="N121" t="s">
        <v>320</v>
      </c>
      <c r="O121">
        <v>307</v>
      </c>
    </row>
    <row r="122" spans="13:15" x14ac:dyDescent="0.25">
      <c r="M122" t="s">
        <v>6</v>
      </c>
      <c r="N122" t="s">
        <v>322</v>
      </c>
      <c r="O122">
        <v>312</v>
      </c>
    </row>
    <row r="124" spans="13:15" x14ac:dyDescent="0.25">
      <c r="M124" t="s">
        <v>21</v>
      </c>
      <c r="N124" t="s">
        <v>981</v>
      </c>
      <c r="O124">
        <v>318</v>
      </c>
    </row>
    <row r="125" spans="13:15" x14ac:dyDescent="0.25">
      <c r="M125" t="s">
        <v>21</v>
      </c>
      <c r="N125" t="s">
        <v>885</v>
      </c>
      <c r="O125">
        <v>319</v>
      </c>
    </row>
    <row r="126" spans="13:15" x14ac:dyDescent="0.25">
      <c r="M126" t="s">
        <v>21</v>
      </c>
      <c r="N126" t="s">
        <v>887</v>
      </c>
      <c r="O126">
        <v>321</v>
      </c>
    </row>
    <row r="127" spans="13:15" x14ac:dyDescent="0.25">
      <c r="M127" t="s">
        <v>21</v>
      </c>
      <c r="N127" t="s">
        <v>888</v>
      </c>
      <c r="O127">
        <v>322</v>
      </c>
    </row>
    <row r="128" spans="13:15" x14ac:dyDescent="0.25">
      <c r="M128" t="s">
        <v>21</v>
      </c>
      <c r="N128" t="s">
        <v>886</v>
      </c>
      <c r="O128">
        <v>320</v>
      </c>
    </row>
    <row r="130" spans="13:15" x14ac:dyDescent="0.25">
      <c r="M130" t="s">
        <v>5</v>
      </c>
      <c r="N130" t="s">
        <v>981</v>
      </c>
      <c r="O130">
        <v>324</v>
      </c>
    </row>
    <row r="131" spans="13:15" x14ac:dyDescent="0.25">
      <c r="M131" t="s">
        <v>5</v>
      </c>
      <c r="N131" t="s">
        <v>193</v>
      </c>
      <c r="O131">
        <v>325</v>
      </c>
    </row>
    <row r="132" spans="13:15" x14ac:dyDescent="0.25">
      <c r="M132" t="s">
        <v>5</v>
      </c>
      <c r="N132" t="s">
        <v>231</v>
      </c>
      <c r="O132">
        <v>328</v>
      </c>
    </row>
    <row r="133" spans="13:15" x14ac:dyDescent="0.25">
      <c r="M133" t="s">
        <v>5</v>
      </c>
      <c r="N133" t="s">
        <v>197</v>
      </c>
      <c r="O133">
        <v>329</v>
      </c>
    </row>
    <row r="134" spans="13:15" x14ac:dyDescent="0.25">
      <c r="M134" t="s">
        <v>5</v>
      </c>
      <c r="N134" t="s">
        <v>217</v>
      </c>
      <c r="O134">
        <v>330</v>
      </c>
    </row>
    <row r="135" spans="13:15" x14ac:dyDescent="0.25">
      <c r="M135" t="s">
        <v>5</v>
      </c>
      <c r="N135" t="s">
        <v>216</v>
      </c>
      <c r="O135">
        <v>332</v>
      </c>
    </row>
    <row r="136" spans="13:15" x14ac:dyDescent="0.25">
      <c r="M136" t="s">
        <v>5</v>
      </c>
      <c r="N136" t="s">
        <v>220</v>
      </c>
      <c r="O136">
        <v>340</v>
      </c>
    </row>
    <row r="137" spans="13:15" x14ac:dyDescent="0.25">
      <c r="M137" t="s">
        <v>5</v>
      </c>
      <c r="N137" t="s">
        <v>238</v>
      </c>
      <c r="O137">
        <v>343</v>
      </c>
    </row>
    <row r="138" spans="13:15" x14ac:dyDescent="0.25">
      <c r="M138" t="s">
        <v>5</v>
      </c>
      <c r="N138" t="s">
        <v>211</v>
      </c>
      <c r="O138">
        <v>344</v>
      </c>
    </row>
    <row r="139" spans="13:15" x14ac:dyDescent="0.25">
      <c r="M139" t="s">
        <v>5</v>
      </c>
      <c r="N139" t="s">
        <v>214</v>
      </c>
      <c r="O139">
        <v>345</v>
      </c>
    </row>
    <row r="140" spans="13:15" x14ac:dyDescent="0.25">
      <c r="M140" t="s">
        <v>5</v>
      </c>
      <c r="N140" t="s">
        <v>188</v>
      </c>
      <c r="O140">
        <v>347</v>
      </c>
    </row>
    <row r="141" spans="13:15" x14ac:dyDescent="0.25">
      <c r="M141" t="s">
        <v>5</v>
      </c>
      <c r="N141" t="s">
        <v>207</v>
      </c>
      <c r="O141">
        <v>349</v>
      </c>
    </row>
    <row r="142" spans="13:15" x14ac:dyDescent="0.25">
      <c r="M142" t="s">
        <v>5</v>
      </c>
      <c r="N142" t="s">
        <v>189</v>
      </c>
      <c r="O142">
        <v>352</v>
      </c>
    </row>
    <row r="143" spans="13:15" x14ac:dyDescent="0.25">
      <c r="M143" t="s">
        <v>5</v>
      </c>
      <c r="N143" t="s">
        <v>234</v>
      </c>
      <c r="O143">
        <v>353</v>
      </c>
    </row>
    <row r="144" spans="13:15" x14ac:dyDescent="0.25">
      <c r="M144" t="s">
        <v>5</v>
      </c>
      <c r="N144" t="s">
        <v>212</v>
      </c>
      <c r="O144">
        <v>355</v>
      </c>
    </row>
    <row r="145" spans="13:15" x14ac:dyDescent="0.25">
      <c r="M145" t="s">
        <v>5</v>
      </c>
      <c r="N145" t="s">
        <v>190</v>
      </c>
      <c r="O145">
        <v>357</v>
      </c>
    </row>
    <row r="146" spans="13:15" x14ac:dyDescent="0.25">
      <c r="M146" t="s">
        <v>5</v>
      </c>
      <c r="N146" t="s">
        <v>195</v>
      </c>
      <c r="O146">
        <v>360</v>
      </c>
    </row>
    <row r="147" spans="13:15" x14ac:dyDescent="0.25">
      <c r="M147" t="s">
        <v>5</v>
      </c>
      <c r="N147" t="s">
        <v>221</v>
      </c>
      <c r="O147">
        <v>362</v>
      </c>
    </row>
    <row r="148" spans="13:15" x14ac:dyDescent="0.25">
      <c r="M148" t="s">
        <v>5</v>
      </c>
      <c r="N148" t="s">
        <v>209</v>
      </c>
      <c r="O148">
        <v>363</v>
      </c>
    </row>
    <row r="149" spans="13:15" x14ac:dyDescent="0.25">
      <c r="M149" t="s">
        <v>5</v>
      </c>
      <c r="N149" t="s">
        <v>218</v>
      </c>
      <c r="O149">
        <v>365</v>
      </c>
    </row>
    <row r="150" spans="13:15" x14ac:dyDescent="0.25">
      <c r="M150" t="s">
        <v>5</v>
      </c>
      <c r="N150" t="s">
        <v>232</v>
      </c>
      <c r="O150">
        <v>367</v>
      </c>
    </row>
    <row r="151" spans="13:15" x14ac:dyDescent="0.25">
      <c r="M151" t="s">
        <v>5</v>
      </c>
      <c r="N151" t="s">
        <v>206</v>
      </c>
      <c r="O151">
        <v>369</v>
      </c>
    </row>
    <row r="152" spans="13:15" x14ac:dyDescent="0.25">
      <c r="M152" t="s">
        <v>5</v>
      </c>
      <c r="N152" t="s">
        <v>228</v>
      </c>
      <c r="O152">
        <v>370</v>
      </c>
    </row>
    <row r="153" spans="13:15" x14ac:dyDescent="0.25">
      <c r="M153" t="s">
        <v>5</v>
      </c>
      <c r="N153" t="s">
        <v>1241</v>
      </c>
      <c r="O153">
        <v>372</v>
      </c>
    </row>
    <row r="154" spans="13:15" x14ac:dyDescent="0.25">
      <c r="M154" t="s">
        <v>5</v>
      </c>
      <c r="N154" t="s">
        <v>191</v>
      </c>
      <c r="O154">
        <v>374</v>
      </c>
    </row>
    <row r="155" spans="13:15" x14ac:dyDescent="0.25">
      <c r="M155" t="s">
        <v>5</v>
      </c>
      <c r="N155" t="s">
        <v>236</v>
      </c>
      <c r="O155">
        <v>376</v>
      </c>
    </row>
    <row r="156" spans="13:15" x14ac:dyDescent="0.25">
      <c r="M156" t="s">
        <v>5</v>
      </c>
      <c r="N156" t="s">
        <v>237</v>
      </c>
      <c r="O156">
        <v>377</v>
      </c>
    </row>
    <row r="157" spans="13:15" x14ac:dyDescent="0.25">
      <c r="M157" t="s">
        <v>5</v>
      </c>
      <c r="N157" t="s">
        <v>222</v>
      </c>
      <c r="O157">
        <v>380</v>
      </c>
    </row>
    <row r="159" spans="13:15" x14ac:dyDescent="0.25">
      <c r="M159" t="s">
        <v>22</v>
      </c>
      <c r="N159" t="s">
        <v>981</v>
      </c>
      <c r="O159">
        <v>383</v>
      </c>
    </row>
    <row r="161" spans="13:15" x14ac:dyDescent="0.25">
      <c r="M161" t="s">
        <v>15</v>
      </c>
      <c r="N161" t="s">
        <v>981</v>
      </c>
      <c r="O161">
        <v>386</v>
      </c>
    </row>
    <row r="162" spans="13:15" x14ac:dyDescent="0.25">
      <c r="M162" t="s">
        <v>15</v>
      </c>
      <c r="N162" t="s">
        <v>830</v>
      </c>
      <c r="O162">
        <v>389</v>
      </c>
    </row>
    <row r="163" spans="13:15" x14ac:dyDescent="0.25">
      <c r="M163" t="s">
        <v>15</v>
      </c>
      <c r="N163" t="s">
        <v>856</v>
      </c>
      <c r="O163">
        <v>391</v>
      </c>
    </row>
    <row r="164" spans="13:15" x14ac:dyDescent="0.25">
      <c r="M164" t="s">
        <v>15</v>
      </c>
      <c r="N164" t="s">
        <v>848</v>
      </c>
      <c r="O164">
        <v>394</v>
      </c>
    </row>
    <row r="165" spans="13:15" x14ac:dyDescent="0.25">
      <c r="M165" t="s">
        <v>15</v>
      </c>
      <c r="N165" t="s">
        <v>843</v>
      </c>
      <c r="O165">
        <v>398</v>
      </c>
    </row>
    <row r="166" spans="13:15" x14ac:dyDescent="0.25">
      <c r="M166" t="s">
        <v>15</v>
      </c>
      <c r="N166" t="s">
        <v>867</v>
      </c>
      <c r="O166">
        <v>399</v>
      </c>
    </row>
    <row r="167" spans="13:15" x14ac:dyDescent="0.25">
      <c r="M167" t="s">
        <v>15</v>
      </c>
      <c r="N167" t="s">
        <v>849</v>
      </c>
      <c r="O167">
        <v>401</v>
      </c>
    </row>
    <row r="168" spans="13:15" x14ac:dyDescent="0.25">
      <c r="M168" t="s">
        <v>15</v>
      </c>
      <c r="N168" t="s">
        <v>860</v>
      </c>
      <c r="O168">
        <v>403</v>
      </c>
    </row>
    <row r="169" spans="13:15" x14ac:dyDescent="0.25">
      <c r="M169" t="s">
        <v>15</v>
      </c>
      <c r="N169" t="s">
        <v>836</v>
      </c>
      <c r="O169">
        <v>404</v>
      </c>
    </row>
    <row r="170" spans="13:15" x14ac:dyDescent="0.25">
      <c r="M170" t="s">
        <v>15</v>
      </c>
      <c r="N170" t="s">
        <v>825</v>
      </c>
      <c r="O170">
        <v>405</v>
      </c>
    </row>
    <row r="171" spans="13:15" x14ac:dyDescent="0.25">
      <c r="M171" t="s">
        <v>15</v>
      </c>
      <c r="N171" t="s">
        <v>837</v>
      </c>
      <c r="O171">
        <v>407</v>
      </c>
    </row>
    <row r="172" spans="13:15" x14ac:dyDescent="0.25">
      <c r="M172" t="s">
        <v>15</v>
      </c>
      <c r="N172" t="s">
        <v>844</v>
      </c>
      <c r="O172">
        <v>409</v>
      </c>
    </row>
    <row r="173" spans="13:15" x14ac:dyDescent="0.25">
      <c r="M173" t="s">
        <v>15</v>
      </c>
      <c r="N173" t="s">
        <v>826</v>
      </c>
      <c r="O173">
        <v>411</v>
      </c>
    </row>
    <row r="174" spans="13:15" x14ac:dyDescent="0.25">
      <c r="M174" t="s">
        <v>15</v>
      </c>
      <c r="N174" t="s">
        <v>858</v>
      </c>
      <c r="O174">
        <v>412</v>
      </c>
    </row>
    <row r="175" spans="13:15" x14ac:dyDescent="0.25">
      <c r="M175" t="s">
        <v>15</v>
      </c>
      <c r="N175" t="s">
        <v>1243</v>
      </c>
      <c r="O175">
        <v>414</v>
      </c>
    </row>
    <row r="176" spans="13:15" x14ac:dyDescent="0.25">
      <c r="M176" t="s">
        <v>15</v>
      </c>
      <c r="N176" t="s">
        <v>827</v>
      </c>
      <c r="O176">
        <v>415</v>
      </c>
    </row>
    <row r="177" spans="13:15" x14ac:dyDescent="0.25">
      <c r="M177" t="s">
        <v>15</v>
      </c>
      <c r="N177" t="s">
        <v>832</v>
      </c>
      <c r="O177">
        <v>416</v>
      </c>
    </row>
    <row r="178" spans="13:15" x14ac:dyDescent="0.25">
      <c r="M178" t="s">
        <v>15</v>
      </c>
      <c r="N178" t="s">
        <v>850</v>
      </c>
      <c r="O178">
        <v>418</v>
      </c>
    </row>
    <row r="179" spans="13:15" x14ac:dyDescent="0.25">
      <c r="M179" t="s">
        <v>15</v>
      </c>
      <c r="N179" t="s">
        <v>834</v>
      </c>
      <c r="O179">
        <v>419</v>
      </c>
    </row>
    <row r="180" spans="13:15" x14ac:dyDescent="0.25">
      <c r="M180" t="s">
        <v>15</v>
      </c>
      <c r="N180" t="s">
        <v>846</v>
      </c>
      <c r="O180">
        <v>422</v>
      </c>
    </row>
    <row r="181" spans="13:15" x14ac:dyDescent="0.25">
      <c r="M181" t="s">
        <v>15</v>
      </c>
      <c r="N181" t="s">
        <v>857</v>
      </c>
      <c r="O181">
        <v>424</v>
      </c>
    </row>
    <row r="182" spans="13:15" x14ac:dyDescent="0.25">
      <c r="M182" t="s">
        <v>15</v>
      </c>
      <c r="N182" t="s">
        <v>842</v>
      </c>
      <c r="O182">
        <v>426</v>
      </c>
    </row>
    <row r="183" spans="13:15" x14ac:dyDescent="0.25">
      <c r="M183" t="s">
        <v>15</v>
      </c>
      <c r="N183" t="s">
        <v>828</v>
      </c>
      <c r="O183">
        <v>431</v>
      </c>
    </row>
    <row r="184" spans="13:15" x14ac:dyDescent="0.25">
      <c r="M184" t="s">
        <v>15</v>
      </c>
      <c r="N184" t="s">
        <v>853</v>
      </c>
      <c r="O184">
        <v>433</v>
      </c>
    </row>
    <row r="185" spans="13:15" x14ac:dyDescent="0.25">
      <c r="M185" t="s">
        <v>15</v>
      </c>
      <c r="N185" t="s">
        <v>839</v>
      </c>
      <c r="O185">
        <v>435</v>
      </c>
    </row>
    <row r="186" spans="13:15" x14ac:dyDescent="0.25">
      <c r="M186" t="s">
        <v>15</v>
      </c>
      <c r="N186" t="s">
        <v>851</v>
      </c>
      <c r="O186">
        <v>437</v>
      </c>
    </row>
    <row r="188" spans="13:15" x14ac:dyDescent="0.25">
      <c r="M188" t="s">
        <v>23</v>
      </c>
      <c r="N188" t="s">
        <v>981</v>
      </c>
      <c r="O188">
        <v>440</v>
      </c>
    </row>
    <row r="189" spans="13:15" x14ac:dyDescent="0.25">
      <c r="M189" t="s">
        <v>23</v>
      </c>
      <c r="N189" t="s">
        <v>890</v>
      </c>
      <c r="O189">
        <v>441</v>
      </c>
    </row>
    <row r="190" spans="13:15" x14ac:dyDescent="0.25">
      <c r="M190" t="s">
        <v>23</v>
      </c>
      <c r="N190" t="s">
        <v>891</v>
      </c>
      <c r="O190">
        <v>442</v>
      </c>
    </row>
    <row r="191" spans="13:15" x14ac:dyDescent="0.25">
      <c r="M191" t="s">
        <v>23</v>
      </c>
      <c r="N191" t="s">
        <v>892</v>
      </c>
      <c r="O191">
        <v>443</v>
      </c>
    </row>
    <row r="193" spans="13:15" x14ac:dyDescent="0.25">
      <c r="M193" t="s">
        <v>16</v>
      </c>
      <c r="N193" t="s">
        <v>981</v>
      </c>
      <c r="O193">
        <v>446</v>
      </c>
    </row>
    <row r="194" spans="13:15" x14ac:dyDescent="0.25">
      <c r="M194" t="s">
        <v>16</v>
      </c>
      <c r="N194" t="s">
        <v>454</v>
      </c>
      <c r="O194">
        <v>449</v>
      </c>
    </row>
    <row r="195" spans="13:15" x14ac:dyDescent="0.25">
      <c r="M195" t="s">
        <v>16</v>
      </c>
      <c r="N195" t="s">
        <v>998</v>
      </c>
      <c r="O195">
        <v>452</v>
      </c>
    </row>
    <row r="196" spans="13:15" x14ac:dyDescent="0.25">
      <c r="M196" t="s">
        <v>16</v>
      </c>
      <c r="N196" t="s">
        <v>458</v>
      </c>
      <c r="O196">
        <v>466</v>
      </c>
    </row>
    <row r="197" spans="13:15" x14ac:dyDescent="0.25">
      <c r="M197" t="s">
        <v>16</v>
      </c>
      <c r="N197" t="s">
        <v>465</v>
      </c>
      <c r="O197">
        <v>467</v>
      </c>
    </row>
    <row r="198" spans="13:15" x14ac:dyDescent="0.25">
      <c r="M198" t="s">
        <v>16</v>
      </c>
      <c r="N198" t="s">
        <v>469</v>
      </c>
      <c r="O198">
        <v>468</v>
      </c>
    </row>
    <row r="199" spans="13:15" x14ac:dyDescent="0.25">
      <c r="M199" t="s">
        <v>16</v>
      </c>
      <c r="N199" t="s">
        <v>455</v>
      </c>
      <c r="O199">
        <v>471</v>
      </c>
    </row>
    <row r="200" spans="13:15" x14ac:dyDescent="0.25">
      <c r="M200" t="s">
        <v>16</v>
      </c>
      <c r="N200" t="s">
        <v>459</v>
      </c>
      <c r="O200">
        <v>472</v>
      </c>
    </row>
    <row r="201" spans="13:15" x14ac:dyDescent="0.25">
      <c r="M201" t="s">
        <v>16</v>
      </c>
      <c r="N201" t="s">
        <v>460</v>
      </c>
      <c r="O201">
        <v>473</v>
      </c>
    </row>
    <row r="202" spans="13:15" x14ac:dyDescent="0.25">
      <c r="M202" t="s">
        <v>16</v>
      </c>
      <c r="N202" t="s">
        <v>468</v>
      </c>
      <c r="O202">
        <v>474</v>
      </c>
    </row>
    <row r="203" spans="13:15" x14ac:dyDescent="0.25">
      <c r="M203" t="s">
        <v>16</v>
      </c>
      <c r="N203" t="s">
        <v>451</v>
      </c>
      <c r="O203">
        <v>476</v>
      </c>
    </row>
    <row r="204" spans="13:15" x14ac:dyDescent="0.25">
      <c r="M204" t="s">
        <v>16</v>
      </c>
      <c r="N204" t="s">
        <v>453</v>
      </c>
      <c r="O204">
        <v>478</v>
      </c>
    </row>
    <row r="205" spans="13:15" x14ac:dyDescent="0.25">
      <c r="M205" t="s">
        <v>16</v>
      </c>
      <c r="N205" t="s">
        <v>470</v>
      </c>
      <c r="O205">
        <v>479</v>
      </c>
    </row>
    <row r="206" spans="13:15" x14ac:dyDescent="0.25">
      <c r="M206" t="s">
        <v>16</v>
      </c>
      <c r="N206" t="s">
        <v>467</v>
      </c>
      <c r="O206">
        <v>481</v>
      </c>
    </row>
    <row r="208" spans="13:15" x14ac:dyDescent="0.25">
      <c r="M208" t="s">
        <v>29</v>
      </c>
      <c r="N208" t="s">
        <v>981</v>
      </c>
      <c r="O208">
        <v>483</v>
      </c>
    </row>
    <row r="210" spans="13:15" x14ac:dyDescent="0.25">
      <c r="M210" t="s">
        <v>7</v>
      </c>
      <c r="N210" t="s">
        <v>981</v>
      </c>
      <c r="O210">
        <v>486</v>
      </c>
    </row>
    <row r="211" spans="13:15" x14ac:dyDescent="0.25">
      <c r="M211" t="s">
        <v>7</v>
      </c>
      <c r="N211" t="s">
        <v>775</v>
      </c>
      <c r="O211">
        <v>489</v>
      </c>
    </row>
    <row r="212" spans="13:15" x14ac:dyDescent="0.25">
      <c r="M212" t="s">
        <v>7</v>
      </c>
      <c r="N212" t="s">
        <v>776</v>
      </c>
      <c r="O212">
        <v>491</v>
      </c>
    </row>
    <row r="213" spans="13:15" x14ac:dyDescent="0.25">
      <c r="M213" t="s">
        <v>7</v>
      </c>
      <c r="N213" t="s">
        <v>808</v>
      </c>
      <c r="O213">
        <v>495</v>
      </c>
    </row>
    <row r="214" spans="13:15" x14ac:dyDescent="0.25">
      <c r="M214" t="s">
        <v>7</v>
      </c>
      <c r="N214" t="s">
        <v>792</v>
      </c>
      <c r="O214">
        <v>496</v>
      </c>
    </row>
    <row r="215" spans="13:15" x14ac:dyDescent="0.25">
      <c r="M215" t="s">
        <v>7</v>
      </c>
      <c r="N215" t="s">
        <v>809</v>
      </c>
      <c r="O215">
        <v>497</v>
      </c>
    </row>
    <row r="216" spans="13:15" x14ac:dyDescent="0.25">
      <c r="M216" t="s">
        <v>7</v>
      </c>
      <c r="N216" t="s">
        <v>811</v>
      </c>
      <c r="O216">
        <v>499</v>
      </c>
    </row>
    <row r="217" spans="13:15" x14ac:dyDescent="0.25">
      <c r="M217" t="s">
        <v>7</v>
      </c>
      <c r="N217" t="s">
        <v>782</v>
      </c>
      <c r="O217">
        <v>505</v>
      </c>
    </row>
    <row r="218" spans="13:15" x14ac:dyDescent="0.25">
      <c r="M218" t="s">
        <v>7</v>
      </c>
      <c r="N218" t="s">
        <v>786</v>
      </c>
      <c r="O218">
        <v>507</v>
      </c>
    </row>
    <row r="219" spans="13:15" x14ac:dyDescent="0.25">
      <c r="M219" t="s">
        <v>7</v>
      </c>
      <c r="N219" t="s">
        <v>780</v>
      </c>
      <c r="O219">
        <v>509</v>
      </c>
    </row>
    <row r="220" spans="13:15" x14ac:dyDescent="0.25">
      <c r="M220" t="s">
        <v>7</v>
      </c>
      <c r="N220" t="s">
        <v>783</v>
      </c>
      <c r="O220">
        <v>511</v>
      </c>
    </row>
    <row r="221" spans="13:15" x14ac:dyDescent="0.25">
      <c r="M221" t="s">
        <v>7</v>
      </c>
      <c r="N221" t="s">
        <v>784</v>
      </c>
      <c r="O221">
        <v>512</v>
      </c>
    </row>
    <row r="222" spans="13:15" x14ac:dyDescent="0.25">
      <c r="M222" t="s">
        <v>7</v>
      </c>
      <c r="N222" t="s">
        <v>774</v>
      </c>
      <c r="O222">
        <v>516</v>
      </c>
    </row>
    <row r="223" spans="13:15" x14ac:dyDescent="0.25">
      <c r="M223" t="s">
        <v>7</v>
      </c>
      <c r="N223" t="s">
        <v>787</v>
      </c>
      <c r="O223">
        <v>517</v>
      </c>
    </row>
    <row r="224" spans="13:15" x14ac:dyDescent="0.25">
      <c r="M224" t="s">
        <v>7</v>
      </c>
      <c r="N224" t="s">
        <v>785</v>
      </c>
      <c r="O224">
        <v>519</v>
      </c>
    </row>
    <row r="226" spans="13:15" x14ac:dyDescent="0.25">
      <c r="M226" t="s">
        <v>17</v>
      </c>
      <c r="N226" t="s">
        <v>981</v>
      </c>
      <c r="O226">
        <v>521</v>
      </c>
    </row>
    <row r="227" spans="13:15" x14ac:dyDescent="0.25">
      <c r="M227" t="s">
        <v>17</v>
      </c>
      <c r="N227" t="s">
        <v>567</v>
      </c>
      <c r="O227">
        <v>523</v>
      </c>
    </row>
    <row r="228" spans="13:15" x14ac:dyDescent="0.25">
      <c r="M228" t="s">
        <v>17</v>
      </c>
      <c r="N228" t="s">
        <v>603</v>
      </c>
      <c r="O228">
        <v>526</v>
      </c>
    </row>
    <row r="229" spans="13:15" x14ac:dyDescent="0.25">
      <c r="M229" t="s">
        <v>17</v>
      </c>
      <c r="N229" t="s">
        <v>570</v>
      </c>
      <c r="O229">
        <v>532</v>
      </c>
    </row>
    <row r="230" spans="13:15" x14ac:dyDescent="0.25">
      <c r="M230" t="s">
        <v>17</v>
      </c>
      <c r="N230" t="s">
        <v>579</v>
      </c>
      <c r="O230">
        <v>533</v>
      </c>
    </row>
    <row r="231" spans="13:15" x14ac:dyDescent="0.25">
      <c r="M231" t="s">
        <v>17</v>
      </c>
      <c r="N231" t="s">
        <v>592</v>
      </c>
      <c r="O231">
        <v>535</v>
      </c>
    </row>
    <row r="232" spans="13:15" x14ac:dyDescent="0.25">
      <c r="M232" t="s">
        <v>17</v>
      </c>
      <c r="N232" t="s">
        <v>589</v>
      </c>
      <c r="O232">
        <v>542</v>
      </c>
    </row>
    <row r="233" spans="13:15" x14ac:dyDescent="0.25">
      <c r="M233" t="s">
        <v>17</v>
      </c>
      <c r="N233" t="s">
        <v>571</v>
      </c>
      <c r="O233">
        <v>543</v>
      </c>
    </row>
    <row r="234" spans="13:15" x14ac:dyDescent="0.25">
      <c r="M234" t="s">
        <v>17</v>
      </c>
      <c r="N234" t="s">
        <v>572</v>
      </c>
      <c r="O234">
        <v>544</v>
      </c>
    </row>
    <row r="235" spans="13:15" x14ac:dyDescent="0.25">
      <c r="M235" t="s">
        <v>17</v>
      </c>
      <c r="N235" t="s">
        <v>573</v>
      </c>
      <c r="O235">
        <v>547</v>
      </c>
    </row>
    <row r="236" spans="13:15" x14ac:dyDescent="0.25">
      <c r="M236" t="s">
        <v>17</v>
      </c>
      <c r="N236" t="s">
        <v>575</v>
      </c>
      <c r="O236">
        <v>548</v>
      </c>
    </row>
    <row r="237" spans="13:15" x14ac:dyDescent="0.25">
      <c r="M237" t="s">
        <v>17</v>
      </c>
      <c r="N237" t="s">
        <v>577</v>
      </c>
      <c r="O237">
        <v>552</v>
      </c>
    </row>
    <row r="238" spans="13:15" x14ac:dyDescent="0.25">
      <c r="M238" t="s">
        <v>17</v>
      </c>
      <c r="N238" t="s">
        <v>1003</v>
      </c>
      <c r="O238">
        <v>554</v>
      </c>
    </row>
    <row r="239" spans="13:15" x14ac:dyDescent="0.25">
      <c r="M239" t="s">
        <v>17</v>
      </c>
      <c r="N239" t="s">
        <v>569</v>
      </c>
      <c r="O239">
        <v>555</v>
      </c>
    </row>
    <row r="240" spans="13:15" x14ac:dyDescent="0.25">
      <c r="M240" t="s">
        <v>17</v>
      </c>
      <c r="N240" t="s">
        <v>576</v>
      </c>
      <c r="O240">
        <v>556</v>
      </c>
    </row>
    <row r="241" spans="13:15" x14ac:dyDescent="0.25">
      <c r="M241" t="s">
        <v>17</v>
      </c>
      <c r="N241" t="s">
        <v>594</v>
      </c>
      <c r="O241">
        <v>558</v>
      </c>
    </row>
    <row r="242" spans="13:15" x14ac:dyDescent="0.25">
      <c r="M242" t="s">
        <v>17</v>
      </c>
      <c r="N242" t="s">
        <v>574</v>
      </c>
      <c r="O242">
        <v>559</v>
      </c>
    </row>
    <row r="244" spans="13:15" x14ac:dyDescent="0.25">
      <c r="M244" t="s">
        <v>24</v>
      </c>
      <c r="N244" t="s">
        <v>981</v>
      </c>
      <c r="O244">
        <v>561</v>
      </c>
    </row>
    <row r="245" spans="13:15" x14ac:dyDescent="0.25">
      <c r="M245" t="s">
        <v>24</v>
      </c>
      <c r="N245" t="s">
        <v>881</v>
      </c>
      <c r="O245">
        <v>564</v>
      </c>
    </row>
    <row r="247" spans="13:15" x14ac:dyDescent="0.25">
      <c r="M247" t="s">
        <v>8</v>
      </c>
      <c r="N247" t="s">
        <v>981</v>
      </c>
      <c r="O247">
        <v>566</v>
      </c>
    </row>
    <row r="248" spans="13:15" x14ac:dyDescent="0.25">
      <c r="M248" t="s">
        <v>8</v>
      </c>
      <c r="N248" t="s">
        <v>365</v>
      </c>
      <c r="O248">
        <v>570</v>
      </c>
    </row>
    <row r="249" spans="13:15" x14ac:dyDescent="0.25">
      <c r="M249" t="s">
        <v>8</v>
      </c>
      <c r="N249" t="s">
        <v>358</v>
      </c>
      <c r="O249">
        <v>574</v>
      </c>
    </row>
    <row r="250" spans="13:15" x14ac:dyDescent="0.25">
      <c r="M250" t="s">
        <v>8</v>
      </c>
      <c r="N250" t="s">
        <v>394</v>
      </c>
      <c r="O250">
        <v>577</v>
      </c>
    </row>
    <row r="251" spans="13:15" x14ac:dyDescent="0.25">
      <c r="M251" t="s">
        <v>8</v>
      </c>
      <c r="N251" t="s">
        <v>348</v>
      </c>
      <c r="O251">
        <v>578</v>
      </c>
    </row>
    <row r="252" spans="13:15" x14ac:dyDescent="0.25">
      <c r="M252" t="s">
        <v>8</v>
      </c>
      <c r="N252" t="s">
        <v>1004</v>
      </c>
      <c r="O252">
        <v>579</v>
      </c>
    </row>
    <row r="253" spans="13:15" x14ac:dyDescent="0.25">
      <c r="M253" t="s">
        <v>8</v>
      </c>
      <c r="N253" t="s">
        <v>355</v>
      </c>
      <c r="O253">
        <v>580</v>
      </c>
    </row>
    <row r="254" spans="13:15" x14ac:dyDescent="0.25">
      <c r="M254" t="s">
        <v>8</v>
      </c>
      <c r="N254" t="s">
        <v>370</v>
      </c>
      <c r="O254">
        <v>581</v>
      </c>
    </row>
    <row r="255" spans="13:15" x14ac:dyDescent="0.25">
      <c r="M255" t="s">
        <v>8</v>
      </c>
      <c r="N255" t="s">
        <v>366</v>
      </c>
      <c r="O255">
        <v>582</v>
      </c>
    </row>
    <row r="256" spans="13:15" x14ac:dyDescent="0.25">
      <c r="M256" t="s">
        <v>8</v>
      </c>
      <c r="N256" t="s">
        <v>351</v>
      </c>
      <c r="O256">
        <v>583</v>
      </c>
    </row>
    <row r="257" spans="13:15" x14ac:dyDescent="0.25">
      <c r="M257" t="s">
        <v>8</v>
      </c>
      <c r="N257" t="s">
        <v>342</v>
      </c>
      <c r="O257">
        <v>588</v>
      </c>
    </row>
    <row r="258" spans="13:15" x14ac:dyDescent="0.25">
      <c r="M258" t="s">
        <v>8</v>
      </c>
      <c r="N258" t="s">
        <v>343</v>
      </c>
      <c r="O258">
        <v>592</v>
      </c>
    </row>
    <row r="259" spans="13:15" x14ac:dyDescent="0.25">
      <c r="M259" t="s">
        <v>8</v>
      </c>
      <c r="N259" t="s">
        <v>359</v>
      </c>
      <c r="O259">
        <v>594</v>
      </c>
    </row>
    <row r="260" spans="13:15" x14ac:dyDescent="0.25">
      <c r="M260" t="s">
        <v>8</v>
      </c>
      <c r="N260" t="s">
        <v>397</v>
      </c>
      <c r="O260">
        <v>595</v>
      </c>
    </row>
    <row r="261" spans="13:15" x14ac:dyDescent="0.25">
      <c r="M261" t="s">
        <v>8</v>
      </c>
      <c r="N261" t="s">
        <v>363</v>
      </c>
      <c r="O261">
        <v>597</v>
      </c>
    </row>
    <row r="262" spans="13:15" x14ac:dyDescent="0.25">
      <c r="M262" t="s">
        <v>8</v>
      </c>
      <c r="N262" t="s">
        <v>347</v>
      </c>
      <c r="O262">
        <v>602</v>
      </c>
    </row>
    <row r="263" spans="13:15" x14ac:dyDescent="0.25">
      <c r="M263" t="s">
        <v>8</v>
      </c>
      <c r="N263" t="s">
        <v>398</v>
      </c>
      <c r="O263">
        <v>609</v>
      </c>
    </row>
    <row r="264" spans="13:15" x14ac:dyDescent="0.25">
      <c r="M264" t="s">
        <v>8</v>
      </c>
      <c r="N264" t="s">
        <v>388</v>
      </c>
      <c r="O264">
        <v>613</v>
      </c>
    </row>
    <row r="266" spans="13:15" x14ac:dyDescent="0.25">
      <c r="M266" t="s">
        <v>25</v>
      </c>
      <c r="N266" t="s">
        <v>981</v>
      </c>
      <c r="O266">
        <v>615</v>
      </c>
    </row>
    <row r="267" spans="13:15" x14ac:dyDescent="0.25">
      <c r="M267" t="s">
        <v>25</v>
      </c>
      <c r="N267" t="s">
        <v>895</v>
      </c>
      <c r="O267">
        <v>617</v>
      </c>
    </row>
    <row r="269" spans="13:15" x14ac:dyDescent="0.25">
      <c r="M269" t="s">
        <v>399</v>
      </c>
      <c r="N269" t="s">
        <v>981</v>
      </c>
      <c r="O269">
        <v>619</v>
      </c>
    </row>
    <row r="270" spans="13:15" x14ac:dyDescent="0.25">
      <c r="M270" t="s">
        <v>399</v>
      </c>
      <c r="N270" t="s">
        <v>1073</v>
      </c>
      <c r="O270">
        <v>626</v>
      </c>
    </row>
    <row r="271" spans="13:15" x14ac:dyDescent="0.25">
      <c r="M271" t="s">
        <v>399</v>
      </c>
      <c r="N271" t="s">
        <v>436</v>
      </c>
      <c r="O271">
        <v>629</v>
      </c>
    </row>
    <row r="272" spans="13:15" x14ac:dyDescent="0.25">
      <c r="M272" t="s">
        <v>399</v>
      </c>
      <c r="N272" t="s">
        <v>422</v>
      </c>
      <c r="O272">
        <v>633</v>
      </c>
    </row>
    <row r="273" spans="13:15" x14ac:dyDescent="0.25">
      <c r="M273" t="s">
        <v>399</v>
      </c>
      <c r="N273" t="s">
        <v>424</v>
      </c>
      <c r="O273">
        <v>646</v>
      </c>
    </row>
    <row r="275" spans="13:15" x14ac:dyDescent="0.25">
      <c r="M275" t="s">
        <v>744</v>
      </c>
      <c r="N275" t="s">
        <v>981</v>
      </c>
      <c r="O275">
        <v>652</v>
      </c>
    </row>
    <row r="276" spans="13:15" x14ac:dyDescent="0.25">
      <c r="M276" t="s">
        <v>744</v>
      </c>
      <c r="N276" t="s">
        <v>751</v>
      </c>
      <c r="O276">
        <v>653</v>
      </c>
    </row>
    <row r="277" spans="13:15" x14ac:dyDescent="0.25">
      <c r="M277" t="s">
        <v>744</v>
      </c>
      <c r="N277" t="s">
        <v>756</v>
      </c>
      <c r="O277">
        <v>654</v>
      </c>
    </row>
    <row r="278" spans="13:15" x14ac:dyDescent="0.25">
      <c r="M278" t="s">
        <v>744</v>
      </c>
      <c r="N278" t="s">
        <v>754</v>
      </c>
      <c r="O278">
        <v>658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213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43" customWidth="1"/>
    <col min="16" max="16" width="3.28515625" style="18" customWidth="1"/>
    <col min="17" max="20" width="10" style="138" customWidth="1"/>
    <col min="21" max="16384" width="9.140625" style="17"/>
  </cols>
  <sheetData>
    <row r="1" spans="1:20" s="136" customFormat="1" ht="26.25" thickBot="1" x14ac:dyDescent="0.3">
      <c r="A1" s="134" t="s">
        <v>914</v>
      </c>
      <c r="B1" s="134" t="s">
        <v>30</v>
      </c>
      <c r="C1" s="134" t="s">
        <v>167</v>
      </c>
      <c r="D1" s="218" t="s">
        <v>1076</v>
      </c>
      <c r="E1" s="134" t="s">
        <v>168</v>
      </c>
      <c r="F1" s="134" t="s">
        <v>4</v>
      </c>
      <c r="G1" s="134" t="s">
        <v>169</v>
      </c>
      <c r="H1" s="134" t="s">
        <v>170</v>
      </c>
      <c r="I1" s="134" t="s">
        <v>171</v>
      </c>
      <c r="J1" s="134" t="s">
        <v>172</v>
      </c>
      <c r="K1" s="134" t="s">
        <v>173</v>
      </c>
      <c r="L1" s="134" t="s">
        <v>174</v>
      </c>
      <c r="M1" s="134" t="s">
        <v>11</v>
      </c>
      <c r="N1" s="134" t="s">
        <v>28</v>
      </c>
      <c r="O1" s="141" t="s">
        <v>902</v>
      </c>
      <c r="P1" s="135"/>
      <c r="Q1" s="137" t="s">
        <v>1078</v>
      </c>
      <c r="R1" s="137" t="s">
        <v>1079</v>
      </c>
      <c r="S1" s="137" t="s">
        <v>1080</v>
      </c>
      <c r="T1" s="137" t="s">
        <v>1081</v>
      </c>
    </row>
    <row r="2" spans="1:20" x14ac:dyDescent="0.25">
      <c r="A2" s="12" t="s">
        <v>13</v>
      </c>
      <c r="B2" s="12"/>
      <c r="C2" s="12"/>
      <c r="E2" s="12"/>
      <c r="F2" s="12"/>
      <c r="G2" s="13"/>
      <c r="H2" s="13"/>
      <c r="I2" s="13"/>
      <c r="J2" s="13"/>
      <c r="K2" s="13"/>
      <c r="L2" s="13"/>
      <c r="M2" s="13"/>
      <c r="N2" s="13"/>
      <c r="O2" s="142" t="str">
        <f>IF($C2="","",SUM(H2*Character!$D$42)+(J2*Character!$E$42)+(K2*Character!$F$42)+(L2*Character!$G$42)+(N2*Character!$H$42))</f>
        <v/>
      </c>
    </row>
    <row r="3" spans="1:20" x14ac:dyDescent="0.25">
      <c r="A3" s="12" t="s">
        <v>13</v>
      </c>
      <c r="B3" s="12" t="s">
        <v>32</v>
      </c>
      <c r="C3" s="12" t="s">
        <v>83</v>
      </c>
      <c r="D3" s="213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42">
        <f>IF($C3="","",SUM(H3*Character!$D$42)+(J3*Character!$E$42)+(K3*Character!$F$42)+(L3*Character!$G$42)+(N3*Character!$H$42))</f>
        <v>47.694499999999998</v>
      </c>
      <c r="Q3" s="138" t="s">
        <v>911</v>
      </c>
      <c r="R3" s="138" t="s">
        <v>911</v>
      </c>
      <c r="S3" s="138" t="s">
        <v>911</v>
      </c>
      <c r="T3" s="138" t="s">
        <v>911</v>
      </c>
    </row>
    <row r="4" spans="1:20" x14ac:dyDescent="0.25">
      <c r="A4" s="12" t="s">
        <v>13</v>
      </c>
      <c r="B4" s="12" t="s">
        <v>32</v>
      </c>
      <c r="C4" s="12" t="s">
        <v>105</v>
      </c>
      <c r="D4" s="213">
        <v>4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42">
        <f>IF($C4="","",SUM(H4*Character!$D$42)+(J4*Character!$E$42)+(K4*Character!$F$42)+(L4*Character!$G$42)+(N4*Character!$H$42))</f>
        <v>35.662525000000002</v>
      </c>
      <c r="Q4" s="138" t="s">
        <v>911</v>
      </c>
      <c r="R4" s="138" t="s">
        <v>911</v>
      </c>
      <c r="S4" s="138" t="s">
        <v>911</v>
      </c>
      <c r="T4" s="138" t="s">
        <v>911</v>
      </c>
    </row>
    <row r="5" spans="1:20" x14ac:dyDescent="0.25">
      <c r="A5" s="12" t="s">
        <v>13</v>
      </c>
      <c r="B5" s="12" t="s">
        <v>44</v>
      </c>
      <c r="C5" s="12" t="s">
        <v>117</v>
      </c>
      <c r="D5" s="213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42">
        <f>IF($C5="","",SUM(H5*Character!$D$42)+(J5*Character!$E$42)+(K5*Character!$F$42)+(L5*Character!$G$42)+(N5*Character!$H$42))</f>
        <v>26.847249999999999</v>
      </c>
      <c r="Q5" s="138" t="s">
        <v>911</v>
      </c>
      <c r="R5" s="138" t="s">
        <v>911</v>
      </c>
      <c r="S5" s="138" t="s">
        <v>911</v>
      </c>
      <c r="T5" s="138" t="s">
        <v>911</v>
      </c>
    </row>
    <row r="6" spans="1:20" x14ac:dyDescent="0.25">
      <c r="A6" s="12" t="s">
        <v>13</v>
      </c>
      <c r="B6" s="12" t="s">
        <v>51</v>
      </c>
      <c r="C6" s="12" t="s">
        <v>164</v>
      </c>
      <c r="D6" s="213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42">
        <f>IF($C6="","",SUM(H6*Character!$D$42)+(J6*Character!$E$42)+(K6*Character!$F$42)+(L6*Character!$G$42)+(N6*Character!$H$42))</f>
        <v>0</v>
      </c>
      <c r="Q6" s="138" t="s">
        <v>911</v>
      </c>
      <c r="R6" s="138" t="s">
        <v>911</v>
      </c>
      <c r="S6" s="138" t="s">
        <v>911</v>
      </c>
      <c r="T6" s="138" t="s">
        <v>911</v>
      </c>
    </row>
    <row r="7" spans="1:20" x14ac:dyDescent="0.25">
      <c r="A7" s="12" t="s">
        <v>13</v>
      </c>
      <c r="B7" s="12" t="s">
        <v>32</v>
      </c>
      <c r="C7" s="12" t="s">
        <v>38</v>
      </c>
      <c r="D7" s="213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42">
        <f>IF($C7="","",SUM(H7*Character!$D$42)+(J7*Character!$E$42)+(K7*Character!$F$42)+(L7*Character!$G$42)+(N7*Character!$H$42))</f>
        <v>127.30656465294118</v>
      </c>
      <c r="Q7" s="138" t="s">
        <v>911</v>
      </c>
      <c r="R7" s="138" t="s">
        <v>911</v>
      </c>
      <c r="S7" s="138" t="s">
        <v>911</v>
      </c>
      <c r="T7" s="138" t="s">
        <v>911</v>
      </c>
    </row>
    <row r="8" spans="1:20" x14ac:dyDescent="0.25">
      <c r="A8" s="12" t="s">
        <v>13</v>
      </c>
      <c r="B8" s="12" t="s">
        <v>44</v>
      </c>
      <c r="C8" s="12" t="s">
        <v>157</v>
      </c>
      <c r="D8" s="213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42">
        <f>IF($C8="","",SUM(H8*Character!$D$42)+(J8*Character!$E$42)+(K8*Character!$F$42)+(L8*Character!$G$42)+(N8*Character!$H$42))</f>
        <v>14</v>
      </c>
      <c r="Q8" s="138" t="s">
        <v>911</v>
      </c>
      <c r="R8" s="138" t="s">
        <v>911</v>
      </c>
      <c r="S8" s="138" t="s">
        <v>911</v>
      </c>
      <c r="T8" s="138" t="s">
        <v>1227</v>
      </c>
    </row>
    <row r="9" spans="1:20" x14ac:dyDescent="0.25">
      <c r="A9" s="12" t="s">
        <v>13</v>
      </c>
      <c r="B9" s="12" t="s">
        <v>44</v>
      </c>
      <c r="C9" s="12" t="s">
        <v>158</v>
      </c>
      <c r="D9" s="213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42">
        <f>IF($C9="","",SUM(H9*Character!$D$42)+(J9*Character!$E$42)+(K9*Character!$F$42)+(L9*Character!$G$42)+(N9*Character!$H$42))</f>
        <v>14</v>
      </c>
      <c r="Q9" s="138" t="s">
        <v>911</v>
      </c>
      <c r="R9" s="138" t="s">
        <v>911</v>
      </c>
      <c r="S9" s="138" t="s">
        <v>1227</v>
      </c>
      <c r="T9" s="138" t="s">
        <v>911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213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42">
        <f>IF($C10="","",SUM(H10*Character!$D$42)+(J10*Character!$E$42)+(K10*Character!$F$42)+(L10*Character!$G$42)+(N10*Character!$H$42))</f>
        <v>6</v>
      </c>
      <c r="Q10" s="138" t="s">
        <v>911</v>
      </c>
      <c r="R10" s="138" t="s">
        <v>911</v>
      </c>
      <c r="S10" s="138" t="s">
        <v>911</v>
      </c>
      <c r="T10" s="138" t="s">
        <v>911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213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42">
        <f>IF($C11="","",SUM(H11*Character!$D$42)+(J11*Character!$E$42)+(K11*Character!$F$42)+(L11*Character!$G$42)+(N11*Character!$H$42))</f>
        <v>17</v>
      </c>
      <c r="Q11" s="138" t="s">
        <v>911</v>
      </c>
      <c r="R11" s="138" t="s">
        <v>911</v>
      </c>
      <c r="S11" s="138" t="s">
        <v>911</v>
      </c>
      <c r="T11" s="138" t="s">
        <v>1227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213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42">
        <f>IF($C12="","",SUM(H12*Character!$D$42)+(J12*Character!$E$42)+(K12*Character!$F$42)+(L12*Character!$G$42)+(N12*Character!$H$42))</f>
        <v>17</v>
      </c>
      <c r="Q12" s="138" t="s">
        <v>911</v>
      </c>
      <c r="R12" s="138" t="s">
        <v>911</v>
      </c>
      <c r="S12" s="138" t="s">
        <v>1227</v>
      </c>
      <c r="T12" s="138" t="s">
        <v>911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213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42">
        <f>IF($C13="","",SUM(H13*Character!$D$42)+(J13*Character!$E$42)+(K13*Character!$F$42)+(L13*Character!$G$42)+(N13*Character!$H$42))</f>
        <v>163.75238965294119</v>
      </c>
      <c r="Q13" s="138" t="s">
        <v>911</v>
      </c>
      <c r="R13" s="138" t="s">
        <v>911</v>
      </c>
      <c r="S13" s="138" t="s">
        <v>911</v>
      </c>
      <c r="T13" s="138" t="s">
        <v>911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213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42">
        <f>IF($C14="","",SUM(H14*Character!$D$42)+(J14*Character!$E$42)+(K14*Character!$F$42)+(L14*Character!$G$42)+(N14*Character!$H$42))</f>
        <v>67.140325000000004</v>
      </c>
      <c r="Q14" s="138" t="s">
        <v>911</v>
      </c>
      <c r="R14" s="138" t="s">
        <v>911</v>
      </c>
      <c r="S14" s="138" t="s">
        <v>911</v>
      </c>
      <c r="T14" s="138" t="s">
        <v>911</v>
      </c>
    </row>
    <row r="15" spans="1:20" x14ac:dyDescent="0.25">
      <c r="A15" s="12" t="s">
        <v>13</v>
      </c>
      <c r="B15" s="12" t="s">
        <v>32</v>
      </c>
      <c r="C15" s="12" t="s">
        <v>988</v>
      </c>
      <c r="D15" s="213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42">
        <f>IF($C15="","",SUM(H15*Character!$D$42)+(J15*Character!$E$42)+(K15*Character!$F$42)+(L15*Character!$G$42)+(N15*Character!$H$42))</f>
        <v>26</v>
      </c>
      <c r="Q15" s="138" t="s">
        <v>911</v>
      </c>
      <c r="R15" s="138" t="s">
        <v>911</v>
      </c>
      <c r="S15" s="138" t="s">
        <v>911</v>
      </c>
      <c r="T15" s="138" t="s">
        <v>911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213">
        <v>3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42">
        <f>IF($C16="","",SUM(H16*Character!$D$42)+(J16*Character!$E$42)+(K16*Character!$F$42)+(L16*Character!$G$42)+(N16*Character!$H$42))</f>
        <v>17.9556</v>
      </c>
      <c r="Q16" s="138" t="s">
        <v>911</v>
      </c>
      <c r="R16" s="138" t="s">
        <v>911</v>
      </c>
      <c r="S16" s="138" t="s">
        <v>911</v>
      </c>
      <c r="T16" s="138" t="s">
        <v>911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213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42">
        <f>IF($C17="","",SUM(H17*Character!$D$42)+(J17*Character!$E$42)+(K17*Character!$F$42)+(L17*Character!$G$42)+(N17*Character!$H$42))</f>
        <v>19</v>
      </c>
      <c r="Q17" s="138" t="s">
        <v>911</v>
      </c>
      <c r="R17" s="138" t="s">
        <v>911</v>
      </c>
      <c r="S17" s="138" t="s">
        <v>911</v>
      </c>
      <c r="T17" s="138" t="s">
        <v>911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213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42">
        <f>IF($C18="","",SUM(H18*Character!$D$42)+(J18*Character!$E$42)+(K18*Character!$F$42)+(L18*Character!$G$42)+(N18*Character!$H$42))</f>
        <v>17</v>
      </c>
      <c r="Q18" s="138" t="s">
        <v>911</v>
      </c>
      <c r="R18" s="138" t="s">
        <v>911</v>
      </c>
      <c r="S18" s="138" t="s">
        <v>911</v>
      </c>
      <c r="T18" s="138" t="s">
        <v>1227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213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42">
        <f>IF($C19="","",SUM(H19*Character!$D$42)+(J19*Character!$E$42)+(K19*Character!$F$42)+(L19*Character!$G$42)+(N19*Character!$H$42))</f>
        <v>17</v>
      </c>
      <c r="Q19" s="138" t="s">
        <v>911</v>
      </c>
      <c r="R19" s="138" t="s">
        <v>911</v>
      </c>
      <c r="S19" s="138" t="s">
        <v>1227</v>
      </c>
      <c r="T19" s="138" t="s">
        <v>911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213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42">
        <f>IF($C20="","",SUM(H20*Character!$D$42)+(J20*Character!$E$42)+(K20*Character!$F$42)+(L20*Character!$G$42)+(N20*Character!$H$42))</f>
        <v>17</v>
      </c>
      <c r="Q20" s="138" t="s">
        <v>911</v>
      </c>
      <c r="R20" s="138" t="s">
        <v>911</v>
      </c>
      <c r="S20" s="138" t="s">
        <v>911</v>
      </c>
      <c r="T20" s="138" t="s">
        <v>1227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213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42">
        <f>IF($C21="","",SUM(H21*Character!$D$42)+(J21*Character!$E$42)+(K21*Character!$F$42)+(L21*Character!$G$42)+(N21*Character!$H$42))</f>
        <v>17</v>
      </c>
      <c r="Q21" s="138" t="s">
        <v>911</v>
      </c>
      <c r="R21" s="138" t="s">
        <v>911</v>
      </c>
      <c r="S21" s="138" t="s">
        <v>1227</v>
      </c>
      <c r="T21" s="138" t="s">
        <v>911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213">
        <v>2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42">
        <f>IF($C22="","",SUM(H22*Character!$D$42)+(J22*Character!$E$42)+(K22*Character!$F$42)+(L22*Character!$G$42)+(N22*Character!$H$42))</f>
        <v>14.923624999999999</v>
      </c>
      <c r="Q22" s="138" t="s">
        <v>911</v>
      </c>
      <c r="R22" s="138" t="s">
        <v>911</v>
      </c>
      <c r="S22" s="138" t="s">
        <v>911</v>
      </c>
      <c r="T22" s="138" t="s">
        <v>911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213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42">
        <f>IF($C23="","",SUM(H23*Character!$D$42)+(J23*Character!$E$42)+(K23*Character!$F$42)+(L23*Character!$G$42)+(N23*Character!$H$42))</f>
        <v>52.930750000000003</v>
      </c>
      <c r="Q23" s="138" t="s">
        <v>911</v>
      </c>
      <c r="R23" s="138" t="s">
        <v>911</v>
      </c>
      <c r="S23" s="138" t="s">
        <v>911</v>
      </c>
      <c r="T23" s="138" t="s">
        <v>911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213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42">
        <f>IF($C24="","",SUM(H24*Character!$D$42)+(J24*Character!$E$42)+(K24*Character!$F$42)+(L24*Character!$G$42)+(N24*Character!$H$42))</f>
        <v>25.477799999999998</v>
      </c>
      <c r="Q24" s="138" t="s">
        <v>911</v>
      </c>
      <c r="R24" s="138" t="s">
        <v>911</v>
      </c>
      <c r="S24" s="138" t="s">
        <v>911</v>
      </c>
      <c r="T24" s="138" t="s">
        <v>911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213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42">
        <f>IF($C25="","",SUM(H25*Character!$D$42)+(J25*Character!$E$42)+(K25*Character!$F$42)+(L25*Character!$G$42)+(N25*Character!$H$42))</f>
        <v>62.167000000000002</v>
      </c>
      <c r="Q25" s="138" t="s">
        <v>911</v>
      </c>
      <c r="R25" s="138" t="s">
        <v>911</v>
      </c>
      <c r="S25" s="138" t="s">
        <v>911</v>
      </c>
      <c r="T25" s="138" t="s">
        <v>911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213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42">
        <f>IF($C26="","",SUM(H26*Character!$D$42)+(J26*Character!$E$42)+(K26*Character!$F$42)+(L26*Character!$G$42)+(N26*Character!$H$42))</f>
        <v>21.9556</v>
      </c>
      <c r="Q26" s="138" t="s">
        <v>911</v>
      </c>
      <c r="R26" s="138" t="s">
        <v>911</v>
      </c>
      <c r="S26" s="138" t="s">
        <v>911</v>
      </c>
      <c r="T26" s="138" t="s">
        <v>911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213">
        <v>6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42">
        <f>IF($C27="","",SUM(H27*Character!$D$42)+(J27*Character!$E$42)+(K27*Character!$F$42)+(L27*Character!$G$42)+(N27*Character!$H$42))</f>
        <v>31.987575</v>
      </c>
      <c r="Q27" s="138" t="s">
        <v>911</v>
      </c>
      <c r="R27" s="138" t="s">
        <v>911</v>
      </c>
      <c r="S27" s="138" t="s">
        <v>911</v>
      </c>
      <c r="T27" s="138" t="s">
        <v>911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213">
        <v>6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42">
        <f>IF($C28="","",SUM(H28*Character!$D$42)+(J28*Character!$E$42)+(K28*Character!$F$42)+(L28*Character!$G$42)+(N28*Character!$H$42))</f>
        <v>84.561300000000003</v>
      </c>
      <c r="Q28" s="138" t="s">
        <v>911</v>
      </c>
      <c r="R28" s="138" t="s">
        <v>911</v>
      </c>
      <c r="S28" s="138" t="s">
        <v>911</v>
      </c>
      <c r="T28" s="138" t="s">
        <v>911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213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42">
        <f>IF($C29="","",SUM(H29*Character!$D$42)+(J29*Character!$E$42)+(K29*Character!$F$42)+(L29*Character!$G$42)+(N29*Character!$H$42))</f>
        <v>75.248675000000006</v>
      </c>
      <c r="Q29" s="138" t="s">
        <v>911</v>
      </c>
      <c r="R29" s="138" t="s">
        <v>911</v>
      </c>
      <c r="S29" s="138" t="s">
        <v>911</v>
      </c>
      <c r="T29" s="138" t="s">
        <v>911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213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42">
        <f>IF($C30="","",SUM(H30*Character!$D$42)+(J30*Character!$E$42)+(K30*Character!$F$42)+(L30*Character!$G$42)+(N30*Character!$H$42))</f>
        <v>29.770875</v>
      </c>
      <c r="Q30" s="138" t="s">
        <v>911</v>
      </c>
      <c r="R30" s="138" t="s">
        <v>911</v>
      </c>
      <c r="S30" s="138" t="s">
        <v>911</v>
      </c>
      <c r="T30" s="138" t="s">
        <v>911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213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42">
        <f>IF($C31="","",SUM(H31*Character!$D$42)+(J31*Character!$E$42)+(K31*Character!$F$42)+(L31*Character!$G$42)+(N31*Character!$H$42))</f>
        <v>34.063949999999998</v>
      </c>
      <c r="Q31" s="138" t="s">
        <v>911</v>
      </c>
      <c r="R31" s="138" t="s">
        <v>911</v>
      </c>
      <c r="S31" s="138" t="s">
        <v>911</v>
      </c>
      <c r="T31" s="138" t="s">
        <v>911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213">
        <v>6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42">
        <f>IF($C32="","",SUM(H32*Character!$D$42)+(J32*Character!$E$42)+(K32*Character!$F$42)+(L32*Character!$G$42)+(N32*Character!$H$42))</f>
        <v>31.987575</v>
      </c>
      <c r="Q32" s="138" t="s">
        <v>911</v>
      </c>
      <c r="R32" s="138" t="s">
        <v>911</v>
      </c>
      <c r="S32" s="138" t="s">
        <v>911</v>
      </c>
      <c r="T32" s="138" t="s">
        <v>911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213">
        <v>6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42">
        <f>IF($C33="","",SUM(H33*Character!$D$42)+(J33*Character!$E$42)+(K33*Character!$F$42)+(L33*Character!$G$42)+(N33*Character!$H$42))</f>
        <v>84.561300000000003</v>
      </c>
      <c r="Q33" s="138" t="s">
        <v>911</v>
      </c>
      <c r="R33" s="138" t="s">
        <v>911</v>
      </c>
      <c r="S33" s="138" t="s">
        <v>911</v>
      </c>
      <c r="T33" s="138" t="s">
        <v>911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213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42">
        <f>IF($C34="","",SUM(H34*Character!$D$42)+(J34*Character!$E$42)+(K34*Character!$F$42)+(L34*Character!$G$42)+(N34*Character!$H$42))</f>
        <v>75.248675000000006</v>
      </c>
      <c r="Q34" s="138" t="s">
        <v>911</v>
      </c>
      <c r="R34" s="138" t="s">
        <v>911</v>
      </c>
      <c r="S34" s="138" t="s">
        <v>911</v>
      </c>
      <c r="T34" s="138" t="s">
        <v>911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213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42">
        <f>IF($C35="","",SUM(H35*Character!$D$42)+(J35*Character!$E$42)+(K35*Character!$F$42)+(L35*Character!$G$42)+(N35*Character!$H$42))</f>
        <v>65.014250000000004</v>
      </c>
      <c r="Q35" s="138" t="s">
        <v>911</v>
      </c>
      <c r="R35" s="138" t="s">
        <v>911</v>
      </c>
      <c r="S35" s="138" t="s">
        <v>911</v>
      </c>
      <c r="T35" s="138" t="s">
        <v>911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213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42">
        <f>IF($C36="","",SUM(H36*Character!$D$42)+(J36*Character!$E$42)+(K36*Character!$F$42)+(L36*Character!$G$42)+(N36*Character!$H$42))</f>
        <v>12.746024999999999</v>
      </c>
      <c r="Q36" s="138" t="s">
        <v>911</v>
      </c>
      <c r="R36" s="138" t="s">
        <v>911</v>
      </c>
      <c r="S36" s="138" t="s">
        <v>911</v>
      </c>
      <c r="T36" s="138" t="s">
        <v>911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213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42">
        <f>IF($C37="","",SUM(H37*Character!$D$42)+(J37*Character!$E$42)+(K37*Character!$F$42)+(L37*Character!$G$42)+(N37*Character!$H$42))</f>
        <v>62.974389652941184</v>
      </c>
      <c r="Q37" s="138" t="s">
        <v>911</v>
      </c>
      <c r="R37" s="138" t="s">
        <v>911</v>
      </c>
      <c r="S37" s="138" t="s">
        <v>911</v>
      </c>
      <c r="T37" s="138" t="s">
        <v>911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213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42">
        <f>IF($C38="","",SUM(H38*Character!$D$42)+(J38*Character!$E$42)+(K38*Character!$F$42)+(L38*Character!$G$42)+(N38*Character!$H$42))</f>
        <v>22.216699999999999</v>
      </c>
      <c r="Q38" s="138" t="s">
        <v>911</v>
      </c>
      <c r="R38" s="138" t="s">
        <v>911</v>
      </c>
      <c r="S38" s="138" t="s">
        <v>911</v>
      </c>
      <c r="T38" s="138" t="s">
        <v>911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213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42">
        <f>IF($C39="","",SUM(H39*Character!$D$42)+(J39*Character!$E$42)+(K39*Character!$F$42)+(L39*Character!$G$42)+(N39*Character!$H$42))</f>
        <v>87.325050000000005</v>
      </c>
      <c r="Q39" s="138" t="s">
        <v>911</v>
      </c>
      <c r="R39" s="138" t="s">
        <v>911</v>
      </c>
      <c r="S39" s="138" t="s">
        <v>911</v>
      </c>
      <c r="T39" s="138" t="s">
        <v>911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213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42">
        <f>IF($C40="","",SUM(H40*Character!$D$42)+(J40*Character!$E$42)+(K40*Character!$F$42)+(L40*Character!$G$42)+(N40*Character!$H$42))</f>
        <v>48.910819826470586</v>
      </c>
      <c r="Q40" s="138" t="s">
        <v>911</v>
      </c>
      <c r="R40" s="138" t="s">
        <v>911</v>
      </c>
      <c r="S40" s="138" t="s">
        <v>911</v>
      </c>
      <c r="T40" s="138" t="s">
        <v>911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213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42">
        <f>IF($C41="","",SUM(H41*Character!$D$42)+(J41*Character!$E$42)+(K41*Character!$F$42)+(L41*Character!$G$42)+(N41*Character!$H$42))</f>
        <v>42.031975000000003</v>
      </c>
      <c r="Q41" s="138" t="s">
        <v>911</v>
      </c>
      <c r="R41" s="138" t="s">
        <v>911</v>
      </c>
      <c r="S41" s="138" t="s">
        <v>911</v>
      </c>
      <c r="T41" s="138" t="s">
        <v>911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213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42">
        <f>IF($C42="","",SUM(H42*Character!$D$42)+(J42*Character!$E$42)+(K42*Character!$F$42)+(L42*Character!$G$42)+(N42*Character!$H$42))</f>
        <v>37</v>
      </c>
      <c r="Q42" s="138" t="s">
        <v>911</v>
      </c>
      <c r="R42" s="138" t="s">
        <v>911</v>
      </c>
      <c r="S42" s="138" t="s">
        <v>911</v>
      </c>
      <c r="T42" s="138" t="s">
        <v>1227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213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42">
        <f>IF($C43="","",SUM(H43*Character!$D$42)+(J43*Character!$E$42)+(K43*Character!$F$42)+(L43*Character!$G$42)+(N43*Character!$H$42))</f>
        <v>37</v>
      </c>
      <c r="Q43" s="138" t="s">
        <v>911</v>
      </c>
      <c r="R43" s="138" t="s">
        <v>911</v>
      </c>
      <c r="S43" s="138" t="s">
        <v>1227</v>
      </c>
      <c r="T43" s="138" t="s">
        <v>911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213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42">
        <f>IF($C44="","",SUM(H44*Character!$D$42)+(J44*Character!$E$42)+(K44*Character!$F$42)+(L44*Character!$G$42)+(N44*Character!$H$42))</f>
        <v>14.923624999999999</v>
      </c>
      <c r="Q44" s="138" t="s">
        <v>911</v>
      </c>
      <c r="R44" s="138" t="s">
        <v>911</v>
      </c>
      <c r="S44" s="138" t="s">
        <v>911</v>
      </c>
      <c r="T44" s="138" t="s">
        <v>911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213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42">
        <f>IF($C45="","",SUM(H45*Character!$D$42)+(J45*Character!$E$42)+(K45*Character!$F$42)+(L45*Character!$G$42)+(N45*Character!$H$42))</f>
        <v>39.433399999999999</v>
      </c>
      <c r="Q45" s="138" t="s">
        <v>911</v>
      </c>
      <c r="R45" s="138" t="s">
        <v>911</v>
      </c>
      <c r="S45" s="138" t="s">
        <v>911</v>
      </c>
      <c r="T45" s="138" t="s">
        <v>911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213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42">
        <f>IF($C46="","",SUM(H46*Character!$D$42)+(J46*Character!$E$42)+(K46*Character!$F$42)+(L46*Character!$G$42)+(N46*Character!$H$42))</f>
        <v>87.216700000000003</v>
      </c>
      <c r="Q46" s="138" t="s">
        <v>911</v>
      </c>
      <c r="R46" s="138" t="s">
        <v>911</v>
      </c>
      <c r="S46" s="138" t="s">
        <v>911</v>
      </c>
      <c r="T46" s="138" t="s">
        <v>911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213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42">
        <f>IF($C47="","",SUM(H47*Character!$D$42)+(J47*Character!$E$42)+(K47*Character!$F$42)+(L47*Character!$G$42)+(N47*Character!$H$42))</f>
        <v>41.083500000000001</v>
      </c>
      <c r="Q47" s="138" t="s">
        <v>911</v>
      </c>
      <c r="R47" s="138" t="s">
        <v>911</v>
      </c>
      <c r="S47" s="138" t="s">
        <v>911</v>
      </c>
      <c r="T47" s="138" t="s">
        <v>911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213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42">
        <f>IF($C48="","",SUM(H48*Character!$D$42)+(J48*Character!$E$42)+(K48*Character!$F$42)+(L48*Character!$G$42)+(N48*Character!$H$42))</f>
        <v>29.083500000000001</v>
      </c>
      <c r="Q48" s="138" t="s">
        <v>911</v>
      </c>
      <c r="R48" s="138" t="s">
        <v>911</v>
      </c>
      <c r="S48" s="138" t="s">
        <v>911</v>
      </c>
      <c r="T48" s="138" t="s">
        <v>911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213">
        <v>2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42">
        <f>IF($C49="","",SUM(H49*Character!$D$42)+(J49*Character!$E$42)+(K49*Character!$F$42)+(L49*Character!$G$42)+(N49*Character!$H$42))</f>
        <v>36.669649999999997</v>
      </c>
      <c r="Q49" s="138" t="s">
        <v>911</v>
      </c>
      <c r="R49" s="138" t="s">
        <v>911</v>
      </c>
      <c r="S49" s="138" t="s">
        <v>911</v>
      </c>
      <c r="T49" s="138" t="s">
        <v>911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213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42">
        <f>IF($C50="","",SUM(H50*Character!$D$42)+(J50*Character!$E$42)+(K50*Character!$F$42)+(L50*Character!$G$42)+(N50*Character!$H$42))</f>
        <v>41.083500000000001</v>
      </c>
      <c r="Q50" s="138" t="s">
        <v>911</v>
      </c>
      <c r="R50" s="138" t="s">
        <v>911</v>
      </c>
      <c r="S50" s="138" t="s">
        <v>911</v>
      </c>
      <c r="T50" s="138" t="s">
        <v>911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213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42">
        <f>IF($C51="","",SUM(H51*Character!$D$42)+(J51*Character!$E$42)+(K51*Character!$F$42)+(L51*Character!$G$42)+(N51*Character!$H$42))</f>
        <v>63.388999999999996</v>
      </c>
      <c r="Q51" s="138" t="s">
        <v>911</v>
      </c>
      <c r="R51" s="138" t="s">
        <v>911</v>
      </c>
      <c r="S51" s="138" t="s">
        <v>911</v>
      </c>
      <c r="T51" s="138" t="s">
        <v>911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213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42">
        <f>IF($C52="","",SUM(H52*Character!$D$42)+(J52*Character!$E$42)+(K52*Character!$F$42)+(L52*Character!$G$42)+(N52*Character!$H$42))</f>
        <v>13</v>
      </c>
      <c r="Q52" s="138" t="s">
        <v>911</v>
      </c>
      <c r="R52" s="138" t="s">
        <v>911</v>
      </c>
      <c r="S52" s="138" t="s">
        <v>911</v>
      </c>
      <c r="T52" s="138" t="s">
        <v>911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213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42">
        <f>IF($C53="","",SUM(H53*Character!$D$42)+(J53*Character!$E$42)+(K53*Character!$F$42)+(L53*Character!$G$42)+(N53*Character!$H$42))</f>
        <v>37</v>
      </c>
      <c r="Q53" s="138" t="s">
        <v>911</v>
      </c>
      <c r="R53" s="138" t="s">
        <v>911</v>
      </c>
      <c r="S53" s="138" t="s">
        <v>911</v>
      </c>
      <c r="T53" s="138" t="s">
        <v>1227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213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42">
        <f>IF($C54="","",SUM(H54*Character!$D$42)+(J54*Character!$E$42)+(K54*Character!$F$42)+(L54*Character!$G$42)+(N54*Character!$H$42))</f>
        <v>37</v>
      </c>
      <c r="Q54" s="138" t="s">
        <v>911</v>
      </c>
      <c r="R54" s="138" t="s">
        <v>911</v>
      </c>
      <c r="S54" s="138" t="s">
        <v>1227</v>
      </c>
      <c r="T54" s="138" t="s">
        <v>911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213">
        <v>2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42">
        <f>IF($C55="","",SUM(H55*Character!$D$42)+(J55*Character!$E$42)+(K55*Character!$F$42)+(L55*Character!$G$42)+(N55*Character!$H$42))</f>
        <v>23.140325000000001</v>
      </c>
      <c r="Q55" s="138" t="s">
        <v>911</v>
      </c>
      <c r="R55" s="138" t="s">
        <v>911</v>
      </c>
      <c r="S55" s="138" t="s">
        <v>911</v>
      </c>
      <c r="T55" s="138" t="s">
        <v>911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213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42">
        <f>IF($C56="","",SUM(H56*Character!$D$42)+(J56*Character!$E$42)+(K56*Character!$F$42)+(L56*Character!$G$42)+(N56*Character!$H$42))</f>
        <v>153.893475</v>
      </c>
      <c r="Q56" s="138" t="s">
        <v>911</v>
      </c>
      <c r="R56" s="138" t="s">
        <v>911</v>
      </c>
      <c r="S56" s="138" t="s">
        <v>911</v>
      </c>
      <c r="T56" s="138" t="s">
        <v>911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213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42">
        <f>IF($C57="","",SUM(H57*Character!$D$42)+(J57*Character!$E$42)+(K57*Character!$F$42)+(L57*Character!$G$42)+(N57*Character!$H$42))</f>
        <v>41.930749999999996</v>
      </c>
      <c r="Q57" s="138" t="s">
        <v>911</v>
      </c>
      <c r="R57" s="138" t="s">
        <v>911</v>
      </c>
      <c r="S57" s="138" t="s">
        <v>911</v>
      </c>
      <c r="T57" s="138" t="s">
        <v>911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213">
        <v>2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42">
        <f>IF($C58="","",SUM(H58*Character!$D$42)+(J58*Character!$E$42)+(K58*Character!$F$42)+(L58*Character!$G$42)+(N58*Character!$H$42))</f>
        <v>57.918324999999996</v>
      </c>
      <c r="Q58" s="138" t="s">
        <v>911</v>
      </c>
      <c r="R58" s="138" t="s">
        <v>911</v>
      </c>
      <c r="S58" s="138" t="s">
        <v>911</v>
      </c>
      <c r="T58" s="138" t="s">
        <v>911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213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42">
        <f>IF($C59="","",SUM(H59*Character!$D$42)+(J59*Character!$E$42)+(K59*Character!$F$42)+(L59*Character!$G$42)+(N59*Character!$H$42))</f>
        <v>60.802849999999999</v>
      </c>
      <c r="Q59" s="138" t="s">
        <v>911</v>
      </c>
      <c r="R59" s="138" t="s">
        <v>911</v>
      </c>
      <c r="S59" s="138" t="s">
        <v>911</v>
      </c>
      <c r="T59" s="138" t="s">
        <v>911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213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42">
        <f>IF($C60="","",SUM(H60*Character!$D$42)+(J60*Character!$E$42)+(K60*Character!$F$42)+(L60*Character!$G$42)+(N60*Character!$H$42))</f>
        <v>92.395744826470604</v>
      </c>
      <c r="Q60" s="138" t="s">
        <v>911</v>
      </c>
      <c r="R60" s="138" t="s">
        <v>911</v>
      </c>
      <c r="S60" s="138" t="s">
        <v>911</v>
      </c>
      <c r="T60" s="138" t="s">
        <v>911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213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42">
        <f>IF($C61="","",SUM(H61*Character!$D$42)+(J61*Character!$E$42)+(K61*Character!$F$42)+(L61*Character!$G$42)+(N61*Character!$H$42))</f>
        <v>111.52402499999999</v>
      </c>
      <c r="Q61" s="138" t="s">
        <v>911</v>
      </c>
      <c r="R61" s="138" t="s">
        <v>911</v>
      </c>
      <c r="S61" s="138" t="s">
        <v>911</v>
      </c>
      <c r="T61" s="138" t="s">
        <v>911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213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42">
        <f>IF($C62="","",SUM(H62*Character!$D$42)+(J62*Character!$E$42)+(K62*Character!$F$42)+(L62*Character!$G$42)+(N62*Character!$H$42))</f>
        <v>48.376575000000003</v>
      </c>
      <c r="Q62" s="138" t="s">
        <v>911</v>
      </c>
      <c r="R62" s="138" t="s">
        <v>911</v>
      </c>
      <c r="S62" s="138" t="s">
        <v>911</v>
      </c>
      <c r="T62" s="138" t="s">
        <v>911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213">
        <v>2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42">
        <f>IF($C63="","",SUM(H63*Character!$D$42)+(J63*Character!$E$42)+(K63*Character!$F$42)+(L63*Character!$G$42)+(N63*Character!$H$42))</f>
        <v>15.516899999999998</v>
      </c>
      <c r="Q63" s="138" t="s">
        <v>911</v>
      </c>
      <c r="R63" s="138" t="s">
        <v>911</v>
      </c>
      <c r="S63" s="138" t="s">
        <v>911</v>
      </c>
      <c r="T63" s="138" t="s">
        <v>911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213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42">
        <f>IF($C64="","",SUM(H64*Character!$D$42)+(J64*Character!$E$42)+(K64*Character!$F$42)+(L64*Character!$G$42)+(N64*Character!$H$42))</f>
        <v>98.325050000000005</v>
      </c>
      <c r="Q64" s="138" t="s">
        <v>911</v>
      </c>
      <c r="R64" s="138" t="s">
        <v>911</v>
      </c>
      <c r="S64" s="138" t="s">
        <v>911</v>
      </c>
      <c r="T64" s="138" t="s">
        <v>911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213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42">
        <f>IF($C65="","",SUM(H65*Character!$D$42)+(J65*Character!$E$42)+(K65*Character!$F$42)+(L65*Character!$G$42)+(N65*Character!$H$42))</f>
        <v>25.083500000000001</v>
      </c>
      <c r="Q65" s="138" t="s">
        <v>911</v>
      </c>
      <c r="R65" s="138" t="s">
        <v>911</v>
      </c>
      <c r="S65" s="138" t="s">
        <v>911</v>
      </c>
      <c r="T65" s="138" t="s">
        <v>911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213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42">
        <f>IF($C66="","",SUM(H66*Character!$D$42)+(J66*Character!$E$42)+(K66*Character!$F$42)+(L66*Character!$G$42)+(N66*Character!$H$42))</f>
        <v>18.618124999999999</v>
      </c>
      <c r="Q66" s="138" t="s">
        <v>911</v>
      </c>
      <c r="R66" s="138" t="s">
        <v>911</v>
      </c>
      <c r="S66" s="138" t="s">
        <v>911</v>
      </c>
      <c r="T66" s="138" t="s">
        <v>911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213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42">
        <f>IF($C67="","",SUM(H67*Character!$D$42)+(J67*Character!$E$42)+(K67*Character!$F$42)+(L67*Character!$G$42)+(N67*Character!$H$42))</f>
        <v>20.477799999999998</v>
      </c>
      <c r="Q67" s="138" t="s">
        <v>911</v>
      </c>
      <c r="R67" s="138" t="s">
        <v>911</v>
      </c>
      <c r="S67" s="138" t="s">
        <v>911</v>
      </c>
      <c r="T67" s="138" t="s">
        <v>911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213">
        <v>3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42">
        <f>IF($C68="","",SUM(H68*Character!$D$42)+(J68*Character!$E$42)+(K68*Character!$F$42)+(L68*Character!$G$42)+(N68*Character!$H$42))</f>
        <v>17.9556</v>
      </c>
      <c r="Q68" s="138" t="s">
        <v>911</v>
      </c>
      <c r="R68" s="138" t="s">
        <v>911</v>
      </c>
      <c r="S68" s="138" t="s">
        <v>911</v>
      </c>
      <c r="T68" s="138" t="s">
        <v>911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213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42">
        <f>IF($C69="","",SUM(H69*Character!$D$42)+(J69*Character!$E$42)+(K69*Character!$F$42)+(L69*Character!$G$42)+(N69*Character!$H$42))</f>
        <v>15.4778</v>
      </c>
      <c r="Q69" s="138" t="s">
        <v>911</v>
      </c>
      <c r="R69" s="138" t="s">
        <v>911</v>
      </c>
      <c r="S69" s="138" t="s">
        <v>911</v>
      </c>
      <c r="T69" s="138" t="s">
        <v>911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213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42">
        <f>IF($C70="","",SUM(H70*Character!$D$42)+(J70*Character!$E$42)+(K70*Character!$F$42)+(L70*Character!$G$42)+(N70*Character!$H$42))</f>
        <v>34.955599999999997</v>
      </c>
      <c r="Q70" s="138" t="s">
        <v>911</v>
      </c>
      <c r="R70" s="138" t="s">
        <v>911</v>
      </c>
      <c r="S70" s="138" t="s">
        <v>911</v>
      </c>
      <c r="T70" s="138" t="s">
        <v>911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42" t="str">
        <f>IF($C71="","",SUM(H71*Character!$D$42)+(J71*Character!$E$42)+(K71*Character!$F$42)+(L71*Character!$G$42)+(N71*Character!$H$42))</f>
        <v/>
      </c>
    </row>
    <row r="72" spans="1:20" x14ac:dyDescent="0.25">
      <c r="A72" s="12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42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871</v>
      </c>
      <c r="C73" s="12" t="s">
        <v>872</v>
      </c>
      <c r="D73" s="213">
        <v>2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42">
        <f>IF($C73="","",SUM(H73*Character!$D$42)+(J73*Character!$E$42)+(K73*Character!$F$42)+(L73*Character!$G$42)+(N73*Character!$H$42))</f>
        <v>30</v>
      </c>
      <c r="Q73" s="138" t="s">
        <v>911</v>
      </c>
      <c r="R73" s="138" t="s">
        <v>911</v>
      </c>
      <c r="S73" s="138" t="s">
        <v>911</v>
      </c>
      <c r="T73" s="138" t="s">
        <v>911</v>
      </c>
    </row>
    <row r="74" spans="1:20" x14ac:dyDescent="0.25">
      <c r="A74" s="12" t="s">
        <v>26</v>
      </c>
      <c r="B74" s="12" t="s">
        <v>871</v>
      </c>
      <c r="C74" s="12" t="s">
        <v>873</v>
      </c>
      <c r="D74" s="213">
        <v>3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42">
        <f>IF($C74="","",SUM(H74*Character!$D$42)+(J74*Character!$E$42)+(K74*Character!$F$42)+(L74*Character!$G$42)+(N74*Character!$H$42))</f>
        <v>4.0639499999999993</v>
      </c>
      <c r="Q74" s="138" t="s">
        <v>911</v>
      </c>
      <c r="R74" s="138" t="s">
        <v>911</v>
      </c>
      <c r="S74" s="138" t="s">
        <v>911</v>
      </c>
      <c r="T74" s="138" t="s">
        <v>911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42"/>
    </row>
    <row r="76" spans="1:20" x14ac:dyDescent="0.25">
      <c r="A76" s="12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42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871</v>
      </c>
      <c r="C77" s="12" t="s">
        <v>875</v>
      </c>
      <c r="D77" s="213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42">
        <f>IF($C77="","",SUM(H77*Character!$D$42)+(J77*Character!$E$42)+(K77*Character!$F$42)+(L77*Character!$G$42)+(N77*Character!$H$42))</f>
        <v>60</v>
      </c>
      <c r="Q77" s="138" t="s">
        <v>911</v>
      </c>
      <c r="R77" s="138" t="s">
        <v>911</v>
      </c>
      <c r="S77" s="138" t="s">
        <v>911</v>
      </c>
      <c r="T77" s="138" t="s">
        <v>911</v>
      </c>
    </row>
    <row r="78" spans="1:20" x14ac:dyDescent="0.25">
      <c r="A78" s="12" t="s">
        <v>27</v>
      </c>
      <c r="B78" s="12" t="s">
        <v>871</v>
      </c>
      <c r="C78" s="12" t="s">
        <v>874</v>
      </c>
      <c r="D78" s="213">
        <v>5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42">
        <f>IF($C78="","",SUM(H78*Character!$D$42)+(J78*Character!$E$42)+(K78*Character!$F$42)+(L78*Character!$G$42)+(N78*Character!$H$42))</f>
        <v>47.083500000000001</v>
      </c>
      <c r="Q78" s="138" t="s">
        <v>911</v>
      </c>
      <c r="R78" s="138" t="s">
        <v>911</v>
      </c>
      <c r="S78" s="138" t="s">
        <v>911</v>
      </c>
      <c r="T78" s="138" t="s">
        <v>911</v>
      </c>
    </row>
    <row r="79" spans="1:20" x14ac:dyDescent="0.25">
      <c r="A79" s="12" t="s">
        <v>27</v>
      </c>
      <c r="B79" s="12" t="s">
        <v>871</v>
      </c>
      <c r="C79" s="12" t="s">
        <v>876</v>
      </c>
      <c r="D79" s="213">
        <v>5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42">
        <f>IF($C79="","",SUM(H79*Character!$D$42)+(J79*Character!$E$42)+(K79*Character!$F$42)+(L79*Character!$G$42)+(N79*Character!$H$42))</f>
        <v>24</v>
      </c>
      <c r="Q79" s="138" t="s">
        <v>911</v>
      </c>
      <c r="R79" s="138" t="s">
        <v>911</v>
      </c>
      <c r="S79" s="138" t="s">
        <v>911</v>
      </c>
      <c r="T79" s="138" t="s">
        <v>911</v>
      </c>
    </row>
    <row r="80" spans="1:20" x14ac:dyDescent="0.25">
      <c r="A80" s="12" t="s">
        <v>27</v>
      </c>
      <c r="B80" s="12" t="s">
        <v>871</v>
      </c>
      <c r="C80" s="12" t="s">
        <v>877</v>
      </c>
      <c r="D80" s="213">
        <v>5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42">
        <f>IF($C80="","",SUM(H80*Character!$D$42)+(J80*Character!$E$42)+(K80*Character!$F$42)+(L80*Character!$G$42)+(N80*Character!$H$42))</f>
        <v>16</v>
      </c>
      <c r="Q80" s="138" t="s">
        <v>911</v>
      </c>
      <c r="R80" s="138" t="s">
        <v>911</v>
      </c>
      <c r="S80" s="138" t="s">
        <v>911</v>
      </c>
      <c r="T80" s="138" t="s">
        <v>911</v>
      </c>
    </row>
    <row r="81" spans="1:20" x14ac:dyDescent="0.25">
      <c r="A81" s="12" t="s">
        <v>27</v>
      </c>
      <c r="B81" s="12" t="s">
        <v>871</v>
      </c>
      <c r="C81" s="12" t="s">
        <v>878</v>
      </c>
      <c r="D81" s="213">
        <v>5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42">
        <f>IF($C81="","",SUM(H81*Character!$D$42)+(J81*Character!$E$42)+(K81*Character!$F$42)+(L81*Character!$G$42)+(N81*Character!$H$42))</f>
        <v>8</v>
      </c>
      <c r="Q81" s="138" t="s">
        <v>911</v>
      </c>
      <c r="R81" s="138" t="s">
        <v>911</v>
      </c>
      <c r="S81" s="138" t="s">
        <v>911</v>
      </c>
      <c r="T81" s="138" t="s">
        <v>911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42" t="str">
        <f>IF($C82="","",SUM(H82*Character!$D$42)+(J82*Character!$E$42)+(K82*Character!$F$42)+(L82*Character!$G$42)+(N82*Character!$H$42))</f>
        <v/>
      </c>
    </row>
    <row r="83" spans="1:20" x14ac:dyDescent="0.25">
      <c r="A83" s="12" t="s">
        <v>643</v>
      </c>
      <c r="B83" s="12"/>
      <c r="C83" s="12"/>
      <c r="E83" s="12"/>
      <c r="F83" s="12"/>
      <c r="G83" s="13"/>
      <c r="H83" s="13"/>
      <c r="I83" s="13"/>
      <c r="J83" s="13"/>
      <c r="K83" s="13"/>
      <c r="L83" s="13"/>
      <c r="M83" s="13"/>
      <c r="N83" s="13"/>
      <c r="O83" s="142" t="str">
        <f>IF($C83="","",SUM(H83*Character!$D$42)+(J83*Character!$E$42)+(K83*Character!$F$42)+(L83*Character!$G$42)+(N83*Character!$H$42))</f>
        <v/>
      </c>
    </row>
    <row r="84" spans="1:20" x14ac:dyDescent="0.25">
      <c r="A84" s="12" t="s">
        <v>643</v>
      </c>
      <c r="B84" s="12" t="s">
        <v>643</v>
      </c>
      <c r="C84" s="12" t="s">
        <v>672</v>
      </c>
      <c r="D84" s="213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42">
        <f>IF($C84="","",SUM(H84*Character!$D$42)+(J84*Character!$E$42)+(K84*Character!$F$42)+(L84*Character!$G$42)+(N84*Character!$H$42))</f>
        <v>20</v>
      </c>
      <c r="Q84" s="138" t="s">
        <v>911</v>
      </c>
      <c r="R84" s="138" t="s">
        <v>911</v>
      </c>
      <c r="S84" s="138" t="s">
        <v>911</v>
      </c>
      <c r="T84" s="138" t="s">
        <v>1227</v>
      </c>
    </row>
    <row r="85" spans="1:20" x14ac:dyDescent="0.25">
      <c r="A85" s="12" t="s">
        <v>643</v>
      </c>
      <c r="B85" s="12" t="s">
        <v>643</v>
      </c>
      <c r="C85" s="12" t="s">
        <v>652</v>
      </c>
      <c r="D85" s="213">
        <v>4</v>
      </c>
      <c r="E85" s="12" t="s">
        <v>73</v>
      </c>
      <c r="F85" s="12" t="s">
        <v>653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42">
        <f>IF($C85="","",SUM(H85*Character!$D$42)+(J85*Character!$E$42)+(K85*Character!$F$42)+(L85*Character!$G$42)+(N85*Character!$H$42))</f>
        <v>33.083500000000001</v>
      </c>
      <c r="Q85" s="138" t="s">
        <v>911</v>
      </c>
      <c r="R85" s="138" t="s">
        <v>911</v>
      </c>
      <c r="S85" s="138" t="s">
        <v>911</v>
      </c>
      <c r="T85" s="138" t="s">
        <v>911</v>
      </c>
    </row>
    <row r="86" spans="1:20" x14ac:dyDescent="0.25">
      <c r="A86" s="12" t="s">
        <v>643</v>
      </c>
      <c r="B86" s="12" t="s">
        <v>643</v>
      </c>
      <c r="C86" s="12" t="s">
        <v>666</v>
      </c>
      <c r="D86" s="213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42">
        <f>IF($C86="","",SUM(H86*Character!$D$42)+(J86*Character!$E$42)+(K86*Character!$F$42)+(L86*Character!$G$42)+(N86*Character!$H$42))</f>
        <v>21</v>
      </c>
      <c r="Q86" s="138" t="s">
        <v>911</v>
      </c>
      <c r="R86" s="138" t="s">
        <v>911</v>
      </c>
      <c r="S86" s="138" t="s">
        <v>911</v>
      </c>
      <c r="T86" s="138" t="s">
        <v>1227</v>
      </c>
    </row>
    <row r="87" spans="1:20" x14ac:dyDescent="0.25">
      <c r="A87" s="12" t="s">
        <v>643</v>
      </c>
      <c r="B87" s="12" t="s">
        <v>643</v>
      </c>
      <c r="C87" s="12" t="s">
        <v>682</v>
      </c>
      <c r="D87" s="213">
        <v>6</v>
      </c>
      <c r="E87" s="12" t="s">
        <v>683</v>
      </c>
      <c r="F87" s="12" t="s">
        <v>684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42">
        <f>IF($C87="","",SUM(H87*Character!$D$42)+(J87*Character!$E$42)+(K87*Character!$F$42)+(L87*Character!$G$42)+(N87*Character!$H$42))</f>
        <v>11.401425</v>
      </c>
      <c r="Q87" s="138" t="s">
        <v>911</v>
      </c>
      <c r="R87" s="138" t="s">
        <v>911</v>
      </c>
      <c r="S87" s="138" t="s">
        <v>911</v>
      </c>
      <c r="T87" s="138" t="s">
        <v>911</v>
      </c>
    </row>
    <row r="88" spans="1:20" x14ac:dyDescent="0.25">
      <c r="A88" s="12" t="s">
        <v>643</v>
      </c>
      <c r="B88" s="12" t="s">
        <v>643</v>
      </c>
      <c r="C88" s="12" t="s">
        <v>667</v>
      </c>
      <c r="D88" s="213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42">
        <f>IF($C88="","",SUM(H88*Character!$D$42)+(J88*Character!$E$42)+(K88*Character!$F$42)+(L88*Character!$G$42)+(N88*Character!$H$42))</f>
        <v>21</v>
      </c>
      <c r="Q88" s="138" t="s">
        <v>911</v>
      </c>
      <c r="R88" s="138" t="s">
        <v>911</v>
      </c>
      <c r="S88" s="138" t="s">
        <v>911</v>
      </c>
      <c r="T88" s="138" t="s">
        <v>1227</v>
      </c>
    </row>
    <row r="89" spans="1:20" x14ac:dyDescent="0.25">
      <c r="A89" s="12" t="s">
        <v>643</v>
      </c>
      <c r="B89" s="12" t="s">
        <v>643</v>
      </c>
      <c r="C89" s="12" t="s">
        <v>668</v>
      </c>
      <c r="D89" s="213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42">
        <f>IF($C89="","",SUM(H89*Character!$D$42)+(J89*Character!$E$42)+(K89*Character!$F$42)+(L89*Character!$G$42)+(N89*Character!$H$42))</f>
        <v>21</v>
      </c>
      <c r="Q89" s="138" t="s">
        <v>911</v>
      </c>
      <c r="R89" s="138" t="s">
        <v>911</v>
      </c>
      <c r="S89" s="138" t="s">
        <v>911</v>
      </c>
      <c r="T89" s="138" t="s">
        <v>1227</v>
      </c>
    </row>
    <row r="90" spans="1:20" x14ac:dyDescent="0.25">
      <c r="A90" s="12" t="s">
        <v>643</v>
      </c>
      <c r="B90" s="12" t="s">
        <v>643</v>
      </c>
      <c r="C90" s="12" t="s">
        <v>670</v>
      </c>
      <c r="D90" s="213">
        <v>1</v>
      </c>
      <c r="E90" s="12" t="s">
        <v>140</v>
      </c>
      <c r="F90" s="12" t="s">
        <v>671</v>
      </c>
      <c r="G90" s="13"/>
      <c r="H90" s="13"/>
      <c r="I90" s="13"/>
      <c r="J90" s="13">
        <v>28</v>
      </c>
      <c r="K90" s="13"/>
      <c r="L90" s="13"/>
      <c r="M90" s="13"/>
      <c r="N90" s="13"/>
      <c r="O90" s="142">
        <f>IF($C90="","",SUM(H90*Character!$D$42)+(J90*Character!$E$42)+(K90*Character!$F$42)+(L90*Character!$G$42)+(N90*Character!$H$42))</f>
        <v>28</v>
      </c>
      <c r="Q90" s="138" t="s">
        <v>911</v>
      </c>
      <c r="R90" s="138" t="s">
        <v>911</v>
      </c>
      <c r="S90" s="138" t="s">
        <v>911</v>
      </c>
      <c r="T90" s="138" t="s">
        <v>1227</v>
      </c>
    </row>
    <row r="91" spans="1:20" x14ac:dyDescent="0.25">
      <c r="A91" s="12" t="s">
        <v>643</v>
      </c>
      <c r="B91" s="12" t="s">
        <v>643</v>
      </c>
      <c r="C91" s="12" t="s">
        <v>674</v>
      </c>
      <c r="D91" s="213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42">
        <f>IF($C91="","",SUM(H91*Character!$D$42)+(J91*Character!$E$42)+(K91*Character!$F$42)+(L91*Character!$G$42)+(N91*Character!$H$42))</f>
        <v>20</v>
      </c>
      <c r="Q91" s="138" t="s">
        <v>911</v>
      </c>
      <c r="R91" s="138" t="s">
        <v>911</v>
      </c>
      <c r="S91" s="138" t="s">
        <v>911</v>
      </c>
      <c r="T91" s="138" t="s">
        <v>1227</v>
      </c>
    </row>
    <row r="92" spans="1:20" x14ac:dyDescent="0.25">
      <c r="A92" s="12" t="s">
        <v>643</v>
      </c>
      <c r="B92" s="12" t="s">
        <v>643</v>
      </c>
      <c r="C92" s="12" t="s">
        <v>665</v>
      </c>
      <c r="D92" s="213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42">
        <f>IF($C92="","",SUM(H92*Character!$D$42)+(J92*Character!$E$42)+(K92*Character!$F$42)+(L92*Character!$G$42)+(N92*Character!$H$42))</f>
        <v>21</v>
      </c>
      <c r="Q92" s="138" t="s">
        <v>911</v>
      </c>
      <c r="R92" s="138" t="s">
        <v>911</v>
      </c>
      <c r="S92" s="138" t="s">
        <v>911</v>
      </c>
      <c r="T92" s="138" t="s">
        <v>1227</v>
      </c>
    </row>
    <row r="93" spans="1:20" x14ac:dyDescent="0.25">
      <c r="A93" s="12" t="s">
        <v>643</v>
      </c>
      <c r="B93" s="12" t="s">
        <v>643</v>
      </c>
      <c r="C93" s="12" t="s">
        <v>659</v>
      </c>
      <c r="D93" s="213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42">
        <f>IF($C93="","",SUM(H93*Character!$D$42)+(J93*Character!$E$42)+(K93*Character!$F$42)+(L93*Character!$G$42)+(N93*Character!$H$42))</f>
        <v>23</v>
      </c>
      <c r="Q93" s="138" t="s">
        <v>911</v>
      </c>
      <c r="R93" s="138" t="s">
        <v>911</v>
      </c>
      <c r="S93" s="138" t="s">
        <v>911</v>
      </c>
      <c r="T93" s="138" t="s">
        <v>1227</v>
      </c>
    </row>
    <row r="94" spans="1:20" x14ac:dyDescent="0.25">
      <c r="A94" s="12" t="s">
        <v>643</v>
      </c>
      <c r="B94" s="12" t="s">
        <v>643</v>
      </c>
      <c r="C94" s="12" t="s">
        <v>678</v>
      </c>
      <c r="D94" s="213">
        <v>3</v>
      </c>
      <c r="E94" s="12" t="s">
        <v>76</v>
      </c>
      <c r="F94" s="12" t="s">
        <v>679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42">
        <f>IF($C94="","",SUM(H94*Character!$D$42)+(J94*Character!$E$42)+(K94*Character!$F$42)+(L94*Character!$G$42)+(N94*Character!$H$42))</f>
        <v>14.879225</v>
      </c>
      <c r="Q94" s="138" t="s">
        <v>911</v>
      </c>
      <c r="R94" s="138" t="s">
        <v>911</v>
      </c>
      <c r="S94" s="138" t="s">
        <v>911</v>
      </c>
      <c r="T94" s="138" t="s">
        <v>911</v>
      </c>
    </row>
    <row r="95" spans="1:20" x14ac:dyDescent="0.25">
      <c r="A95" s="12" t="s">
        <v>643</v>
      </c>
      <c r="B95" s="12" t="s">
        <v>643</v>
      </c>
      <c r="C95" s="12" t="s">
        <v>688</v>
      </c>
      <c r="D95" s="213">
        <v>3</v>
      </c>
      <c r="E95" s="12" t="s">
        <v>242</v>
      </c>
      <c r="F95" s="12" t="s">
        <v>689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42">
        <f>IF($C95="","",SUM(H95*Character!$D$42)+(J95*Character!$E$42)+(K95*Character!$F$42)+(L95*Character!$G$42)+(N95*Character!$H$42))</f>
        <v>10.4778</v>
      </c>
      <c r="Q95" s="138" t="s">
        <v>911</v>
      </c>
      <c r="R95" s="138" t="s">
        <v>911</v>
      </c>
      <c r="S95" s="138" t="s">
        <v>911</v>
      </c>
      <c r="T95" s="138" t="s">
        <v>911</v>
      </c>
    </row>
    <row r="96" spans="1:20" x14ac:dyDescent="0.25">
      <c r="A96" s="12" t="s">
        <v>643</v>
      </c>
      <c r="B96" s="12" t="s">
        <v>643</v>
      </c>
      <c r="C96" s="12" t="s">
        <v>656</v>
      </c>
      <c r="D96" s="213">
        <v>6</v>
      </c>
      <c r="E96" s="12" t="s">
        <v>34</v>
      </c>
      <c r="F96" s="12" t="s">
        <v>657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42">
        <f>IF($C96="","",SUM(H96*Character!$D$42)+(J96*Character!$E$42)+(K96*Character!$F$42)+(L96*Character!$G$42)+(N96*Character!$H$42))</f>
        <v>26.847249999999999</v>
      </c>
      <c r="Q96" s="138" t="s">
        <v>911</v>
      </c>
      <c r="R96" s="138" t="s">
        <v>911</v>
      </c>
      <c r="S96" s="138" t="s">
        <v>911</v>
      </c>
      <c r="T96" s="138" t="s">
        <v>911</v>
      </c>
    </row>
    <row r="97" spans="1:20" x14ac:dyDescent="0.25">
      <c r="A97" s="12" t="s">
        <v>643</v>
      </c>
      <c r="B97" s="12" t="s">
        <v>643</v>
      </c>
      <c r="C97" s="12" t="s">
        <v>680</v>
      </c>
      <c r="D97" s="213">
        <v>4</v>
      </c>
      <c r="E97" s="12" t="s">
        <v>68</v>
      </c>
      <c r="F97" s="12" t="s">
        <v>681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42">
        <f>IF($C97="","",SUM(H97*Character!$D$42)+(J97*Character!$E$42)+(K97*Character!$F$42)+(L97*Character!$G$42)+(N97*Character!$H$42))</f>
        <v>13.847249999999999</v>
      </c>
      <c r="Q97" s="138" t="s">
        <v>911</v>
      </c>
      <c r="R97" s="138" t="s">
        <v>911</v>
      </c>
      <c r="S97" s="138" t="s">
        <v>911</v>
      </c>
      <c r="T97" s="138" t="s">
        <v>911</v>
      </c>
    </row>
    <row r="98" spans="1:20" x14ac:dyDescent="0.25">
      <c r="A98" s="12" t="s">
        <v>643</v>
      </c>
      <c r="B98" s="12" t="s">
        <v>643</v>
      </c>
      <c r="C98" s="12" t="s">
        <v>662</v>
      </c>
      <c r="D98" s="213">
        <v>6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42">
        <f>IF($C98="","",SUM(H98*Character!$D$42)+(J98*Character!$E$42)+(K98*Character!$F$42)+(L98*Character!$G$42)+(N98*Character!$H$42))</f>
        <v>22.9556</v>
      </c>
      <c r="Q98" s="138" t="s">
        <v>911</v>
      </c>
      <c r="R98" s="138" t="s">
        <v>911</v>
      </c>
      <c r="S98" s="138" t="s">
        <v>911</v>
      </c>
      <c r="T98" s="138" t="s">
        <v>911</v>
      </c>
    </row>
    <row r="99" spans="1:20" x14ac:dyDescent="0.25">
      <c r="A99" s="12" t="s">
        <v>643</v>
      </c>
      <c r="B99" s="12" t="s">
        <v>643</v>
      </c>
      <c r="C99" s="12" t="s">
        <v>661</v>
      </c>
      <c r="D99" s="213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42">
        <f>IF($C99="","",SUM(H99*Character!$D$42)+(J99*Character!$E$42)+(K99*Character!$F$42)+(L99*Character!$G$42)+(N99*Character!$H$42))</f>
        <v>23</v>
      </c>
      <c r="Q99" s="138" t="s">
        <v>911</v>
      </c>
      <c r="R99" s="138" t="s">
        <v>911</v>
      </c>
      <c r="S99" s="138" t="s">
        <v>911</v>
      </c>
      <c r="T99" s="138" t="s">
        <v>1227</v>
      </c>
    </row>
    <row r="100" spans="1:20" x14ac:dyDescent="0.25">
      <c r="A100" s="12" t="s">
        <v>643</v>
      </c>
      <c r="B100" s="12" t="s">
        <v>643</v>
      </c>
      <c r="C100" s="12" t="s">
        <v>663</v>
      </c>
      <c r="D100" s="213">
        <v>6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42">
        <f>IF($C100="","",SUM(H100*Character!$D$42)+(J100*Character!$E$42)+(K100*Character!$F$42)+(L100*Character!$G$42)+(N100*Character!$H$42))</f>
        <v>22.9556</v>
      </c>
      <c r="Q100" s="138" t="s">
        <v>911</v>
      </c>
      <c r="R100" s="138" t="s">
        <v>911</v>
      </c>
      <c r="S100" s="138" t="s">
        <v>911</v>
      </c>
      <c r="T100" s="138" t="s">
        <v>911</v>
      </c>
    </row>
    <row r="101" spans="1:20" x14ac:dyDescent="0.25">
      <c r="A101" s="12" t="s">
        <v>643</v>
      </c>
      <c r="B101" s="12" t="s">
        <v>643</v>
      </c>
      <c r="C101" s="12" t="s">
        <v>646</v>
      </c>
      <c r="D101" s="213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42">
        <f>IF($C101="","",SUM(H101*Character!$D$42)+(J101*Character!$E$42)+(K101*Character!$F$42)+(L101*Character!$G$42)+(N101*Character!$H$42))</f>
        <v>37.095544826470586</v>
      </c>
      <c r="Q101" s="138" t="s">
        <v>911</v>
      </c>
      <c r="R101" s="138" t="s">
        <v>911</v>
      </c>
      <c r="S101" s="138" t="s">
        <v>911</v>
      </c>
      <c r="T101" s="138" t="s">
        <v>911</v>
      </c>
    </row>
    <row r="102" spans="1:20" x14ac:dyDescent="0.25">
      <c r="A102" s="12" t="s">
        <v>643</v>
      </c>
      <c r="B102" s="12" t="s">
        <v>643</v>
      </c>
      <c r="C102" s="12" t="s">
        <v>654</v>
      </c>
      <c r="D102" s="213">
        <v>3</v>
      </c>
      <c r="E102" s="12" t="s">
        <v>437</v>
      </c>
      <c r="F102" s="12" t="s">
        <v>655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42">
        <f>IF($C102="","",SUM(H102*Character!$D$42)+(J102*Character!$E$42)+(K102*Character!$F$42)+(L102*Character!$G$42)+(N102*Character!$H$42))</f>
        <v>30.58615</v>
      </c>
      <c r="Q102" s="138" t="s">
        <v>911</v>
      </c>
      <c r="R102" s="138" t="s">
        <v>911</v>
      </c>
      <c r="S102" s="138" t="s">
        <v>911</v>
      </c>
      <c r="T102" s="138" t="s">
        <v>911</v>
      </c>
    </row>
    <row r="103" spans="1:20" x14ac:dyDescent="0.25">
      <c r="A103" s="12" t="s">
        <v>643</v>
      </c>
      <c r="B103" s="12" t="s">
        <v>643</v>
      </c>
      <c r="C103" s="12" t="s">
        <v>660</v>
      </c>
      <c r="D103" s="213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42">
        <f>IF($C103="","",SUM(H103*Character!$D$42)+(J103*Character!$E$42)+(K103*Character!$F$42)+(L103*Character!$G$42)+(N103*Character!$H$42))</f>
        <v>23</v>
      </c>
      <c r="Q103" s="138" t="s">
        <v>911</v>
      </c>
      <c r="R103" s="138" t="s">
        <v>911</v>
      </c>
      <c r="S103" s="138" t="s">
        <v>911</v>
      </c>
      <c r="T103" s="138" t="s">
        <v>1227</v>
      </c>
    </row>
    <row r="104" spans="1:20" x14ac:dyDescent="0.25">
      <c r="A104" s="12" t="s">
        <v>643</v>
      </c>
      <c r="B104" s="12" t="s">
        <v>643</v>
      </c>
      <c r="C104" s="12" t="s">
        <v>669</v>
      </c>
      <c r="D104" s="213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42">
        <f>IF($C104="","",SUM(H104*Character!$D$42)+(J104*Character!$E$42)+(K104*Character!$F$42)+(L104*Character!$G$42)+(N104*Character!$H$42))</f>
        <v>21</v>
      </c>
      <c r="Q104" s="138" t="s">
        <v>911</v>
      </c>
      <c r="R104" s="138" t="s">
        <v>911</v>
      </c>
      <c r="S104" s="138" t="s">
        <v>911</v>
      </c>
      <c r="T104" s="138" t="s">
        <v>1227</v>
      </c>
    </row>
    <row r="105" spans="1:20" x14ac:dyDescent="0.25">
      <c r="A105" s="12" t="s">
        <v>643</v>
      </c>
      <c r="B105" s="12" t="s">
        <v>643</v>
      </c>
      <c r="C105" s="12" t="s">
        <v>685</v>
      </c>
      <c r="D105" s="213">
        <v>1</v>
      </c>
      <c r="E105" s="12" t="s">
        <v>686</v>
      </c>
      <c r="F105" s="12" t="s">
        <v>687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42">
        <f>IF($C105="","",SUM(H105*Character!$D$42)+(J105*Character!$E$42)+(K105*Character!$F$42)+(L105*Character!$G$42)+(N105*Character!$H$42))</f>
        <v>11</v>
      </c>
      <c r="Q105" s="138" t="s">
        <v>911</v>
      </c>
      <c r="R105" s="138" t="s">
        <v>911</v>
      </c>
      <c r="S105" s="138" t="s">
        <v>911</v>
      </c>
      <c r="T105" s="138" t="s">
        <v>911</v>
      </c>
    </row>
    <row r="106" spans="1:20" x14ac:dyDescent="0.25">
      <c r="A106" s="12" t="s">
        <v>643</v>
      </c>
      <c r="B106" s="12" t="s">
        <v>643</v>
      </c>
      <c r="C106" s="12" t="s">
        <v>673</v>
      </c>
      <c r="D106" s="213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42">
        <f>IF($C106="","",SUM(H106*Character!$D$42)+(J106*Character!$E$42)+(K106*Character!$F$42)+(L106*Character!$G$42)+(N106*Character!$H$42))</f>
        <v>20</v>
      </c>
      <c r="Q106" s="138" t="s">
        <v>911</v>
      </c>
      <c r="R106" s="138" t="s">
        <v>911</v>
      </c>
      <c r="S106" s="138" t="s">
        <v>911</v>
      </c>
      <c r="T106" s="138" t="s">
        <v>1227</v>
      </c>
    </row>
    <row r="107" spans="1:20" x14ac:dyDescent="0.25">
      <c r="A107" s="12" t="s">
        <v>643</v>
      </c>
      <c r="B107" s="12" t="s">
        <v>643</v>
      </c>
      <c r="C107" s="12" t="s">
        <v>664</v>
      </c>
      <c r="D107" s="213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42">
        <f>IF($C107="","",SUM(H107*Character!$D$42)+(J107*Character!$E$42)+(K107*Character!$F$42)+(L107*Character!$G$42)+(N107*Character!$H$42))</f>
        <v>21</v>
      </c>
      <c r="Q107" s="138" t="s">
        <v>911</v>
      </c>
      <c r="R107" s="138" t="s">
        <v>911</v>
      </c>
      <c r="S107" s="138" t="s">
        <v>911</v>
      </c>
      <c r="T107" s="138" t="s">
        <v>1227</v>
      </c>
    </row>
    <row r="108" spans="1:20" x14ac:dyDescent="0.25">
      <c r="A108" s="12" t="s">
        <v>643</v>
      </c>
      <c r="B108" s="12" t="s">
        <v>643</v>
      </c>
      <c r="C108" s="12" t="s">
        <v>645</v>
      </c>
      <c r="D108" s="213">
        <v>5</v>
      </c>
      <c r="E108" s="12" t="s">
        <v>39</v>
      </c>
      <c r="F108" s="12" t="s">
        <v>335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42">
        <f>IF($C108="","",SUM(H108*Character!$D$42)+(J108*Character!$E$42)+(K108*Character!$F$42)+(L108*Character!$G$42)+(N108*Character!$H$42))</f>
        <v>49.809594826470587</v>
      </c>
      <c r="Q108" s="138" t="s">
        <v>911</v>
      </c>
      <c r="R108" s="138" t="s">
        <v>911</v>
      </c>
      <c r="S108" s="138" t="s">
        <v>911</v>
      </c>
      <c r="T108" s="138" t="s">
        <v>911</v>
      </c>
    </row>
    <row r="109" spans="1:20" x14ac:dyDescent="0.25">
      <c r="A109" s="12" t="s">
        <v>643</v>
      </c>
      <c r="B109" s="12" t="s">
        <v>643</v>
      </c>
      <c r="C109" s="12" t="s">
        <v>644</v>
      </c>
      <c r="D109" s="213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42">
        <f>IF($C109="","",SUM(H109*Character!$D$42)+(J109*Character!$E$42)+(K109*Character!$F$42)+(L109*Character!$G$42)+(N109*Character!$H$42))</f>
        <v>55.624869826470587</v>
      </c>
      <c r="Q109" s="138" t="s">
        <v>911</v>
      </c>
      <c r="R109" s="138" t="s">
        <v>911</v>
      </c>
      <c r="S109" s="138" t="s">
        <v>911</v>
      </c>
      <c r="T109" s="138" t="s">
        <v>911</v>
      </c>
    </row>
    <row r="110" spans="1:20" x14ac:dyDescent="0.25">
      <c r="A110" s="12" t="s">
        <v>643</v>
      </c>
      <c r="B110" s="12" t="s">
        <v>643</v>
      </c>
      <c r="C110" s="12" t="s">
        <v>647</v>
      </c>
      <c r="D110" s="213">
        <v>6</v>
      </c>
      <c r="E110" s="12" t="s">
        <v>198</v>
      </c>
      <c r="F110" s="12" t="s">
        <v>648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42">
        <f>IF($C110="","",SUM(H110*Character!$D$42)+(J110*Character!$E$42)+(K110*Character!$F$42)+(L110*Character!$G$42)+(N110*Character!$H$42))</f>
        <v>37.147069826470592</v>
      </c>
      <c r="Q110" s="138" t="s">
        <v>911</v>
      </c>
      <c r="R110" s="138" t="s">
        <v>911</v>
      </c>
      <c r="S110" s="138" t="s">
        <v>911</v>
      </c>
      <c r="T110" s="138" t="s">
        <v>911</v>
      </c>
    </row>
    <row r="111" spans="1:20" x14ac:dyDescent="0.25">
      <c r="A111" s="12" t="s">
        <v>643</v>
      </c>
      <c r="B111" s="12" t="s">
        <v>643</v>
      </c>
      <c r="C111" s="12" t="s">
        <v>675</v>
      </c>
      <c r="D111" s="213">
        <v>1</v>
      </c>
      <c r="E111" s="12" t="s">
        <v>115</v>
      </c>
      <c r="F111" s="12" t="s">
        <v>676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42">
        <f>IF($C111="","",SUM(H111*Character!$D$42)+(J111*Character!$E$42)+(K111*Character!$F$42)+(L111*Character!$G$42)+(N111*Character!$H$42))</f>
        <v>20</v>
      </c>
      <c r="Q111" s="138" t="s">
        <v>911</v>
      </c>
      <c r="R111" s="138" t="s">
        <v>911</v>
      </c>
      <c r="S111" s="138" t="s">
        <v>911</v>
      </c>
      <c r="T111" s="138" t="s">
        <v>911</v>
      </c>
    </row>
    <row r="112" spans="1:20" x14ac:dyDescent="0.25">
      <c r="A112" s="12" t="s">
        <v>643</v>
      </c>
      <c r="B112" s="12" t="s">
        <v>643</v>
      </c>
      <c r="C112" s="12" t="s">
        <v>650</v>
      </c>
      <c r="D112" s="213">
        <v>5</v>
      </c>
      <c r="E112" s="12" t="s">
        <v>48</v>
      </c>
      <c r="F112" s="12" t="s">
        <v>464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42">
        <f>IF($C112="","",SUM(H112*Character!$D$42)+(J112*Character!$E$42)+(K112*Character!$F$42)+(L112*Character!$G$42)+(N112*Character!$H$42))</f>
        <v>33.561299999999996</v>
      </c>
      <c r="Q112" s="138" t="s">
        <v>911</v>
      </c>
      <c r="R112" s="138" t="s">
        <v>911</v>
      </c>
      <c r="S112" s="138" t="s">
        <v>911</v>
      </c>
      <c r="T112" s="138" t="s">
        <v>911</v>
      </c>
    </row>
    <row r="113" spans="1:20" x14ac:dyDescent="0.25">
      <c r="A113" s="12" t="s">
        <v>643</v>
      </c>
      <c r="B113" s="12" t="s">
        <v>643</v>
      </c>
      <c r="C113" s="12" t="s">
        <v>651</v>
      </c>
      <c r="D113" s="213">
        <v>3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42">
        <f>IF($C113="","",SUM(H113*Character!$D$42)+(J113*Character!$E$42)+(K113*Character!$F$42)+(L113*Character!$G$42)+(N113*Character!$H$42))</f>
        <v>33</v>
      </c>
      <c r="Q113" s="138" t="s">
        <v>911</v>
      </c>
      <c r="R113" s="138" t="s">
        <v>911</v>
      </c>
      <c r="S113" s="138" t="s">
        <v>911</v>
      </c>
      <c r="T113" s="138" t="s">
        <v>911</v>
      </c>
    </row>
    <row r="114" spans="1:20" x14ac:dyDescent="0.25">
      <c r="A114" s="12" t="s">
        <v>643</v>
      </c>
      <c r="B114" s="12" t="s">
        <v>643</v>
      </c>
      <c r="C114" s="12" t="s">
        <v>649</v>
      </c>
      <c r="D114" s="213">
        <v>3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42">
        <f>IF($C114="","",SUM(H114*Character!$D$42)+(J114*Character!$E$42)+(K114*Character!$F$42)+(L114*Character!$G$42)+(N114*Character!$H$42))</f>
        <v>34</v>
      </c>
      <c r="Q114" s="138" t="s">
        <v>911</v>
      </c>
      <c r="R114" s="138" t="s">
        <v>911</v>
      </c>
      <c r="S114" s="138" t="s">
        <v>911</v>
      </c>
      <c r="T114" s="138" t="s">
        <v>911</v>
      </c>
    </row>
    <row r="115" spans="1:20" x14ac:dyDescent="0.25">
      <c r="A115" s="12" t="s">
        <v>643</v>
      </c>
      <c r="B115" s="12" t="s">
        <v>643</v>
      </c>
      <c r="C115" s="12" t="s">
        <v>677</v>
      </c>
      <c r="D115" s="213">
        <v>6</v>
      </c>
      <c r="E115" s="12" t="s">
        <v>86</v>
      </c>
      <c r="F115" s="12" t="s">
        <v>497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42">
        <f>IF($C115="","",SUM(H115*Character!$D$42)+(J115*Character!$E$42)+(K115*Character!$F$42)+(L115*Character!$G$42)+(N115*Character!$H$42))</f>
        <v>19.293074999999998</v>
      </c>
      <c r="Q115" s="138" t="s">
        <v>911</v>
      </c>
      <c r="R115" s="138" t="s">
        <v>911</v>
      </c>
      <c r="S115" s="138" t="s">
        <v>911</v>
      </c>
      <c r="T115" s="138" t="s">
        <v>911</v>
      </c>
    </row>
    <row r="116" spans="1:20" x14ac:dyDescent="0.25">
      <c r="A116" s="12" t="s">
        <v>643</v>
      </c>
      <c r="B116" s="12" t="s">
        <v>643</v>
      </c>
      <c r="C116" s="12" t="s">
        <v>658</v>
      </c>
      <c r="D116" s="213">
        <v>4</v>
      </c>
      <c r="E116" s="12"/>
      <c r="F116" s="12" t="s">
        <v>457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42">
        <f>IF($C116="","",SUM(H116*Character!$D$42)+(J116*Character!$E$42)+(K116*Character!$F$42)+(L116*Character!$G$42)+(N116*Character!$H$42))</f>
        <v>26.477799999999998</v>
      </c>
      <c r="Q116" s="138" t="s">
        <v>911</v>
      </c>
      <c r="R116" s="138" t="s">
        <v>911</v>
      </c>
      <c r="S116" s="138" t="s">
        <v>911</v>
      </c>
      <c r="T116" s="138" t="s">
        <v>911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42"/>
    </row>
    <row r="118" spans="1:20" x14ac:dyDescent="0.25">
      <c r="A118" s="12" t="s">
        <v>12</v>
      </c>
      <c r="B118" s="12"/>
      <c r="C118" s="12"/>
      <c r="E118" s="12"/>
      <c r="F118" s="12"/>
      <c r="G118" s="13"/>
      <c r="H118" s="13"/>
      <c r="I118" s="13"/>
      <c r="J118" s="13"/>
      <c r="K118" s="13"/>
      <c r="L118" s="13"/>
      <c r="M118" s="13"/>
      <c r="N118" s="13"/>
      <c r="O118" s="142" t="str">
        <f>IF($C118="","",SUM(H118*Character!$D$42)+(J118*Character!$E$42)+(K118*Character!$F$42)+(L118*Character!$G$42)+(N118*Character!$H$42))</f>
        <v/>
      </c>
    </row>
    <row r="119" spans="1:20" x14ac:dyDescent="0.25">
      <c r="A119" s="12" t="s">
        <v>12</v>
      </c>
      <c r="B119" s="12" t="s">
        <v>12</v>
      </c>
      <c r="C119" s="12" t="s">
        <v>870</v>
      </c>
      <c r="D119" s="213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42">
        <f>IF($C119="","",SUM(H119*Character!$D$42)+(J119*Character!$E$42)+(K119*Character!$F$42)+(L119*Character!$G$42)+(N119*Character!$H$42))</f>
        <v>0</v>
      </c>
      <c r="Q119" s="138" t="s">
        <v>911</v>
      </c>
      <c r="R119" s="138" t="s">
        <v>911</v>
      </c>
      <c r="S119" s="138" t="s">
        <v>911</v>
      </c>
      <c r="T119" s="138" t="s">
        <v>911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42"/>
    </row>
    <row r="121" spans="1:20" x14ac:dyDescent="0.25">
      <c r="A121" s="12" t="s">
        <v>2</v>
      </c>
      <c r="B121" s="12"/>
      <c r="C121" s="12"/>
      <c r="E121" s="12"/>
      <c r="F121" s="12"/>
      <c r="G121" s="13"/>
      <c r="H121" s="13"/>
      <c r="I121" s="13"/>
      <c r="J121" s="13"/>
      <c r="K121" s="13"/>
      <c r="L121" s="13"/>
      <c r="M121" s="13"/>
      <c r="N121" s="13"/>
      <c r="O121" s="142" t="str">
        <f>IF($C121="","",SUM(H121*Character!$D$42)+(J121*Character!$E$42)+(K121*Character!$F$42)+(L121*Character!$G$42)+(N121*Character!$H$42))</f>
        <v/>
      </c>
    </row>
    <row r="122" spans="1:20" x14ac:dyDescent="0.25">
      <c r="A122" s="12" t="s">
        <v>2</v>
      </c>
      <c r="B122" s="12" t="s">
        <v>2</v>
      </c>
      <c r="C122" s="12" t="s">
        <v>508</v>
      </c>
      <c r="D122" s="213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42">
        <f>IF($C122="","",SUM(H122*Character!$D$42)+(J122*Character!$E$42)+(K122*Character!$F$42)+(L122*Character!$G$42)+(N122*Character!$H$42))</f>
        <v>40</v>
      </c>
      <c r="Q122" s="138" t="s">
        <v>911</v>
      </c>
      <c r="R122" s="138" t="s">
        <v>911</v>
      </c>
      <c r="S122" s="138" t="s">
        <v>911</v>
      </c>
      <c r="T122" s="138" t="s">
        <v>1227</v>
      </c>
    </row>
    <row r="123" spans="1:20" x14ac:dyDescent="0.25">
      <c r="A123" s="12" t="s">
        <v>2</v>
      </c>
      <c r="B123" s="12" t="s">
        <v>2</v>
      </c>
      <c r="C123" s="12" t="s">
        <v>509</v>
      </c>
      <c r="D123" s="213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42">
        <f>IF($C123="","",SUM(H123*Character!$D$42)+(J123*Character!$E$42)+(K123*Character!$F$42)+(L123*Character!$G$42)+(N123*Character!$H$42))</f>
        <v>40</v>
      </c>
      <c r="Q123" s="138" t="s">
        <v>911</v>
      </c>
      <c r="R123" s="138" t="s">
        <v>911</v>
      </c>
      <c r="S123" s="138" t="s">
        <v>1227</v>
      </c>
      <c r="T123" s="138" t="s">
        <v>911</v>
      </c>
    </row>
    <row r="124" spans="1:20" x14ac:dyDescent="0.25">
      <c r="A124" s="12" t="s">
        <v>2</v>
      </c>
      <c r="B124" s="12" t="s">
        <v>2</v>
      </c>
      <c r="C124" s="12" t="s">
        <v>520</v>
      </c>
      <c r="D124" s="213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42">
        <f>IF($C124="","",SUM(H124*Character!$D$42)+(J124*Character!$E$42)+(K124*Character!$F$42)+(L124*Character!$G$42)+(N124*Character!$H$42))</f>
        <v>36</v>
      </c>
      <c r="Q124" s="138" t="s">
        <v>911</v>
      </c>
      <c r="R124" s="138" t="s">
        <v>911</v>
      </c>
      <c r="S124" s="138" t="s">
        <v>911</v>
      </c>
      <c r="T124" s="138" t="s">
        <v>1227</v>
      </c>
    </row>
    <row r="125" spans="1:20" x14ac:dyDescent="0.25">
      <c r="A125" s="12" t="s">
        <v>2</v>
      </c>
      <c r="B125" s="12" t="s">
        <v>2</v>
      </c>
      <c r="C125" s="12" t="s">
        <v>499</v>
      </c>
      <c r="D125" s="213">
        <v>4</v>
      </c>
      <c r="E125" s="12" t="s">
        <v>500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42">
        <f>IF($C125="","",SUM(H125*Character!$D$42)+(J125*Character!$E$42)+(K125*Character!$F$42)+(L125*Character!$G$42)+(N125*Character!$H$42))</f>
        <v>45.210639652941182</v>
      </c>
      <c r="Q125" s="138" t="s">
        <v>911</v>
      </c>
      <c r="R125" s="138" t="s">
        <v>911</v>
      </c>
      <c r="S125" s="138" t="s">
        <v>911</v>
      </c>
      <c r="T125" s="138" t="s">
        <v>911</v>
      </c>
    </row>
    <row r="126" spans="1:20" x14ac:dyDescent="0.25">
      <c r="A126" s="12" t="s">
        <v>2</v>
      </c>
      <c r="B126" s="12" t="s">
        <v>2</v>
      </c>
      <c r="C126" s="12" t="s">
        <v>517</v>
      </c>
      <c r="D126" s="213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42">
        <f>IF($C126="","",SUM(H126*Character!$D$42)+(J126*Character!$E$42)+(K126*Character!$F$42)+(L126*Character!$G$42)+(N126*Character!$H$42))</f>
        <v>37</v>
      </c>
      <c r="Q126" s="138" t="s">
        <v>911</v>
      </c>
      <c r="R126" s="138" t="s">
        <v>911</v>
      </c>
      <c r="S126" s="138" t="s">
        <v>911</v>
      </c>
      <c r="T126" s="138" t="s">
        <v>1227</v>
      </c>
    </row>
    <row r="127" spans="1:20" x14ac:dyDescent="0.25">
      <c r="A127" s="12" t="s">
        <v>2</v>
      </c>
      <c r="B127" s="12" t="s">
        <v>2</v>
      </c>
      <c r="C127" s="12" t="s">
        <v>539</v>
      </c>
      <c r="D127" s="213">
        <v>1</v>
      </c>
      <c r="E127" s="12" t="s">
        <v>204</v>
      </c>
      <c r="F127" s="12" t="s">
        <v>540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42">
        <f>IF($C127="","",SUM(H127*Character!$D$42)+(J127*Character!$E$42)+(K127*Character!$F$42)+(L127*Character!$G$42)+(N127*Character!$H$42))</f>
        <v>25.861499999999999</v>
      </c>
      <c r="Q127" s="138" t="s">
        <v>911</v>
      </c>
      <c r="R127" s="138" t="s">
        <v>911</v>
      </c>
      <c r="S127" s="138" t="s">
        <v>911</v>
      </c>
      <c r="T127" s="138" t="s">
        <v>911</v>
      </c>
    </row>
    <row r="128" spans="1:20" x14ac:dyDescent="0.25">
      <c r="A128" s="12" t="s">
        <v>2</v>
      </c>
      <c r="B128" s="12" t="s">
        <v>2</v>
      </c>
      <c r="C128" s="12" t="s">
        <v>507</v>
      </c>
      <c r="D128" s="213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42">
        <f>IF($C128="","",SUM(H128*Character!$D$42)+(J128*Character!$E$42)+(K128*Character!$F$42)+(L128*Character!$G$42)+(N128*Character!$H$42))</f>
        <v>40</v>
      </c>
      <c r="Q128" s="138" t="s">
        <v>911</v>
      </c>
      <c r="R128" s="138" t="s">
        <v>911</v>
      </c>
      <c r="S128" s="138" t="s">
        <v>911</v>
      </c>
      <c r="T128" s="138" t="s">
        <v>1227</v>
      </c>
    </row>
    <row r="129" spans="1:20" x14ac:dyDescent="0.25">
      <c r="A129" s="12" t="s">
        <v>2</v>
      </c>
      <c r="B129" s="12" t="s">
        <v>2</v>
      </c>
      <c r="C129" s="12" t="s">
        <v>554</v>
      </c>
      <c r="D129" s="213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42">
        <f>IF($C129="","",SUM(H129*Character!$D$42)+(J129*Character!$E$42)+(K129*Character!$F$42)+(L129*Character!$G$42)+(N129*Character!$H$42))</f>
        <v>17.1723</v>
      </c>
      <c r="Q129" s="138" t="s">
        <v>911</v>
      </c>
      <c r="R129" s="138" t="s">
        <v>911</v>
      </c>
      <c r="S129" s="138" t="s">
        <v>911</v>
      </c>
      <c r="T129" s="138" t="s">
        <v>911</v>
      </c>
    </row>
    <row r="130" spans="1:20" x14ac:dyDescent="0.25">
      <c r="A130" s="12" t="s">
        <v>2</v>
      </c>
      <c r="B130" s="12" t="s">
        <v>2</v>
      </c>
      <c r="C130" s="12" t="s">
        <v>545</v>
      </c>
      <c r="D130" s="213">
        <v>6</v>
      </c>
      <c r="E130" s="12" t="s">
        <v>546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42">
        <f>IF($C130="","",SUM(H130*Character!$D$42)+(J130*Character!$E$42)+(K130*Character!$F$42)+(L130*Character!$G$42)+(N130*Character!$H$42))</f>
        <v>20.9556</v>
      </c>
      <c r="Q130" s="138" t="s">
        <v>911</v>
      </c>
      <c r="R130" s="138" t="s">
        <v>911</v>
      </c>
      <c r="S130" s="138" t="s">
        <v>911</v>
      </c>
      <c r="T130" s="138" t="s">
        <v>911</v>
      </c>
    </row>
    <row r="131" spans="1:20" x14ac:dyDescent="0.25">
      <c r="A131" s="12" t="s">
        <v>2</v>
      </c>
      <c r="B131" s="12" t="s">
        <v>2</v>
      </c>
      <c r="C131" s="12" t="s">
        <v>530</v>
      </c>
      <c r="D131" s="213">
        <v>2</v>
      </c>
      <c r="E131" s="12" t="s">
        <v>198</v>
      </c>
      <c r="F131" s="12" t="s">
        <v>531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42">
        <f>IF($C131="","",SUM(H131*Character!$D$42)+(J131*Character!$E$42)+(K131*Character!$F$42)+(L131*Character!$G$42)+(N131*Character!$H$42))</f>
        <v>31.477799999999998</v>
      </c>
      <c r="Q131" s="138" t="s">
        <v>911</v>
      </c>
      <c r="R131" s="138" t="s">
        <v>911</v>
      </c>
      <c r="S131" s="138" t="s">
        <v>911</v>
      </c>
      <c r="T131" s="138" t="s">
        <v>911</v>
      </c>
    </row>
    <row r="132" spans="1:20" x14ac:dyDescent="0.25">
      <c r="A132" s="12" t="s">
        <v>2</v>
      </c>
      <c r="B132" s="12" t="s">
        <v>2</v>
      </c>
      <c r="C132" s="12" t="s">
        <v>555</v>
      </c>
      <c r="D132" s="213">
        <v>2</v>
      </c>
      <c r="E132" s="12" t="s">
        <v>247</v>
      </c>
      <c r="F132" s="12" t="s">
        <v>556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42">
        <f>IF($C132="","",SUM(H132*Character!$D$42)+(J132*Character!$E$42)+(K132*Character!$F$42)+(L132*Character!$G$42)+(N132*Character!$H$42))</f>
        <v>14.408549999999998</v>
      </c>
      <c r="Q132" s="138" t="s">
        <v>911</v>
      </c>
      <c r="R132" s="138" t="s">
        <v>911</v>
      </c>
      <c r="S132" s="138" t="s">
        <v>911</v>
      </c>
      <c r="T132" s="138" t="s">
        <v>911</v>
      </c>
    </row>
    <row r="133" spans="1:20" x14ac:dyDescent="0.25">
      <c r="A133" s="12" t="s">
        <v>2</v>
      </c>
      <c r="B133" s="12" t="s">
        <v>2</v>
      </c>
      <c r="C133" s="12" t="s">
        <v>559</v>
      </c>
      <c r="D133" s="213">
        <v>4</v>
      </c>
      <c r="E133" s="12" t="s">
        <v>98</v>
      </c>
      <c r="F133" s="12" t="s">
        <v>560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42">
        <f>IF($C133="","",SUM(H133*Character!$D$42)+(J133*Character!$E$42)+(K133*Character!$F$42)+(L133*Character!$G$42)+(N133*Character!$H$42))</f>
        <v>13.669649999999999</v>
      </c>
      <c r="Q133" s="138" t="s">
        <v>911</v>
      </c>
      <c r="R133" s="138" t="s">
        <v>911</v>
      </c>
      <c r="S133" s="138" t="s">
        <v>911</v>
      </c>
      <c r="T133" s="138" t="s">
        <v>911</v>
      </c>
    </row>
    <row r="134" spans="1:20" x14ac:dyDescent="0.25">
      <c r="A134" s="12" t="s">
        <v>2</v>
      </c>
      <c r="B134" s="12" t="s">
        <v>2</v>
      </c>
      <c r="C134" s="12" t="s">
        <v>549</v>
      </c>
      <c r="D134" s="213">
        <v>5</v>
      </c>
      <c r="E134" s="12" t="s">
        <v>86</v>
      </c>
      <c r="F134" s="12" t="s">
        <v>550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42">
        <f>IF($C134="","",SUM(H134*Character!$D$42)+(J134*Character!$E$42)+(K134*Character!$F$42)+(L134*Character!$G$42)+(N134*Character!$H$42))</f>
        <v>20.770875</v>
      </c>
      <c r="Q134" s="138" t="s">
        <v>911</v>
      </c>
      <c r="R134" s="138" t="s">
        <v>911</v>
      </c>
      <c r="S134" s="138" t="s">
        <v>911</v>
      </c>
      <c r="T134" s="138" t="s">
        <v>911</v>
      </c>
    </row>
    <row r="135" spans="1:20" x14ac:dyDescent="0.25">
      <c r="A135" s="12" t="s">
        <v>2</v>
      </c>
      <c r="B135" s="12" t="s">
        <v>2</v>
      </c>
      <c r="C135" s="12" t="s">
        <v>532</v>
      </c>
      <c r="D135" s="213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42">
        <f>IF($C135="","",SUM(H135*Character!$D$42)+(J135*Character!$E$42)+(K135*Character!$F$42)+(L135*Character!$G$42)+(N135*Character!$H$42))</f>
        <v>31</v>
      </c>
      <c r="Q135" s="138" t="s">
        <v>911</v>
      </c>
      <c r="R135" s="138" t="s">
        <v>911</v>
      </c>
      <c r="S135" s="138" t="s">
        <v>911</v>
      </c>
      <c r="T135" s="138" t="s">
        <v>1227</v>
      </c>
    </row>
    <row r="136" spans="1:20" x14ac:dyDescent="0.25">
      <c r="A136" s="12" t="s">
        <v>2</v>
      </c>
      <c r="B136" s="12" t="s">
        <v>2</v>
      </c>
      <c r="C136" s="12" t="s">
        <v>990</v>
      </c>
      <c r="D136" s="213">
        <v>5</v>
      </c>
      <c r="E136" s="12" t="s">
        <v>48</v>
      </c>
      <c r="F136" s="12" t="s">
        <v>464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42">
        <f>IF($C136="","",SUM(H136*Character!$D$42)+(J136*Character!$E$42)+(K136*Character!$F$42)+(L136*Character!$G$42)+(N136*Character!$H$42))</f>
        <v>16.440524999999997</v>
      </c>
      <c r="Q136" s="138" t="s">
        <v>911</v>
      </c>
      <c r="R136" s="138" t="s">
        <v>911</v>
      </c>
      <c r="S136" s="138" t="s">
        <v>911</v>
      </c>
      <c r="T136" s="138" t="s">
        <v>911</v>
      </c>
    </row>
    <row r="137" spans="1:20" x14ac:dyDescent="0.25">
      <c r="A137" s="12" t="s">
        <v>2</v>
      </c>
      <c r="B137" s="12" t="s">
        <v>2</v>
      </c>
      <c r="C137" s="12" t="s">
        <v>516</v>
      </c>
      <c r="D137" s="213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42">
        <f>IF($C137="","",SUM(H137*Character!$D$42)+(J137*Character!$E$42)+(K137*Character!$F$42)+(L137*Character!$G$42)+(N137*Character!$H$42))</f>
        <v>37</v>
      </c>
      <c r="Q137" s="138" t="s">
        <v>911</v>
      </c>
      <c r="R137" s="138" t="s">
        <v>911</v>
      </c>
      <c r="S137" s="138" t="s">
        <v>911</v>
      </c>
      <c r="T137" s="138" t="s">
        <v>1227</v>
      </c>
    </row>
    <row r="138" spans="1:20" x14ac:dyDescent="0.25">
      <c r="A138" s="12" t="s">
        <v>2</v>
      </c>
      <c r="B138" s="12" t="s">
        <v>2</v>
      </c>
      <c r="C138" s="12" t="s">
        <v>501</v>
      </c>
      <c r="D138" s="213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42">
        <f>IF($C138="","",SUM(H138*Character!$D$42)+(J138*Character!$E$42)+(K138*Character!$F$42)+(L138*Character!$G$42)+(N138*Character!$H$42))</f>
        <v>41</v>
      </c>
      <c r="Q138" s="138" t="s">
        <v>911</v>
      </c>
      <c r="R138" s="138" t="s">
        <v>911</v>
      </c>
      <c r="S138" s="138" t="s">
        <v>911</v>
      </c>
      <c r="T138" s="138" t="s">
        <v>1227</v>
      </c>
    </row>
    <row r="139" spans="1:20" x14ac:dyDescent="0.25">
      <c r="A139" s="12" t="s">
        <v>2</v>
      </c>
      <c r="B139" s="12" t="s">
        <v>2</v>
      </c>
      <c r="C139" s="12" t="s">
        <v>552</v>
      </c>
      <c r="D139" s="213">
        <v>5</v>
      </c>
      <c r="E139" s="12" t="s">
        <v>330</v>
      </c>
      <c r="F139" s="12" t="s">
        <v>331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42">
        <f>IF($C139="","",SUM(H139*Character!$D$42)+(J139*Character!$E$42)+(K139*Character!$F$42)+(L139*Character!$G$42)+(N139*Character!$H$42))</f>
        <v>19.140325000000001</v>
      </c>
      <c r="Q139" s="138" t="s">
        <v>911</v>
      </c>
      <c r="R139" s="138" t="s">
        <v>911</v>
      </c>
      <c r="S139" s="138" t="s">
        <v>911</v>
      </c>
      <c r="T139" s="138" t="s">
        <v>911</v>
      </c>
    </row>
    <row r="140" spans="1:20" x14ac:dyDescent="0.25">
      <c r="A140" s="12" t="s">
        <v>2</v>
      </c>
      <c r="B140" s="12" t="s">
        <v>2</v>
      </c>
      <c r="C140" s="12" t="s">
        <v>989</v>
      </c>
      <c r="D140" s="213">
        <v>2</v>
      </c>
      <c r="E140" s="12" t="s">
        <v>317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42">
        <f>IF($C140="","",SUM(H140*Character!$D$42)+(J140*Character!$E$42)+(K140*Character!$F$42)+(L140*Character!$G$42)+(N140*Character!$H$42))</f>
        <v>31.854374999999997</v>
      </c>
      <c r="Q140" s="138" t="s">
        <v>911</v>
      </c>
      <c r="R140" s="138" t="s">
        <v>911</v>
      </c>
      <c r="S140" s="138" t="s">
        <v>911</v>
      </c>
      <c r="T140" s="138" t="s">
        <v>911</v>
      </c>
    </row>
    <row r="141" spans="1:20" x14ac:dyDescent="0.25">
      <c r="A141" s="12" t="s">
        <v>2</v>
      </c>
      <c r="B141" s="12" t="s">
        <v>2</v>
      </c>
      <c r="C141" s="12" t="s">
        <v>533</v>
      </c>
      <c r="D141" s="213">
        <v>5</v>
      </c>
      <c r="E141" s="12" t="s">
        <v>39</v>
      </c>
      <c r="F141" s="12" t="s">
        <v>534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42">
        <f>IF($C141="","",SUM(H141*Character!$D$42)+(J141*Character!$E$42)+(K141*Character!$F$42)+(L141*Character!$G$42)+(N141*Character!$H$42))</f>
        <v>31.063949999999998</v>
      </c>
      <c r="Q141" s="138" t="s">
        <v>911</v>
      </c>
      <c r="R141" s="138" t="s">
        <v>911</v>
      </c>
      <c r="S141" s="138" t="s">
        <v>911</v>
      </c>
      <c r="T141" s="138" t="s">
        <v>911</v>
      </c>
    </row>
    <row r="142" spans="1:20" x14ac:dyDescent="0.25">
      <c r="A142" s="12" t="s">
        <v>2</v>
      </c>
      <c r="B142" s="12" t="s">
        <v>2</v>
      </c>
      <c r="C142" s="12" t="s">
        <v>541</v>
      </c>
      <c r="D142" s="213">
        <v>6</v>
      </c>
      <c r="E142" s="12" t="s">
        <v>34</v>
      </c>
      <c r="F142" s="12" t="s">
        <v>542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42">
        <f>IF($C142="","",SUM(H142*Character!$D$42)+(J142*Character!$E$42)+(K142*Character!$F$42)+(L142*Character!$G$42)+(N142*Character!$H$42))</f>
        <v>21.879224999999998</v>
      </c>
      <c r="Q142" s="138" t="s">
        <v>911</v>
      </c>
      <c r="R142" s="138" t="s">
        <v>911</v>
      </c>
      <c r="S142" s="138" t="s">
        <v>911</v>
      </c>
      <c r="T142" s="138" t="s">
        <v>911</v>
      </c>
    </row>
    <row r="143" spans="1:20" x14ac:dyDescent="0.25">
      <c r="A143" s="12" t="s">
        <v>2</v>
      </c>
      <c r="B143" s="12" t="s">
        <v>2</v>
      </c>
      <c r="C143" s="12" t="s">
        <v>510</v>
      </c>
      <c r="D143" s="213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42">
        <f>IF($C143="","",SUM(H143*Character!$D$42)+(J143*Character!$E$42)+(K143*Character!$F$42)+(L143*Character!$G$42)+(N143*Character!$H$42))</f>
        <v>40</v>
      </c>
      <c r="Q143" s="138" t="s">
        <v>911</v>
      </c>
      <c r="R143" s="138" t="s">
        <v>911</v>
      </c>
      <c r="S143" s="138" t="s">
        <v>911</v>
      </c>
      <c r="T143" s="138" t="s">
        <v>1227</v>
      </c>
    </row>
    <row r="144" spans="1:20" x14ac:dyDescent="0.25">
      <c r="A144" s="12" t="s">
        <v>2</v>
      </c>
      <c r="B144" s="12" t="s">
        <v>2</v>
      </c>
      <c r="C144" s="12" t="s">
        <v>511</v>
      </c>
      <c r="D144" s="213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42">
        <f>IF($C144="","",SUM(H144*Character!$D$42)+(J144*Character!$E$42)+(K144*Character!$F$42)+(L144*Character!$G$42)+(N144*Character!$H$42))</f>
        <v>40</v>
      </c>
      <c r="Q144" s="138" t="s">
        <v>911</v>
      </c>
      <c r="R144" s="138" t="s">
        <v>911</v>
      </c>
      <c r="S144" s="138" t="s">
        <v>1227</v>
      </c>
      <c r="T144" s="138" t="s">
        <v>911</v>
      </c>
    </row>
    <row r="145" spans="1:20" x14ac:dyDescent="0.25">
      <c r="A145" s="12" t="s">
        <v>2</v>
      </c>
      <c r="B145" s="12" t="s">
        <v>2</v>
      </c>
      <c r="C145" s="12" t="s">
        <v>537</v>
      </c>
      <c r="D145" s="213">
        <v>5</v>
      </c>
      <c r="E145" s="12" t="s">
        <v>198</v>
      </c>
      <c r="F145" s="12" t="s">
        <v>538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42">
        <f>IF($C145="","",SUM(H145*Character!$D$42)+(J145*Character!$E$42)+(K145*Character!$F$42)+(L145*Character!$G$42)+(N145*Character!$H$42))</f>
        <v>25.401425</v>
      </c>
      <c r="Q145" s="138" t="s">
        <v>911</v>
      </c>
      <c r="R145" s="138" t="s">
        <v>911</v>
      </c>
      <c r="S145" s="138" t="s">
        <v>911</v>
      </c>
      <c r="T145" s="138" t="s">
        <v>911</v>
      </c>
    </row>
    <row r="146" spans="1:20" x14ac:dyDescent="0.25">
      <c r="A146" s="12" t="s">
        <v>2</v>
      </c>
      <c r="B146" s="12" t="s">
        <v>2</v>
      </c>
      <c r="C146" s="12" t="s">
        <v>505</v>
      </c>
      <c r="D146" s="213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42">
        <f>IF($C146="","",SUM(H146*Character!$D$42)+(J146*Character!$E$42)+(K146*Character!$F$42)+(L146*Character!$G$42)+(N146*Character!$H$42))</f>
        <v>40</v>
      </c>
      <c r="Q146" s="138" t="s">
        <v>911</v>
      </c>
      <c r="R146" s="138" t="s">
        <v>911</v>
      </c>
      <c r="S146" s="138" t="s">
        <v>911</v>
      </c>
      <c r="T146" s="138" t="s">
        <v>1227</v>
      </c>
    </row>
    <row r="147" spans="1:20" x14ac:dyDescent="0.25">
      <c r="A147" s="12" t="s">
        <v>2</v>
      </c>
      <c r="B147" s="12" t="s">
        <v>2</v>
      </c>
      <c r="C147" s="12" t="s">
        <v>557</v>
      </c>
      <c r="D147" s="213">
        <v>2</v>
      </c>
      <c r="E147" s="12" t="s">
        <v>247</v>
      </c>
      <c r="F147" s="12" t="s">
        <v>558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42">
        <f>IF($C147="","",SUM(H147*Character!$D$42)+(J147*Character!$E$42)+(K147*Character!$F$42)+(L147*Character!$G$42)+(N147*Character!$H$42))</f>
        <v>13.854374999999999</v>
      </c>
      <c r="Q147" s="138" t="s">
        <v>911</v>
      </c>
      <c r="R147" s="138" t="s">
        <v>911</v>
      </c>
      <c r="S147" s="138" t="s">
        <v>911</v>
      </c>
      <c r="T147" s="138" t="s">
        <v>911</v>
      </c>
    </row>
    <row r="148" spans="1:20" x14ac:dyDescent="0.25">
      <c r="A148" s="12" t="s">
        <v>2</v>
      </c>
      <c r="B148" s="12" t="s">
        <v>2</v>
      </c>
      <c r="C148" s="12" t="s">
        <v>526</v>
      </c>
      <c r="D148" s="213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42">
        <f>IF($C148="","",SUM(H148*Character!$D$42)+(J148*Character!$E$42)+(K148*Character!$F$42)+(L148*Character!$G$42)+(N148*Character!$H$42))</f>
        <v>36</v>
      </c>
      <c r="Q148" s="138" t="s">
        <v>911</v>
      </c>
      <c r="R148" s="138" t="s">
        <v>911</v>
      </c>
      <c r="S148" s="138" t="s">
        <v>911</v>
      </c>
      <c r="T148" s="138" t="s">
        <v>1227</v>
      </c>
    </row>
    <row r="149" spans="1:20" x14ac:dyDescent="0.25">
      <c r="A149" s="12" t="s">
        <v>2</v>
      </c>
      <c r="B149" s="12" t="s">
        <v>2</v>
      </c>
      <c r="C149" s="12" t="s">
        <v>527</v>
      </c>
      <c r="D149" s="213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42">
        <f>IF($C149="","",SUM(H149*Character!$D$42)+(J149*Character!$E$42)+(K149*Character!$F$42)+(L149*Character!$G$42)+(N149*Character!$H$42))</f>
        <v>36</v>
      </c>
      <c r="Q149" s="138" t="s">
        <v>911</v>
      </c>
      <c r="R149" s="138" t="s">
        <v>911</v>
      </c>
      <c r="S149" s="138" t="s">
        <v>1227</v>
      </c>
      <c r="T149" s="138" t="s">
        <v>911</v>
      </c>
    </row>
    <row r="150" spans="1:20" x14ac:dyDescent="0.25">
      <c r="A150" s="12" t="s">
        <v>2</v>
      </c>
      <c r="B150" s="12" t="s">
        <v>2</v>
      </c>
      <c r="C150" s="12" t="s">
        <v>547</v>
      </c>
      <c r="D150" s="213">
        <v>6</v>
      </c>
      <c r="E150" s="12" t="s">
        <v>548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42">
        <f>IF($C150="","",SUM(H150*Character!$D$42)+(J150*Character!$E$42)+(K150*Character!$F$42)+(L150*Character!$G$42)+(N150*Character!$H$42))</f>
        <v>20.9556</v>
      </c>
      <c r="Q150" s="138" t="s">
        <v>911</v>
      </c>
      <c r="R150" s="138" t="s">
        <v>911</v>
      </c>
      <c r="S150" s="138" t="s">
        <v>911</v>
      </c>
      <c r="T150" s="138" t="s">
        <v>911</v>
      </c>
    </row>
    <row r="151" spans="1:20" x14ac:dyDescent="0.25">
      <c r="A151" s="12" t="s">
        <v>2</v>
      </c>
      <c r="B151" s="12" t="s">
        <v>2</v>
      </c>
      <c r="C151" s="12" t="s">
        <v>504</v>
      </c>
      <c r="D151" s="213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42">
        <f>IF($C151="","",SUM(H151*Character!$D$42)+(J151*Character!$E$42)+(K151*Character!$F$42)+(L151*Character!$G$42)+(N151*Character!$H$42))</f>
        <v>40</v>
      </c>
      <c r="Q151" s="138" t="s">
        <v>911</v>
      </c>
      <c r="R151" s="138" t="s">
        <v>911</v>
      </c>
      <c r="S151" s="138" t="s">
        <v>911</v>
      </c>
      <c r="T151" s="138" t="s">
        <v>1227</v>
      </c>
    </row>
    <row r="152" spans="1:20" x14ac:dyDescent="0.25">
      <c r="A152" s="12" t="s">
        <v>2</v>
      </c>
      <c r="B152" s="12" t="s">
        <v>2</v>
      </c>
      <c r="C152" s="12" t="s">
        <v>512</v>
      </c>
      <c r="D152" s="213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42">
        <f>IF($C152="","",SUM(H152*Character!$D$42)+(J152*Character!$E$42)+(K152*Character!$F$42)+(L152*Character!$G$42)+(N152*Character!$H$42))</f>
        <v>40</v>
      </c>
      <c r="Q152" s="138" t="s">
        <v>911</v>
      </c>
      <c r="R152" s="138" t="s">
        <v>911</v>
      </c>
      <c r="S152" s="138" t="s">
        <v>911</v>
      </c>
      <c r="T152" s="138" t="s">
        <v>1227</v>
      </c>
    </row>
    <row r="153" spans="1:20" x14ac:dyDescent="0.25">
      <c r="A153" s="12" t="s">
        <v>2</v>
      </c>
      <c r="B153" s="12" t="s">
        <v>2</v>
      </c>
      <c r="C153" s="12" t="s">
        <v>513</v>
      </c>
      <c r="D153" s="213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42">
        <f>IF($C153="","",SUM(H153*Character!$D$42)+(J153*Character!$E$42)+(K153*Character!$F$42)+(L153*Character!$G$42)+(N153*Character!$H$42))</f>
        <v>40</v>
      </c>
      <c r="Q153" s="138" t="s">
        <v>911</v>
      </c>
      <c r="R153" s="138" t="s">
        <v>911</v>
      </c>
      <c r="S153" s="138" t="s">
        <v>1227</v>
      </c>
      <c r="T153" s="138" t="s">
        <v>911</v>
      </c>
    </row>
    <row r="154" spans="1:20" x14ac:dyDescent="0.25">
      <c r="A154" s="12" t="s">
        <v>2</v>
      </c>
      <c r="B154" s="12" t="s">
        <v>2</v>
      </c>
      <c r="C154" s="12" t="s">
        <v>493</v>
      </c>
      <c r="D154" s="213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42">
        <f>IF($C154="","",SUM(H154*Character!$D$42)+(J154*Character!$E$42)+(K154*Character!$F$42)+(L154*Character!$G$42)+(N154*Character!$H$42))</f>
        <v>61.600399999999993</v>
      </c>
      <c r="Q154" s="138" t="s">
        <v>911</v>
      </c>
      <c r="R154" s="138" t="s">
        <v>911</v>
      </c>
      <c r="S154" s="138" t="s">
        <v>911</v>
      </c>
      <c r="T154" s="138" t="s">
        <v>911</v>
      </c>
    </row>
    <row r="155" spans="1:20" x14ac:dyDescent="0.25">
      <c r="A155" s="12" t="s">
        <v>2</v>
      </c>
      <c r="B155" s="12" t="s">
        <v>2</v>
      </c>
      <c r="C155" s="12" t="s">
        <v>521</v>
      </c>
      <c r="D155" s="213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42">
        <f>IF($C155="","",SUM(H155*Character!$D$42)+(J155*Character!$E$42)+(K155*Character!$F$42)+(L155*Character!$G$42)+(N155*Character!$H$42))</f>
        <v>36</v>
      </c>
      <c r="Q155" s="138" t="s">
        <v>911</v>
      </c>
      <c r="R155" s="138" t="s">
        <v>911</v>
      </c>
      <c r="S155" s="138" t="s">
        <v>911</v>
      </c>
      <c r="T155" s="138" t="s">
        <v>1227</v>
      </c>
    </row>
    <row r="156" spans="1:20" x14ac:dyDescent="0.25">
      <c r="A156" s="12" t="s">
        <v>2</v>
      </c>
      <c r="B156" s="12" t="s">
        <v>2</v>
      </c>
      <c r="C156" s="12" t="s">
        <v>514</v>
      </c>
      <c r="D156" s="213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42">
        <f>IF($C156="","",SUM(H156*Character!$D$42)+(J156*Character!$E$42)+(K156*Character!$F$42)+(L156*Character!$G$42)+(N156*Character!$H$42))</f>
        <v>40</v>
      </c>
      <c r="Q156" s="138" t="s">
        <v>911</v>
      </c>
      <c r="R156" s="138" t="s">
        <v>911</v>
      </c>
      <c r="S156" s="138" t="s">
        <v>911</v>
      </c>
      <c r="T156" s="138" t="s">
        <v>1227</v>
      </c>
    </row>
    <row r="157" spans="1:20" x14ac:dyDescent="0.25">
      <c r="A157" s="12" t="s">
        <v>2</v>
      </c>
      <c r="B157" s="12" t="s">
        <v>2</v>
      </c>
      <c r="C157" s="12" t="s">
        <v>515</v>
      </c>
      <c r="D157" s="213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42">
        <f>IF($C157="","",SUM(H157*Character!$D$42)+(J157*Character!$E$42)+(K157*Character!$F$42)+(L157*Character!$G$42)+(N157*Character!$H$42))</f>
        <v>40</v>
      </c>
      <c r="Q157" s="138" t="s">
        <v>911</v>
      </c>
      <c r="R157" s="138" t="s">
        <v>911</v>
      </c>
      <c r="S157" s="138" t="s">
        <v>1227</v>
      </c>
      <c r="T157" s="138" t="s">
        <v>911</v>
      </c>
    </row>
    <row r="158" spans="1:20" x14ac:dyDescent="0.25">
      <c r="A158" s="12" t="s">
        <v>2</v>
      </c>
      <c r="B158" s="12" t="s">
        <v>2</v>
      </c>
      <c r="C158" s="12" t="s">
        <v>518</v>
      </c>
      <c r="D158" s="213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42">
        <f>IF($C158="","",SUM(H158*Character!$D$42)+(J158*Character!$E$42)+(K158*Character!$F$42)+(L158*Character!$G$42)+(N158*Character!$H$42))</f>
        <v>37</v>
      </c>
      <c r="Q158" s="138" t="s">
        <v>911</v>
      </c>
      <c r="R158" s="138" t="s">
        <v>911</v>
      </c>
      <c r="S158" s="138" t="s">
        <v>911</v>
      </c>
      <c r="T158" s="138" t="s">
        <v>1227</v>
      </c>
    </row>
    <row r="159" spans="1:20" x14ac:dyDescent="0.25">
      <c r="A159" s="12" t="s">
        <v>2</v>
      </c>
      <c r="B159" s="12" t="s">
        <v>2</v>
      </c>
      <c r="C159" s="12" t="s">
        <v>519</v>
      </c>
      <c r="D159" s="213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42">
        <f>IF($C159="","",SUM(H159*Character!$D$42)+(J159*Character!$E$42)+(K159*Character!$F$42)+(L159*Character!$G$42)+(N159*Character!$H$42))</f>
        <v>37</v>
      </c>
      <c r="Q159" s="138" t="s">
        <v>911</v>
      </c>
      <c r="R159" s="138" t="s">
        <v>911</v>
      </c>
      <c r="S159" s="138" t="s">
        <v>1227</v>
      </c>
      <c r="T159" s="138" t="s">
        <v>911</v>
      </c>
    </row>
    <row r="160" spans="1:20" x14ac:dyDescent="0.25">
      <c r="A160" s="12" t="s">
        <v>2</v>
      </c>
      <c r="B160" s="12" t="s">
        <v>2</v>
      </c>
      <c r="C160" s="12" t="s">
        <v>522</v>
      </c>
      <c r="D160" s="213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42">
        <f>IF($C160="","",SUM(H160*Character!$D$42)+(J160*Character!$E$42)+(K160*Character!$F$42)+(L160*Character!$G$42)+(N160*Character!$H$42))</f>
        <v>36</v>
      </c>
      <c r="Q160" s="138" t="s">
        <v>911</v>
      </c>
      <c r="R160" s="138" t="s">
        <v>911</v>
      </c>
      <c r="S160" s="138" t="s">
        <v>911</v>
      </c>
      <c r="T160" s="138" t="s">
        <v>1227</v>
      </c>
    </row>
    <row r="161" spans="1:20" x14ac:dyDescent="0.25">
      <c r="A161" s="12" t="s">
        <v>2</v>
      </c>
      <c r="B161" s="12" t="s">
        <v>2</v>
      </c>
      <c r="C161" s="12" t="s">
        <v>523</v>
      </c>
      <c r="D161" s="213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42">
        <f>IF($C161="","",SUM(H161*Character!$D$42)+(J161*Character!$E$42)+(K161*Character!$F$42)+(L161*Character!$G$42)+(N161*Character!$H$42))</f>
        <v>36</v>
      </c>
      <c r="Q161" s="138" t="s">
        <v>911</v>
      </c>
      <c r="R161" s="138" t="s">
        <v>911</v>
      </c>
      <c r="S161" s="138" t="s">
        <v>1227</v>
      </c>
      <c r="T161" s="138" t="s">
        <v>911</v>
      </c>
    </row>
    <row r="162" spans="1:20" x14ac:dyDescent="0.25">
      <c r="A162" s="12" t="s">
        <v>2</v>
      </c>
      <c r="B162" s="12" t="s">
        <v>2</v>
      </c>
      <c r="C162" s="12" t="s">
        <v>494</v>
      </c>
      <c r="D162" s="213">
        <v>6</v>
      </c>
      <c r="E162" s="12" t="s">
        <v>34</v>
      </c>
      <c r="F162" s="12" t="s">
        <v>495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42">
        <f>IF($C162="","",SUM(H162*Character!$D$42)+(J162*Character!$E$42)+(K162*Character!$F$42)+(L162*Character!$G$42)+(N162*Character!$H$42))</f>
        <v>55.433399999999999</v>
      </c>
      <c r="Q162" s="138" t="s">
        <v>911</v>
      </c>
      <c r="R162" s="138" t="s">
        <v>911</v>
      </c>
      <c r="S162" s="138" t="s">
        <v>911</v>
      </c>
      <c r="T162" s="138" t="s">
        <v>911</v>
      </c>
    </row>
    <row r="163" spans="1:20" x14ac:dyDescent="0.25">
      <c r="A163" s="12" t="s">
        <v>2</v>
      </c>
      <c r="B163" s="12" t="s">
        <v>2</v>
      </c>
      <c r="C163" s="12" t="s">
        <v>506</v>
      </c>
      <c r="D163" s="213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42">
        <f>IF($C163="","",SUM(H163*Character!$D$42)+(J163*Character!$E$42)+(K163*Character!$F$42)+(L163*Character!$G$42)+(N163*Character!$H$42))</f>
        <v>40</v>
      </c>
      <c r="Q163" s="138" t="s">
        <v>911</v>
      </c>
      <c r="R163" s="138" t="s">
        <v>911</v>
      </c>
      <c r="S163" s="138" t="s">
        <v>911</v>
      </c>
      <c r="T163" s="138" t="s">
        <v>1227</v>
      </c>
    </row>
    <row r="164" spans="1:20" x14ac:dyDescent="0.25">
      <c r="A164" s="12" t="s">
        <v>2</v>
      </c>
      <c r="B164" s="12" t="s">
        <v>2</v>
      </c>
      <c r="C164" s="12" t="s">
        <v>543</v>
      </c>
      <c r="D164" s="213">
        <v>1</v>
      </c>
      <c r="E164" s="12" t="s">
        <v>544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42">
        <f>IF($C164="","",SUM(H164*Character!$D$42)+(J164*Character!$E$42)+(K164*Character!$F$42)+(L164*Character!$G$42)+(N164*Character!$H$42))</f>
        <v>21</v>
      </c>
      <c r="Q164" s="138" t="s">
        <v>911</v>
      </c>
      <c r="R164" s="138" t="s">
        <v>911</v>
      </c>
      <c r="S164" s="138" t="s">
        <v>911</v>
      </c>
      <c r="T164" s="138" t="s">
        <v>911</v>
      </c>
    </row>
    <row r="165" spans="1:20" x14ac:dyDescent="0.25">
      <c r="A165" s="12" t="s">
        <v>2</v>
      </c>
      <c r="B165" s="12" t="s">
        <v>2</v>
      </c>
      <c r="C165" s="12" t="s">
        <v>535</v>
      </c>
      <c r="D165" s="213">
        <v>1</v>
      </c>
      <c r="E165" s="12" t="s">
        <v>536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42">
        <f>IF($C165="","",SUM(H165*Character!$D$42)+(J165*Character!$E$42)+(K165*Character!$F$42)+(L165*Character!$G$42)+(N165*Character!$H$42))</f>
        <v>27</v>
      </c>
      <c r="Q165" s="138" t="s">
        <v>911</v>
      </c>
      <c r="R165" s="138" t="s">
        <v>911</v>
      </c>
      <c r="S165" s="138" t="s">
        <v>911</v>
      </c>
      <c r="T165" s="138" t="s">
        <v>911</v>
      </c>
    </row>
    <row r="166" spans="1:20" x14ac:dyDescent="0.25">
      <c r="A166" s="12" t="s">
        <v>2</v>
      </c>
      <c r="B166" s="12" t="s">
        <v>2</v>
      </c>
      <c r="C166" s="12" t="s">
        <v>496</v>
      </c>
      <c r="D166" s="213">
        <v>5</v>
      </c>
      <c r="E166" s="12" t="s">
        <v>86</v>
      </c>
      <c r="F166" s="12" t="s">
        <v>497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42">
        <f>IF($C166="","",SUM(H166*Character!$D$42)+(J166*Character!$E$42)+(K166*Character!$F$42)+(L166*Character!$G$42)+(N166*Character!$H$42))</f>
        <v>54.726094826470593</v>
      </c>
      <c r="Q166" s="138" t="s">
        <v>911</v>
      </c>
      <c r="R166" s="138" t="s">
        <v>911</v>
      </c>
      <c r="S166" s="138" t="s">
        <v>911</v>
      </c>
      <c r="T166" s="138" t="s">
        <v>911</v>
      </c>
    </row>
    <row r="167" spans="1:20" x14ac:dyDescent="0.25">
      <c r="A167" s="12" t="s">
        <v>2</v>
      </c>
      <c r="B167" s="12" t="s">
        <v>2</v>
      </c>
      <c r="C167" s="12" t="s">
        <v>991</v>
      </c>
      <c r="D167" s="213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42">
        <f>IF($C167="","",SUM(H167*Character!$D$42)+(J167*Character!$E$42)+(K167*Character!$F$42)+(L167*Character!$G$42)+(N167*Character!$H$42))</f>
        <v>5.7264749999999989</v>
      </c>
      <c r="Q167" s="138" t="s">
        <v>911</v>
      </c>
      <c r="R167" s="138" t="s">
        <v>911</v>
      </c>
      <c r="S167" s="138" t="s">
        <v>911</v>
      </c>
      <c r="T167" s="138" t="s">
        <v>911</v>
      </c>
    </row>
    <row r="168" spans="1:20" x14ac:dyDescent="0.25">
      <c r="A168" s="12" t="s">
        <v>2</v>
      </c>
      <c r="B168" s="12" t="s">
        <v>2</v>
      </c>
      <c r="C168" s="12" t="s">
        <v>502</v>
      </c>
      <c r="D168" s="213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42">
        <f>IF($C168="","",SUM(H168*Character!$D$42)+(J168*Character!$E$42)+(K168*Character!$F$42)+(L168*Character!$G$42)+(N168*Character!$H$42))</f>
        <v>41</v>
      </c>
      <c r="Q168" s="138" t="s">
        <v>911</v>
      </c>
      <c r="R168" s="138" t="s">
        <v>911</v>
      </c>
      <c r="S168" s="138" t="s">
        <v>911</v>
      </c>
      <c r="T168" s="138" t="s">
        <v>1227</v>
      </c>
    </row>
    <row r="169" spans="1:20" x14ac:dyDescent="0.25">
      <c r="A169" s="12" t="s">
        <v>2</v>
      </c>
      <c r="B169" s="12" t="s">
        <v>2</v>
      </c>
      <c r="C169" s="12" t="s">
        <v>503</v>
      </c>
      <c r="D169" s="213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42">
        <f>IF($C169="","",SUM(H169*Character!$D$42)+(J169*Character!$E$42)+(K169*Character!$F$42)+(L169*Character!$G$42)+(N169*Character!$H$42))</f>
        <v>41</v>
      </c>
      <c r="Q169" s="138" t="s">
        <v>911</v>
      </c>
      <c r="R169" s="138" t="s">
        <v>911</v>
      </c>
      <c r="S169" s="138" t="s">
        <v>1227</v>
      </c>
      <c r="T169" s="138" t="s">
        <v>911</v>
      </c>
    </row>
    <row r="170" spans="1:20" x14ac:dyDescent="0.25">
      <c r="A170" s="12" t="s">
        <v>2</v>
      </c>
      <c r="B170" s="12" t="s">
        <v>2</v>
      </c>
      <c r="C170" s="12" t="s">
        <v>528</v>
      </c>
      <c r="D170" s="213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42">
        <f>IF($C170="","",SUM(H170*Character!$D$42)+(J170*Character!$E$42)+(K170*Character!$F$42)+(L170*Character!$G$42)+(N170*Character!$H$42))</f>
        <v>36</v>
      </c>
      <c r="Q170" s="138" t="s">
        <v>911</v>
      </c>
      <c r="R170" s="138" t="s">
        <v>911</v>
      </c>
      <c r="S170" s="138" t="s">
        <v>911</v>
      </c>
      <c r="T170" s="138" t="s">
        <v>1227</v>
      </c>
    </row>
    <row r="171" spans="1:20" x14ac:dyDescent="0.25">
      <c r="A171" s="12" t="s">
        <v>2</v>
      </c>
      <c r="B171" s="12" t="s">
        <v>2</v>
      </c>
      <c r="C171" s="12" t="s">
        <v>529</v>
      </c>
      <c r="D171" s="213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42">
        <f>IF($C171="","",SUM(H171*Character!$D$42)+(J171*Character!$E$42)+(K171*Character!$F$42)+(L171*Character!$G$42)+(N171*Character!$H$42))</f>
        <v>36</v>
      </c>
      <c r="Q171" s="138" t="s">
        <v>911</v>
      </c>
      <c r="R171" s="138" t="s">
        <v>911</v>
      </c>
      <c r="S171" s="138" t="s">
        <v>1227</v>
      </c>
      <c r="T171" s="138" t="s">
        <v>911</v>
      </c>
    </row>
    <row r="172" spans="1:20" x14ac:dyDescent="0.25">
      <c r="A172" s="12" t="s">
        <v>2</v>
      </c>
      <c r="B172" s="12" t="s">
        <v>2</v>
      </c>
      <c r="C172" s="12" t="s">
        <v>553</v>
      </c>
      <c r="D172" s="213">
        <v>6</v>
      </c>
      <c r="E172" s="12" t="s">
        <v>254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42">
        <f>IF($C172="","",SUM(H172*Character!$D$42)+(J172*Character!$E$42)+(K172*Character!$F$42)+(L172*Character!$G$42)+(N172*Character!$H$42))</f>
        <v>18</v>
      </c>
      <c r="Q172" s="138" t="s">
        <v>911</v>
      </c>
      <c r="R172" s="138" t="s">
        <v>911</v>
      </c>
      <c r="S172" s="138" t="s">
        <v>911</v>
      </c>
      <c r="T172" s="138" t="s">
        <v>911</v>
      </c>
    </row>
    <row r="173" spans="1:20" x14ac:dyDescent="0.25">
      <c r="A173" s="12" t="s">
        <v>2</v>
      </c>
      <c r="B173" s="12" t="s">
        <v>2</v>
      </c>
      <c r="C173" s="12" t="s">
        <v>498</v>
      </c>
      <c r="D173" s="213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42">
        <f>IF($C173="","",SUM(H173*Character!$D$42)+(J173*Character!$E$42)+(K173*Character!$F$42)+(L173*Character!$G$42)+(N173*Character!$H$42))</f>
        <v>42.847250000000003</v>
      </c>
      <c r="Q173" s="138" t="s">
        <v>911</v>
      </c>
      <c r="R173" s="138" t="s">
        <v>911</v>
      </c>
      <c r="S173" s="138" t="s">
        <v>911</v>
      </c>
      <c r="T173" s="138" t="s">
        <v>911</v>
      </c>
    </row>
    <row r="174" spans="1:20" x14ac:dyDescent="0.25">
      <c r="A174" s="12" t="s">
        <v>2</v>
      </c>
      <c r="B174" s="12" t="s">
        <v>2</v>
      </c>
      <c r="C174" s="12" t="s">
        <v>524</v>
      </c>
      <c r="D174" s="213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42">
        <f>IF($C174="","",SUM(H174*Character!$D$42)+(J174*Character!$E$42)+(K174*Character!$F$42)+(L174*Character!$G$42)+(N174*Character!$H$42))</f>
        <v>36</v>
      </c>
      <c r="Q174" s="138" t="s">
        <v>911</v>
      </c>
      <c r="R174" s="138" t="s">
        <v>911</v>
      </c>
      <c r="S174" s="138" t="s">
        <v>911</v>
      </c>
      <c r="T174" s="138" t="s">
        <v>1227</v>
      </c>
    </row>
    <row r="175" spans="1:20" x14ac:dyDescent="0.25">
      <c r="A175" s="12" t="s">
        <v>2</v>
      </c>
      <c r="B175" s="12" t="s">
        <v>2</v>
      </c>
      <c r="C175" s="12" t="s">
        <v>525</v>
      </c>
      <c r="D175" s="213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42">
        <f>IF($C175="","",SUM(H175*Character!$D$42)+(J175*Character!$E$42)+(K175*Character!$F$42)+(L175*Character!$G$42)+(N175*Character!$H$42))</f>
        <v>36</v>
      </c>
      <c r="Q175" s="138" t="s">
        <v>911</v>
      </c>
      <c r="R175" s="138" t="s">
        <v>911</v>
      </c>
      <c r="S175" s="138" t="s">
        <v>1227</v>
      </c>
      <c r="T175" s="138" t="s">
        <v>911</v>
      </c>
    </row>
    <row r="176" spans="1:20" x14ac:dyDescent="0.25">
      <c r="A176" s="12" t="s">
        <v>2</v>
      </c>
      <c r="B176" s="12" t="s">
        <v>2</v>
      </c>
      <c r="C176" s="12" t="s">
        <v>551</v>
      </c>
      <c r="D176" s="213">
        <v>2</v>
      </c>
      <c r="E176" s="12" t="s">
        <v>304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42">
        <f>IF($C176="","",SUM(H176*Character!$D$42)+(J176*Character!$E$42)+(K176*Character!$F$42)+(L176*Character!$G$42)+(N176*Character!$H$42))</f>
        <v>31.854374999999997</v>
      </c>
      <c r="Q176" s="138" t="s">
        <v>911</v>
      </c>
      <c r="R176" s="138" t="s">
        <v>911</v>
      </c>
      <c r="S176" s="138" t="s">
        <v>911</v>
      </c>
      <c r="T176" s="138" t="s">
        <v>911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42"/>
    </row>
    <row r="178" spans="1:20" x14ac:dyDescent="0.25">
      <c r="A178" s="12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42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871</v>
      </c>
      <c r="C179" s="12" t="s">
        <v>879</v>
      </c>
      <c r="D179" s="213">
        <v>2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42">
        <f>IF($C179="","",SUM(H179*Character!$D$42)+(J179*Character!$E$42)+(K179*Character!$F$42)+(L179*Character!$G$42)+(N179*Character!$H$42))</f>
        <v>8</v>
      </c>
      <c r="Q179" s="138" t="s">
        <v>911</v>
      </c>
      <c r="R179" s="138" t="s">
        <v>911</v>
      </c>
      <c r="S179" s="138" t="s">
        <v>911</v>
      </c>
      <c r="T179" s="138" t="s">
        <v>911</v>
      </c>
    </row>
    <row r="180" spans="1:20" x14ac:dyDescent="0.25">
      <c r="A180" s="12" t="s">
        <v>19</v>
      </c>
      <c r="B180" s="12" t="s">
        <v>871</v>
      </c>
      <c r="C180" s="12" t="s">
        <v>880</v>
      </c>
      <c r="D180" s="213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42">
        <f>IF($C180="","",SUM(H180*Character!$D$42)+(J180*Character!$E$42)+(K180*Character!$F$42)+(L180*Character!$G$42)+(N180*Character!$H$42))</f>
        <v>1.8472499999999998</v>
      </c>
      <c r="Q180" s="138" t="s">
        <v>911</v>
      </c>
      <c r="R180" s="138" t="s">
        <v>911</v>
      </c>
      <c r="S180" s="138" t="s">
        <v>911</v>
      </c>
      <c r="T180" s="138" t="s">
        <v>911</v>
      </c>
    </row>
    <row r="181" spans="1:20" x14ac:dyDescent="0.25">
      <c r="A181" s="12" t="s">
        <v>19</v>
      </c>
      <c r="B181" s="12" t="s">
        <v>871</v>
      </c>
      <c r="C181" s="12" t="s">
        <v>881</v>
      </c>
      <c r="D181" s="213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42">
        <f>IF($C181="","",SUM(H181*Character!$D$42)+(J181*Character!$E$42)+(K181*Character!$F$42)+(L181*Character!$G$42)+(N181*Character!$H$42))</f>
        <v>1.4777999999999998</v>
      </c>
      <c r="Q181" s="138" t="s">
        <v>911</v>
      </c>
      <c r="R181" s="138" t="s">
        <v>911</v>
      </c>
      <c r="S181" s="138" t="s">
        <v>911</v>
      </c>
      <c r="T181" s="138" t="s">
        <v>911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42"/>
    </row>
    <row r="183" spans="1:20" x14ac:dyDescent="0.25">
      <c r="A183" s="12" t="s">
        <v>3</v>
      </c>
      <c r="B183" s="12"/>
      <c r="C183" s="12"/>
      <c r="E183" s="12"/>
      <c r="F183" s="12"/>
      <c r="G183" s="13"/>
      <c r="H183" s="13"/>
      <c r="I183" s="13"/>
      <c r="J183" s="13"/>
      <c r="K183" s="13"/>
      <c r="L183" s="13"/>
      <c r="M183" s="13"/>
      <c r="N183" s="13"/>
      <c r="O183" s="142" t="str">
        <f>IF($C183="","",SUM(H183*Character!$D$42)+(J183*Character!$E$42)+(K183*Character!$F$42)+(L183*Character!$G$42)+(N183*Character!$H$42))</f>
        <v/>
      </c>
    </row>
    <row r="184" spans="1:20" x14ac:dyDescent="0.25">
      <c r="A184" s="12" t="s">
        <v>3</v>
      </c>
      <c r="B184" s="12" t="s">
        <v>3</v>
      </c>
      <c r="C184" s="12" t="s">
        <v>633</v>
      </c>
      <c r="D184" s="213">
        <v>6</v>
      </c>
      <c r="E184" s="12" t="s">
        <v>130</v>
      </c>
      <c r="F184" s="12" t="s">
        <v>634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42">
        <f>IF($C184="","",SUM(H184*Character!$D$42)+(J184*Character!$E$42)+(K184*Character!$F$42)+(L184*Character!$G$42)+(N184*Character!$H$42))</f>
        <v>17.401425</v>
      </c>
      <c r="Q184" s="138" t="s">
        <v>911</v>
      </c>
      <c r="R184" s="138" t="s">
        <v>911</v>
      </c>
      <c r="S184" s="138" t="s">
        <v>911</v>
      </c>
      <c r="T184" s="138" t="s">
        <v>911</v>
      </c>
    </row>
    <row r="185" spans="1:20" x14ac:dyDescent="0.25">
      <c r="A185" s="12" t="s">
        <v>3</v>
      </c>
      <c r="B185" s="12" t="s">
        <v>3</v>
      </c>
      <c r="C185" s="12" t="s">
        <v>607</v>
      </c>
      <c r="D185" s="213">
        <v>5</v>
      </c>
      <c r="E185" s="12" t="s">
        <v>39</v>
      </c>
      <c r="F185" s="12" t="s">
        <v>608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42">
        <f>IF($C185="","",SUM(H185*Character!$D$42)+(J185*Character!$E$42)+(K185*Character!$F$42)+(L185*Character!$G$42)+(N185*Character!$H$42))</f>
        <v>39.007125000000002</v>
      </c>
      <c r="Q185" s="138" t="s">
        <v>911</v>
      </c>
      <c r="R185" s="138" t="s">
        <v>911</v>
      </c>
      <c r="S185" s="138" t="s">
        <v>911</v>
      </c>
      <c r="T185" s="138" t="s">
        <v>911</v>
      </c>
    </row>
    <row r="186" spans="1:20" x14ac:dyDescent="0.25">
      <c r="A186" s="12" t="s">
        <v>3</v>
      </c>
      <c r="B186" s="12" t="s">
        <v>3</v>
      </c>
      <c r="C186" s="12" t="s">
        <v>630</v>
      </c>
      <c r="D186" s="213">
        <v>2</v>
      </c>
      <c r="E186" s="12" t="s">
        <v>631</v>
      </c>
      <c r="F186" s="12" t="s">
        <v>632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42">
        <f>IF($C186="","",SUM(H186*Character!$D$42)+(J186*Character!$E$42)+(K186*Character!$F$42)+(L186*Character!$G$42)+(N186*Character!$H$42))</f>
        <v>18.108350000000002</v>
      </c>
      <c r="Q186" s="138" t="s">
        <v>911</v>
      </c>
      <c r="R186" s="138" t="s">
        <v>911</v>
      </c>
      <c r="S186" s="138" t="s">
        <v>911</v>
      </c>
      <c r="T186" s="138" t="s">
        <v>911</v>
      </c>
    </row>
    <row r="187" spans="1:20" x14ac:dyDescent="0.25">
      <c r="A187" s="12" t="s">
        <v>3</v>
      </c>
      <c r="B187" s="12" t="s">
        <v>3</v>
      </c>
      <c r="C187" s="12" t="s">
        <v>992</v>
      </c>
      <c r="D187" s="213">
        <v>5</v>
      </c>
      <c r="E187" s="12" t="s">
        <v>247</v>
      </c>
      <c r="F187" s="12" t="s">
        <v>637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42">
        <f>IF($C187="","",SUM(H187*Character!$D$42)+(J187*Character!$E$42)+(K187*Character!$F$42)+(L187*Character!$G$42)+(N187*Character!$H$42))</f>
        <v>14.293075</v>
      </c>
      <c r="Q187" s="138" t="s">
        <v>911</v>
      </c>
      <c r="R187" s="138" t="s">
        <v>911</v>
      </c>
      <c r="S187" s="138" t="s">
        <v>911</v>
      </c>
      <c r="T187" s="138" t="s">
        <v>911</v>
      </c>
    </row>
    <row r="188" spans="1:20" x14ac:dyDescent="0.25">
      <c r="A188" s="12" t="s">
        <v>3</v>
      </c>
      <c r="B188" s="12" t="s">
        <v>3</v>
      </c>
      <c r="C188" s="12" t="s">
        <v>626</v>
      </c>
      <c r="D188" s="213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42">
        <f>IF($C188="","",SUM(H188*Character!$D$42)+(J188*Character!$E$42)+(K188*Character!$F$42)+(L188*Character!$G$42)+(N188*Character!$H$42))</f>
        <v>22</v>
      </c>
      <c r="Q188" s="138" t="s">
        <v>911</v>
      </c>
      <c r="R188" s="138" t="s">
        <v>911</v>
      </c>
      <c r="S188" s="138" t="s">
        <v>911</v>
      </c>
      <c r="T188" s="138" t="s">
        <v>911</v>
      </c>
    </row>
    <row r="189" spans="1:20" x14ac:dyDescent="0.25">
      <c r="A189" s="12" t="s">
        <v>3</v>
      </c>
      <c r="B189" s="12" t="s">
        <v>3</v>
      </c>
      <c r="C189" s="12" t="s">
        <v>614</v>
      </c>
      <c r="D189" s="213">
        <v>5</v>
      </c>
      <c r="E189" s="12" t="s">
        <v>48</v>
      </c>
      <c r="F189" s="12" t="s">
        <v>615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42">
        <f>IF($C189="","",SUM(H189*Character!$D$42)+(J189*Character!$E$42)+(K189*Character!$F$42)+(L189*Character!$G$42)+(N189*Character!$H$42))</f>
        <v>27.216699999999999</v>
      </c>
      <c r="Q189" s="138" t="s">
        <v>911</v>
      </c>
      <c r="R189" s="138" t="s">
        <v>911</v>
      </c>
      <c r="S189" s="138" t="s">
        <v>911</v>
      </c>
      <c r="T189" s="138" t="s">
        <v>911</v>
      </c>
    </row>
    <row r="190" spans="1:20" x14ac:dyDescent="0.25">
      <c r="A190" s="12" t="s">
        <v>3</v>
      </c>
      <c r="B190" s="12" t="s">
        <v>3</v>
      </c>
      <c r="C190" s="12" t="s">
        <v>627</v>
      </c>
      <c r="D190" s="213">
        <v>1</v>
      </c>
      <c r="E190" s="12" t="s">
        <v>76</v>
      </c>
      <c r="F190" s="12" t="s">
        <v>628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42">
        <f>IF($C190="","",SUM(H190*Character!$D$42)+(J190*Character!$E$42)+(K190*Character!$F$42)+(L190*Character!$G$42)+(N190*Character!$H$42))</f>
        <v>19.847249999999999</v>
      </c>
      <c r="Q190" s="138" t="s">
        <v>911</v>
      </c>
      <c r="R190" s="138" t="s">
        <v>911</v>
      </c>
      <c r="S190" s="138" t="s">
        <v>911</v>
      </c>
      <c r="T190" s="138" t="s">
        <v>911</v>
      </c>
    </row>
    <row r="191" spans="1:20" x14ac:dyDescent="0.25">
      <c r="A191" s="12" t="s">
        <v>3</v>
      </c>
      <c r="B191" s="12" t="s">
        <v>3</v>
      </c>
      <c r="C191" s="12" t="s">
        <v>610</v>
      </c>
      <c r="D191" s="213">
        <v>2</v>
      </c>
      <c r="E191" s="12" t="s">
        <v>76</v>
      </c>
      <c r="F191" s="12" t="s">
        <v>611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42">
        <f>IF($C191="","",SUM(H191*Character!$D$42)+(J191*Character!$E$42)+(K191*Character!$F$42)+(L191*Character!$G$42)+(N191*Character!$H$42))</f>
        <v>35.293075000000002</v>
      </c>
      <c r="Q191" s="138" t="s">
        <v>911</v>
      </c>
      <c r="R191" s="138" t="s">
        <v>911</v>
      </c>
      <c r="S191" s="138" t="s">
        <v>911</v>
      </c>
      <c r="T191" s="138" t="s">
        <v>911</v>
      </c>
    </row>
    <row r="192" spans="1:20" x14ac:dyDescent="0.25">
      <c r="A192" s="12" t="s">
        <v>3</v>
      </c>
      <c r="B192" s="12" t="s">
        <v>3</v>
      </c>
      <c r="C192" s="12" t="s">
        <v>616</v>
      </c>
      <c r="D192" s="213">
        <v>5</v>
      </c>
      <c r="E192" s="12" t="s">
        <v>198</v>
      </c>
      <c r="F192" s="12" t="s">
        <v>617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42">
        <f>IF($C192="","",SUM(H192*Character!$D$42)+(J192*Character!$E$42)+(K192*Character!$F$42)+(L192*Character!$G$42)+(N192*Character!$H$42))</f>
        <v>27.541369826470593</v>
      </c>
      <c r="Q192" s="138" t="s">
        <v>911</v>
      </c>
      <c r="R192" s="138" t="s">
        <v>911</v>
      </c>
      <c r="S192" s="138" t="s">
        <v>911</v>
      </c>
      <c r="T192" s="138" t="s">
        <v>911</v>
      </c>
    </row>
    <row r="193" spans="1:20" x14ac:dyDescent="0.25">
      <c r="A193" s="12" t="s">
        <v>3</v>
      </c>
      <c r="B193" s="12" t="s">
        <v>3</v>
      </c>
      <c r="C193" s="12" t="s">
        <v>609</v>
      </c>
      <c r="D193" s="213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42">
        <f>IF($C193="","",SUM(H193*Character!$D$42)+(J193*Character!$E$42)+(K193*Character!$F$42)+(L193*Character!$G$42)+(N193*Character!$H$42))</f>
        <v>38.460074999999996</v>
      </c>
      <c r="Q193" s="138" t="s">
        <v>911</v>
      </c>
      <c r="R193" s="138" t="s">
        <v>911</v>
      </c>
      <c r="S193" s="138" t="s">
        <v>911</v>
      </c>
      <c r="T193" s="138" t="s">
        <v>911</v>
      </c>
    </row>
    <row r="194" spans="1:20" x14ac:dyDescent="0.25">
      <c r="A194" s="12" t="s">
        <v>3</v>
      </c>
      <c r="B194" s="12" t="s">
        <v>3</v>
      </c>
      <c r="C194" s="12" t="s">
        <v>624</v>
      </c>
      <c r="D194" s="213">
        <v>4</v>
      </c>
      <c r="E194" s="12" t="s">
        <v>73</v>
      </c>
      <c r="F194" s="12" t="s">
        <v>625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42">
        <f>IF($C194="","",SUM(H194*Character!$D$42)+(J194*Character!$E$42)+(K194*Character!$F$42)+(L194*Character!$G$42)+(N194*Character!$H$42))</f>
        <v>22</v>
      </c>
      <c r="Q194" s="138" t="s">
        <v>911</v>
      </c>
      <c r="R194" s="138" t="s">
        <v>911</v>
      </c>
      <c r="S194" s="138" t="s">
        <v>911</v>
      </c>
      <c r="T194" s="138" t="s">
        <v>911</v>
      </c>
    </row>
    <row r="195" spans="1:20" x14ac:dyDescent="0.25">
      <c r="A195" s="12" t="s">
        <v>3</v>
      </c>
      <c r="B195" s="12" t="s">
        <v>3</v>
      </c>
      <c r="C195" s="12" t="s">
        <v>612</v>
      </c>
      <c r="D195" s="213">
        <v>6</v>
      </c>
      <c r="E195" s="12" t="s">
        <v>34</v>
      </c>
      <c r="F195" s="12" t="s">
        <v>613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42">
        <f>IF($C195="","",SUM(H195*Character!$D$42)+(J195*Character!$E$42)+(K195*Character!$F$42)+(L195*Character!$G$42)+(N195*Character!$H$42))</f>
        <v>29.477799999999998</v>
      </c>
      <c r="Q195" s="138" t="s">
        <v>911</v>
      </c>
      <c r="R195" s="138" t="s">
        <v>911</v>
      </c>
      <c r="S195" s="138" t="s">
        <v>911</v>
      </c>
      <c r="T195" s="138" t="s">
        <v>911</v>
      </c>
    </row>
    <row r="196" spans="1:20" x14ac:dyDescent="0.25">
      <c r="A196" s="12" t="s">
        <v>3</v>
      </c>
      <c r="B196" s="12" t="s">
        <v>3</v>
      </c>
      <c r="C196" s="12" t="s">
        <v>639</v>
      </c>
      <c r="D196" s="213">
        <v>5</v>
      </c>
      <c r="E196" s="12" t="s">
        <v>39</v>
      </c>
      <c r="F196" s="12" t="s">
        <v>288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42">
        <f>IF($C196="","",SUM(H196*Character!$D$42)+(J196*Character!$E$42)+(K196*Character!$F$42)+(L196*Character!$G$42)+(N196*Character!$H$42))</f>
        <v>10.401425</v>
      </c>
      <c r="Q196" s="138" t="s">
        <v>911</v>
      </c>
      <c r="R196" s="138" t="s">
        <v>911</v>
      </c>
      <c r="S196" s="138" t="s">
        <v>911</v>
      </c>
      <c r="T196" s="138" t="s">
        <v>911</v>
      </c>
    </row>
    <row r="197" spans="1:20" x14ac:dyDescent="0.25">
      <c r="A197" s="12" t="s">
        <v>3</v>
      </c>
      <c r="B197" s="12" t="s">
        <v>3</v>
      </c>
      <c r="C197" s="12" t="s">
        <v>621</v>
      </c>
      <c r="D197" s="213">
        <v>3</v>
      </c>
      <c r="E197" s="12" t="s">
        <v>622</v>
      </c>
      <c r="F197" s="12" t="s">
        <v>623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42">
        <f>IF($C197="","",SUM(H197*Character!$D$42)+(J197*Character!$E$42)+(K197*Character!$F$42)+(L197*Character!$G$42)+(N197*Character!$H$42))</f>
        <v>22</v>
      </c>
      <c r="Q197" s="138" t="s">
        <v>911</v>
      </c>
      <c r="R197" s="138" t="s">
        <v>911</v>
      </c>
      <c r="S197" s="138" t="s">
        <v>911</v>
      </c>
      <c r="T197" s="138" t="s">
        <v>911</v>
      </c>
    </row>
    <row r="198" spans="1:20" x14ac:dyDescent="0.25">
      <c r="A198" s="12" t="s">
        <v>3</v>
      </c>
      <c r="B198" s="12" t="s">
        <v>3</v>
      </c>
      <c r="C198" s="12" t="s">
        <v>618</v>
      </c>
      <c r="D198" s="213">
        <v>4</v>
      </c>
      <c r="E198" s="12" t="s">
        <v>619</v>
      </c>
      <c r="F198" s="12" t="s">
        <v>620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42">
        <f>IF($C198="","",SUM(H198*Character!$D$42)+(J198*Character!$E$42)+(K198*Character!$F$42)+(L198*Character!$G$42)+(N198*Character!$H$42))</f>
        <v>24.014249999999997</v>
      </c>
      <c r="Q198" s="138" t="s">
        <v>911</v>
      </c>
      <c r="R198" s="138" t="s">
        <v>911</v>
      </c>
      <c r="S198" s="138" t="s">
        <v>911</v>
      </c>
      <c r="T198" s="138" t="s">
        <v>911</v>
      </c>
    </row>
    <row r="199" spans="1:20" x14ac:dyDescent="0.25">
      <c r="A199" s="12" t="s">
        <v>3</v>
      </c>
      <c r="B199" s="12" t="s">
        <v>3</v>
      </c>
      <c r="C199" s="12" t="s">
        <v>640</v>
      </c>
      <c r="D199" s="213">
        <v>6</v>
      </c>
      <c r="E199" s="12" t="s">
        <v>641</v>
      </c>
      <c r="F199" s="12" t="s">
        <v>642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42">
        <f>IF($C199="","",SUM(H199*Character!$D$42)+(J199*Character!$E$42)+(K199*Character!$F$42)+(L199*Character!$G$42)+(N199*Character!$H$42))</f>
        <v>8.1083499999999997</v>
      </c>
      <c r="Q199" s="138" t="s">
        <v>911</v>
      </c>
      <c r="R199" s="138" t="s">
        <v>911</v>
      </c>
      <c r="S199" s="138" t="s">
        <v>911</v>
      </c>
      <c r="T199" s="138" t="s">
        <v>911</v>
      </c>
    </row>
    <row r="200" spans="1:20" x14ac:dyDescent="0.25">
      <c r="A200" s="12" t="s">
        <v>3</v>
      </c>
      <c r="B200" s="12" t="s">
        <v>3</v>
      </c>
      <c r="C200" s="12" t="s">
        <v>629</v>
      </c>
      <c r="D200" s="213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42">
        <f>IF($C200="","",SUM(H200*Character!$D$42)+(J200*Character!$E$42)+(K200*Character!$F$42)+(L200*Character!$G$42)+(N200*Character!$H$42))</f>
        <v>20.019169826470591</v>
      </c>
      <c r="Q200" s="138" t="s">
        <v>911</v>
      </c>
      <c r="R200" s="138" t="s">
        <v>911</v>
      </c>
      <c r="S200" s="138" t="s">
        <v>911</v>
      </c>
      <c r="T200" s="138" t="s">
        <v>911</v>
      </c>
    </row>
    <row r="201" spans="1:20" x14ac:dyDescent="0.25">
      <c r="A201" s="12" t="s">
        <v>3</v>
      </c>
      <c r="B201" s="12" t="s">
        <v>3</v>
      </c>
      <c r="C201" s="12" t="s">
        <v>635</v>
      </c>
      <c r="D201" s="213">
        <v>1</v>
      </c>
      <c r="E201" s="12" t="s">
        <v>198</v>
      </c>
      <c r="F201" s="12" t="s">
        <v>636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42">
        <f>IF($C201="","",SUM(H201*Character!$D$42)+(J201*Character!$E$42)+(K201*Character!$F$42)+(L201*Character!$G$42)+(N201*Character!$H$42))</f>
        <v>18.72609482647059</v>
      </c>
      <c r="Q201" s="138" t="s">
        <v>911</v>
      </c>
      <c r="R201" s="138" t="s">
        <v>911</v>
      </c>
      <c r="S201" s="138" t="s">
        <v>911</v>
      </c>
      <c r="T201" s="138" t="s">
        <v>911</v>
      </c>
    </row>
    <row r="202" spans="1:20" x14ac:dyDescent="0.25">
      <c r="A202" s="12" t="s">
        <v>3</v>
      </c>
      <c r="B202" s="12" t="s">
        <v>3</v>
      </c>
      <c r="C202" s="12" t="s">
        <v>638</v>
      </c>
      <c r="D202" s="213">
        <v>2</v>
      </c>
      <c r="E202" s="12" t="s">
        <v>155</v>
      </c>
      <c r="F202" s="12" t="s">
        <v>354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42">
        <f>IF($C202="","",SUM(H202*Character!$D$42)+(J202*Character!$E$42)+(K202*Character!$F$42)+(L202*Character!$G$42)+(N202*Character!$H$42))</f>
        <v>12.376574999999999</v>
      </c>
      <c r="Q202" s="138" t="s">
        <v>911</v>
      </c>
      <c r="R202" s="138" t="s">
        <v>911</v>
      </c>
      <c r="S202" s="138" t="s">
        <v>911</v>
      </c>
      <c r="T202" s="138" t="s">
        <v>911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42"/>
    </row>
    <row r="204" spans="1:20" x14ac:dyDescent="0.25">
      <c r="A204" s="12" t="s">
        <v>14</v>
      </c>
      <c r="B204" s="12"/>
      <c r="C204" s="12"/>
      <c r="E204" s="12"/>
      <c r="F204" s="12"/>
      <c r="G204" s="13"/>
      <c r="H204" s="13"/>
      <c r="I204" s="13"/>
      <c r="J204" s="13"/>
      <c r="K204" s="13"/>
      <c r="L204" s="13"/>
      <c r="M204" s="13"/>
      <c r="N204" s="13"/>
      <c r="O204" s="142" t="str">
        <f>IF($C204="","",SUM(H204*Character!$D$42)+(J204*Character!$E$42)+(K204*Character!$F$42)+(L204*Character!$G$42)+(N204*Character!$H$42))</f>
        <v/>
      </c>
    </row>
    <row r="205" spans="1:20" x14ac:dyDescent="0.25">
      <c r="A205" s="12" t="s">
        <v>14</v>
      </c>
      <c r="B205" s="12" t="s">
        <v>14</v>
      </c>
      <c r="C205" s="12" t="s">
        <v>696</v>
      </c>
      <c r="D205" s="213">
        <v>4</v>
      </c>
      <c r="E205" s="12" t="s">
        <v>68</v>
      </c>
      <c r="F205" s="12" t="s">
        <v>695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42">
        <f>IF($C205="","",SUM(H205*Character!$D$42)+(J205*Character!$E$42)+(K205*Character!$F$42)+(L205*Character!$G$42)+(N205*Character!$H$42))</f>
        <v>32.063569826470591</v>
      </c>
      <c r="Q205" s="138" t="s">
        <v>911</v>
      </c>
      <c r="R205" s="138" t="s">
        <v>911</v>
      </c>
      <c r="S205" s="138" t="s">
        <v>911</v>
      </c>
      <c r="T205" s="138" t="s">
        <v>911</v>
      </c>
    </row>
    <row r="206" spans="1:20" x14ac:dyDescent="0.25">
      <c r="A206" s="12" t="s">
        <v>14</v>
      </c>
      <c r="B206" s="12" t="s">
        <v>14</v>
      </c>
      <c r="C206" s="12" t="s">
        <v>694</v>
      </c>
      <c r="D206" s="213">
        <v>4</v>
      </c>
      <c r="E206" s="12" t="s">
        <v>68</v>
      </c>
      <c r="F206" s="12" t="s">
        <v>695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42">
        <f>IF($C206="","",SUM(H206*Character!$D$42)+(J206*Character!$E$42)+(K206*Character!$F$42)+(L206*Character!$G$42)+(N206*Character!$H$42))</f>
        <v>34.464994826470587</v>
      </c>
      <c r="Q206" s="138" t="s">
        <v>911</v>
      </c>
      <c r="R206" s="138" t="s">
        <v>911</v>
      </c>
      <c r="S206" s="138" t="s">
        <v>911</v>
      </c>
      <c r="T206" s="138" t="s">
        <v>911</v>
      </c>
    </row>
    <row r="207" spans="1:20" x14ac:dyDescent="0.25">
      <c r="A207" s="12" t="s">
        <v>14</v>
      </c>
      <c r="B207" s="12" t="s">
        <v>14</v>
      </c>
      <c r="C207" s="12" t="s">
        <v>726</v>
      </c>
      <c r="D207" s="213">
        <v>4</v>
      </c>
      <c r="E207" s="12" t="s">
        <v>68</v>
      </c>
      <c r="F207" s="12" t="s">
        <v>727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42">
        <f>IF($C207="","",SUM(H207*Character!$D$42)+(J207*Character!$E$42)+(K207*Character!$F$42)+(L207*Character!$G$42)+(N207*Character!$H$42))</f>
        <v>17.401425</v>
      </c>
      <c r="Q207" s="138" t="s">
        <v>911</v>
      </c>
      <c r="R207" s="138" t="s">
        <v>911</v>
      </c>
      <c r="S207" s="138" t="s">
        <v>911</v>
      </c>
      <c r="T207" s="138" t="s">
        <v>911</v>
      </c>
    </row>
    <row r="208" spans="1:20" x14ac:dyDescent="0.25">
      <c r="A208" s="12" t="s">
        <v>14</v>
      </c>
      <c r="B208" s="12" t="s">
        <v>14</v>
      </c>
      <c r="C208" s="12" t="s">
        <v>701</v>
      </c>
      <c r="D208" s="213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42">
        <f>IF($C208="","",SUM(H208*Character!$D$42)+(J208*Character!$E$42)+(K208*Character!$F$42)+(L208*Character!$G$42)+(N208*Character!$H$42))</f>
        <v>30</v>
      </c>
      <c r="Q208" s="138" t="s">
        <v>911</v>
      </c>
      <c r="R208" s="138" t="s">
        <v>911</v>
      </c>
      <c r="S208" s="138" t="s">
        <v>1227</v>
      </c>
      <c r="T208" s="138" t="s">
        <v>911</v>
      </c>
    </row>
    <row r="209" spans="1:20" x14ac:dyDescent="0.25">
      <c r="A209" s="12" t="s">
        <v>14</v>
      </c>
      <c r="B209" s="12" t="s">
        <v>14</v>
      </c>
      <c r="C209" s="12" t="s">
        <v>716</v>
      </c>
      <c r="D209" s="213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42">
        <f>IF($C209="","",SUM(H209*Character!$D$42)+(J209*Character!$E$42)+(K209*Character!$F$42)+(L209*Character!$G$42)+(N209*Character!$H$42))</f>
        <v>24</v>
      </c>
      <c r="Q209" s="138" t="s">
        <v>911</v>
      </c>
      <c r="R209" s="138" t="s">
        <v>911</v>
      </c>
      <c r="S209" s="138" t="s">
        <v>911</v>
      </c>
      <c r="T209" s="138" t="s">
        <v>1227</v>
      </c>
    </row>
    <row r="210" spans="1:20" x14ac:dyDescent="0.25">
      <c r="A210" s="12" t="s">
        <v>14</v>
      </c>
      <c r="B210" s="12" t="s">
        <v>14</v>
      </c>
      <c r="C210" s="12" t="s">
        <v>709</v>
      </c>
      <c r="D210" s="213">
        <v>1</v>
      </c>
      <c r="E210" s="12" t="s">
        <v>140</v>
      </c>
      <c r="F210" s="12" t="s">
        <v>710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42">
        <f>IF($C210="","",SUM(H210*Character!$D$42)+(J210*Character!$E$42)+(K210*Character!$F$42)+(L210*Character!$G$42)+(N210*Character!$H$42))</f>
        <v>29</v>
      </c>
      <c r="Q210" s="138" t="s">
        <v>911</v>
      </c>
      <c r="R210" s="138" t="s">
        <v>911</v>
      </c>
      <c r="S210" s="138" t="s">
        <v>1227</v>
      </c>
      <c r="T210" s="138" t="s">
        <v>911</v>
      </c>
    </row>
    <row r="211" spans="1:20" x14ac:dyDescent="0.25">
      <c r="A211" s="12" t="s">
        <v>14</v>
      </c>
      <c r="B211" s="12" t="s">
        <v>14</v>
      </c>
      <c r="C211" s="12" t="s">
        <v>712</v>
      </c>
      <c r="D211" s="213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42">
        <f>IF($C211="","",SUM(H211*Character!$D$42)+(J211*Character!$E$42)+(K211*Character!$F$42)+(L211*Character!$G$42)+(N211*Character!$H$42))</f>
        <v>26</v>
      </c>
      <c r="Q211" s="138" t="s">
        <v>911</v>
      </c>
      <c r="R211" s="138" t="s">
        <v>911</v>
      </c>
      <c r="S211" s="138" t="s">
        <v>911</v>
      </c>
      <c r="T211" s="138" t="s">
        <v>1227</v>
      </c>
    </row>
    <row r="212" spans="1:20" x14ac:dyDescent="0.25">
      <c r="A212" s="12" t="s">
        <v>14</v>
      </c>
      <c r="B212" s="12" t="s">
        <v>14</v>
      </c>
      <c r="C212" s="12" t="s">
        <v>721</v>
      </c>
      <c r="D212" s="213">
        <v>2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42">
        <f>IF($C212="","",SUM(H212*Character!$D$42)+(J212*Character!$E$42)+(K212*Character!$F$42)+(L212*Character!$G$42)+(N212*Character!$H$42))</f>
        <v>22.9556</v>
      </c>
      <c r="Q212" s="138" t="s">
        <v>911</v>
      </c>
      <c r="R212" s="138" t="s">
        <v>911</v>
      </c>
      <c r="S212" s="138" t="s">
        <v>911</v>
      </c>
      <c r="T212" s="138" t="s">
        <v>911</v>
      </c>
    </row>
    <row r="213" spans="1:20" x14ac:dyDescent="0.25">
      <c r="A213" s="12" t="s">
        <v>14</v>
      </c>
      <c r="B213" s="12" t="s">
        <v>14</v>
      </c>
      <c r="C213" s="12" t="s">
        <v>705</v>
      </c>
      <c r="D213" s="213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42">
        <f>IF($C213="","",SUM(H213*Character!$D$42)+(J213*Character!$E$42)+(K213*Character!$F$42)+(L213*Character!$G$42)+(N213*Character!$H$42))</f>
        <v>29</v>
      </c>
      <c r="Q213" s="138" t="s">
        <v>911</v>
      </c>
      <c r="R213" s="138" t="s">
        <v>911</v>
      </c>
      <c r="S213" s="138" t="s">
        <v>911</v>
      </c>
      <c r="T213" s="138" t="s">
        <v>1227</v>
      </c>
    </row>
    <row r="214" spans="1:20" x14ac:dyDescent="0.25">
      <c r="A214" s="12" t="s">
        <v>14</v>
      </c>
      <c r="B214" s="12" t="s">
        <v>14</v>
      </c>
      <c r="C214" s="12" t="s">
        <v>993</v>
      </c>
      <c r="D214" s="213">
        <v>1</v>
      </c>
      <c r="E214" s="12" t="s">
        <v>76</v>
      </c>
      <c r="F214" s="12" t="s">
        <v>994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42">
        <f>IF($C214="","",SUM(H214*Character!$D$42)+(J214*Character!$E$42)+(K214*Character!$F$42)+(L214*Character!$G$42)+(N214*Character!$H$42))</f>
        <v>3.6944999999999997</v>
      </c>
      <c r="Q214" s="138" t="s">
        <v>911</v>
      </c>
      <c r="R214" s="138" t="s">
        <v>911</v>
      </c>
      <c r="S214" s="138" t="s">
        <v>911</v>
      </c>
      <c r="T214" s="138" t="s">
        <v>911</v>
      </c>
    </row>
    <row r="215" spans="1:20" x14ac:dyDescent="0.25">
      <c r="A215" s="12" t="s">
        <v>14</v>
      </c>
      <c r="B215" s="12" t="s">
        <v>14</v>
      </c>
      <c r="C215" s="12" t="s">
        <v>728</v>
      </c>
      <c r="D215" s="213">
        <v>6</v>
      </c>
      <c r="E215" s="12" t="s">
        <v>546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42">
        <f>IF($C215="","",SUM(H215*Character!$D$42)+(J215*Character!$E$42)+(K215*Character!$F$42)+(L215*Character!$G$42)+(N215*Character!$H$42))</f>
        <v>16.216699999999999</v>
      </c>
      <c r="Q215" s="138" t="s">
        <v>911</v>
      </c>
      <c r="R215" s="138" t="s">
        <v>911</v>
      </c>
      <c r="S215" s="138" t="s">
        <v>911</v>
      </c>
      <c r="T215" s="138" t="s">
        <v>911</v>
      </c>
    </row>
    <row r="216" spans="1:20" x14ac:dyDescent="0.25">
      <c r="A216" s="12" t="s">
        <v>14</v>
      </c>
      <c r="B216" s="12" t="s">
        <v>14</v>
      </c>
      <c r="C216" s="12" t="s">
        <v>711</v>
      </c>
      <c r="D216" s="213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42">
        <f>IF($C216="","",SUM(H216*Character!$D$42)+(J216*Character!$E$42)+(K216*Character!$F$42)+(L216*Character!$G$42)+(N216*Character!$H$42))</f>
        <v>26</v>
      </c>
      <c r="Q216" s="138" t="s">
        <v>911</v>
      </c>
      <c r="R216" s="138" t="s">
        <v>911</v>
      </c>
      <c r="S216" s="138" t="s">
        <v>911</v>
      </c>
      <c r="T216" s="138" t="s">
        <v>1227</v>
      </c>
    </row>
    <row r="217" spans="1:20" x14ac:dyDescent="0.25">
      <c r="A217" s="12" t="s">
        <v>14</v>
      </c>
      <c r="B217" s="12" t="s">
        <v>14</v>
      </c>
      <c r="C217" s="12" t="s">
        <v>732</v>
      </c>
      <c r="D217" s="213">
        <v>2</v>
      </c>
      <c r="E217" s="12" t="s">
        <v>103</v>
      </c>
      <c r="F217" s="12" t="s">
        <v>733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42">
        <f>IF($C217="","",SUM(H217*Character!$D$42)+(J217*Character!$E$42)+(K217*Character!$F$42)+(L217*Character!$G$42)+(N217*Character!$H$42))</f>
        <v>16.031974999999999</v>
      </c>
      <c r="Q217" s="138" t="s">
        <v>911</v>
      </c>
      <c r="R217" s="138" t="s">
        <v>911</v>
      </c>
      <c r="S217" s="138" t="s">
        <v>911</v>
      </c>
      <c r="T217" s="138" t="s">
        <v>911</v>
      </c>
    </row>
    <row r="218" spans="1:20" x14ac:dyDescent="0.25">
      <c r="A218" s="12" t="s">
        <v>14</v>
      </c>
      <c r="B218" s="12" t="s">
        <v>14</v>
      </c>
      <c r="C218" s="12" t="s">
        <v>720</v>
      </c>
      <c r="D218" s="213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42">
        <f>IF($C218="","",SUM(H218*Character!$D$42)+(J218*Character!$E$42)+(K218*Character!$F$42)+(L218*Character!$G$42)+(N218*Character!$H$42))</f>
        <v>23</v>
      </c>
      <c r="Q218" s="138" t="s">
        <v>911</v>
      </c>
      <c r="R218" s="138" t="s">
        <v>911</v>
      </c>
      <c r="S218" s="138" t="s">
        <v>911</v>
      </c>
      <c r="T218" s="138" t="s">
        <v>1227</v>
      </c>
    </row>
    <row r="219" spans="1:20" x14ac:dyDescent="0.25">
      <c r="A219" s="12" t="s">
        <v>14</v>
      </c>
      <c r="B219" s="12" t="s">
        <v>14</v>
      </c>
      <c r="C219" s="12" t="s">
        <v>735</v>
      </c>
      <c r="D219" s="213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42">
        <f>IF($C219="","",SUM(H219*Character!$D$42)+(J219*Character!$E$42)+(K219*Character!$F$42)+(L219*Character!$G$42)+(N219*Character!$H$42))</f>
        <v>14.6945</v>
      </c>
      <c r="Q219" s="138" t="s">
        <v>911</v>
      </c>
      <c r="R219" s="138" t="s">
        <v>911</v>
      </c>
      <c r="S219" s="138" t="s">
        <v>911</v>
      </c>
      <c r="T219" s="138" t="s">
        <v>911</v>
      </c>
    </row>
    <row r="220" spans="1:20" x14ac:dyDescent="0.25">
      <c r="A220" s="12" t="s">
        <v>14</v>
      </c>
      <c r="B220" s="12" t="s">
        <v>14</v>
      </c>
      <c r="C220" s="12" t="s">
        <v>704</v>
      </c>
      <c r="D220" s="213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42">
        <f>IF($C220="","",SUM(H220*Character!$D$42)+(J220*Character!$E$42)+(K220*Character!$F$42)+(L220*Character!$G$42)+(N220*Character!$H$42))</f>
        <v>29</v>
      </c>
      <c r="Q220" s="138" t="s">
        <v>911</v>
      </c>
      <c r="R220" s="138" t="s">
        <v>911</v>
      </c>
      <c r="S220" s="138" t="s">
        <v>911</v>
      </c>
      <c r="T220" s="138" t="s">
        <v>1227</v>
      </c>
    </row>
    <row r="221" spans="1:20" x14ac:dyDescent="0.25">
      <c r="A221" s="12" t="s">
        <v>14</v>
      </c>
      <c r="B221" s="12" t="s">
        <v>14</v>
      </c>
      <c r="C221" s="12" t="s">
        <v>698</v>
      </c>
      <c r="D221" s="213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42">
        <f>IF($C221="","",SUM(H221*Character!$D$42)+(J221*Character!$E$42)+(K221*Character!$F$42)+(L221*Character!$G$42)+(N221*Character!$H$42))</f>
        <v>30</v>
      </c>
      <c r="Q221" s="138" t="s">
        <v>911</v>
      </c>
      <c r="R221" s="138" t="s">
        <v>911</v>
      </c>
      <c r="S221" s="138" t="s">
        <v>911</v>
      </c>
      <c r="T221" s="138" t="s">
        <v>1227</v>
      </c>
    </row>
    <row r="222" spans="1:20" x14ac:dyDescent="0.25">
      <c r="A222" s="12" t="s">
        <v>14</v>
      </c>
      <c r="B222" s="12" t="s">
        <v>14</v>
      </c>
      <c r="C222" s="12" t="s">
        <v>742</v>
      </c>
      <c r="D222" s="213">
        <v>5</v>
      </c>
      <c r="E222" s="12" t="s">
        <v>330</v>
      </c>
      <c r="F222" s="12" t="s">
        <v>396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42">
        <f>IF($C222="","",SUM(H222*Character!$D$42)+(J222*Character!$E$42)+(K222*Character!$F$42)+(L222*Character!$G$42)+(N222*Character!$H$42))</f>
        <v>8.9556000000000004</v>
      </c>
      <c r="Q222" s="138" t="s">
        <v>911</v>
      </c>
      <c r="R222" s="138" t="s">
        <v>911</v>
      </c>
      <c r="S222" s="138" t="s">
        <v>911</v>
      </c>
      <c r="T222" s="138" t="s">
        <v>911</v>
      </c>
    </row>
    <row r="223" spans="1:20" x14ac:dyDescent="0.25">
      <c r="A223" s="12" t="s">
        <v>14</v>
      </c>
      <c r="B223" s="12" t="s">
        <v>14</v>
      </c>
      <c r="C223" s="12" t="s">
        <v>724</v>
      </c>
      <c r="D223" s="213">
        <v>2</v>
      </c>
      <c r="E223" s="12" t="s">
        <v>317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42">
        <f>IF($C223="","",SUM(H223*Character!$D$42)+(J223*Character!$E$42)+(K223*Character!$F$42)+(L223*Character!$G$42)+(N223*Character!$H$42))</f>
        <v>20.031974999999999</v>
      </c>
      <c r="Q223" s="138" t="s">
        <v>911</v>
      </c>
      <c r="R223" s="138" t="s">
        <v>911</v>
      </c>
      <c r="S223" s="138" t="s">
        <v>911</v>
      </c>
      <c r="T223" s="138" t="s">
        <v>911</v>
      </c>
    </row>
    <row r="224" spans="1:20" x14ac:dyDescent="0.25">
      <c r="A224" s="12" t="s">
        <v>14</v>
      </c>
      <c r="B224" s="12" t="s">
        <v>14</v>
      </c>
      <c r="C224" s="12" t="s">
        <v>722</v>
      </c>
      <c r="D224" s="213">
        <v>5</v>
      </c>
      <c r="E224" s="12" t="s">
        <v>39</v>
      </c>
      <c r="F224" s="12" t="s">
        <v>723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42">
        <f>IF($C224="","",SUM(H224*Character!$D$42)+(J224*Character!$E$42)+(K224*Character!$F$42)+(L224*Character!$G$42)+(N224*Character!$H$42))</f>
        <v>22.401425</v>
      </c>
      <c r="Q224" s="138" t="s">
        <v>911</v>
      </c>
      <c r="R224" s="138" t="s">
        <v>911</v>
      </c>
      <c r="S224" s="138" t="s">
        <v>911</v>
      </c>
      <c r="T224" s="138" t="s">
        <v>911</v>
      </c>
    </row>
    <row r="225" spans="1:20" x14ac:dyDescent="0.25">
      <c r="A225" s="12" t="s">
        <v>14</v>
      </c>
      <c r="B225" s="12" t="s">
        <v>14</v>
      </c>
      <c r="C225" s="12" t="s">
        <v>731</v>
      </c>
      <c r="D225" s="213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42">
        <f>IF($C225="","",SUM(H225*Character!$D$42)+(J225*Character!$E$42)+(K225*Character!$F$42)+(L225*Character!$G$42)+(N225*Character!$H$42))</f>
        <v>16</v>
      </c>
      <c r="Q225" s="138" t="s">
        <v>911</v>
      </c>
      <c r="R225" s="138" t="s">
        <v>911</v>
      </c>
      <c r="S225" s="138" t="s">
        <v>911</v>
      </c>
      <c r="T225" s="138" t="s">
        <v>911</v>
      </c>
    </row>
    <row r="226" spans="1:20" x14ac:dyDescent="0.25">
      <c r="A226" s="12" t="s">
        <v>14</v>
      </c>
      <c r="B226" s="12" t="s">
        <v>14</v>
      </c>
      <c r="C226" s="12" t="s">
        <v>707</v>
      </c>
      <c r="D226" s="213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42">
        <f>IF($C226="","",SUM(H226*Character!$D$42)+(J226*Character!$E$42)+(K226*Character!$F$42)+(L226*Character!$G$42)+(N226*Character!$H$42))</f>
        <v>29</v>
      </c>
      <c r="Q226" s="138" t="s">
        <v>911</v>
      </c>
      <c r="R226" s="138" t="s">
        <v>911</v>
      </c>
      <c r="S226" s="138" t="s">
        <v>1227</v>
      </c>
      <c r="T226" s="138" t="s">
        <v>911</v>
      </c>
    </row>
    <row r="227" spans="1:20" x14ac:dyDescent="0.25">
      <c r="A227" s="12" t="s">
        <v>14</v>
      </c>
      <c r="B227" s="12" t="s">
        <v>14</v>
      </c>
      <c r="C227" s="12" t="s">
        <v>700</v>
      </c>
      <c r="D227" s="213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42">
        <f>IF($C227="","",SUM(H227*Character!$D$42)+(J227*Character!$E$42)+(K227*Character!$F$42)+(L227*Character!$G$42)+(N227*Character!$H$42))</f>
        <v>30</v>
      </c>
      <c r="Q227" s="138" t="s">
        <v>911</v>
      </c>
      <c r="R227" s="138" t="s">
        <v>911</v>
      </c>
      <c r="S227" s="138" t="s">
        <v>911</v>
      </c>
      <c r="T227" s="138" t="s">
        <v>1227</v>
      </c>
    </row>
    <row r="228" spans="1:20" x14ac:dyDescent="0.25">
      <c r="A228" s="12" t="s">
        <v>14</v>
      </c>
      <c r="B228" s="12" t="s">
        <v>14</v>
      </c>
      <c r="C228" s="12" t="s">
        <v>718</v>
      </c>
      <c r="D228" s="213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42">
        <f>IF($C228="","",SUM(H228*Character!$D$42)+(J228*Character!$E$42)+(K228*Character!$F$42)+(L228*Character!$G$42)+(N228*Character!$H$42))</f>
        <v>24</v>
      </c>
      <c r="Q228" s="138" t="s">
        <v>911</v>
      </c>
      <c r="R228" s="138" t="s">
        <v>911</v>
      </c>
      <c r="S228" s="138" t="s">
        <v>1227</v>
      </c>
      <c r="T228" s="138" t="s">
        <v>911</v>
      </c>
    </row>
    <row r="229" spans="1:20" x14ac:dyDescent="0.25">
      <c r="A229" s="12" t="s">
        <v>14</v>
      </c>
      <c r="B229" s="12" t="s">
        <v>14</v>
      </c>
      <c r="C229" s="12" t="s">
        <v>729</v>
      </c>
      <c r="D229" s="213">
        <v>6</v>
      </c>
      <c r="E229" s="12" t="s">
        <v>730</v>
      </c>
      <c r="F229" s="12"/>
      <c r="G229" s="13">
        <v>12</v>
      </c>
      <c r="H229" s="13">
        <v>12</v>
      </c>
      <c r="I229" s="13">
        <v>6</v>
      </c>
      <c r="J229" s="13">
        <v>14</v>
      </c>
      <c r="K229" s="13"/>
      <c r="L229" s="13"/>
      <c r="M229" s="13"/>
      <c r="N229" s="13"/>
      <c r="O229" s="142">
        <f>IF($C229="","",SUM(H229*Character!$D$42)+(J229*Character!$E$42)+(K229*Character!$F$42)+(L229*Character!$G$42)+(N229*Character!$H$42))</f>
        <v>16.216699999999999</v>
      </c>
      <c r="Q229" s="138" t="s">
        <v>911</v>
      </c>
      <c r="R229" s="138" t="s">
        <v>911</v>
      </c>
      <c r="S229" s="138" t="s">
        <v>911</v>
      </c>
      <c r="T229" s="138" t="s">
        <v>911</v>
      </c>
    </row>
    <row r="230" spans="1:20" x14ac:dyDescent="0.25">
      <c r="A230" s="12" t="s">
        <v>14</v>
      </c>
      <c r="B230" s="12" t="s">
        <v>14</v>
      </c>
      <c r="C230" s="12" t="s">
        <v>719</v>
      </c>
      <c r="D230" s="213">
        <v>5</v>
      </c>
      <c r="E230" s="12" t="s">
        <v>48</v>
      </c>
      <c r="F230" s="12" t="s">
        <v>464</v>
      </c>
      <c r="G230" s="13">
        <v>11</v>
      </c>
      <c r="H230" s="13">
        <v>15</v>
      </c>
      <c r="I230" s="13">
        <v>7</v>
      </c>
      <c r="J230" s="13">
        <v>21</v>
      </c>
      <c r="K230" s="13"/>
      <c r="L230" s="13"/>
      <c r="M230" s="13"/>
      <c r="N230" s="13"/>
      <c r="O230" s="142">
        <f>IF($C230="","",SUM(H230*Character!$D$42)+(J230*Character!$E$42)+(K230*Character!$F$42)+(L230*Character!$G$42)+(N230*Character!$H$42))</f>
        <v>23.770875</v>
      </c>
      <c r="Q230" s="138" t="s">
        <v>911</v>
      </c>
      <c r="R230" s="138" t="s">
        <v>911</v>
      </c>
      <c r="S230" s="138" t="s">
        <v>911</v>
      </c>
      <c r="T230" s="138" t="s">
        <v>911</v>
      </c>
    </row>
    <row r="231" spans="1:20" x14ac:dyDescent="0.25">
      <c r="A231" s="12" t="s">
        <v>14</v>
      </c>
      <c r="B231" s="12" t="s">
        <v>14</v>
      </c>
      <c r="C231" s="12" t="s">
        <v>692</v>
      </c>
      <c r="D231" s="213">
        <v>3</v>
      </c>
      <c r="E231" s="12" t="s">
        <v>42</v>
      </c>
      <c r="F231" s="12" t="s">
        <v>693</v>
      </c>
      <c r="G231" s="13">
        <v>12</v>
      </c>
      <c r="H231" s="13">
        <v>16</v>
      </c>
      <c r="I231" s="13"/>
      <c r="J231" s="13">
        <v>34</v>
      </c>
      <c r="K231" s="13"/>
      <c r="L231" s="13"/>
      <c r="M231" s="13"/>
      <c r="N231" s="13"/>
      <c r="O231" s="142">
        <f>IF($C231="","",SUM(H231*Character!$D$42)+(J231*Character!$E$42)+(K231*Character!$F$42)+(L231*Character!$G$42)+(N231*Character!$H$42))</f>
        <v>36.955599999999997</v>
      </c>
      <c r="Q231" s="138" t="s">
        <v>911</v>
      </c>
      <c r="R231" s="138" t="s">
        <v>911</v>
      </c>
      <c r="S231" s="138" t="s">
        <v>911</v>
      </c>
      <c r="T231" s="138" t="s">
        <v>911</v>
      </c>
    </row>
    <row r="232" spans="1:20" x14ac:dyDescent="0.25">
      <c r="A232" s="12" t="s">
        <v>14</v>
      </c>
      <c r="B232" s="12" t="s">
        <v>14</v>
      </c>
      <c r="C232" s="12" t="s">
        <v>699</v>
      </c>
      <c r="D232" s="213">
        <v>1</v>
      </c>
      <c r="E232" s="12" t="s">
        <v>98</v>
      </c>
      <c r="F232" s="12"/>
      <c r="G232" s="13"/>
      <c r="H232" s="13"/>
      <c r="I232" s="13"/>
      <c r="J232" s="13">
        <v>30</v>
      </c>
      <c r="K232" s="13"/>
      <c r="L232" s="13"/>
      <c r="M232" s="13"/>
      <c r="N232" s="13"/>
      <c r="O232" s="142">
        <f>IF($C232="","",SUM(H232*Character!$D$42)+(J232*Character!$E$42)+(K232*Character!$F$42)+(L232*Character!$G$42)+(N232*Character!$H$42))</f>
        <v>30</v>
      </c>
      <c r="Q232" s="138" t="s">
        <v>911</v>
      </c>
      <c r="R232" s="138" t="s">
        <v>911</v>
      </c>
      <c r="S232" s="138" t="s">
        <v>911</v>
      </c>
      <c r="T232" s="138" t="s">
        <v>1227</v>
      </c>
    </row>
    <row r="233" spans="1:20" x14ac:dyDescent="0.25">
      <c r="A233" s="12" t="s">
        <v>14</v>
      </c>
      <c r="B233" s="12" t="s">
        <v>14</v>
      </c>
      <c r="C233" s="12" t="s">
        <v>703</v>
      </c>
      <c r="D233" s="213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42">
        <f>IF($C233="","",SUM(H233*Character!$D$42)+(J233*Character!$E$42)+(K233*Character!$F$42)+(L233*Character!$G$42)+(N233*Character!$H$42))</f>
        <v>30</v>
      </c>
      <c r="Q233" s="138" t="s">
        <v>911</v>
      </c>
      <c r="R233" s="138" t="s">
        <v>911</v>
      </c>
      <c r="S233" s="138" t="s">
        <v>1227</v>
      </c>
      <c r="T233" s="138" t="s">
        <v>911</v>
      </c>
    </row>
    <row r="234" spans="1:20" x14ac:dyDescent="0.25">
      <c r="A234" s="12" t="s">
        <v>14</v>
      </c>
      <c r="B234" s="12" t="s">
        <v>14</v>
      </c>
      <c r="C234" s="12" t="s">
        <v>713</v>
      </c>
      <c r="D234" s="213">
        <v>1</v>
      </c>
      <c r="E234" s="12" t="s">
        <v>98</v>
      </c>
      <c r="F234" s="12"/>
      <c r="G234" s="13"/>
      <c r="H234" s="13"/>
      <c r="I234" s="13"/>
      <c r="J234" s="13">
        <v>26</v>
      </c>
      <c r="K234" s="13"/>
      <c r="L234" s="13"/>
      <c r="M234" s="13"/>
      <c r="N234" s="13"/>
      <c r="O234" s="142">
        <f>IF($C234="","",SUM(H234*Character!$D$42)+(J234*Character!$E$42)+(K234*Character!$F$42)+(L234*Character!$G$42)+(N234*Character!$H$42))</f>
        <v>26</v>
      </c>
      <c r="Q234" s="138" t="s">
        <v>911</v>
      </c>
      <c r="R234" s="138" t="s">
        <v>911</v>
      </c>
      <c r="S234" s="138" t="s">
        <v>911</v>
      </c>
      <c r="T234" s="138" t="s">
        <v>1227</v>
      </c>
    </row>
    <row r="235" spans="1:20" x14ac:dyDescent="0.25">
      <c r="A235" s="12" t="s">
        <v>14</v>
      </c>
      <c r="B235" s="12" t="s">
        <v>14</v>
      </c>
      <c r="C235" s="12" t="s">
        <v>706</v>
      </c>
      <c r="D235" s="213">
        <v>1</v>
      </c>
      <c r="E235" s="12" t="s">
        <v>98</v>
      </c>
      <c r="F235" s="12"/>
      <c r="G235" s="13"/>
      <c r="H235" s="13"/>
      <c r="I235" s="13"/>
      <c r="J235" s="13">
        <v>29</v>
      </c>
      <c r="K235" s="13"/>
      <c r="L235" s="13"/>
      <c r="M235" s="13"/>
      <c r="N235" s="13"/>
      <c r="O235" s="142">
        <f>IF($C235="","",SUM(H235*Character!$D$42)+(J235*Character!$E$42)+(K235*Character!$F$42)+(L235*Character!$G$42)+(N235*Character!$H$42))</f>
        <v>29</v>
      </c>
      <c r="Q235" s="138" t="s">
        <v>911</v>
      </c>
      <c r="R235" s="138" t="s">
        <v>911</v>
      </c>
      <c r="S235" s="138" t="s">
        <v>1227</v>
      </c>
      <c r="T235" s="138" t="s">
        <v>911</v>
      </c>
    </row>
    <row r="236" spans="1:20" x14ac:dyDescent="0.25">
      <c r="A236" s="12" t="s">
        <v>14</v>
      </c>
      <c r="B236" s="12" t="s">
        <v>14</v>
      </c>
      <c r="C236" s="12" t="s">
        <v>708</v>
      </c>
      <c r="D236" s="213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42">
        <f>IF($C236="","",SUM(H236*Character!$D$42)+(J236*Character!$E$42)+(K236*Character!$F$42)+(L236*Character!$G$42)+(N236*Character!$H$42))</f>
        <v>29</v>
      </c>
      <c r="Q236" s="138" t="s">
        <v>911</v>
      </c>
      <c r="R236" s="138" t="s">
        <v>911</v>
      </c>
      <c r="S236" s="138" t="s">
        <v>1227</v>
      </c>
      <c r="T236" s="138" t="s">
        <v>911</v>
      </c>
    </row>
    <row r="237" spans="1:20" x14ac:dyDescent="0.25">
      <c r="A237" s="12" t="s">
        <v>14</v>
      </c>
      <c r="B237" s="12" t="s">
        <v>14</v>
      </c>
      <c r="C237" s="12" t="s">
        <v>717</v>
      </c>
      <c r="D237" s="213">
        <v>1</v>
      </c>
      <c r="E237" s="12" t="s">
        <v>98</v>
      </c>
      <c r="F237" s="12"/>
      <c r="G237" s="13"/>
      <c r="H237" s="13"/>
      <c r="I237" s="13"/>
      <c r="J237" s="13">
        <v>24</v>
      </c>
      <c r="K237" s="13"/>
      <c r="L237" s="13"/>
      <c r="M237" s="13"/>
      <c r="N237" s="13"/>
      <c r="O237" s="142">
        <f>IF($C237="","",SUM(H237*Character!$D$42)+(J237*Character!$E$42)+(K237*Character!$F$42)+(L237*Character!$G$42)+(N237*Character!$H$42))</f>
        <v>24</v>
      </c>
      <c r="Q237" s="138" t="s">
        <v>911</v>
      </c>
      <c r="R237" s="138" t="s">
        <v>911</v>
      </c>
      <c r="S237" s="138" t="s">
        <v>1227</v>
      </c>
      <c r="T237" s="138" t="s">
        <v>911</v>
      </c>
    </row>
    <row r="238" spans="1:20" x14ac:dyDescent="0.25">
      <c r="A238" s="12" t="s">
        <v>14</v>
      </c>
      <c r="B238" s="12" t="s">
        <v>14</v>
      </c>
      <c r="C238" s="12" t="s">
        <v>697</v>
      </c>
      <c r="D238" s="213">
        <v>1</v>
      </c>
      <c r="E238" s="12" t="s">
        <v>98</v>
      </c>
      <c r="F238" s="12"/>
      <c r="G238" s="13"/>
      <c r="H238" s="13"/>
      <c r="I238" s="13"/>
      <c r="J238" s="13">
        <v>30</v>
      </c>
      <c r="K238" s="13"/>
      <c r="L238" s="13"/>
      <c r="M238" s="13"/>
      <c r="N238" s="13"/>
      <c r="O238" s="142">
        <f>IF($C238="","",SUM(H238*Character!$D$42)+(J238*Character!$E$42)+(K238*Character!$F$42)+(L238*Character!$G$42)+(N238*Character!$H$42))</f>
        <v>30</v>
      </c>
      <c r="Q238" s="138" t="s">
        <v>911</v>
      </c>
      <c r="R238" s="138" t="s">
        <v>911</v>
      </c>
      <c r="S238" s="138" t="s">
        <v>911</v>
      </c>
      <c r="T238" s="138" t="s">
        <v>1227</v>
      </c>
    </row>
    <row r="239" spans="1:20" x14ac:dyDescent="0.25">
      <c r="A239" s="12" t="s">
        <v>14</v>
      </c>
      <c r="B239" s="12" t="s">
        <v>14</v>
      </c>
      <c r="C239" s="12" t="s">
        <v>690</v>
      </c>
      <c r="D239" s="213">
        <v>6</v>
      </c>
      <c r="E239" s="12" t="s">
        <v>34</v>
      </c>
      <c r="F239" s="12" t="s">
        <v>691</v>
      </c>
      <c r="G239" s="13">
        <v>12</v>
      </c>
      <c r="H239" s="13">
        <v>12</v>
      </c>
      <c r="I239" s="13"/>
      <c r="J239" s="13">
        <v>39</v>
      </c>
      <c r="K239" s="13">
        <v>1</v>
      </c>
      <c r="L239" s="13"/>
      <c r="M239" s="13"/>
      <c r="N239" s="13"/>
      <c r="O239" s="142">
        <f>IF($C239="","",SUM(H239*Character!$D$42)+(J239*Character!$E$42)+(K239*Character!$F$42)+(L239*Character!$G$42)+(N239*Character!$H$42))</f>
        <v>52.300200000000004</v>
      </c>
      <c r="Q239" s="138" t="s">
        <v>911</v>
      </c>
      <c r="R239" s="138" t="s">
        <v>911</v>
      </c>
      <c r="S239" s="138" t="s">
        <v>911</v>
      </c>
      <c r="T239" s="138" t="s">
        <v>911</v>
      </c>
    </row>
    <row r="240" spans="1:20" x14ac:dyDescent="0.25">
      <c r="A240" s="12" t="s">
        <v>14</v>
      </c>
      <c r="B240" s="12" t="s">
        <v>14</v>
      </c>
      <c r="C240" s="12" t="s">
        <v>736</v>
      </c>
      <c r="D240" s="213">
        <v>2</v>
      </c>
      <c r="E240" s="12" t="s">
        <v>198</v>
      </c>
      <c r="F240" s="12" t="s">
        <v>737</v>
      </c>
      <c r="G240" s="13"/>
      <c r="H240" s="13">
        <v>16</v>
      </c>
      <c r="I240" s="13">
        <v>10</v>
      </c>
      <c r="J240" s="13"/>
      <c r="K240" s="13">
        <v>1</v>
      </c>
      <c r="L240" s="13"/>
      <c r="M240" s="13"/>
      <c r="N240" s="13"/>
      <c r="O240" s="142">
        <f>IF($C240="","",SUM(H240*Character!$D$42)+(J240*Character!$E$42)+(K240*Character!$F$42)+(L240*Character!$G$42)+(N240*Character!$H$42))</f>
        <v>14.039099999999998</v>
      </c>
      <c r="Q240" s="138" t="s">
        <v>911</v>
      </c>
      <c r="R240" s="138" t="s">
        <v>911</v>
      </c>
      <c r="S240" s="138" t="s">
        <v>911</v>
      </c>
      <c r="T240" s="138" t="s">
        <v>911</v>
      </c>
    </row>
    <row r="241" spans="1:20" x14ac:dyDescent="0.25">
      <c r="A241" s="12" t="s">
        <v>14</v>
      </c>
      <c r="B241" s="12" t="s">
        <v>14</v>
      </c>
      <c r="C241" s="12" t="s">
        <v>740</v>
      </c>
      <c r="D241" s="213">
        <v>1</v>
      </c>
      <c r="E241" s="12" t="s">
        <v>126</v>
      </c>
      <c r="F241" s="12" t="s">
        <v>741</v>
      </c>
      <c r="G241" s="13">
        <v>10</v>
      </c>
      <c r="H241" s="13">
        <v>10</v>
      </c>
      <c r="I241" s="13"/>
      <c r="J241" s="13">
        <v>9</v>
      </c>
      <c r="K241" s="13"/>
      <c r="L241" s="13"/>
      <c r="M241" s="13"/>
      <c r="N241" s="13"/>
      <c r="O241" s="142">
        <f>IF($C241="","",SUM(H241*Character!$D$42)+(J241*Character!$E$42)+(K241*Character!$F$42)+(L241*Character!$G$42)+(N241*Character!$H$42))</f>
        <v>10.847249999999999</v>
      </c>
      <c r="Q241" s="138" t="s">
        <v>911</v>
      </c>
      <c r="R241" s="138" t="s">
        <v>911</v>
      </c>
      <c r="S241" s="138" t="s">
        <v>911</v>
      </c>
      <c r="T241" s="138" t="s">
        <v>911</v>
      </c>
    </row>
    <row r="242" spans="1:20" x14ac:dyDescent="0.25">
      <c r="A242" s="12" t="s">
        <v>14</v>
      </c>
      <c r="B242" s="12" t="s">
        <v>14</v>
      </c>
      <c r="C242" s="12" t="s">
        <v>995</v>
      </c>
      <c r="D242" s="213">
        <v>3</v>
      </c>
      <c r="E242" s="12" t="s">
        <v>42</v>
      </c>
      <c r="F242" s="12" t="s">
        <v>60</v>
      </c>
      <c r="G242" s="13">
        <v>14</v>
      </c>
      <c r="H242" s="13">
        <v>21</v>
      </c>
      <c r="I242" s="13">
        <v>10</v>
      </c>
      <c r="J242" s="13"/>
      <c r="K242" s="13"/>
      <c r="L242" s="13"/>
      <c r="M242" s="13">
        <v>4</v>
      </c>
      <c r="N242" s="13"/>
      <c r="O242" s="142">
        <f>IF($C242="","",SUM(H242*Character!$D$42)+(J242*Character!$E$42)+(K242*Character!$F$42)+(L242*Character!$G$42)+(N242*Character!$H$42))</f>
        <v>3.8792249999999995</v>
      </c>
      <c r="Q242" s="138" t="s">
        <v>911</v>
      </c>
      <c r="R242" s="138" t="s">
        <v>911</v>
      </c>
      <c r="S242" s="138" t="s">
        <v>911</v>
      </c>
      <c r="T242" s="138" t="s">
        <v>911</v>
      </c>
    </row>
    <row r="243" spans="1:20" x14ac:dyDescent="0.25">
      <c r="A243" s="12" t="s">
        <v>14</v>
      </c>
      <c r="B243" s="12" t="s">
        <v>14</v>
      </c>
      <c r="C243" s="12" t="s">
        <v>738</v>
      </c>
      <c r="D243" s="213">
        <v>1</v>
      </c>
      <c r="E243" s="12" t="s">
        <v>86</v>
      </c>
      <c r="F243" s="12" t="s">
        <v>739</v>
      </c>
      <c r="G243" s="13">
        <v>4</v>
      </c>
      <c r="H243" s="13">
        <v>17</v>
      </c>
      <c r="I243" s="13">
        <v>11</v>
      </c>
      <c r="J243" s="13">
        <v>8</v>
      </c>
      <c r="K243" s="13"/>
      <c r="L243" s="13"/>
      <c r="M243" s="13"/>
      <c r="N243" s="13"/>
      <c r="O243" s="142">
        <f>IF($C243="","",SUM(H243*Character!$D$42)+(J243*Character!$E$42)+(K243*Character!$F$42)+(L243*Character!$G$42)+(N243*Character!$H$42))</f>
        <v>11.140324999999999</v>
      </c>
      <c r="Q243" s="138" t="s">
        <v>911</v>
      </c>
      <c r="R243" s="138" t="s">
        <v>911</v>
      </c>
      <c r="S243" s="138" t="s">
        <v>911</v>
      </c>
      <c r="T243" s="138" t="s">
        <v>911</v>
      </c>
    </row>
    <row r="244" spans="1:20" x14ac:dyDescent="0.25">
      <c r="A244" s="12" t="s">
        <v>14</v>
      </c>
      <c r="B244" s="12" t="s">
        <v>14</v>
      </c>
      <c r="C244" s="12" t="s">
        <v>702</v>
      </c>
      <c r="D244" s="213">
        <v>1</v>
      </c>
      <c r="E244" s="12" t="s">
        <v>98</v>
      </c>
      <c r="F244" s="12"/>
      <c r="G244" s="13"/>
      <c r="H244" s="13"/>
      <c r="I244" s="13"/>
      <c r="J244" s="13">
        <v>30</v>
      </c>
      <c r="K244" s="13"/>
      <c r="L244" s="13"/>
      <c r="M244" s="13"/>
      <c r="N244" s="13"/>
      <c r="O244" s="142">
        <f>IF($C244="","",SUM(H244*Character!$D$42)+(J244*Character!$E$42)+(K244*Character!$F$42)+(L244*Character!$G$42)+(N244*Character!$H$42))</f>
        <v>30</v>
      </c>
      <c r="Q244" s="138" t="s">
        <v>911</v>
      </c>
      <c r="R244" s="138" t="s">
        <v>911</v>
      </c>
      <c r="S244" s="138" t="s">
        <v>1227</v>
      </c>
      <c r="T244" s="138" t="s">
        <v>911</v>
      </c>
    </row>
    <row r="245" spans="1:20" x14ac:dyDescent="0.25">
      <c r="A245" s="12" t="s">
        <v>14</v>
      </c>
      <c r="B245" s="12" t="s">
        <v>14</v>
      </c>
      <c r="C245" s="12" t="s">
        <v>715</v>
      </c>
      <c r="D245" s="213">
        <v>1</v>
      </c>
      <c r="E245" s="12" t="s">
        <v>98</v>
      </c>
      <c r="F245" s="12"/>
      <c r="G245" s="13"/>
      <c r="H245" s="13"/>
      <c r="I245" s="13"/>
      <c r="J245" s="13">
        <v>26</v>
      </c>
      <c r="K245" s="13"/>
      <c r="L245" s="13"/>
      <c r="M245" s="13"/>
      <c r="N245" s="13"/>
      <c r="O245" s="142">
        <f>IF($C245="","",SUM(H245*Character!$D$42)+(J245*Character!$E$42)+(K245*Character!$F$42)+(L245*Character!$G$42)+(N245*Character!$H$42))</f>
        <v>26</v>
      </c>
      <c r="Q245" s="138" t="s">
        <v>911</v>
      </c>
      <c r="R245" s="138" t="s">
        <v>911</v>
      </c>
      <c r="S245" s="138" t="s">
        <v>1227</v>
      </c>
      <c r="T245" s="138" t="s">
        <v>911</v>
      </c>
    </row>
    <row r="246" spans="1:20" x14ac:dyDescent="0.25">
      <c r="A246" s="12" t="s">
        <v>14</v>
      </c>
      <c r="B246" s="12" t="s">
        <v>14</v>
      </c>
      <c r="C246" s="12" t="s">
        <v>743</v>
      </c>
      <c r="D246" s="213">
        <v>6</v>
      </c>
      <c r="E246" s="12" t="s">
        <v>254</v>
      </c>
      <c r="F246" s="12"/>
      <c r="G246" s="13">
        <v>18</v>
      </c>
      <c r="H246" s="13"/>
      <c r="I246" s="13"/>
      <c r="J246" s="13">
        <v>7</v>
      </c>
      <c r="K246" s="13"/>
      <c r="L246" s="13"/>
      <c r="M246" s="13"/>
      <c r="N246" s="13"/>
      <c r="O246" s="142">
        <f>IF($C246="","",SUM(H246*Character!$D$42)+(J246*Character!$E$42)+(K246*Character!$F$42)+(L246*Character!$G$42)+(N246*Character!$H$42))</f>
        <v>7</v>
      </c>
      <c r="Q246" s="138" t="s">
        <v>911</v>
      </c>
      <c r="R246" s="138" t="s">
        <v>911</v>
      </c>
      <c r="S246" s="138" t="s">
        <v>911</v>
      </c>
      <c r="T246" s="138" t="s">
        <v>911</v>
      </c>
    </row>
    <row r="247" spans="1:20" x14ac:dyDescent="0.25">
      <c r="A247" s="12" t="s">
        <v>14</v>
      </c>
      <c r="B247" s="12" t="s">
        <v>14</v>
      </c>
      <c r="C247" s="12" t="s">
        <v>734</v>
      </c>
      <c r="D247" s="213">
        <v>5</v>
      </c>
      <c r="E247" s="12" t="s">
        <v>198</v>
      </c>
      <c r="F247" s="12" t="s">
        <v>308</v>
      </c>
      <c r="G247" s="13">
        <v>11</v>
      </c>
      <c r="H247" s="13">
        <v>18</v>
      </c>
      <c r="I247" s="13"/>
      <c r="J247" s="13">
        <v>12</v>
      </c>
      <c r="K247" s="13"/>
      <c r="L247" s="13"/>
      <c r="M247" s="13"/>
      <c r="N247" s="13"/>
      <c r="O247" s="142">
        <f>IF($C247="","",SUM(H247*Character!$D$42)+(J247*Character!$E$42)+(K247*Character!$F$42)+(L247*Character!$G$42)+(N247*Character!$H$42))</f>
        <v>15.325049999999999</v>
      </c>
      <c r="Q247" s="138" t="s">
        <v>911</v>
      </c>
      <c r="R247" s="138" t="s">
        <v>911</v>
      </c>
      <c r="S247" s="138" t="s">
        <v>911</v>
      </c>
      <c r="T247" s="138" t="s">
        <v>911</v>
      </c>
    </row>
    <row r="248" spans="1:20" x14ac:dyDescent="0.25">
      <c r="A248" s="12" t="s">
        <v>14</v>
      </c>
      <c r="B248" s="12" t="s">
        <v>14</v>
      </c>
      <c r="C248" s="12" t="s">
        <v>714</v>
      </c>
      <c r="D248" s="213">
        <v>1</v>
      </c>
      <c r="E248" s="12" t="s">
        <v>98</v>
      </c>
      <c r="F248" s="12"/>
      <c r="G248" s="13"/>
      <c r="H248" s="13"/>
      <c r="I248" s="13"/>
      <c r="J248" s="13">
        <v>26</v>
      </c>
      <c r="K248" s="13"/>
      <c r="L248" s="13"/>
      <c r="M248" s="13"/>
      <c r="N248" s="13"/>
      <c r="O248" s="142">
        <f>IF($C248="","",SUM(H248*Character!$D$42)+(J248*Character!$E$42)+(K248*Character!$F$42)+(L248*Character!$G$42)+(N248*Character!$H$42))</f>
        <v>26</v>
      </c>
      <c r="Q248" s="138" t="s">
        <v>911</v>
      </c>
      <c r="R248" s="138" t="s">
        <v>911</v>
      </c>
      <c r="S248" s="138" t="s">
        <v>1227</v>
      </c>
      <c r="T248" s="138" t="s">
        <v>911</v>
      </c>
    </row>
    <row r="249" spans="1:20" x14ac:dyDescent="0.25">
      <c r="A249" s="12" t="s">
        <v>14</v>
      </c>
      <c r="B249" s="12" t="s">
        <v>14</v>
      </c>
      <c r="C249" s="12" t="s">
        <v>725</v>
      </c>
      <c r="D249" s="213">
        <v>2</v>
      </c>
      <c r="E249" s="12" t="s">
        <v>304</v>
      </c>
      <c r="F249" s="12"/>
      <c r="G249" s="13">
        <v>13</v>
      </c>
      <c r="H249" s="13">
        <v>11</v>
      </c>
      <c r="I249" s="13">
        <v>11</v>
      </c>
      <c r="J249" s="13">
        <v>18</v>
      </c>
      <c r="K249" s="13"/>
      <c r="L249" s="13"/>
      <c r="M249" s="13"/>
      <c r="N249" s="13"/>
      <c r="O249" s="142">
        <f>IF($C249="","",SUM(H249*Character!$D$42)+(J249*Character!$E$42)+(K249*Character!$F$42)+(L249*Character!$G$42)+(N249*Character!$H$42))</f>
        <v>20.031974999999999</v>
      </c>
      <c r="Q249" s="138" t="s">
        <v>911</v>
      </c>
      <c r="R249" s="138" t="s">
        <v>911</v>
      </c>
      <c r="S249" s="138" t="s">
        <v>911</v>
      </c>
      <c r="T249" s="138" t="s">
        <v>911</v>
      </c>
    </row>
    <row r="250" spans="1:20" x14ac:dyDescent="0.25">
      <c r="A250" s="12"/>
      <c r="B250" s="12"/>
      <c r="C250" s="12"/>
      <c r="E250" s="12"/>
      <c r="F250" s="12"/>
      <c r="G250" s="13"/>
      <c r="H250" s="13"/>
      <c r="I250" s="13"/>
      <c r="J250" s="13"/>
      <c r="K250" s="13"/>
      <c r="L250" s="13"/>
      <c r="M250" s="13"/>
      <c r="N250" s="13"/>
      <c r="O250" s="142"/>
    </row>
    <row r="251" spans="1:20" x14ac:dyDescent="0.25">
      <c r="A251" s="12" t="s">
        <v>20</v>
      </c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42" t="str">
        <f>IF($C251="","",SUM(H251*Character!$D$42)+(J251*Character!$E$42)+(K251*Character!$F$42)+(L251*Character!$G$42)+(N251*Character!$H$42))</f>
        <v/>
      </c>
    </row>
    <row r="252" spans="1:20" x14ac:dyDescent="0.25">
      <c r="A252" s="12" t="s">
        <v>20</v>
      </c>
      <c r="B252" s="12" t="s">
        <v>871</v>
      </c>
      <c r="C252" s="12" t="s">
        <v>882</v>
      </c>
      <c r="D252" s="213">
        <v>6</v>
      </c>
      <c r="E252" s="12"/>
      <c r="F252" s="12"/>
      <c r="G252" s="13"/>
      <c r="H252" s="13"/>
      <c r="I252" s="13"/>
      <c r="J252" s="13">
        <v>15</v>
      </c>
      <c r="K252" s="13">
        <v>1</v>
      </c>
      <c r="L252" s="13"/>
      <c r="M252" s="13"/>
      <c r="N252" s="13"/>
      <c r="O252" s="142">
        <f>IF($C252="","",SUM(H252*Character!$D$42)+(J252*Character!$E$42)+(K252*Character!$F$42)+(L252*Character!$G$42)+(N252*Character!$H$42))</f>
        <v>26.083500000000001</v>
      </c>
      <c r="Q252" s="138" t="s">
        <v>911</v>
      </c>
      <c r="R252" s="138" t="s">
        <v>911</v>
      </c>
      <c r="S252" s="138" t="s">
        <v>911</v>
      </c>
      <c r="T252" s="138" t="s">
        <v>911</v>
      </c>
    </row>
    <row r="253" spans="1:20" x14ac:dyDescent="0.25">
      <c r="A253" s="12" t="s">
        <v>20</v>
      </c>
      <c r="B253" s="12" t="s">
        <v>871</v>
      </c>
      <c r="C253" s="12" t="s">
        <v>883</v>
      </c>
      <c r="D253" s="213">
        <v>4</v>
      </c>
      <c r="E253" s="12"/>
      <c r="F253" s="12"/>
      <c r="G253" s="13"/>
      <c r="H253" s="13"/>
      <c r="I253" s="13"/>
      <c r="J253" s="13">
        <v>18</v>
      </c>
      <c r="K253" s="13"/>
      <c r="L253" s="13"/>
      <c r="M253" s="13"/>
      <c r="N253" s="13"/>
      <c r="O253" s="142">
        <f>IF($C253="","",SUM(H253*Character!$D$42)+(J253*Character!$E$42)+(K253*Character!$F$42)+(L253*Character!$G$42)+(N253*Character!$H$42))</f>
        <v>18</v>
      </c>
      <c r="Q253" s="138" t="s">
        <v>911</v>
      </c>
      <c r="R253" s="138" t="s">
        <v>911</v>
      </c>
      <c r="S253" s="138" t="s">
        <v>911</v>
      </c>
      <c r="T253" s="138" t="s">
        <v>911</v>
      </c>
    </row>
    <row r="254" spans="1:20" x14ac:dyDescent="0.25">
      <c r="A254" s="12" t="s">
        <v>20</v>
      </c>
      <c r="B254" s="12" t="s">
        <v>871</v>
      </c>
      <c r="C254" s="12" t="s">
        <v>884</v>
      </c>
      <c r="D254" s="213">
        <v>6</v>
      </c>
      <c r="E254" s="12"/>
      <c r="F254" s="12"/>
      <c r="G254" s="13"/>
      <c r="H254" s="13"/>
      <c r="I254" s="13"/>
      <c r="J254" s="13">
        <v>11</v>
      </c>
      <c r="K254" s="13"/>
      <c r="L254" s="13"/>
      <c r="M254" s="13"/>
      <c r="N254" s="13"/>
      <c r="O254" s="142">
        <f>IF($C254="","",SUM(H254*Character!$D$42)+(J254*Character!$E$42)+(K254*Character!$F$42)+(L254*Character!$G$42)+(N254*Character!$H$42))</f>
        <v>11</v>
      </c>
      <c r="Q254" s="138" t="s">
        <v>911</v>
      </c>
      <c r="R254" s="138" t="s">
        <v>911</v>
      </c>
      <c r="S254" s="138" t="s">
        <v>911</v>
      </c>
      <c r="T254" s="138" t="s">
        <v>911</v>
      </c>
    </row>
    <row r="255" spans="1:20" x14ac:dyDescent="0.25">
      <c r="A255" s="12"/>
      <c r="B255" s="12"/>
      <c r="C255" s="12"/>
      <c r="E255" s="12"/>
      <c r="F255" s="12"/>
      <c r="G255" s="13"/>
      <c r="H255" s="13"/>
      <c r="I255" s="13"/>
      <c r="J255" s="13"/>
      <c r="K255" s="13"/>
      <c r="L255" s="13"/>
      <c r="M255" s="13"/>
      <c r="N255" s="13"/>
      <c r="O255" s="142"/>
    </row>
    <row r="256" spans="1:20" x14ac:dyDescent="0.25">
      <c r="A256" s="12" t="s">
        <v>6</v>
      </c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42" t="str">
        <f>IF($C256="","",SUM(H256*Character!$D$42)+(J256*Character!$E$42)+(K256*Character!$F$42)+(L256*Character!$G$42)+(N256*Character!$H$42))</f>
        <v/>
      </c>
    </row>
    <row r="257" spans="1:20" x14ac:dyDescent="0.25">
      <c r="A257" s="12" t="s">
        <v>6</v>
      </c>
      <c r="B257" s="12" t="s">
        <v>6</v>
      </c>
      <c r="C257" s="12" t="s">
        <v>271</v>
      </c>
      <c r="D257" s="213">
        <v>1</v>
      </c>
      <c r="E257" s="12" t="s">
        <v>98</v>
      </c>
      <c r="F257" s="12"/>
      <c r="G257" s="13"/>
      <c r="H257" s="13"/>
      <c r="I257" s="13"/>
      <c r="J257" s="13">
        <v>41</v>
      </c>
      <c r="K257" s="13"/>
      <c r="L257" s="13"/>
      <c r="M257" s="13"/>
      <c r="N257" s="13"/>
      <c r="O257" s="142">
        <f>IF($C257="","",SUM(H257*Character!$D$42)+(J257*Character!$E$42)+(K257*Character!$F$42)+(L257*Character!$G$42)+(N257*Character!$H$42))</f>
        <v>41</v>
      </c>
      <c r="Q257" s="138" t="s">
        <v>911</v>
      </c>
      <c r="R257" s="138" t="s">
        <v>911</v>
      </c>
      <c r="S257" s="138" t="s">
        <v>1227</v>
      </c>
      <c r="T257" s="138" t="s">
        <v>911</v>
      </c>
    </row>
    <row r="258" spans="1:20" x14ac:dyDescent="0.25">
      <c r="A258" s="12" t="s">
        <v>6</v>
      </c>
      <c r="B258" s="12" t="s">
        <v>6</v>
      </c>
      <c r="C258" s="12" t="s">
        <v>314</v>
      </c>
      <c r="D258" s="213">
        <v>1</v>
      </c>
      <c r="E258" s="12" t="s">
        <v>112</v>
      </c>
      <c r="F258" s="12" t="s">
        <v>315</v>
      </c>
      <c r="G258" s="13">
        <v>20</v>
      </c>
      <c r="H258" s="13">
        <v>20</v>
      </c>
      <c r="I258" s="13">
        <v>20</v>
      </c>
      <c r="J258" s="13">
        <v>20</v>
      </c>
      <c r="K258" s="13"/>
      <c r="L258" s="13"/>
      <c r="M258" s="13"/>
      <c r="N258" s="13"/>
      <c r="O258" s="142">
        <f>IF($C258="","",SUM(H258*Character!$D$42)+(J258*Character!$E$42)+(K258*Character!$F$42)+(L258*Character!$G$42)+(N258*Character!$H$42))</f>
        <v>23.694499999999998</v>
      </c>
      <c r="Q258" s="138" t="s">
        <v>911</v>
      </c>
      <c r="R258" s="138" t="s">
        <v>911</v>
      </c>
      <c r="S258" s="138" t="s">
        <v>911</v>
      </c>
      <c r="T258" s="138" t="s">
        <v>911</v>
      </c>
    </row>
    <row r="259" spans="1:20" x14ac:dyDescent="0.25">
      <c r="A259" s="12" t="s">
        <v>6</v>
      </c>
      <c r="B259" s="12" t="s">
        <v>6</v>
      </c>
      <c r="C259" s="12" t="s">
        <v>297</v>
      </c>
      <c r="D259" s="213">
        <v>1</v>
      </c>
      <c r="E259" s="12" t="s">
        <v>98</v>
      </c>
      <c r="F259" s="12"/>
      <c r="G259" s="13"/>
      <c r="H259" s="13"/>
      <c r="I259" s="13"/>
      <c r="J259" s="13">
        <v>36</v>
      </c>
      <c r="K259" s="13"/>
      <c r="L259" s="13"/>
      <c r="M259" s="13"/>
      <c r="N259" s="13"/>
      <c r="O259" s="142">
        <f>IF($C259="","",SUM(H259*Character!$D$42)+(J259*Character!$E$42)+(K259*Character!$F$42)+(L259*Character!$G$42)+(N259*Character!$H$42))</f>
        <v>36</v>
      </c>
      <c r="Q259" s="138" t="s">
        <v>911</v>
      </c>
      <c r="R259" s="138" t="s">
        <v>911</v>
      </c>
      <c r="S259" s="138" t="s">
        <v>911</v>
      </c>
      <c r="T259" s="138" t="s">
        <v>1227</v>
      </c>
    </row>
    <row r="260" spans="1:20" x14ac:dyDescent="0.25">
      <c r="A260" s="12" t="s">
        <v>6</v>
      </c>
      <c r="B260" s="12" t="s">
        <v>6</v>
      </c>
      <c r="C260" s="12" t="s">
        <v>298</v>
      </c>
      <c r="D260" s="213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42">
        <f>IF($C260="","",SUM(H260*Character!$D$42)+(J260*Character!$E$42)+(K260*Character!$F$42)+(L260*Character!$G$42)+(N260*Character!$H$42))</f>
        <v>36</v>
      </c>
      <c r="Q260" s="138" t="s">
        <v>911</v>
      </c>
      <c r="R260" s="138" t="s">
        <v>911</v>
      </c>
      <c r="S260" s="138" t="s">
        <v>911</v>
      </c>
      <c r="T260" s="138" t="s">
        <v>1227</v>
      </c>
    </row>
    <row r="261" spans="1:20" x14ac:dyDescent="0.25">
      <c r="A261" s="12" t="s">
        <v>6</v>
      </c>
      <c r="B261" s="12" t="s">
        <v>6</v>
      </c>
      <c r="C261" s="12" t="s">
        <v>253</v>
      </c>
      <c r="D261" s="213">
        <v>4</v>
      </c>
      <c r="E261" s="12" t="s">
        <v>254</v>
      </c>
      <c r="F261" s="12"/>
      <c r="G261" s="13"/>
      <c r="H261" s="13">
        <v>13</v>
      </c>
      <c r="I261" s="13"/>
      <c r="J261" s="13">
        <v>27</v>
      </c>
      <c r="K261" s="13"/>
      <c r="L261" s="13">
        <v>2</v>
      </c>
      <c r="M261" s="13"/>
      <c r="N261" s="13"/>
      <c r="O261" s="142">
        <f>IF($C261="","",SUM(H261*Character!$D$42)+(J261*Character!$E$42)+(K261*Character!$F$42)+(L261*Character!$G$42)+(N261*Character!$H$42))</f>
        <v>63.528564652941185</v>
      </c>
      <c r="Q261" s="138" t="s">
        <v>911</v>
      </c>
      <c r="R261" s="138" t="s">
        <v>911</v>
      </c>
      <c r="S261" s="138" t="s">
        <v>911</v>
      </c>
      <c r="T261" s="138" t="s">
        <v>911</v>
      </c>
    </row>
    <row r="262" spans="1:20" x14ac:dyDescent="0.25">
      <c r="A262" s="12" t="s">
        <v>6</v>
      </c>
      <c r="B262" s="12" t="s">
        <v>6</v>
      </c>
      <c r="C262" s="12" t="s">
        <v>289</v>
      </c>
      <c r="D262" s="213">
        <v>1</v>
      </c>
      <c r="E262" s="12" t="s">
        <v>98</v>
      </c>
      <c r="F262" s="12"/>
      <c r="G262" s="13"/>
      <c r="H262" s="13"/>
      <c r="I262" s="13"/>
      <c r="J262" s="13">
        <v>37</v>
      </c>
      <c r="K262" s="13"/>
      <c r="L262" s="13"/>
      <c r="M262" s="13"/>
      <c r="N262" s="13"/>
      <c r="O262" s="142">
        <f>IF($C262="","",SUM(H262*Character!$D$42)+(J262*Character!$E$42)+(K262*Character!$F$42)+(L262*Character!$G$42)+(N262*Character!$H$42))</f>
        <v>37</v>
      </c>
      <c r="Q262" s="138" t="s">
        <v>911</v>
      </c>
      <c r="R262" s="138" t="s">
        <v>911</v>
      </c>
      <c r="S262" s="138" t="s">
        <v>911</v>
      </c>
      <c r="T262" s="138" t="s">
        <v>1227</v>
      </c>
    </row>
    <row r="263" spans="1:20" x14ac:dyDescent="0.25">
      <c r="A263" s="12" t="s">
        <v>6</v>
      </c>
      <c r="B263" s="12" t="s">
        <v>6</v>
      </c>
      <c r="C263" s="12" t="s">
        <v>290</v>
      </c>
      <c r="D263" s="213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42">
        <f>IF($C263="","",SUM(H263*Character!$D$42)+(J263*Character!$E$42)+(K263*Character!$F$42)+(L263*Character!$G$42)+(N263*Character!$H$42))</f>
        <v>37</v>
      </c>
      <c r="Q263" s="138" t="s">
        <v>911</v>
      </c>
      <c r="R263" s="138" t="s">
        <v>911</v>
      </c>
      <c r="S263" s="138" t="s">
        <v>911</v>
      </c>
      <c r="T263" s="138" t="s">
        <v>1227</v>
      </c>
    </row>
    <row r="264" spans="1:20" x14ac:dyDescent="0.25">
      <c r="A264" s="12" t="s">
        <v>6</v>
      </c>
      <c r="B264" s="12" t="s">
        <v>6</v>
      </c>
      <c r="C264" s="12" t="s">
        <v>278</v>
      </c>
      <c r="D264" s="213">
        <v>1</v>
      </c>
      <c r="E264" s="12" t="s">
        <v>98</v>
      </c>
      <c r="F264" s="12"/>
      <c r="G264" s="13"/>
      <c r="H264" s="13"/>
      <c r="I264" s="13"/>
      <c r="J264" s="13">
        <v>40</v>
      </c>
      <c r="K264" s="13"/>
      <c r="L264" s="13"/>
      <c r="M264" s="13"/>
      <c r="N264" s="13"/>
      <c r="O264" s="142">
        <f>IF($C264="","",SUM(H264*Character!$D$42)+(J264*Character!$E$42)+(K264*Character!$F$42)+(L264*Character!$G$42)+(N264*Character!$H$42))</f>
        <v>40</v>
      </c>
      <c r="Q264" s="138" t="s">
        <v>911</v>
      </c>
      <c r="R264" s="138" t="s">
        <v>911</v>
      </c>
      <c r="S264" s="138" t="s">
        <v>911</v>
      </c>
      <c r="T264" s="138" t="s">
        <v>1227</v>
      </c>
    </row>
    <row r="265" spans="1:20" x14ac:dyDescent="0.25">
      <c r="A265" s="12" t="s">
        <v>6</v>
      </c>
      <c r="B265" s="12" t="s">
        <v>6</v>
      </c>
      <c r="C265" s="12" t="s">
        <v>279</v>
      </c>
      <c r="D265" s="213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42">
        <f>IF($C265="","",SUM(H265*Character!$D$42)+(J265*Character!$E$42)+(K265*Character!$F$42)+(L265*Character!$G$42)+(N265*Character!$H$42))</f>
        <v>40</v>
      </c>
      <c r="Q265" s="138" t="s">
        <v>911</v>
      </c>
      <c r="R265" s="138" t="s">
        <v>911</v>
      </c>
      <c r="S265" s="138" t="s">
        <v>911</v>
      </c>
      <c r="T265" s="138" t="s">
        <v>1227</v>
      </c>
    </row>
    <row r="266" spans="1:20" x14ac:dyDescent="0.25">
      <c r="A266" s="12" t="s">
        <v>6</v>
      </c>
      <c r="B266" s="12" t="s">
        <v>6</v>
      </c>
      <c r="C266" s="12" t="s">
        <v>996</v>
      </c>
      <c r="D266" s="213">
        <v>1</v>
      </c>
      <c r="E266" s="12" t="s">
        <v>76</v>
      </c>
      <c r="F266" s="12" t="s">
        <v>77</v>
      </c>
      <c r="G266" s="13">
        <v>23</v>
      </c>
      <c r="H266" s="13">
        <v>24</v>
      </c>
      <c r="I266" s="13">
        <v>16</v>
      </c>
      <c r="J266" s="13"/>
      <c r="K266" s="13"/>
      <c r="L266" s="13"/>
      <c r="M266" s="13">
        <v>3</v>
      </c>
      <c r="N266" s="13"/>
      <c r="O266" s="142">
        <f>IF($C266="","",SUM(H266*Character!$D$42)+(J266*Character!$E$42)+(K266*Character!$F$42)+(L266*Character!$G$42)+(N266*Character!$H$42))</f>
        <v>4.4333999999999989</v>
      </c>
      <c r="Q266" s="138" t="s">
        <v>911</v>
      </c>
      <c r="R266" s="138" t="s">
        <v>911</v>
      </c>
      <c r="S266" s="138" t="s">
        <v>911</v>
      </c>
      <c r="T266" s="138" t="s">
        <v>911</v>
      </c>
    </row>
    <row r="267" spans="1:20" x14ac:dyDescent="0.25">
      <c r="A267" s="12" t="s">
        <v>6</v>
      </c>
      <c r="B267" s="12" t="s">
        <v>6</v>
      </c>
      <c r="C267" s="12" t="s">
        <v>309</v>
      </c>
      <c r="D267" s="213">
        <v>2</v>
      </c>
      <c r="E267" s="12" t="s">
        <v>247</v>
      </c>
      <c r="F267" s="12" t="s">
        <v>310</v>
      </c>
      <c r="G267" s="13">
        <v>10</v>
      </c>
      <c r="H267" s="13">
        <v>20</v>
      </c>
      <c r="I267" s="13">
        <v>6</v>
      </c>
      <c r="J267" s="13">
        <v>23</v>
      </c>
      <c r="K267" s="13"/>
      <c r="L267" s="13"/>
      <c r="M267" s="13"/>
      <c r="N267" s="13"/>
      <c r="O267" s="142">
        <f>IF($C267="","",SUM(H267*Character!$D$42)+(J267*Character!$E$42)+(K267*Character!$F$42)+(L267*Character!$G$42)+(N267*Character!$H$42))</f>
        <v>26.694499999999998</v>
      </c>
      <c r="Q267" s="138" t="s">
        <v>911</v>
      </c>
      <c r="R267" s="138" t="s">
        <v>911</v>
      </c>
      <c r="S267" s="138" t="s">
        <v>911</v>
      </c>
      <c r="T267" s="138" t="s">
        <v>911</v>
      </c>
    </row>
    <row r="268" spans="1:20" x14ac:dyDescent="0.25">
      <c r="A268" s="12" t="s">
        <v>6</v>
      </c>
      <c r="B268" s="12" t="s">
        <v>6</v>
      </c>
      <c r="C268" s="12" t="s">
        <v>291</v>
      </c>
      <c r="D268" s="213">
        <v>1</v>
      </c>
      <c r="E268" s="12" t="s">
        <v>98</v>
      </c>
      <c r="F268" s="12"/>
      <c r="G268" s="13"/>
      <c r="H268" s="13"/>
      <c r="I268" s="13"/>
      <c r="J268" s="13">
        <v>37</v>
      </c>
      <c r="K268" s="13"/>
      <c r="L268" s="13"/>
      <c r="M268" s="13"/>
      <c r="N268" s="13"/>
      <c r="O268" s="142">
        <f>IF($C268="","",SUM(H268*Character!$D$42)+(J268*Character!$E$42)+(K268*Character!$F$42)+(L268*Character!$G$42)+(N268*Character!$H$42))</f>
        <v>37</v>
      </c>
      <c r="Q268" s="138" t="s">
        <v>911</v>
      </c>
      <c r="R268" s="138" t="s">
        <v>911</v>
      </c>
      <c r="S268" s="138" t="s">
        <v>911</v>
      </c>
      <c r="T268" s="138" t="s">
        <v>1227</v>
      </c>
    </row>
    <row r="269" spans="1:20" x14ac:dyDescent="0.25">
      <c r="A269" s="12" t="s">
        <v>6</v>
      </c>
      <c r="B269" s="12" t="s">
        <v>6</v>
      </c>
      <c r="C269" s="12" t="s">
        <v>292</v>
      </c>
      <c r="D269" s="213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42">
        <f>IF($C269="","",SUM(H269*Character!$D$42)+(J269*Character!$E$42)+(K269*Character!$F$42)+(L269*Character!$G$42)+(N269*Character!$H$42))</f>
        <v>37</v>
      </c>
      <c r="Q269" s="138" t="s">
        <v>911</v>
      </c>
      <c r="R269" s="138" t="s">
        <v>911</v>
      </c>
      <c r="S269" s="138" t="s">
        <v>911</v>
      </c>
      <c r="T269" s="138" t="s">
        <v>1227</v>
      </c>
    </row>
    <row r="270" spans="1:20" x14ac:dyDescent="0.25">
      <c r="A270" s="12" t="s">
        <v>6</v>
      </c>
      <c r="B270" s="12" t="s">
        <v>6</v>
      </c>
      <c r="C270" s="12" t="s">
        <v>255</v>
      </c>
      <c r="D270" s="213">
        <v>6</v>
      </c>
      <c r="E270" s="12" t="s">
        <v>34</v>
      </c>
      <c r="F270" s="12" t="s">
        <v>256</v>
      </c>
      <c r="G270" s="13">
        <v>25</v>
      </c>
      <c r="H270" s="13">
        <v>19</v>
      </c>
      <c r="I270" s="13"/>
      <c r="J270" s="13">
        <v>53</v>
      </c>
      <c r="K270" s="13"/>
      <c r="L270" s="13"/>
      <c r="M270" s="13"/>
      <c r="N270" s="13"/>
      <c r="O270" s="142">
        <f>IF($C270="","",SUM(H270*Character!$D$42)+(J270*Character!$E$42)+(K270*Character!$F$42)+(L270*Character!$G$42)+(N270*Character!$H$42))</f>
        <v>56.509774999999998</v>
      </c>
      <c r="Q270" s="138" t="s">
        <v>911</v>
      </c>
      <c r="R270" s="138" t="s">
        <v>911</v>
      </c>
      <c r="S270" s="138" t="s">
        <v>911</v>
      </c>
      <c r="T270" s="138" t="s">
        <v>911</v>
      </c>
    </row>
    <row r="271" spans="1:20" x14ac:dyDescent="0.25">
      <c r="A271" s="12" t="s">
        <v>6</v>
      </c>
      <c r="B271" s="12" t="s">
        <v>6</v>
      </c>
      <c r="C271" s="12" t="s">
        <v>299</v>
      </c>
      <c r="D271" s="213">
        <v>1</v>
      </c>
      <c r="E271" s="12" t="s">
        <v>98</v>
      </c>
      <c r="F271" s="12"/>
      <c r="G271" s="13"/>
      <c r="H271" s="13"/>
      <c r="I271" s="13"/>
      <c r="J271" s="13">
        <v>36</v>
      </c>
      <c r="K271" s="13"/>
      <c r="L271" s="13"/>
      <c r="M271" s="13"/>
      <c r="N271" s="13"/>
      <c r="O271" s="142">
        <f>IF($C271="","",SUM(H271*Character!$D$42)+(J271*Character!$E$42)+(K271*Character!$F$42)+(L271*Character!$G$42)+(N271*Character!$H$42))</f>
        <v>36</v>
      </c>
      <c r="Q271" s="138" t="s">
        <v>911</v>
      </c>
      <c r="R271" s="138" t="s">
        <v>911</v>
      </c>
      <c r="S271" s="138" t="s">
        <v>911</v>
      </c>
      <c r="T271" s="138" t="s">
        <v>1227</v>
      </c>
    </row>
    <row r="272" spans="1:20" x14ac:dyDescent="0.25">
      <c r="A272" s="12" t="s">
        <v>6</v>
      </c>
      <c r="B272" s="12" t="s">
        <v>6</v>
      </c>
      <c r="C272" s="12" t="s">
        <v>300</v>
      </c>
      <c r="D272" s="213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42">
        <f>IF($C272="","",SUM(H272*Character!$D$42)+(J272*Character!$E$42)+(K272*Character!$F$42)+(L272*Character!$G$42)+(N272*Character!$H$42))</f>
        <v>36</v>
      </c>
      <c r="Q272" s="138" t="s">
        <v>911</v>
      </c>
      <c r="R272" s="138" t="s">
        <v>911</v>
      </c>
      <c r="S272" s="138" t="s">
        <v>911</v>
      </c>
      <c r="T272" s="138" t="s">
        <v>1227</v>
      </c>
    </row>
    <row r="273" spans="1:20" x14ac:dyDescent="0.25">
      <c r="A273" s="12" t="s">
        <v>6</v>
      </c>
      <c r="B273" s="12" t="s">
        <v>6</v>
      </c>
      <c r="C273" s="12" t="s">
        <v>285</v>
      </c>
      <c r="D273" s="213">
        <v>5</v>
      </c>
      <c r="E273" s="12" t="s">
        <v>68</v>
      </c>
      <c r="F273" s="12" t="s">
        <v>286</v>
      </c>
      <c r="G273" s="13"/>
      <c r="H273" s="13">
        <v>22</v>
      </c>
      <c r="I273" s="13"/>
      <c r="J273" s="13">
        <v>25</v>
      </c>
      <c r="K273" s="13">
        <v>1</v>
      </c>
      <c r="L273" s="13"/>
      <c r="M273" s="13"/>
      <c r="N273" s="13"/>
      <c r="O273" s="142">
        <f>IF($C273="","",SUM(H273*Character!$D$42)+(J273*Character!$E$42)+(K273*Character!$F$42)+(L273*Character!$G$42)+(N273*Character!$H$42))</f>
        <v>40.147449999999999</v>
      </c>
      <c r="Q273" s="138" t="s">
        <v>911</v>
      </c>
      <c r="R273" s="138" t="s">
        <v>911</v>
      </c>
      <c r="S273" s="138" t="s">
        <v>911</v>
      </c>
      <c r="T273" s="138" t="s">
        <v>911</v>
      </c>
    </row>
    <row r="274" spans="1:20" x14ac:dyDescent="0.25">
      <c r="A274" s="12" t="s">
        <v>6</v>
      </c>
      <c r="B274" s="12" t="s">
        <v>6</v>
      </c>
      <c r="C274" s="12" t="s">
        <v>277</v>
      </c>
      <c r="D274" s="213">
        <v>1</v>
      </c>
      <c r="E274" s="12" t="s">
        <v>98</v>
      </c>
      <c r="F274" s="12"/>
      <c r="G274" s="13"/>
      <c r="H274" s="13"/>
      <c r="I274" s="13"/>
      <c r="J274" s="13">
        <v>40</v>
      </c>
      <c r="K274" s="13"/>
      <c r="L274" s="13"/>
      <c r="M274" s="13"/>
      <c r="N274" s="13"/>
      <c r="O274" s="142">
        <f>IF($C274="","",SUM(H274*Character!$D$42)+(J274*Character!$E$42)+(K274*Character!$F$42)+(L274*Character!$G$42)+(N274*Character!$H$42))</f>
        <v>40</v>
      </c>
      <c r="Q274" s="138" t="s">
        <v>911</v>
      </c>
      <c r="R274" s="138" t="s">
        <v>911</v>
      </c>
      <c r="S274" s="138" t="s">
        <v>911</v>
      </c>
      <c r="T274" s="138" t="s">
        <v>1227</v>
      </c>
    </row>
    <row r="275" spans="1:20" x14ac:dyDescent="0.25">
      <c r="A275" s="12" t="s">
        <v>6</v>
      </c>
      <c r="B275" s="12" t="s">
        <v>6</v>
      </c>
      <c r="C275" s="12" t="s">
        <v>276</v>
      </c>
      <c r="D275" s="213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42">
        <f>IF($C275="","",SUM(H275*Character!$D$42)+(J275*Character!$E$42)+(K275*Character!$F$42)+(L275*Character!$G$42)+(N275*Character!$H$42))</f>
        <v>40</v>
      </c>
      <c r="Q275" s="138" t="s">
        <v>911</v>
      </c>
      <c r="R275" s="138" t="s">
        <v>911</v>
      </c>
      <c r="S275" s="138" t="s">
        <v>911</v>
      </c>
      <c r="T275" s="138" t="s">
        <v>1227</v>
      </c>
    </row>
    <row r="276" spans="1:20" x14ac:dyDescent="0.25">
      <c r="A276" s="12" t="s">
        <v>6</v>
      </c>
      <c r="B276" s="12" t="s">
        <v>6</v>
      </c>
      <c r="C276" s="12" t="s">
        <v>267</v>
      </c>
      <c r="D276" s="213">
        <v>1</v>
      </c>
      <c r="E276" s="12" t="s">
        <v>98</v>
      </c>
      <c r="F276" s="12"/>
      <c r="G276" s="13"/>
      <c r="H276" s="13"/>
      <c r="I276" s="13"/>
      <c r="J276" s="13">
        <v>41</v>
      </c>
      <c r="K276" s="13"/>
      <c r="L276" s="13"/>
      <c r="M276" s="13"/>
      <c r="N276" s="13"/>
      <c r="O276" s="142">
        <f>IF($C276="","",SUM(H276*Character!$D$42)+(J276*Character!$E$42)+(K276*Character!$F$42)+(L276*Character!$G$42)+(N276*Character!$H$42))</f>
        <v>41</v>
      </c>
      <c r="Q276" s="138" t="s">
        <v>911</v>
      </c>
      <c r="R276" s="138" t="s">
        <v>911</v>
      </c>
      <c r="S276" s="138" t="s">
        <v>911</v>
      </c>
      <c r="T276" s="138" t="s">
        <v>1227</v>
      </c>
    </row>
    <row r="277" spans="1:20" x14ac:dyDescent="0.25">
      <c r="A277" s="12" t="s">
        <v>6</v>
      </c>
      <c r="B277" s="12" t="s">
        <v>6</v>
      </c>
      <c r="C277" s="12" t="s">
        <v>268</v>
      </c>
      <c r="D277" s="213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42">
        <f>IF($C277="","",SUM(H277*Character!$D$42)+(J277*Character!$E$42)+(K277*Character!$F$42)+(L277*Character!$G$42)+(N277*Character!$H$42))</f>
        <v>41</v>
      </c>
      <c r="Q277" s="138" t="s">
        <v>911</v>
      </c>
      <c r="R277" s="138" t="s">
        <v>911</v>
      </c>
      <c r="S277" s="138" t="s">
        <v>911</v>
      </c>
      <c r="T277" s="138" t="s">
        <v>1227</v>
      </c>
    </row>
    <row r="278" spans="1:20" x14ac:dyDescent="0.25">
      <c r="A278" s="12" t="s">
        <v>6</v>
      </c>
      <c r="B278" s="12" t="s">
        <v>6</v>
      </c>
      <c r="C278" s="12" t="s">
        <v>329</v>
      </c>
      <c r="D278" s="213">
        <v>5</v>
      </c>
      <c r="E278" s="12" t="s">
        <v>330</v>
      </c>
      <c r="F278" s="12" t="s">
        <v>331</v>
      </c>
      <c r="G278" s="13">
        <v>17</v>
      </c>
      <c r="H278" s="13">
        <v>17</v>
      </c>
      <c r="I278" s="13">
        <v>14</v>
      </c>
      <c r="J278" s="13">
        <v>12</v>
      </c>
      <c r="K278" s="13"/>
      <c r="L278" s="13"/>
      <c r="M278" s="13">
        <v>4</v>
      </c>
      <c r="N278" s="13"/>
      <c r="O278" s="142">
        <f>IF($C278="","",SUM(H278*Character!$D$42)+(J278*Character!$E$42)+(K278*Character!$F$42)+(L278*Character!$G$42)+(N278*Character!$H$42))</f>
        <v>15.140324999999999</v>
      </c>
      <c r="Q278" s="138" t="s">
        <v>911</v>
      </c>
      <c r="R278" s="138" t="s">
        <v>911</v>
      </c>
      <c r="S278" s="138" t="s">
        <v>911</v>
      </c>
      <c r="T278" s="138" t="s">
        <v>911</v>
      </c>
    </row>
    <row r="279" spans="1:20" x14ac:dyDescent="0.25">
      <c r="A279" s="12" t="s">
        <v>6</v>
      </c>
      <c r="B279" s="12" t="s">
        <v>6</v>
      </c>
      <c r="C279" s="12" t="s">
        <v>316</v>
      </c>
      <c r="D279" s="213">
        <v>2</v>
      </c>
      <c r="E279" s="12" t="s">
        <v>317</v>
      </c>
      <c r="F279" s="12"/>
      <c r="G279" s="13">
        <v>19</v>
      </c>
      <c r="H279" s="13">
        <v>13</v>
      </c>
      <c r="I279" s="13"/>
      <c r="J279" s="13">
        <v>21</v>
      </c>
      <c r="K279" s="13">
        <v>1</v>
      </c>
      <c r="L279" s="13"/>
      <c r="M279" s="13"/>
      <c r="N279" s="13"/>
      <c r="O279" s="142">
        <f>IF($C279="","",SUM(H279*Character!$D$42)+(J279*Character!$E$42)+(K279*Character!$F$42)+(L279*Character!$G$42)+(N279*Character!$H$42))</f>
        <v>34.484924999999997</v>
      </c>
      <c r="Q279" s="138" t="s">
        <v>911</v>
      </c>
      <c r="R279" s="138" t="s">
        <v>911</v>
      </c>
      <c r="S279" s="138" t="s">
        <v>911</v>
      </c>
      <c r="T279" s="138" t="s">
        <v>911</v>
      </c>
    </row>
    <row r="280" spans="1:20" x14ac:dyDescent="0.25">
      <c r="A280" s="12" t="s">
        <v>6</v>
      </c>
      <c r="B280" s="12" t="s">
        <v>6</v>
      </c>
      <c r="C280" s="12" t="s">
        <v>313</v>
      </c>
      <c r="D280" s="213">
        <v>3</v>
      </c>
      <c r="E280" s="12" t="s">
        <v>254</v>
      </c>
      <c r="F280" s="12"/>
      <c r="G280" s="13">
        <v>35</v>
      </c>
      <c r="H280" s="13"/>
      <c r="I280" s="13"/>
      <c r="J280" s="13">
        <v>25</v>
      </c>
      <c r="K280" s="13"/>
      <c r="L280" s="13"/>
      <c r="M280" s="13"/>
      <c r="N280" s="13"/>
      <c r="O280" s="142">
        <f>IF($C280="","",SUM(H280*Character!$D$42)+(J280*Character!$E$42)+(K280*Character!$F$42)+(L280*Character!$G$42)+(N280*Character!$H$42))</f>
        <v>25</v>
      </c>
      <c r="Q280" s="138" t="s">
        <v>911</v>
      </c>
      <c r="R280" s="138" t="s">
        <v>911</v>
      </c>
      <c r="S280" s="138" t="s">
        <v>911</v>
      </c>
      <c r="T280" s="138" t="s">
        <v>911</v>
      </c>
    </row>
    <row r="281" spans="1:20" x14ac:dyDescent="0.25">
      <c r="A281" s="12" t="s">
        <v>6</v>
      </c>
      <c r="B281" s="12" t="s">
        <v>6</v>
      </c>
      <c r="C281" s="12" t="s">
        <v>311</v>
      </c>
      <c r="D281" s="213">
        <v>4</v>
      </c>
      <c r="E281" s="12" t="s">
        <v>73</v>
      </c>
      <c r="F281" s="12" t="s">
        <v>312</v>
      </c>
      <c r="G281" s="13">
        <v>15</v>
      </c>
      <c r="H281" s="13">
        <v>23</v>
      </c>
      <c r="I281" s="13">
        <v>24</v>
      </c>
      <c r="J281" s="13">
        <v>22</v>
      </c>
      <c r="K281" s="13"/>
      <c r="L281" s="13"/>
      <c r="M281" s="13"/>
      <c r="N281" s="13"/>
      <c r="O281" s="142">
        <f>IF($C281="","",SUM(H281*Character!$D$42)+(J281*Character!$E$42)+(K281*Character!$F$42)+(L281*Character!$G$42)+(N281*Character!$H$42))</f>
        <v>26.248674999999999</v>
      </c>
      <c r="Q281" s="138" t="s">
        <v>911</v>
      </c>
      <c r="R281" s="138" t="s">
        <v>911</v>
      </c>
      <c r="S281" s="138" t="s">
        <v>911</v>
      </c>
      <c r="T281" s="138" t="s">
        <v>911</v>
      </c>
    </row>
    <row r="282" spans="1:20" x14ac:dyDescent="0.25">
      <c r="A282" s="12" t="s">
        <v>6</v>
      </c>
      <c r="B282" s="12" t="s">
        <v>6</v>
      </c>
      <c r="C282" s="12" t="s">
        <v>251</v>
      </c>
      <c r="D282" s="213">
        <v>5</v>
      </c>
      <c r="E282" s="12" t="s">
        <v>39</v>
      </c>
      <c r="F282" s="12" t="s">
        <v>252</v>
      </c>
      <c r="G282" s="13">
        <v>21</v>
      </c>
      <c r="H282" s="13"/>
      <c r="I282" s="13"/>
      <c r="J282" s="13">
        <v>30</v>
      </c>
      <c r="K282" s="13"/>
      <c r="L282" s="13">
        <v>2</v>
      </c>
      <c r="M282" s="13"/>
      <c r="N282" s="13"/>
      <c r="O282" s="142">
        <f>IF($C282="","",SUM(H282*Character!$D$42)+(J282*Character!$E$42)+(K282*Character!$F$42)+(L282*Character!$G$42)+(N282*Character!$H$42))</f>
        <v>64.127139652941182</v>
      </c>
      <c r="Q282" s="138" t="s">
        <v>911</v>
      </c>
      <c r="R282" s="138" t="s">
        <v>911</v>
      </c>
      <c r="S282" s="138" t="s">
        <v>911</v>
      </c>
      <c r="T282" s="138" t="s">
        <v>911</v>
      </c>
    </row>
    <row r="283" spans="1:20" x14ac:dyDescent="0.25">
      <c r="A283" s="12" t="s">
        <v>6</v>
      </c>
      <c r="B283" s="12" t="s">
        <v>6</v>
      </c>
      <c r="C283" s="12" t="s">
        <v>265</v>
      </c>
      <c r="D283" s="213">
        <v>5</v>
      </c>
      <c r="E283" s="12" t="s">
        <v>39</v>
      </c>
      <c r="F283" s="12" t="s">
        <v>266</v>
      </c>
      <c r="G283" s="13">
        <v>24</v>
      </c>
      <c r="H283" s="13">
        <v>24</v>
      </c>
      <c r="I283" s="13">
        <v>11</v>
      </c>
      <c r="J283" s="13">
        <v>28</v>
      </c>
      <c r="K283" s="13">
        <v>1</v>
      </c>
      <c r="L283" s="13"/>
      <c r="M283" s="13"/>
      <c r="N283" s="13"/>
      <c r="O283" s="142">
        <f>IF($C283="","",SUM(H283*Character!$D$42)+(J283*Character!$E$42)+(K283*Character!$F$42)+(L283*Character!$G$42)+(N283*Character!$H$42))</f>
        <v>43.5169</v>
      </c>
      <c r="Q283" s="138" t="s">
        <v>911</v>
      </c>
      <c r="R283" s="138" t="s">
        <v>911</v>
      </c>
      <c r="S283" s="138" t="s">
        <v>911</v>
      </c>
      <c r="T283" s="138" t="s">
        <v>911</v>
      </c>
    </row>
    <row r="284" spans="1:20" x14ac:dyDescent="0.25">
      <c r="A284" s="12" t="s">
        <v>6</v>
      </c>
      <c r="B284" s="12" t="s">
        <v>6</v>
      </c>
      <c r="C284" s="12" t="s">
        <v>318</v>
      </c>
      <c r="D284" s="213">
        <v>6</v>
      </c>
      <c r="E284" s="12" t="s">
        <v>34</v>
      </c>
      <c r="F284" s="12" t="s">
        <v>319</v>
      </c>
      <c r="G284" s="13">
        <v>26</v>
      </c>
      <c r="H284" s="13"/>
      <c r="I284" s="13"/>
      <c r="J284" s="13">
        <v>21</v>
      </c>
      <c r="K284" s="13"/>
      <c r="L284" s="13"/>
      <c r="M284" s="13"/>
      <c r="N284" s="13"/>
      <c r="O284" s="142">
        <f>IF($C284="","",SUM(H284*Character!$D$42)+(J284*Character!$E$42)+(K284*Character!$F$42)+(L284*Character!$G$42)+(N284*Character!$H$42))</f>
        <v>21</v>
      </c>
      <c r="Q284" s="138" t="s">
        <v>911</v>
      </c>
      <c r="R284" s="138" t="s">
        <v>911</v>
      </c>
      <c r="S284" s="138" t="s">
        <v>911</v>
      </c>
      <c r="T284" s="138" t="s">
        <v>911</v>
      </c>
    </row>
    <row r="285" spans="1:20" x14ac:dyDescent="0.25">
      <c r="A285" s="12" t="s">
        <v>6</v>
      </c>
      <c r="B285" s="12" t="s">
        <v>6</v>
      </c>
      <c r="C285" s="12" t="s">
        <v>280</v>
      </c>
      <c r="D285" s="213">
        <v>1</v>
      </c>
      <c r="E285" s="12" t="s">
        <v>98</v>
      </c>
      <c r="F285" s="12"/>
      <c r="G285" s="13"/>
      <c r="H285" s="13"/>
      <c r="I285" s="13"/>
      <c r="J285" s="13">
        <v>40</v>
      </c>
      <c r="K285" s="13"/>
      <c r="L285" s="13"/>
      <c r="M285" s="13"/>
      <c r="N285" s="13"/>
      <c r="O285" s="142">
        <f>IF($C285="","",SUM(H285*Character!$D$42)+(J285*Character!$E$42)+(K285*Character!$F$42)+(L285*Character!$G$42)+(N285*Character!$H$42))</f>
        <v>40</v>
      </c>
      <c r="Q285" s="138" t="s">
        <v>911</v>
      </c>
      <c r="R285" s="138" t="s">
        <v>911</v>
      </c>
      <c r="S285" s="138" t="s">
        <v>1227</v>
      </c>
      <c r="T285" s="138" t="s">
        <v>911</v>
      </c>
    </row>
    <row r="286" spans="1:20" x14ac:dyDescent="0.25">
      <c r="A286" s="12" t="s">
        <v>6</v>
      </c>
      <c r="B286" s="12" t="s">
        <v>6</v>
      </c>
      <c r="C286" s="12" t="s">
        <v>269</v>
      </c>
      <c r="D286" s="213">
        <v>1</v>
      </c>
      <c r="E286" s="12" t="s">
        <v>98</v>
      </c>
      <c r="F286" s="12"/>
      <c r="G286" s="13"/>
      <c r="H286" s="13"/>
      <c r="I286" s="13"/>
      <c r="J286" s="13">
        <v>41</v>
      </c>
      <c r="K286" s="13"/>
      <c r="L286" s="13"/>
      <c r="M286" s="13"/>
      <c r="N286" s="13"/>
      <c r="O286" s="142">
        <f>IF($C286="","",SUM(H286*Character!$D$42)+(J286*Character!$E$42)+(K286*Character!$F$42)+(L286*Character!$G$42)+(N286*Character!$H$42))</f>
        <v>41</v>
      </c>
      <c r="Q286" s="138" t="s">
        <v>911</v>
      </c>
      <c r="R286" s="138" t="s">
        <v>911</v>
      </c>
      <c r="S286" s="138" t="s">
        <v>911</v>
      </c>
      <c r="T286" s="138" t="s">
        <v>1227</v>
      </c>
    </row>
    <row r="287" spans="1:20" x14ac:dyDescent="0.25">
      <c r="A287" s="12" t="s">
        <v>6</v>
      </c>
      <c r="B287" s="12" t="s">
        <v>6</v>
      </c>
      <c r="C287" s="12" t="s">
        <v>270</v>
      </c>
      <c r="D287" s="213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42">
        <f>IF($C287="","",SUM(H287*Character!$D$42)+(J287*Character!$E$42)+(K287*Character!$F$42)+(L287*Character!$G$42)+(N287*Character!$H$42))</f>
        <v>41</v>
      </c>
      <c r="Q287" s="138" t="s">
        <v>911</v>
      </c>
      <c r="R287" s="138" t="s">
        <v>911</v>
      </c>
      <c r="S287" s="138" t="s">
        <v>911</v>
      </c>
      <c r="T287" s="138" t="s">
        <v>1227</v>
      </c>
    </row>
    <row r="288" spans="1:20" x14ac:dyDescent="0.25">
      <c r="A288" s="12" t="s">
        <v>6</v>
      </c>
      <c r="B288" s="12" t="s">
        <v>6</v>
      </c>
      <c r="C288" s="12" t="s">
        <v>261</v>
      </c>
      <c r="D288" s="213">
        <v>4</v>
      </c>
      <c r="E288" s="12" t="s">
        <v>98</v>
      </c>
      <c r="F288" s="12" t="s">
        <v>262</v>
      </c>
      <c r="G288" s="13">
        <v>16</v>
      </c>
      <c r="H288" s="13">
        <v>18</v>
      </c>
      <c r="I288" s="13">
        <v>8</v>
      </c>
      <c r="J288" s="13">
        <v>44</v>
      </c>
      <c r="K288" s="13"/>
      <c r="L288" s="13"/>
      <c r="M288" s="13"/>
      <c r="N288" s="13"/>
      <c r="O288" s="142">
        <f>IF($C288="","",SUM(H288*Character!$D$42)+(J288*Character!$E$42)+(K288*Character!$F$42)+(L288*Character!$G$42)+(N288*Character!$H$42))</f>
        <v>47.325049999999997</v>
      </c>
      <c r="Q288" s="138" t="s">
        <v>911</v>
      </c>
      <c r="R288" s="138" t="s">
        <v>911</v>
      </c>
      <c r="S288" s="138" t="s">
        <v>911</v>
      </c>
      <c r="T288" s="138" t="s">
        <v>911</v>
      </c>
    </row>
    <row r="289" spans="1:20" x14ac:dyDescent="0.25">
      <c r="A289" s="12" t="s">
        <v>6</v>
      </c>
      <c r="B289" s="12" t="s">
        <v>6</v>
      </c>
      <c r="C289" s="12" t="s">
        <v>302</v>
      </c>
      <c r="D289" s="213">
        <v>1</v>
      </c>
      <c r="E289" s="12" t="s">
        <v>98</v>
      </c>
      <c r="F289" s="12"/>
      <c r="G289" s="13"/>
      <c r="H289" s="13"/>
      <c r="I289" s="13"/>
      <c r="J289" s="13">
        <v>36</v>
      </c>
      <c r="K289" s="13"/>
      <c r="L289" s="13"/>
      <c r="M289" s="13"/>
      <c r="N289" s="13"/>
      <c r="O289" s="142">
        <f>IF($C289="","",SUM(H289*Character!$D$42)+(J289*Character!$E$42)+(K289*Character!$F$42)+(L289*Character!$G$42)+(N289*Character!$H$42))</f>
        <v>36</v>
      </c>
      <c r="Q289" s="138" t="s">
        <v>911</v>
      </c>
      <c r="R289" s="138" t="s">
        <v>911</v>
      </c>
      <c r="S289" s="138" t="s">
        <v>1227</v>
      </c>
      <c r="T289" s="138" t="s">
        <v>911</v>
      </c>
    </row>
    <row r="290" spans="1:20" x14ac:dyDescent="0.25">
      <c r="A290" s="12" t="s">
        <v>6</v>
      </c>
      <c r="B290" s="12" t="s">
        <v>6</v>
      </c>
      <c r="C290" s="12" t="s">
        <v>324</v>
      </c>
      <c r="D290" s="213">
        <v>6</v>
      </c>
      <c r="E290" s="12" t="s">
        <v>325</v>
      </c>
      <c r="F290" s="12"/>
      <c r="G290" s="13">
        <v>13</v>
      </c>
      <c r="H290" s="13">
        <v>12</v>
      </c>
      <c r="I290" s="13"/>
      <c r="J290" s="13">
        <v>15</v>
      </c>
      <c r="K290" s="13"/>
      <c r="L290" s="13"/>
      <c r="M290" s="13"/>
      <c r="N290" s="13"/>
      <c r="O290" s="142">
        <f>IF($C290="","",SUM(H290*Character!$D$42)+(J290*Character!$E$42)+(K290*Character!$F$42)+(L290*Character!$G$42)+(N290*Character!$H$42))</f>
        <v>17.216699999999999</v>
      </c>
      <c r="Q290" s="138" t="s">
        <v>911</v>
      </c>
      <c r="R290" s="138" t="s">
        <v>911</v>
      </c>
      <c r="S290" s="138" t="s">
        <v>911</v>
      </c>
      <c r="T290" s="138" t="s">
        <v>911</v>
      </c>
    </row>
    <row r="291" spans="1:20" x14ac:dyDescent="0.25">
      <c r="A291" s="12" t="s">
        <v>6</v>
      </c>
      <c r="B291" s="12" t="s">
        <v>6</v>
      </c>
      <c r="C291" s="12" t="s">
        <v>326</v>
      </c>
      <c r="D291" s="213">
        <v>6</v>
      </c>
      <c r="E291" s="12" t="s">
        <v>327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42">
        <f>IF($C291="","",SUM(H291*Character!$D$42)+(J291*Character!$E$42)+(K291*Character!$F$42)+(L291*Character!$G$42)+(N291*Character!$H$42))</f>
        <v>17.216699999999999</v>
      </c>
      <c r="Q291" s="138" t="s">
        <v>911</v>
      </c>
      <c r="R291" s="138" t="s">
        <v>911</v>
      </c>
      <c r="S291" s="138" t="s">
        <v>911</v>
      </c>
      <c r="T291" s="138" t="s">
        <v>911</v>
      </c>
    </row>
    <row r="292" spans="1:20" x14ac:dyDescent="0.25">
      <c r="A292" s="12" t="s">
        <v>6</v>
      </c>
      <c r="B292" s="12" t="s">
        <v>6</v>
      </c>
      <c r="C292" s="12" t="s">
        <v>272</v>
      </c>
      <c r="D292" s="213">
        <v>1</v>
      </c>
      <c r="E292" s="12" t="s">
        <v>98</v>
      </c>
      <c r="F292" s="12"/>
      <c r="G292" s="13"/>
      <c r="H292" s="13"/>
      <c r="I292" s="13"/>
      <c r="J292" s="13">
        <v>41</v>
      </c>
      <c r="K292" s="13"/>
      <c r="L292" s="13"/>
      <c r="M292" s="13"/>
      <c r="N292" s="13"/>
      <c r="O292" s="142">
        <f>IF($C292="","",SUM(H292*Character!$D$42)+(J292*Character!$E$42)+(K292*Character!$F$42)+(L292*Character!$G$42)+(N292*Character!$H$42))</f>
        <v>41</v>
      </c>
      <c r="Q292" s="138" t="s">
        <v>911</v>
      </c>
      <c r="R292" s="138" t="s">
        <v>911</v>
      </c>
      <c r="S292" s="138" t="s">
        <v>911</v>
      </c>
      <c r="T292" s="138" t="s">
        <v>1227</v>
      </c>
    </row>
    <row r="293" spans="1:20" x14ac:dyDescent="0.25">
      <c r="A293" s="12" t="s">
        <v>6</v>
      </c>
      <c r="B293" s="12" t="s">
        <v>6</v>
      </c>
      <c r="C293" s="12" t="s">
        <v>273</v>
      </c>
      <c r="D293" s="213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42">
        <f>IF($C293="","",SUM(H293*Character!$D$42)+(J293*Character!$E$42)+(K293*Character!$F$42)+(L293*Character!$G$42)+(N293*Character!$H$42))</f>
        <v>41</v>
      </c>
      <c r="Q293" s="138" t="s">
        <v>911</v>
      </c>
      <c r="R293" s="138" t="s">
        <v>911</v>
      </c>
      <c r="S293" s="138" t="s">
        <v>911</v>
      </c>
      <c r="T293" s="138" t="s">
        <v>1227</v>
      </c>
    </row>
    <row r="294" spans="1:20" x14ac:dyDescent="0.25">
      <c r="A294" s="12" t="s">
        <v>6</v>
      </c>
      <c r="B294" s="12" t="s">
        <v>6</v>
      </c>
      <c r="C294" s="12" t="s">
        <v>275</v>
      </c>
      <c r="D294" s="213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42">
        <f>IF($C294="","",SUM(H294*Character!$D$42)+(J294*Character!$E$42)+(K294*Character!$F$42)+(L294*Character!$G$42)+(N294*Character!$H$42))</f>
        <v>41</v>
      </c>
      <c r="Q294" s="138" t="s">
        <v>911</v>
      </c>
      <c r="R294" s="138" t="s">
        <v>911</v>
      </c>
      <c r="S294" s="138" t="s">
        <v>1227</v>
      </c>
      <c r="T294" s="138" t="s">
        <v>911</v>
      </c>
    </row>
    <row r="295" spans="1:20" x14ac:dyDescent="0.25">
      <c r="A295" s="12" t="s">
        <v>6</v>
      </c>
      <c r="B295" s="12" t="s">
        <v>6</v>
      </c>
      <c r="C295" s="12" t="s">
        <v>293</v>
      </c>
      <c r="D295" s="213">
        <v>1</v>
      </c>
      <c r="E295" s="12" t="s">
        <v>98</v>
      </c>
      <c r="F295" s="12"/>
      <c r="G295" s="13"/>
      <c r="H295" s="13"/>
      <c r="I295" s="13"/>
      <c r="J295" s="13">
        <v>37</v>
      </c>
      <c r="K295" s="13"/>
      <c r="L295" s="13"/>
      <c r="M295" s="13"/>
      <c r="N295" s="13"/>
      <c r="O295" s="142">
        <f>IF($C295="","",SUM(H295*Character!$D$42)+(J295*Character!$E$42)+(K295*Character!$F$42)+(L295*Character!$G$42)+(N295*Character!$H$42))</f>
        <v>37</v>
      </c>
      <c r="Q295" s="138" t="s">
        <v>911</v>
      </c>
      <c r="R295" s="138" t="s">
        <v>911</v>
      </c>
      <c r="S295" s="138" t="s">
        <v>911</v>
      </c>
      <c r="T295" s="138" t="s">
        <v>1227</v>
      </c>
    </row>
    <row r="296" spans="1:20" x14ac:dyDescent="0.25">
      <c r="A296" s="12" t="s">
        <v>6</v>
      </c>
      <c r="B296" s="12" t="s">
        <v>6</v>
      </c>
      <c r="C296" s="12" t="s">
        <v>294</v>
      </c>
      <c r="D296" s="213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42">
        <f>IF($C296="","",SUM(H296*Character!$D$42)+(J296*Character!$E$42)+(K296*Character!$F$42)+(L296*Character!$G$42)+(N296*Character!$H$42))</f>
        <v>37</v>
      </c>
      <c r="Q296" s="138" t="s">
        <v>911</v>
      </c>
      <c r="R296" s="138" t="s">
        <v>911</v>
      </c>
      <c r="S296" s="138" t="s">
        <v>911</v>
      </c>
      <c r="T296" s="138" t="s">
        <v>1227</v>
      </c>
    </row>
    <row r="297" spans="1:20" x14ac:dyDescent="0.25">
      <c r="A297" s="12" t="s">
        <v>6</v>
      </c>
      <c r="B297" s="12" t="s">
        <v>6</v>
      </c>
      <c r="C297" s="12" t="s">
        <v>333</v>
      </c>
      <c r="D297" s="213">
        <v>1</v>
      </c>
      <c r="E297" s="12" t="s">
        <v>112</v>
      </c>
      <c r="F297" s="12"/>
      <c r="G297" s="13">
        <v>22</v>
      </c>
      <c r="H297" s="13">
        <v>12</v>
      </c>
      <c r="I297" s="13">
        <v>12</v>
      </c>
      <c r="J297" s="13">
        <v>8</v>
      </c>
      <c r="K297" s="13"/>
      <c r="L297" s="13"/>
      <c r="M297" s="13"/>
      <c r="N297" s="13"/>
      <c r="O297" s="142">
        <f>IF($C297="","",SUM(H297*Character!$D$42)+(J297*Character!$E$42)+(K297*Character!$F$42)+(L297*Character!$G$42)+(N297*Character!$H$42))</f>
        <v>10.216699999999999</v>
      </c>
      <c r="Q297" s="138" t="s">
        <v>911</v>
      </c>
      <c r="R297" s="138" t="s">
        <v>911</v>
      </c>
      <c r="S297" s="138" t="s">
        <v>911</v>
      </c>
      <c r="T297" s="138" t="s">
        <v>911</v>
      </c>
    </row>
    <row r="298" spans="1:20" x14ac:dyDescent="0.25">
      <c r="A298" s="12" t="s">
        <v>6</v>
      </c>
      <c r="B298" s="12" t="s">
        <v>6</v>
      </c>
      <c r="C298" s="12" t="s">
        <v>283</v>
      </c>
      <c r="D298" s="213">
        <v>1</v>
      </c>
      <c r="E298" s="12" t="s">
        <v>98</v>
      </c>
      <c r="F298" s="12"/>
      <c r="G298" s="13"/>
      <c r="H298" s="13"/>
      <c r="I298" s="13"/>
      <c r="J298" s="13">
        <v>40</v>
      </c>
      <c r="K298" s="13"/>
      <c r="L298" s="13"/>
      <c r="M298" s="13"/>
      <c r="N298" s="13"/>
      <c r="O298" s="142">
        <f>IF($C298="","",SUM(H298*Character!$D$42)+(J298*Character!$E$42)+(K298*Character!$F$42)+(L298*Character!$G$42)+(N298*Character!$H$42))</f>
        <v>40</v>
      </c>
      <c r="Q298" s="138" t="s">
        <v>911</v>
      </c>
      <c r="R298" s="138" t="s">
        <v>911</v>
      </c>
      <c r="S298" s="138" t="s">
        <v>1227</v>
      </c>
      <c r="T298" s="138" t="s">
        <v>911</v>
      </c>
    </row>
    <row r="299" spans="1:20" x14ac:dyDescent="0.25">
      <c r="A299" s="12" t="s">
        <v>6</v>
      </c>
      <c r="B299" s="12" t="s">
        <v>6</v>
      </c>
      <c r="C299" s="12" t="s">
        <v>284</v>
      </c>
      <c r="D299" s="213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42">
        <f>IF($C299="","",SUM(H299*Character!$D$42)+(J299*Character!$E$42)+(K299*Character!$F$42)+(L299*Character!$G$42)+(N299*Character!$H$42))</f>
        <v>40</v>
      </c>
      <c r="Q299" s="138" t="s">
        <v>911</v>
      </c>
      <c r="R299" s="138" t="s">
        <v>911</v>
      </c>
      <c r="S299" s="138" t="s">
        <v>1227</v>
      </c>
      <c r="T299" s="138" t="s">
        <v>911</v>
      </c>
    </row>
    <row r="300" spans="1:20" x14ac:dyDescent="0.25">
      <c r="A300" s="12" t="s">
        <v>6</v>
      </c>
      <c r="B300" s="12" t="s">
        <v>6</v>
      </c>
      <c r="C300" s="12" t="s">
        <v>301</v>
      </c>
      <c r="D300" s="213">
        <v>1</v>
      </c>
      <c r="E300" s="12" t="s">
        <v>98</v>
      </c>
      <c r="F300" s="12"/>
      <c r="G300" s="13"/>
      <c r="H300" s="13"/>
      <c r="I300" s="13"/>
      <c r="J300" s="13">
        <v>36</v>
      </c>
      <c r="K300" s="13"/>
      <c r="L300" s="13"/>
      <c r="M300" s="13"/>
      <c r="N300" s="13"/>
      <c r="O300" s="142">
        <f>IF($C300="","",SUM(H300*Character!$D$42)+(J300*Character!$E$42)+(K300*Character!$F$42)+(L300*Character!$G$42)+(N300*Character!$H$42))</f>
        <v>36</v>
      </c>
      <c r="Q300" s="138" t="s">
        <v>911</v>
      </c>
      <c r="R300" s="138" t="s">
        <v>911</v>
      </c>
      <c r="S300" s="138" t="s">
        <v>1227</v>
      </c>
      <c r="T300" s="138" t="s">
        <v>911</v>
      </c>
    </row>
    <row r="301" spans="1:20" x14ac:dyDescent="0.25">
      <c r="A301" s="12" t="s">
        <v>6</v>
      </c>
      <c r="B301" s="12" t="s">
        <v>6</v>
      </c>
      <c r="C301" s="12" t="s">
        <v>282</v>
      </c>
      <c r="D301" s="213">
        <v>1</v>
      </c>
      <c r="E301" s="12" t="s">
        <v>98</v>
      </c>
      <c r="F301" s="12"/>
      <c r="G301" s="13"/>
      <c r="H301" s="13"/>
      <c r="I301" s="13"/>
      <c r="J301" s="13">
        <v>40</v>
      </c>
      <c r="K301" s="13"/>
      <c r="L301" s="13"/>
      <c r="M301" s="13"/>
      <c r="N301" s="13"/>
      <c r="O301" s="142">
        <f>IF($C301="","",SUM(H301*Character!$D$42)+(J301*Character!$E$42)+(K301*Character!$F$42)+(L301*Character!$G$42)+(N301*Character!$H$42))</f>
        <v>40</v>
      </c>
      <c r="Q301" s="138" t="s">
        <v>911</v>
      </c>
      <c r="R301" s="138" t="s">
        <v>911</v>
      </c>
      <c r="S301" s="138" t="s">
        <v>911</v>
      </c>
      <c r="T301" s="138" t="s">
        <v>1227</v>
      </c>
    </row>
    <row r="302" spans="1:20" x14ac:dyDescent="0.25">
      <c r="A302" s="12" t="s">
        <v>6</v>
      </c>
      <c r="B302" s="12" t="s">
        <v>6</v>
      </c>
      <c r="C302" s="12" t="s">
        <v>281</v>
      </c>
      <c r="D302" s="213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42">
        <f>IF($C302="","",SUM(H302*Character!$D$42)+(J302*Character!$E$42)+(K302*Character!$F$42)+(L302*Character!$G$42)+(N302*Character!$H$42))</f>
        <v>40</v>
      </c>
      <c r="Q302" s="138" t="s">
        <v>911</v>
      </c>
      <c r="R302" s="138" t="s">
        <v>911</v>
      </c>
      <c r="S302" s="138" t="s">
        <v>911</v>
      </c>
      <c r="T302" s="138" t="s">
        <v>1227</v>
      </c>
    </row>
    <row r="303" spans="1:20" x14ac:dyDescent="0.25">
      <c r="A303" s="12" t="s">
        <v>6</v>
      </c>
      <c r="B303" s="12" t="s">
        <v>6</v>
      </c>
      <c r="C303" s="12" t="s">
        <v>305</v>
      </c>
      <c r="D303" s="213">
        <v>2</v>
      </c>
      <c r="E303" s="12" t="s">
        <v>150</v>
      </c>
      <c r="F303" s="12" t="s">
        <v>306</v>
      </c>
      <c r="G303" s="13">
        <v>11</v>
      </c>
      <c r="H303" s="13">
        <v>13</v>
      </c>
      <c r="I303" s="13">
        <v>5</v>
      </c>
      <c r="J303" s="13">
        <v>27</v>
      </c>
      <c r="K303" s="13"/>
      <c r="L303" s="13"/>
      <c r="M303" s="13"/>
      <c r="N303" s="13"/>
      <c r="O303" s="142">
        <f>IF($C303="","",SUM(H303*Character!$D$42)+(J303*Character!$E$42)+(K303*Character!$F$42)+(L303*Character!$G$42)+(N303*Character!$H$42))</f>
        <v>29.401425</v>
      </c>
      <c r="Q303" s="138" t="s">
        <v>911</v>
      </c>
      <c r="R303" s="138" t="s">
        <v>911</v>
      </c>
      <c r="S303" s="138" t="s">
        <v>911</v>
      </c>
      <c r="T303" s="138" t="s">
        <v>911</v>
      </c>
    </row>
    <row r="304" spans="1:20" x14ac:dyDescent="0.25">
      <c r="A304" s="12" t="s">
        <v>6</v>
      </c>
      <c r="B304" s="12" t="s">
        <v>6</v>
      </c>
      <c r="C304" s="12" t="s">
        <v>257</v>
      </c>
      <c r="D304" s="213">
        <v>6</v>
      </c>
      <c r="E304" s="12" t="s">
        <v>258</v>
      </c>
      <c r="F304" s="12" t="s">
        <v>259</v>
      </c>
      <c r="G304" s="13">
        <v>12</v>
      </c>
      <c r="H304" s="13">
        <v>13</v>
      </c>
      <c r="I304" s="13"/>
      <c r="J304" s="13">
        <v>48</v>
      </c>
      <c r="K304" s="13"/>
      <c r="L304" s="13"/>
      <c r="M304" s="13"/>
      <c r="N304" s="13"/>
      <c r="O304" s="142">
        <f>IF($C304="","",SUM(H304*Character!$D$42)+(J304*Character!$E$42)+(K304*Character!$F$42)+(L304*Character!$G$42)+(N304*Character!$H$42))</f>
        <v>50.401425000000003</v>
      </c>
      <c r="Q304" s="138" t="s">
        <v>911</v>
      </c>
      <c r="R304" s="138" t="s">
        <v>911</v>
      </c>
      <c r="S304" s="138" t="s">
        <v>911</v>
      </c>
      <c r="T304" s="138" t="s">
        <v>911</v>
      </c>
    </row>
    <row r="305" spans="1:20" x14ac:dyDescent="0.25">
      <c r="A305" s="12" t="s">
        <v>6</v>
      </c>
      <c r="B305" s="12" t="s">
        <v>6</v>
      </c>
      <c r="C305" s="12" t="s">
        <v>260</v>
      </c>
      <c r="D305" s="213">
        <v>3</v>
      </c>
      <c r="E305" s="12" t="s">
        <v>76</v>
      </c>
      <c r="F305" s="12" t="s">
        <v>124</v>
      </c>
      <c r="G305" s="13">
        <v>10</v>
      </c>
      <c r="H305" s="13">
        <v>15</v>
      </c>
      <c r="I305" s="13">
        <v>10</v>
      </c>
      <c r="J305" s="13">
        <v>23</v>
      </c>
      <c r="K305" s="13">
        <v>2</v>
      </c>
      <c r="L305" s="13"/>
      <c r="M305" s="13"/>
      <c r="N305" s="13"/>
      <c r="O305" s="142">
        <f>IF($C305="","",SUM(H305*Character!$D$42)+(J305*Character!$E$42)+(K305*Character!$F$42)+(L305*Character!$G$42)+(N305*Character!$H$42))</f>
        <v>47.937874999999998</v>
      </c>
      <c r="Q305" s="138" t="s">
        <v>911</v>
      </c>
      <c r="R305" s="138" t="s">
        <v>911</v>
      </c>
      <c r="S305" s="138" t="s">
        <v>911</v>
      </c>
      <c r="T305" s="138" t="s">
        <v>911</v>
      </c>
    </row>
    <row r="306" spans="1:20" x14ac:dyDescent="0.25">
      <c r="A306" s="12" t="s">
        <v>6</v>
      </c>
      <c r="B306" s="12" t="s">
        <v>6</v>
      </c>
      <c r="C306" s="12" t="s">
        <v>287</v>
      </c>
      <c r="D306" s="213">
        <v>5</v>
      </c>
      <c r="E306" s="12" t="s">
        <v>39</v>
      </c>
      <c r="F306" s="12" t="s">
        <v>288</v>
      </c>
      <c r="G306" s="13">
        <v>23</v>
      </c>
      <c r="H306" s="13">
        <v>17</v>
      </c>
      <c r="I306" s="13">
        <v>8</v>
      </c>
      <c r="J306" s="13">
        <v>36</v>
      </c>
      <c r="K306" s="13"/>
      <c r="L306" s="13"/>
      <c r="M306" s="13"/>
      <c r="N306" s="13">
        <v>20</v>
      </c>
      <c r="O306" s="142">
        <f>IF($C306="","",SUM(H306*Character!$D$42)+(J306*Character!$E$42)+(K306*Character!$F$42)+(L306*Character!$G$42)+(N306*Character!$H$42))</f>
        <v>39.140324999999997</v>
      </c>
      <c r="Q306" s="138" t="s">
        <v>911</v>
      </c>
      <c r="R306" s="138" t="s">
        <v>911</v>
      </c>
      <c r="S306" s="138" t="s">
        <v>911</v>
      </c>
      <c r="T306" s="138" t="s">
        <v>911</v>
      </c>
    </row>
    <row r="307" spans="1:20" x14ac:dyDescent="0.25">
      <c r="A307" s="12" t="s">
        <v>6</v>
      </c>
      <c r="B307" s="12" t="s">
        <v>6</v>
      </c>
      <c r="C307" s="12" t="s">
        <v>320</v>
      </c>
      <c r="D307" s="213">
        <v>1</v>
      </c>
      <c r="E307" s="12" t="s">
        <v>126</v>
      </c>
      <c r="F307" s="12" t="s">
        <v>321</v>
      </c>
      <c r="G307" s="13">
        <v>19</v>
      </c>
      <c r="H307" s="13">
        <v>12</v>
      </c>
      <c r="I307" s="13">
        <v>10</v>
      </c>
      <c r="J307" s="13">
        <v>18</v>
      </c>
      <c r="K307" s="13"/>
      <c r="L307" s="13"/>
      <c r="M307" s="13"/>
      <c r="N307" s="13"/>
      <c r="O307" s="142">
        <f>IF($C307="","",SUM(H307*Character!$D$42)+(J307*Character!$E$42)+(K307*Character!$F$42)+(L307*Character!$G$42)+(N307*Character!$H$42))</f>
        <v>20.216699999999999</v>
      </c>
      <c r="Q307" s="138" t="s">
        <v>911</v>
      </c>
      <c r="R307" s="138" t="s">
        <v>911</v>
      </c>
      <c r="S307" s="138" t="s">
        <v>911</v>
      </c>
      <c r="T307" s="138" t="s">
        <v>911</v>
      </c>
    </row>
    <row r="308" spans="1:20" x14ac:dyDescent="0.25">
      <c r="A308" s="12" t="s">
        <v>6</v>
      </c>
      <c r="B308" s="12" t="s">
        <v>6</v>
      </c>
      <c r="C308" s="12" t="s">
        <v>328</v>
      </c>
      <c r="D308" s="213">
        <v>3</v>
      </c>
      <c r="E308" s="12" t="s">
        <v>42</v>
      </c>
      <c r="F308" s="12" t="s">
        <v>43</v>
      </c>
      <c r="G308" s="13">
        <v>20</v>
      </c>
      <c r="H308" s="13">
        <v>25</v>
      </c>
      <c r="I308" s="13">
        <v>17</v>
      </c>
      <c r="J308" s="13"/>
      <c r="K308" s="13">
        <v>1</v>
      </c>
      <c r="L308" s="13"/>
      <c r="M308" s="13"/>
      <c r="N308" s="13"/>
      <c r="O308" s="142">
        <f>IF($C308="","",SUM(H308*Character!$D$42)+(J308*Character!$E$42)+(K308*Character!$F$42)+(L308*Character!$G$42)+(N308*Character!$H$42))</f>
        <v>15.701624999999998</v>
      </c>
      <c r="Q308" s="138" t="s">
        <v>911</v>
      </c>
      <c r="R308" s="138" t="s">
        <v>911</v>
      </c>
      <c r="S308" s="138" t="s">
        <v>911</v>
      </c>
      <c r="T308" s="138" t="s">
        <v>911</v>
      </c>
    </row>
    <row r="309" spans="1:20" x14ac:dyDescent="0.25">
      <c r="A309" s="12" t="s">
        <v>6</v>
      </c>
      <c r="B309" s="12" t="s">
        <v>6</v>
      </c>
      <c r="C309" s="12" t="s">
        <v>274</v>
      </c>
      <c r="D309" s="213">
        <v>1</v>
      </c>
      <c r="E309" s="12" t="s">
        <v>98</v>
      </c>
      <c r="F309" s="12"/>
      <c r="G309" s="13"/>
      <c r="H309" s="13"/>
      <c r="I309" s="13"/>
      <c r="J309" s="13">
        <v>41</v>
      </c>
      <c r="K309" s="13"/>
      <c r="L309" s="13"/>
      <c r="M309" s="13"/>
      <c r="N309" s="13"/>
      <c r="O309" s="142">
        <f>IF($C309="","",SUM(H309*Character!$D$42)+(J309*Character!$E$42)+(K309*Character!$F$42)+(L309*Character!$G$42)+(N309*Character!$H$42))</f>
        <v>41</v>
      </c>
      <c r="Q309" s="138" t="s">
        <v>911</v>
      </c>
      <c r="R309" s="138" t="s">
        <v>911</v>
      </c>
      <c r="S309" s="138" t="s">
        <v>1227</v>
      </c>
      <c r="T309" s="138" t="s">
        <v>911</v>
      </c>
    </row>
    <row r="310" spans="1:20" x14ac:dyDescent="0.25">
      <c r="A310" s="12" t="s">
        <v>6</v>
      </c>
      <c r="B310" s="12" t="s">
        <v>6</v>
      </c>
      <c r="C310" s="12" t="s">
        <v>296</v>
      </c>
      <c r="D310" s="213">
        <v>1</v>
      </c>
      <c r="E310" s="12" t="s">
        <v>98</v>
      </c>
      <c r="F310" s="12"/>
      <c r="G310" s="13"/>
      <c r="H310" s="13"/>
      <c r="I310" s="13"/>
      <c r="J310" s="13">
        <v>37</v>
      </c>
      <c r="K310" s="13"/>
      <c r="L310" s="13"/>
      <c r="M310" s="13"/>
      <c r="N310" s="13"/>
      <c r="O310" s="142">
        <f>IF($C310="","",SUM(H310*Character!$D$42)+(J310*Character!$E$42)+(K310*Character!$F$42)+(L310*Character!$G$42)+(N310*Character!$H$42))</f>
        <v>37</v>
      </c>
      <c r="Q310" s="138" t="s">
        <v>911</v>
      </c>
      <c r="R310" s="138" t="s">
        <v>911</v>
      </c>
      <c r="S310" s="138" t="s">
        <v>1227</v>
      </c>
      <c r="T310" s="138" t="s">
        <v>911</v>
      </c>
    </row>
    <row r="311" spans="1:20" x14ac:dyDescent="0.25">
      <c r="A311" s="12" t="s">
        <v>6</v>
      </c>
      <c r="B311" s="12" t="s">
        <v>6</v>
      </c>
      <c r="C311" s="12" t="s">
        <v>332</v>
      </c>
      <c r="D311" s="213">
        <v>6</v>
      </c>
      <c r="E311" s="12" t="s">
        <v>254</v>
      </c>
      <c r="F311" s="12"/>
      <c r="G311" s="13">
        <v>15</v>
      </c>
      <c r="H311" s="13"/>
      <c r="I311" s="13"/>
      <c r="J311" s="13">
        <v>12</v>
      </c>
      <c r="K311" s="13"/>
      <c r="L311" s="13"/>
      <c r="M311" s="13"/>
      <c r="N311" s="13"/>
      <c r="O311" s="142">
        <f>IF($C311="","",SUM(H311*Character!$D$42)+(J311*Character!$E$42)+(K311*Character!$F$42)+(L311*Character!$G$42)+(N311*Character!$H$42))</f>
        <v>12</v>
      </c>
      <c r="Q311" s="138" t="s">
        <v>911</v>
      </c>
      <c r="R311" s="138" t="s">
        <v>911</v>
      </c>
      <c r="S311" s="138" t="s">
        <v>911</v>
      </c>
      <c r="T311" s="138" t="s">
        <v>911</v>
      </c>
    </row>
    <row r="312" spans="1:20" x14ac:dyDescent="0.25">
      <c r="A312" s="12" t="s">
        <v>6</v>
      </c>
      <c r="B312" s="12" t="s">
        <v>6</v>
      </c>
      <c r="C312" s="12" t="s">
        <v>322</v>
      </c>
      <c r="D312" s="213">
        <v>1</v>
      </c>
      <c r="E312" s="12" t="s">
        <v>198</v>
      </c>
      <c r="F312" s="12" t="s">
        <v>323</v>
      </c>
      <c r="G312" s="13">
        <v>13</v>
      </c>
      <c r="H312" s="13">
        <v>20</v>
      </c>
      <c r="I312" s="13">
        <v>10</v>
      </c>
      <c r="J312" s="13">
        <v>15</v>
      </c>
      <c r="K312" s="13"/>
      <c r="L312" s="13"/>
      <c r="M312" s="13"/>
      <c r="N312" s="13"/>
      <c r="O312" s="142">
        <f>IF($C312="","",SUM(H312*Character!$D$42)+(J312*Character!$E$42)+(K312*Character!$F$42)+(L312*Character!$G$42)+(N312*Character!$H$42))</f>
        <v>18.694499999999998</v>
      </c>
      <c r="Q312" s="138" t="s">
        <v>911</v>
      </c>
      <c r="R312" s="138" t="s">
        <v>911</v>
      </c>
      <c r="S312" s="138" t="s">
        <v>911</v>
      </c>
      <c r="T312" s="138" t="s">
        <v>911</v>
      </c>
    </row>
    <row r="313" spans="1:20" x14ac:dyDescent="0.25">
      <c r="A313" s="12" t="s">
        <v>6</v>
      </c>
      <c r="B313" s="12" t="s">
        <v>6</v>
      </c>
      <c r="C313" s="12" t="s">
        <v>307</v>
      </c>
      <c r="D313" s="213">
        <v>5</v>
      </c>
      <c r="E313" s="12" t="s">
        <v>198</v>
      </c>
      <c r="F313" s="12" t="s">
        <v>308</v>
      </c>
      <c r="G313" s="13">
        <v>14</v>
      </c>
      <c r="H313" s="13">
        <v>12</v>
      </c>
      <c r="I313" s="13">
        <v>11</v>
      </c>
      <c r="J313" s="13">
        <v>15</v>
      </c>
      <c r="K313" s="13">
        <v>1</v>
      </c>
      <c r="L313" s="13"/>
      <c r="M313" s="13"/>
      <c r="N313" s="13"/>
      <c r="O313" s="142">
        <f>IF($C313="","",SUM(H313*Character!$D$42)+(J313*Character!$E$42)+(K313*Character!$F$42)+(L313*Character!$G$42)+(N313*Character!$H$42))</f>
        <v>28.300199999999997</v>
      </c>
      <c r="Q313" s="138" t="s">
        <v>911</v>
      </c>
      <c r="R313" s="138" t="s">
        <v>911</v>
      </c>
      <c r="S313" s="138" t="s">
        <v>911</v>
      </c>
      <c r="T313" s="138" t="s">
        <v>911</v>
      </c>
    </row>
    <row r="314" spans="1:20" x14ac:dyDescent="0.25">
      <c r="A314" s="12" t="s">
        <v>6</v>
      </c>
      <c r="B314" s="12" t="s">
        <v>6</v>
      </c>
      <c r="C314" s="12" t="s">
        <v>263</v>
      </c>
      <c r="D314" s="213">
        <v>5</v>
      </c>
      <c r="E314" s="12" t="s">
        <v>48</v>
      </c>
      <c r="F314" s="12" t="s">
        <v>264</v>
      </c>
      <c r="G314" s="13">
        <v>20</v>
      </c>
      <c r="H314" s="13">
        <v>14</v>
      </c>
      <c r="I314" s="13">
        <v>8</v>
      </c>
      <c r="J314" s="13">
        <v>32</v>
      </c>
      <c r="K314" s="13">
        <v>1</v>
      </c>
      <c r="L314" s="13"/>
      <c r="M314" s="13"/>
      <c r="N314" s="13"/>
      <c r="O314" s="142">
        <f>IF($C314="","",SUM(H314*Character!$D$42)+(J314*Character!$E$42)+(K314*Character!$F$42)+(L314*Character!$G$42)+(N314*Character!$H$42))</f>
        <v>45.669649999999997</v>
      </c>
      <c r="Q314" s="138" t="s">
        <v>911</v>
      </c>
      <c r="R314" s="138" t="s">
        <v>911</v>
      </c>
      <c r="S314" s="138" t="s">
        <v>911</v>
      </c>
      <c r="T314" s="138" t="s">
        <v>911</v>
      </c>
    </row>
    <row r="315" spans="1:20" x14ac:dyDescent="0.25">
      <c r="A315" s="12" t="s">
        <v>6</v>
      </c>
      <c r="B315" s="12" t="s">
        <v>6</v>
      </c>
      <c r="C315" s="12" t="s">
        <v>295</v>
      </c>
      <c r="D315" s="213">
        <v>1</v>
      </c>
      <c r="E315" s="12" t="s">
        <v>98</v>
      </c>
      <c r="F315" s="12"/>
      <c r="G315" s="13"/>
      <c r="H315" s="13"/>
      <c r="I315" s="13"/>
      <c r="J315" s="13">
        <v>37</v>
      </c>
      <c r="K315" s="13"/>
      <c r="L315" s="13"/>
      <c r="M315" s="13"/>
      <c r="N315" s="13"/>
      <c r="O315" s="142">
        <f>IF($C315="","",SUM(H315*Character!$D$42)+(J315*Character!$E$42)+(K315*Character!$F$42)+(L315*Character!$G$42)+(N315*Character!$H$42))</f>
        <v>37</v>
      </c>
      <c r="Q315" s="138" t="s">
        <v>911</v>
      </c>
      <c r="R315" s="138" t="s">
        <v>911</v>
      </c>
      <c r="S315" s="138" t="s">
        <v>1227</v>
      </c>
      <c r="T315" s="138" t="s">
        <v>911</v>
      </c>
    </row>
    <row r="316" spans="1:20" x14ac:dyDescent="0.25">
      <c r="A316" s="12" t="s">
        <v>6</v>
      </c>
      <c r="B316" s="12" t="s">
        <v>6</v>
      </c>
      <c r="C316" s="12" t="s">
        <v>303</v>
      </c>
      <c r="D316" s="213">
        <v>2</v>
      </c>
      <c r="E316" s="12" t="s">
        <v>304</v>
      </c>
      <c r="F316" s="12"/>
      <c r="G316" s="13">
        <v>19</v>
      </c>
      <c r="H316" s="13">
        <v>13</v>
      </c>
      <c r="I316" s="13"/>
      <c r="J316" s="13">
        <v>21</v>
      </c>
      <c r="K316" s="13">
        <v>1</v>
      </c>
      <c r="L316" s="13"/>
      <c r="M316" s="13"/>
      <c r="N316" s="13"/>
      <c r="O316" s="142">
        <f>IF($C316="","",SUM(H316*Character!$D$42)+(J316*Character!$E$42)+(K316*Character!$F$42)+(L316*Character!$G$42)+(N316*Character!$H$42))</f>
        <v>34.484924999999997</v>
      </c>
      <c r="Q316" s="138" t="s">
        <v>911</v>
      </c>
      <c r="R316" s="138" t="s">
        <v>911</v>
      </c>
      <c r="S316" s="138" t="s">
        <v>911</v>
      </c>
      <c r="T316" s="138" t="s">
        <v>911</v>
      </c>
    </row>
    <row r="317" spans="1:20" x14ac:dyDescent="0.25">
      <c r="A317" s="12"/>
      <c r="B317" s="12"/>
      <c r="C317" s="12"/>
      <c r="E317" s="12"/>
      <c r="F317" s="12"/>
      <c r="G317" s="13"/>
      <c r="H317" s="13"/>
      <c r="I317" s="13"/>
      <c r="J317" s="13"/>
      <c r="K317" s="13"/>
      <c r="L317" s="13"/>
      <c r="M317" s="13"/>
      <c r="N317" s="13"/>
      <c r="O317" s="142"/>
    </row>
    <row r="318" spans="1:20" x14ac:dyDescent="0.25">
      <c r="A318" s="12" t="s">
        <v>21</v>
      </c>
      <c r="B318" s="12"/>
      <c r="C318" s="12"/>
      <c r="E318" s="12"/>
      <c r="F318" s="12"/>
      <c r="G318" s="13"/>
      <c r="H318" s="13"/>
      <c r="I318" s="13"/>
      <c r="J318" s="13"/>
      <c r="K318" s="13"/>
      <c r="L318" s="13"/>
      <c r="M318" s="13"/>
      <c r="N318" s="13"/>
      <c r="O318" s="142" t="str">
        <f>IF($C318="","",SUM(H318*Character!$D$42)+(J318*Character!$E$42)+(K318*Character!$F$42)+(L318*Character!$G$42)+(N318*Character!$H$42))</f>
        <v/>
      </c>
    </row>
    <row r="319" spans="1:20" x14ac:dyDescent="0.25">
      <c r="A319" s="12" t="s">
        <v>21</v>
      </c>
      <c r="B319" s="12" t="s">
        <v>871</v>
      </c>
      <c r="C319" s="12" t="s">
        <v>885</v>
      </c>
      <c r="D319" s="213">
        <v>1</v>
      </c>
      <c r="E319" s="12"/>
      <c r="F319" s="12"/>
      <c r="G319" s="13">
        <v>4</v>
      </c>
      <c r="H319" s="13">
        <v>4</v>
      </c>
      <c r="I319" s="13">
        <v>4</v>
      </c>
      <c r="J319" s="13"/>
      <c r="K319" s="13"/>
      <c r="L319" s="13"/>
      <c r="M319" s="13"/>
      <c r="N319" s="13"/>
      <c r="O319" s="142">
        <f>IF($C319="","",SUM(H319*Character!$D$42)+(J319*Character!$E$42)+(K319*Character!$F$42)+(L319*Character!$G$42)+(N319*Character!$H$42))</f>
        <v>0.73889999999999989</v>
      </c>
      <c r="Q319" s="138" t="s">
        <v>911</v>
      </c>
      <c r="R319" s="138" t="s">
        <v>911</v>
      </c>
      <c r="S319" s="138" t="s">
        <v>911</v>
      </c>
      <c r="T319" s="138" t="s">
        <v>911</v>
      </c>
    </row>
    <row r="320" spans="1:20" x14ac:dyDescent="0.25">
      <c r="A320" s="12" t="s">
        <v>21</v>
      </c>
      <c r="B320" s="12" t="s">
        <v>871</v>
      </c>
      <c r="C320" s="12" t="s">
        <v>886</v>
      </c>
      <c r="D320" s="213">
        <v>1</v>
      </c>
      <c r="E320" s="12"/>
      <c r="F320" s="12"/>
      <c r="G320" s="13">
        <v>3</v>
      </c>
      <c r="H320" s="13">
        <v>3</v>
      </c>
      <c r="I320" s="13">
        <v>3</v>
      </c>
      <c r="J320" s="13"/>
      <c r="K320" s="13"/>
      <c r="L320" s="13"/>
      <c r="M320" s="13"/>
      <c r="N320" s="13"/>
      <c r="O320" s="142">
        <f>IF($C320="","",SUM(H320*Character!$D$42)+(J320*Character!$E$42)+(K320*Character!$F$42)+(L320*Character!$G$42)+(N320*Character!$H$42))</f>
        <v>0.55417499999999986</v>
      </c>
      <c r="Q320" s="138" t="s">
        <v>911</v>
      </c>
      <c r="R320" s="138" t="s">
        <v>911</v>
      </c>
      <c r="S320" s="138" t="s">
        <v>911</v>
      </c>
      <c r="T320" s="138" t="s">
        <v>911</v>
      </c>
    </row>
    <row r="321" spans="1:20" x14ac:dyDescent="0.25">
      <c r="A321" s="12" t="s">
        <v>21</v>
      </c>
      <c r="B321" s="12" t="s">
        <v>871</v>
      </c>
      <c r="C321" s="12" t="s">
        <v>887</v>
      </c>
      <c r="D321" s="213">
        <v>1</v>
      </c>
      <c r="E321" s="12"/>
      <c r="F321" s="12"/>
      <c r="G321" s="13">
        <v>2</v>
      </c>
      <c r="H321" s="13">
        <v>2</v>
      </c>
      <c r="I321" s="13">
        <v>2</v>
      </c>
      <c r="J321" s="13"/>
      <c r="K321" s="13"/>
      <c r="L321" s="13"/>
      <c r="M321" s="13"/>
      <c r="N321" s="13"/>
      <c r="O321" s="142">
        <f>IF($C321="","",SUM(H321*Character!$D$42)+(J321*Character!$E$42)+(K321*Character!$F$42)+(L321*Character!$G$42)+(N321*Character!$H$42))</f>
        <v>0.36944999999999995</v>
      </c>
      <c r="Q321" s="138" t="s">
        <v>911</v>
      </c>
      <c r="R321" s="138" t="s">
        <v>911</v>
      </c>
      <c r="S321" s="138" t="s">
        <v>911</v>
      </c>
      <c r="T321" s="138" t="s">
        <v>911</v>
      </c>
    </row>
    <row r="322" spans="1:20" x14ac:dyDescent="0.25">
      <c r="A322" s="12" t="s">
        <v>21</v>
      </c>
      <c r="B322" s="12" t="s">
        <v>871</v>
      </c>
      <c r="C322" s="12" t="s">
        <v>888</v>
      </c>
      <c r="D322" s="213">
        <v>1</v>
      </c>
      <c r="E322" s="12"/>
      <c r="F322" s="12"/>
      <c r="G322" s="13">
        <v>1</v>
      </c>
      <c r="H322" s="13">
        <v>1</v>
      </c>
      <c r="I322" s="13">
        <v>1</v>
      </c>
      <c r="J322" s="13"/>
      <c r="K322" s="13"/>
      <c r="L322" s="13"/>
      <c r="M322" s="13"/>
      <c r="N322" s="13"/>
      <c r="O322" s="142">
        <f>IF($C322="","",SUM(H322*Character!$D$42)+(J322*Character!$E$42)+(K322*Character!$F$42)+(L322*Character!$G$42)+(N322*Character!$H$42))</f>
        <v>0.18472499999999997</v>
      </c>
      <c r="Q322" s="138" t="s">
        <v>911</v>
      </c>
      <c r="R322" s="138" t="s">
        <v>911</v>
      </c>
      <c r="S322" s="138" t="s">
        <v>911</v>
      </c>
      <c r="T322" s="138" t="s">
        <v>911</v>
      </c>
    </row>
    <row r="323" spans="1:20" x14ac:dyDescent="0.25">
      <c r="A323" s="12"/>
      <c r="B323" s="12"/>
      <c r="C323" s="12"/>
      <c r="E323" s="12"/>
      <c r="F323" s="12"/>
      <c r="G323" s="13"/>
      <c r="H323" s="13"/>
      <c r="I323" s="13"/>
      <c r="J323" s="13"/>
      <c r="K323" s="13"/>
      <c r="L323" s="13"/>
      <c r="M323" s="13"/>
      <c r="N323" s="13"/>
      <c r="O323" s="142"/>
    </row>
    <row r="324" spans="1:20" x14ac:dyDescent="0.25">
      <c r="A324" s="12" t="s">
        <v>5</v>
      </c>
      <c r="B324" s="12"/>
      <c r="C324" s="12"/>
      <c r="E324" s="12"/>
      <c r="F324" s="12"/>
      <c r="G324" s="13"/>
      <c r="H324" s="13"/>
      <c r="I324" s="13"/>
      <c r="J324" s="13"/>
      <c r="K324" s="13"/>
      <c r="L324" s="13"/>
      <c r="M324" s="13"/>
      <c r="N324" s="13"/>
      <c r="O324" s="142" t="str">
        <f>IF($C324="","",SUM(H324*Character!$D$42)+(J324*Character!$E$42)+(K324*Character!$F$42)+(L324*Character!$G$42)+(N324*Character!$H$42))</f>
        <v/>
      </c>
    </row>
    <row r="325" spans="1:20" x14ac:dyDescent="0.25">
      <c r="A325" s="12" t="s">
        <v>5</v>
      </c>
      <c r="B325" s="12" t="s">
        <v>5</v>
      </c>
      <c r="C325" s="12" t="s">
        <v>193</v>
      </c>
      <c r="D325" s="213">
        <v>1</v>
      </c>
      <c r="E325" s="12" t="s">
        <v>98</v>
      </c>
      <c r="F325" s="12"/>
      <c r="G325" s="13"/>
      <c r="H325" s="13"/>
      <c r="I325" s="13"/>
      <c r="J325" s="13">
        <v>21</v>
      </c>
      <c r="K325" s="13"/>
      <c r="L325" s="13"/>
      <c r="M325" s="13"/>
      <c r="N325" s="13"/>
      <c r="O325" s="142">
        <f>IF($C325="","",SUM(H325*Character!$D$42)+(J325*Character!$E$42)+(K325*Character!$F$42)+(L325*Character!$G$42)+(N325*Character!$H$42))</f>
        <v>21</v>
      </c>
      <c r="Q325" s="138" t="s">
        <v>911</v>
      </c>
      <c r="R325" s="138" t="s">
        <v>911</v>
      </c>
      <c r="S325" s="138" t="s">
        <v>911</v>
      </c>
      <c r="T325" s="138" t="s">
        <v>1227</v>
      </c>
    </row>
    <row r="326" spans="1:20" x14ac:dyDescent="0.25">
      <c r="A326" s="12" t="s">
        <v>5</v>
      </c>
      <c r="B326" s="12" t="s">
        <v>5</v>
      </c>
      <c r="C326" s="12" t="s">
        <v>194</v>
      </c>
      <c r="D326" s="213">
        <v>1</v>
      </c>
      <c r="E326" s="12" t="s">
        <v>98</v>
      </c>
      <c r="F326" s="12"/>
      <c r="G326" s="13"/>
      <c r="H326" s="13"/>
      <c r="I326" s="13"/>
      <c r="J326" s="13">
        <v>21</v>
      </c>
      <c r="K326" s="13"/>
      <c r="L326" s="13"/>
      <c r="M326" s="13"/>
      <c r="N326" s="13"/>
      <c r="O326" s="142">
        <f>IF($C326="","",SUM(H326*Character!$D$42)+(J326*Character!$E$42)+(K326*Character!$F$42)+(L326*Character!$G$42)+(N326*Character!$H$42))</f>
        <v>21</v>
      </c>
      <c r="Q326" s="138" t="s">
        <v>911</v>
      </c>
      <c r="R326" s="138" t="s">
        <v>911</v>
      </c>
      <c r="S326" s="138" t="s">
        <v>1227</v>
      </c>
      <c r="T326" s="138" t="s">
        <v>911</v>
      </c>
    </row>
    <row r="327" spans="1:20" x14ac:dyDescent="0.25">
      <c r="A327" s="12" t="s">
        <v>5</v>
      </c>
      <c r="B327" s="12" t="s">
        <v>5</v>
      </c>
      <c r="C327" s="12" t="s">
        <v>224</v>
      </c>
      <c r="D327" s="213">
        <v>2</v>
      </c>
      <c r="E327" s="12" t="s">
        <v>150</v>
      </c>
      <c r="F327" s="12" t="s">
        <v>225</v>
      </c>
      <c r="G327" s="13"/>
      <c r="H327" s="13"/>
      <c r="I327" s="13"/>
      <c r="J327" s="13">
        <v>18</v>
      </c>
      <c r="K327" s="13"/>
      <c r="L327" s="13"/>
      <c r="M327" s="13"/>
      <c r="N327" s="13"/>
      <c r="O327" s="142">
        <f>IF($C327="","",SUM(H327*Character!$D$42)+(J327*Character!$E$42)+(K327*Character!$F$42)+(L327*Character!$G$42)+(N327*Character!$H$42))</f>
        <v>18</v>
      </c>
      <c r="Q327" s="138" t="s">
        <v>911</v>
      </c>
      <c r="R327" s="138" t="s">
        <v>911</v>
      </c>
      <c r="S327" s="138" t="s">
        <v>911</v>
      </c>
      <c r="T327" s="138" t="s">
        <v>911</v>
      </c>
    </row>
    <row r="328" spans="1:20" x14ac:dyDescent="0.25">
      <c r="A328" s="12" t="s">
        <v>5</v>
      </c>
      <c r="B328" s="12" t="s">
        <v>5</v>
      </c>
      <c r="C328" s="12" t="s">
        <v>231</v>
      </c>
      <c r="D328" s="213">
        <v>1</v>
      </c>
      <c r="E328" s="12" t="s">
        <v>98</v>
      </c>
      <c r="F328" s="12"/>
      <c r="G328" s="13"/>
      <c r="H328" s="13"/>
      <c r="I328" s="13"/>
      <c r="J328" s="13">
        <v>17</v>
      </c>
      <c r="K328" s="13"/>
      <c r="L328" s="13"/>
      <c r="M328" s="13"/>
      <c r="N328" s="13"/>
      <c r="O328" s="142">
        <f>IF($C328="","",SUM(H328*Character!$D$42)+(J328*Character!$E$42)+(K328*Character!$F$42)+(L328*Character!$G$42)+(N328*Character!$H$42))</f>
        <v>17</v>
      </c>
      <c r="Q328" s="138" t="s">
        <v>911</v>
      </c>
      <c r="R328" s="138" t="s">
        <v>911</v>
      </c>
      <c r="S328" s="138" t="s">
        <v>911</v>
      </c>
      <c r="T328" s="138" t="s">
        <v>1227</v>
      </c>
    </row>
    <row r="329" spans="1:20" x14ac:dyDescent="0.25">
      <c r="A329" s="12" t="s">
        <v>5</v>
      </c>
      <c r="B329" s="12" t="s">
        <v>5</v>
      </c>
      <c r="C329" s="12" t="s">
        <v>197</v>
      </c>
      <c r="D329" s="213">
        <v>1</v>
      </c>
      <c r="E329" s="12" t="s">
        <v>198</v>
      </c>
      <c r="F329" s="12" t="s">
        <v>199</v>
      </c>
      <c r="G329" s="13"/>
      <c r="H329" s="13"/>
      <c r="I329" s="13"/>
      <c r="J329" s="13">
        <v>21</v>
      </c>
      <c r="K329" s="13"/>
      <c r="L329" s="13"/>
      <c r="M329" s="13">
        <v>4</v>
      </c>
      <c r="N329" s="13"/>
      <c r="O329" s="142">
        <f>IF($C329="","",SUM(H329*Character!$D$42)+(J329*Character!$E$42)+(K329*Character!$F$42)+(L329*Character!$G$42)+(N329*Character!$H$42))</f>
        <v>21</v>
      </c>
      <c r="Q329" s="138" t="s">
        <v>911</v>
      </c>
      <c r="R329" s="138" t="s">
        <v>911</v>
      </c>
      <c r="S329" s="138" t="s">
        <v>911</v>
      </c>
      <c r="T329" s="138" t="s">
        <v>1227</v>
      </c>
    </row>
    <row r="330" spans="1:20" x14ac:dyDescent="0.25">
      <c r="A330" s="12" t="s">
        <v>5</v>
      </c>
      <c r="B330" s="12" t="s">
        <v>5</v>
      </c>
      <c r="C330" s="12" t="s">
        <v>217</v>
      </c>
      <c r="D330" s="213">
        <v>1</v>
      </c>
      <c r="E330" s="12" t="s">
        <v>98</v>
      </c>
      <c r="F330" s="12"/>
      <c r="G330" s="13"/>
      <c r="H330" s="13"/>
      <c r="I330" s="13"/>
      <c r="J330" s="13">
        <v>19</v>
      </c>
      <c r="K330" s="13"/>
      <c r="L330" s="13"/>
      <c r="M330" s="13"/>
      <c r="N330" s="13"/>
      <c r="O330" s="142">
        <f>IF($C330="","",SUM(H330*Character!$D$42)+(J330*Character!$E$42)+(K330*Character!$F$42)+(L330*Character!$G$42)+(N330*Character!$H$42))</f>
        <v>19</v>
      </c>
      <c r="Q330" s="138" t="s">
        <v>911</v>
      </c>
      <c r="R330" s="138" t="s">
        <v>911</v>
      </c>
      <c r="S330" s="138" t="s">
        <v>911</v>
      </c>
      <c r="T330" s="138" t="s">
        <v>1227</v>
      </c>
    </row>
    <row r="331" spans="1:20" x14ac:dyDescent="0.25">
      <c r="A331" s="12" t="s">
        <v>5</v>
      </c>
      <c r="B331" s="12" t="s">
        <v>5</v>
      </c>
      <c r="C331" s="12" t="s">
        <v>186</v>
      </c>
      <c r="D331" s="213">
        <v>5</v>
      </c>
      <c r="E331" s="12" t="s">
        <v>39</v>
      </c>
      <c r="F331" s="12" t="s">
        <v>187</v>
      </c>
      <c r="G331" s="13">
        <v>17</v>
      </c>
      <c r="H331" s="13">
        <v>12</v>
      </c>
      <c r="I331" s="13"/>
      <c r="J331" s="13">
        <v>21</v>
      </c>
      <c r="K331" s="13"/>
      <c r="L331" s="13"/>
      <c r="M331" s="13"/>
      <c r="N331" s="13"/>
      <c r="O331" s="142">
        <f>IF($C331="","",SUM(H331*Character!$D$42)+(J331*Character!$E$42)+(K331*Character!$F$42)+(L331*Character!$G$42)+(N331*Character!$H$42))</f>
        <v>23.216699999999999</v>
      </c>
      <c r="Q331" s="138" t="s">
        <v>911</v>
      </c>
      <c r="R331" s="138" t="s">
        <v>911</v>
      </c>
      <c r="S331" s="138" t="s">
        <v>911</v>
      </c>
      <c r="T331" s="138" t="s">
        <v>911</v>
      </c>
    </row>
    <row r="332" spans="1:20" x14ac:dyDescent="0.25">
      <c r="A332" s="12" t="s">
        <v>5</v>
      </c>
      <c r="B332" s="12" t="s">
        <v>5</v>
      </c>
      <c r="C332" s="12" t="s">
        <v>216</v>
      </c>
      <c r="D332" s="213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42">
        <f>IF($C332="","",SUM(H332*Character!$D$42)+(J332*Character!$E$42)+(K332*Character!$F$42)+(L332*Character!$G$42)+(N332*Character!$H$42))</f>
        <v>19</v>
      </c>
      <c r="Q332" s="138" t="s">
        <v>911</v>
      </c>
      <c r="R332" s="138" t="s">
        <v>911</v>
      </c>
      <c r="S332" s="138" t="s">
        <v>911</v>
      </c>
      <c r="T332" s="138" t="s">
        <v>1227</v>
      </c>
    </row>
    <row r="333" spans="1:20" x14ac:dyDescent="0.25">
      <c r="A333" s="12" t="s">
        <v>5</v>
      </c>
      <c r="B333" s="12" t="s">
        <v>5</v>
      </c>
      <c r="C333" s="12" t="s">
        <v>249</v>
      </c>
      <c r="D333" s="213">
        <v>2</v>
      </c>
      <c r="E333" s="12" t="s">
        <v>250</v>
      </c>
      <c r="F333" s="12"/>
      <c r="G333" s="13">
        <v>10</v>
      </c>
      <c r="H333" s="13"/>
      <c r="I333" s="13"/>
      <c r="J333" s="13"/>
      <c r="K333" s="13">
        <v>1</v>
      </c>
      <c r="L333" s="13"/>
      <c r="M333" s="13"/>
      <c r="N333" s="13"/>
      <c r="O333" s="142">
        <f>IF($C333="","",SUM(H333*Character!$D$42)+(J333*Character!$E$42)+(K333*Character!$F$42)+(L333*Character!$G$42)+(N333*Character!$H$42))</f>
        <v>11.083499999999999</v>
      </c>
      <c r="Q333" s="138" t="s">
        <v>911</v>
      </c>
      <c r="R333" s="138" t="s">
        <v>911</v>
      </c>
      <c r="S333" s="138" t="s">
        <v>911</v>
      </c>
      <c r="T333" s="138" t="s">
        <v>911</v>
      </c>
    </row>
    <row r="334" spans="1:20" x14ac:dyDescent="0.25">
      <c r="A334" s="12" t="s">
        <v>5</v>
      </c>
      <c r="B334" s="12" t="s">
        <v>5</v>
      </c>
      <c r="C334" s="12" t="s">
        <v>180</v>
      </c>
      <c r="D334" s="213">
        <v>4</v>
      </c>
      <c r="E334" s="12" t="s">
        <v>73</v>
      </c>
      <c r="F334" s="12" t="s">
        <v>181</v>
      </c>
      <c r="G334" s="13"/>
      <c r="H334" s="13">
        <v>10</v>
      </c>
      <c r="I334" s="13"/>
      <c r="J334" s="13">
        <v>23</v>
      </c>
      <c r="K334" s="13"/>
      <c r="L334" s="13">
        <v>1</v>
      </c>
      <c r="M334" s="13"/>
      <c r="N334" s="13"/>
      <c r="O334" s="142">
        <f>IF($C334="","",SUM(H334*Character!$D$42)+(J334*Character!$E$42)+(K334*Character!$F$42)+(L334*Character!$G$42)+(N334*Character!$H$42))</f>
        <v>41.910819826470586</v>
      </c>
      <c r="Q334" s="138" t="s">
        <v>911</v>
      </c>
      <c r="R334" s="138" t="s">
        <v>911</v>
      </c>
      <c r="S334" s="138" t="s">
        <v>911</v>
      </c>
      <c r="T334" s="138" t="s">
        <v>911</v>
      </c>
    </row>
    <row r="335" spans="1:20" x14ac:dyDescent="0.25">
      <c r="A335" s="12" t="s">
        <v>5</v>
      </c>
      <c r="B335" s="12" t="s">
        <v>5</v>
      </c>
      <c r="C335" s="12" t="s">
        <v>182</v>
      </c>
      <c r="D335" s="213">
        <v>3</v>
      </c>
      <c r="E335" s="12" t="s">
        <v>42</v>
      </c>
      <c r="F335" s="12" t="s">
        <v>43</v>
      </c>
      <c r="G335" s="13">
        <v>10</v>
      </c>
      <c r="H335" s="13">
        <v>14</v>
      </c>
      <c r="I335" s="13"/>
      <c r="J335" s="13">
        <v>28</v>
      </c>
      <c r="K335" s="13"/>
      <c r="L335" s="13"/>
      <c r="M335" s="13"/>
      <c r="N335" s="13"/>
      <c r="O335" s="142">
        <f>IF($C335="","",SUM(H335*Character!$D$42)+(J335*Character!$E$42)+(K335*Character!$F$42)+(L335*Character!$G$42)+(N335*Character!$H$42))</f>
        <v>30.58615</v>
      </c>
      <c r="Q335" s="138" t="s">
        <v>911</v>
      </c>
      <c r="R335" s="138" t="s">
        <v>911</v>
      </c>
      <c r="S335" s="138" t="s">
        <v>911</v>
      </c>
      <c r="T335" s="138" t="s">
        <v>911</v>
      </c>
    </row>
    <row r="336" spans="1:20" x14ac:dyDescent="0.25">
      <c r="A336" s="12" t="s">
        <v>5</v>
      </c>
      <c r="B336" s="12" t="s">
        <v>5</v>
      </c>
      <c r="C336" s="12" t="s">
        <v>178</v>
      </c>
      <c r="D336" s="213">
        <v>5</v>
      </c>
      <c r="E336" s="12" t="s">
        <v>39</v>
      </c>
      <c r="F336" s="12" t="s">
        <v>179</v>
      </c>
      <c r="G336" s="13">
        <v>11</v>
      </c>
      <c r="H336" s="13">
        <v>10</v>
      </c>
      <c r="I336" s="13"/>
      <c r="J336" s="13">
        <v>30</v>
      </c>
      <c r="K336" s="13"/>
      <c r="L336" s="13">
        <v>1</v>
      </c>
      <c r="M336" s="13"/>
      <c r="N336" s="13"/>
      <c r="O336" s="142">
        <f>IF($C336="","",SUM(H336*Character!$D$42)+(J336*Character!$E$42)+(K336*Character!$F$42)+(L336*Character!$G$42)+(N336*Character!$H$42))</f>
        <v>48.910819826470586</v>
      </c>
      <c r="Q336" s="138" t="s">
        <v>911</v>
      </c>
      <c r="R336" s="138" t="s">
        <v>911</v>
      </c>
      <c r="S336" s="138" t="s">
        <v>911</v>
      </c>
      <c r="T336" s="138" t="s">
        <v>911</v>
      </c>
    </row>
    <row r="337" spans="1:20" x14ac:dyDescent="0.25">
      <c r="A337" s="12" t="s">
        <v>5</v>
      </c>
      <c r="B337" s="12" t="s">
        <v>5</v>
      </c>
      <c r="C337" s="12" t="s">
        <v>185</v>
      </c>
      <c r="D337" s="213">
        <v>6</v>
      </c>
      <c r="E337" s="12" t="s">
        <v>73</v>
      </c>
      <c r="F337" s="12"/>
      <c r="G337" s="13">
        <v>6</v>
      </c>
      <c r="H337" s="13">
        <v>6</v>
      </c>
      <c r="I337" s="13"/>
      <c r="J337" s="13">
        <v>23</v>
      </c>
      <c r="K337" s="13"/>
      <c r="L337" s="13"/>
      <c r="M337" s="13"/>
      <c r="N337" s="13"/>
      <c r="O337" s="142">
        <f>IF($C337="","",SUM(H337*Character!$D$42)+(J337*Character!$E$42)+(K337*Character!$F$42)+(L337*Character!$G$42)+(N337*Character!$H$42))</f>
        <v>24.108350000000002</v>
      </c>
      <c r="Q337" s="138" t="s">
        <v>911</v>
      </c>
      <c r="R337" s="138" t="s">
        <v>911</v>
      </c>
      <c r="S337" s="138" t="s">
        <v>911</v>
      </c>
      <c r="T337" s="138" t="s">
        <v>911</v>
      </c>
    </row>
    <row r="338" spans="1:20" x14ac:dyDescent="0.25">
      <c r="A338" s="12" t="s">
        <v>5</v>
      </c>
      <c r="B338" s="12" t="s">
        <v>5</v>
      </c>
      <c r="C338" s="12" t="s">
        <v>176</v>
      </c>
      <c r="D338" s="213">
        <v>6</v>
      </c>
      <c r="E338" s="12" t="s">
        <v>34</v>
      </c>
      <c r="F338" s="12" t="s">
        <v>177</v>
      </c>
      <c r="G338" s="13">
        <v>12</v>
      </c>
      <c r="H338" s="13">
        <v>11</v>
      </c>
      <c r="I338" s="13"/>
      <c r="J338" s="13">
        <v>26</v>
      </c>
      <c r="K338" s="13">
        <v>1</v>
      </c>
      <c r="L338" s="13">
        <v>1</v>
      </c>
      <c r="M338" s="13"/>
      <c r="N338" s="13"/>
      <c r="O338" s="142">
        <f>IF($C338="","",SUM(H338*Character!$D$42)+(J338*Character!$E$42)+(K338*Character!$F$42)+(L338*Character!$G$42)+(N338*Character!$H$42))</f>
        <v>56.179044826470587</v>
      </c>
      <c r="Q338" s="138" t="s">
        <v>911</v>
      </c>
      <c r="R338" s="138" t="s">
        <v>911</v>
      </c>
      <c r="S338" s="138" t="s">
        <v>911</v>
      </c>
      <c r="T338" s="138" t="s">
        <v>911</v>
      </c>
    </row>
    <row r="339" spans="1:20" x14ac:dyDescent="0.25">
      <c r="A339" s="12" t="s">
        <v>5</v>
      </c>
      <c r="B339" s="12" t="s">
        <v>5</v>
      </c>
      <c r="C339" s="12" t="s">
        <v>244</v>
      </c>
      <c r="D339" s="213">
        <v>5</v>
      </c>
      <c r="E339" s="12" t="s">
        <v>39</v>
      </c>
      <c r="F339" s="12" t="s">
        <v>245</v>
      </c>
      <c r="G339" s="13">
        <v>10</v>
      </c>
      <c r="H339" s="13">
        <v>10</v>
      </c>
      <c r="I339" s="13">
        <v>7</v>
      </c>
      <c r="J339" s="13">
        <v>11</v>
      </c>
      <c r="K339" s="13"/>
      <c r="L339" s="13"/>
      <c r="M339" s="13"/>
      <c r="N339" s="13"/>
      <c r="O339" s="142">
        <f>IF($C339="","",SUM(H339*Character!$D$42)+(J339*Character!$E$42)+(K339*Character!$F$42)+(L339*Character!$G$42)+(N339*Character!$H$42))</f>
        <v>12.847249999999999</v>
      </c>
      <c r="Q339" s="138" t="s">
        <v>911</v>
      </c>
      <c r="R339" s="138" t="s">
        <v>911</v>
      </c>
      <c r="S339" s="138" t="s">
        <v>911</v>
      </c>
      <c r="T339" s="138" t="s">
        <v>911</v>
      </c>
    </row>
    <row r="340" spans="1:20" x14ac:dyDescent="0.25">
      <c r="A340" s="12" t="s">
        <v>5</v>
      </c>
      <c r="B340" s="12" t="s">
        <v>5</v>
      </c>
      <c r="C340" s="12" t="s">
        <v>220</v>
      </c>
      <c r="D340" s="213">
        <v>1</v>
      </c>
      <c r="E340" s="12" t="s">
        <v>98</v>
      </c>
      <c r="F340" s="12"/>
      <c r="G340" s="13"/>
      <c r="H340" s="13"/>
      <c r="I340" s="13"/>
      <c r="J340" s="13">
        <v>19</v>
      </c>
      <c r="K340" s="13"/>
      <c r="L340" s="13"/>
      <c r="M340" s="13"/>
      <c r="N340" s="13"/>
      <c r="O340" s="142">
        <f>IF($C340="","",SUM(H340*Character!$D$42)+(J340*Character!$E$42)+(K340*Character!$F$42)+(L340*Character!$G$42)+(N340*Character!$H$42))</f>
        <v>19</v>
      </c>
      <c r="Q340" s="138" t="s">
        <v>911</v>
      </c>
      <c r="R340" s="138" t="s">
        <v>911</v>
      </c>
      <c r="S340" s="138" t="s">
        <v>911</v>
      </c>
      <c r="T340" s="138" t="s">
        <v>1227</v>
      </c>
    </row>
    <row r="341" spans="1:20" x14ac:dyDescent="0.25">
      <c r="A341" s="12" t="s">
        <v>5</v>
      </c>
      <c r="B341" s="12" t="s">
        <v>5</v>
      </c>
      <c r="C341" s="12" t="s">
        <v>203</v>
      </c>
      <c r="D341" s="213">
        <v>4</v>
      </c>
      <c r="E341" s="12" t="s">
        <v>204</v>
      </c>
      <c r="F341" s="12" t="s">
        <v>205</v>
      </c>
      <c r="G341" s="13">
        <v>5</v>
      </c>
      <c r="H341" s="13">
        <v>4</v>
      </c>
      <c r="I341" s="13"/>
      <c r="J341" s="13">
        <v>20</v>
      </c>
      <c r="K341" s="13"/>
      <c r="L341" s="13"/>
      <c r="M341" s="13"/>
      <c r="N341" s="13"/>
      <c r="O341" s="142">
        <f>IF($C341="","",SUM(H341*Character!$D$42)+(J341*Character!$E$42)+(K341*Character!$F$42)+(L341*Character!$G$42)+(N341*Character!$H$42))</f>
        <v>20.738900000000001</v>
      </c>
      <c r="Q341" s="138" t="s">
        <v>911</v>
      </c>
      <c r="R341" s="138" t="s">
        <v>911</v>
      </c>
      <c r="S341" s="138" t="s">
        <v>911</v>
      </c>
      <c r="T341" s="138" t="s">
        <v>911</v>
      </c>
    </row>
    <row r="342" spans="1:20" x14ac:dyDescent="0.25">
      <c r="A342" s="12" t="s">
        <v>5</v>
      </c>
      <c r="B342" s="12" t="s">
        <v>5</v>
      </c>
      <c r="C342" s="12" t="s">
        <v>241</v>
      </c>
      <c r="D342" s="213">
        <v>3</v>
      </c>
      <c r="E342" s="12" t="s">
        <v>242</v>
      </c>
      <c r="F342" s="12" t="s">
        <v>243</v>
      </c>
      <c r="G342" s="13">
        <v>6</v>
      </c>
      <c r="H342" s="13">
        <v>9</v>
      </c>
      <c r="I342" s="13"/>
      <c r="J342" s="13">
        <v>12</v>
      </c>
      <c r="K342" s="13"/>
      <c r="L342" s="13"/>
      <c r="M342" s="13"/>
      <c r="N342" s="13"/>
      <c r="O342" s="142">
        <f>IF($C342="","",SUM(H342*Character!$D$42)+(J342*Character!$E$42)+(K342*Character!$F$42)+(L342*Character!$G$42)+(N342*Character!$H$42))</f>
        <v>13.662525</v>
      </c>
      <c r="Q342" s="138" t="s">
        <v>911</v>
      </c>
      <c r="R342" s="138" t="s">
        <v>911</v>
      </c>
      <c r="S342" s="138" t="s">
        <v>911</v>
      </c>
      <c r="T342" s="138" t="s">
        <v>911</v>
      </c>
    </row>
    <row r="343" spans="1:20" x14ac:dyDescent="0.25">
      <c r="A343" s="12" t="s">
        <v>5</v>
      </c>
      <c r="B343" s="12" t="s">
        <v>5</v>
      </c>
      <c r="C343" s="12" t="s">
        <v>238</v>
      </c>
      <c r="D343" s="213">
        <v>1</v>
      </c>
      <c r="E343" s="12" t="s">
        <v>98</v>
      </c>
      <c r="F343" s="12"/>
      <c r="G343" s="13"/>
      <c r="H343" s="13"/>
      <c r="I343" s="13"/>
      <c r="J343" s="13">
        <v>17</v>
      </c>
      <c r="K343" s="13"/>
      <c r="L343" s="13"/>
      <c r="M343" s="13"/>
      <c r="N343" s="13"/>
      <c r="O343" s="142">
        <f>IF($C343="","",SUM(H343*Character!$D$42)+(J343*Character!$E$42)+(K343*Character!$F$42)+(L343*Character!$G$42)+(N343*Character!$H$42))</f>
        <v>17</v>
      </c>
      <c r="Q343" s="138" t="s">
        <v>911</v>
      </c>
      <c r="R343" s="138" t="s">
        <v>911</v>
      </c>
      <c r="S343" s="138" t="s">
        <v>911</v>
      </c>
      <c r="T343" s="138" t="s">
        <v>1227</v>
      </c>
    </row>
    <row r="344" spans="1:20" x14ac:dyDescent="0.25">
      <c r="A344" s="12" t="s">
        <v>5</v>
      </c>
      <c r="B344" s="12" t="s">
        <v>5</v>
      </c>
      <c r="C344" s="12" t="s">
        <v>211</v>
      </c>
      <c r="D344" s="213">
        <v>1</v>
      </c>
      <c r="E344" s="12" t="s">
        <v>98</v>
      </c>
      <c r="F344" s="12"/>
      <c r="G344" s="13"/>
      <c r="H344" s="13"/>
      <c r="I344" s="13"/>
      <c r="J344" s="13">
        <v>20</v>
      </c>
      <c r="K344" s="13"/>
      <c r="L344" s="13"/>
      <c r="M344" s="13"/>
      <c r="N344" s="13"/>
      <c r="O344" s="142">
        <f>IF($C344="","",SUM(H344*Character!$D$42)+(J344*Character!$E$42)+(K344*Character!$F$42)+(L344*Character!$G$42)+(N344*Character!$H$42))</f>
        <v>20</v>
      </c>
      <c r="Q344" s="138" t="s">
        <v>911</v>
      </c>
      <c r="R344" s="138" t="s">
        <v>911</v>
      </c>
      <c r="S344" s="138" t="s">
        <v>911</v>
      </c>
      <c r="T344" s="138" t="s">
        <v>1227</v>
      </c>
    </row>
    <row r="345" spans="1:20" x14ac:dyDescent="0.25">
      <c r="A345" s="12" t="s">
        <v>5</v>
      </c>
      <c r="B345" s="12" t="s">
        <v>5</v>
      </c>
      <c r="C345" s="12" t="s">
        <v>214</v>
      </c>
      <c r="D345" s="213">
        <v>1</v>
      </c>
      <c r="E345" s="12" t="s">
        <v>98</v>
      </c>
      <c r="F345" s="12"/>
      <c r="G345" s="13"/>
      <c r="H345" s="13"/>
      <c r="I345" s="13"/>
      <c r="J345" s="13">
        <v>20</v>
      </c>
      <c r="K345" s="13"/>
      <c r="L345" s="13"/>
      <c r="M345" s="13"/>
      <c r="N345" s="13"/>
      <c r="O345" s="142">
        <f>IF($C345="","",SUM(H345*Character!$D$42)+(J345*Character!$E$42)+(K345*Character!$F$42)+(L345*Character!$G$42)+(N345*Character!$H$42))</f>
        <v>20</v>
      </c>
      <c r="Q345" s="138" t="s">
        <v>911</v>
      </c>
      <c r="R345" s="138" t="s">
        <v>911</v>
      </c>
      <c r="S345" s="138" t="s">
        <v>911</v>
      </c>
      <c r="T345" s="138" t="s">
        <v>1227</v>
      </c>
    </row>
    <row r="346" spans="1:20" x14ac:dyDescent="0.25">
      <c r="A346" s="12" t="s">
        <v>5</v>
      </c>
      <c r="B346" s="12" t="s">
        <v>5</v>
      </c>
      <c r="C346" s="12" t="s">
        <v>215</v>
      </c>
      <c r="D346" s="213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42">
        <f>IF($C346="","",SUM(H346*Character!$D$42)+(J346*Character!$E$42)+(K346*Character!$F$42)+(L346*Character!$G$42)+(N346*Character!$H$42))</f>
        <v>20</v>
      </c>
      <c r="Q346" s="138" t="s">
        <v>911</v>
      </c>
      <c r="R346" s="138" t="s">
        <v>911</v>
      </c>
      <c r="S346" s="138" t="s">
        <v>1227</v>
      </c>
      <c r="T346" s="138" t="s">
        <v>911</v>
      </c>
    </row>
    <row r="347" spans="1:20" x14ac:dyDescent="0.25">
      <c r="A347" s="12" t="s">
        <v>5</v>
      </c>
      <c r="B347" s="12" t="s">
        <v>5</v>
      </c>
      <c r="C347" s="12" t="s">
        <v>188</v>
      </c>
      <c r="D347" s="213">
        <v>1</v>
      </c>
      <c r="E347" s="12" t="s">
        <v>98</v>
      </c>
      <c r="F347" s="12"/>
      <c r="G347" s="13"/>
      <c r="H347" s="13"/>
      <c r="I347" s="13"/>
      <c r="J347" s="13">
        <v>21</v>
      </c>
      <c r="K347" s="13"/>
      <c r="L347" s="13"/>
      <c r="M347" s="13"/>
      <c r="N347" s="13"/>
      <c r="O347" s="142">
        <f>IF($C347="","",SUM(H347*Character!$D$42)+(J347*Character!$E$42)+(K347*Character!$F$42)+(L347*Character!$G$42)+(N347*Character!$H$42))</f>
        <v>21</v>
      </c>
      <c r="Q347" s="138" t="s">
        <v>911</v>
      </c>
      <c r="R347" s="138" t="s">
        <v>911</v>
      </c>
      <c r="S347" s="138" t="s">
        <v>911</v>
      </c>
      <c r="T347" s="138" t="s">
        <v>1227</v>
      </c>
    </row>
    <row r="348" spans="1:20" x14ac:dyDescent="0.25">
      <c r="A348" s="12" t="s">
        <v>5</v>
      </c>
      <c r="B348" s="12" t="s">
        <v>5</v>
      </c>
      <c r="C348" s="12" t="s">
        <v>239</v>
      </c>
      <c r="D348" s="213">
        <v>3</v>
      </c>
      <c r="E348" s="12" t="s">
        <v>137</v>
      </c>
      <c r="F348" s="12"/>
      <c r="G348" s="13">
        <v>11</v>
      </c>
      <c r="H348" s="13"/>
      <c r="I348" s="13"/>
      <c r="J348" s="13">
        <v>14</v>
      </c>
      <c r="K348" s="13"/>
      <c r="L348" s="13"/>
      <c r="M348" s="13"/>
      <c r="N348" s="13"/>
      <c r="O348" s="142">
        <f>IF($C348="","",SUM(H348*Character!$D$42)+(J348*Character!$E$42)+(K348*Character!$F$42)+(L348*Character!$G$42)+(N348*Character!$H$42))</f>
        <v>14</v>
      </c>
      <c r="Q348" s="138" t="s">
        <v>911</v>
      </c>
      <c r="R348" s="138" t="s">
        <v>911</v>
      </c>
      <c r="S348" s="138" t="s">
        <v>911</v>
      </c>
      <c r="T348" s="138" t="s">
        <v>911</v>
      </c>
    </row>
    <row r="349" spans="1:20" x14ac:dyDescent="0.25">
      <c r="A349" s="12" t="s">
        <v>5</v>
      </c>
      <c r="B349" s="12" t="s">
        <v>5</v>
      </c>
      <c r="C349" s="12" t="s">
        <v>207</v>
      </c>
      <c r="D349" s="213">
        <v>1</v>
      </c>
      <c r="E349" s="12" t="s">
        <v>98</v>
      </c>
      <c r="F349" s="12"/>
      <c r="G349" s="13"/>
      <c r="H349" s="13"/>
      <c r="I349" s="13"/>
      <c r="J349" s="13">
        <v>20</v>
      </c>
      <c r="K349" s="13"/>
      <c r="L349" s="13"/>
      <c r="M349" s="13"/>
      <c r="N349" s="13"/>
      <c r="O349" s="142">
        <f>IF($C349="","",SUM(H349*Character!$D$42)+(J349*Character!$E$42)+(K349*Character!$F$42)+(L349*Character!$G$42)+(N349*Character!$H$42))</f>
        <v>20</v>
      </c>
      <c r="Q349" s="138" t="s">
        <v>911</v>
      </c>
      <c r="R349" s="138" t="s">
        <v>911</v>
      </c>
      <c r="S349" s="138" t="s">
        <v>911</v>
      </c>
      <c r="T349" s="138" t="s">
        <v>1227</v>
      </c>
    </row>
    <row r="350" spans="1:20" x14ac:dyDescent="0.25">
      <c r="A350" s="12" t="s">
        <v>5</v>
      </c>
      <c r="B350" s="12" t="s">
        <v>5</v>
      </c>
      <c r="C350" s="12" t="s">
        <v>208</v>
      </c>
      <c r="D350" s="213">
        <v>1</v>
      </c>
      <c r="E350" s="12" t="s">
        <v>98</v>
      </c>
      <c r="F350" s="12"/>
      <c r="G350" s="13"/>
      <c r="H350" s="13"/>
      <c r="I350" s="13"/>
      <c r="J350" s="13">
        <v>20</v>
      </c>
      <c r="K350" s="13"/>
      <c r="L350" s="13"/>
      <c r="M350" s="13"/>
      <c r="N350" s="13"/>
      <c r="O350" s="142">
        <f>IF($C350="","",SUM(H350*Character!$D$42)+(J350*Character!$E$42)+(K350*Character!$F$42)+(L350*Character!$G$42)+(N350*Character!$H$42))</f>
        <v>20</v>
      </c>
      <c r="Q350" s="138" t="s">
        <v>911</v>
      </c>
      <c r="R350" s="138" t="s">
        <v>911</v>
      </c>
      <c r="S350" s="138" t="s">
        <v>1227</v>
      </c>
      <c r="T350" s="138" t="s">
        <v>911</v>
      </c>
    </row>
    <row r="351" spans="1:20" x14ac:dyDescent="0.25">
      <c r="A351" s="12" t="s">
        <v>5</v>
      </c>
      <c r="B351" s="12" t="s">
        <v>5</v>
      </c>
      <c r="C351" s="12" t="s">
        <v>246</v>
      </c>
      <c r="D351" s="213">
        <v>2</v>
      </c>
      <c r="E351" s="12" t="s">
        <v>247</v>
      </c>
      <c r="F351" s="12" t="s">
        <v>248</v>
      </c>
      <c r="G351" s="13"/>
      <c r="H351" s="13">
        <v>10</v>
      </c>
      <c r="I351" s="13"/>
      <c r="J351" s="13"/>
      <c r="K351" s="13">
        <v>1</v>
      </c>
      <c r="L351" s="13"/>
      <c r="M351" s="13"/>
      <c r="N351" s="13"/>
      <c r="O351" s="142">
        <f>IF($C351="","",SUM(H351*Character!$D$42)+(J351*Character!$E$42)+(K351*Character!$F$42)+(L351*Character!$G$42)+(N351*Character!$H$42))</f>
        <v>12.93075</v>
      </c>
      <c r="Q351" s="138" t="s">
        <v>911</v>
      </c>
      <c r="R351" s="138" t="s">
        <v>911</v>
      </c>
      <c r="S351" s="138" t="s">
        <v>911</v>
      </c>
      <c r="T351" s="138" t="s">
        <v>911</v>
      </c>
    </row>
    <row r="352" spans="1:20" x14ac:dyDescent="0.25">
      <c r="A352" s="12" t="s">
        <v>5</v>
      </c>
      <c r="B352" s="12" t="s">
        <v>5</v>
      </c>
      <c r="C352" s="12" t="s">
        <v>189</v>
      </c>
      <c r="D352" s="213">
        <v>1</v>
      </c>
      <c r="E352" s="12" t="s">
        <v>98</v>
      </c>
      <c r="F352" s="12"/>
      <c r="G352" s="13"/>
      <c r="H352" s="13"/>
      <c r="I352" s="13"/>
      <c r="J352" s="13">
        <v>21</v>
      </c>
      <c r="K352" s="13"/>
      <c r="L352" s="13"/>
      <c r="M352" s="13"/>
      <c r="N352" s="13"/>
      <c r="O352" s="142">
        <f>IF($C352="","",SUM(H352*Character!$D$42)+(J352*Character!$E$42)+(K352*Character!$F$42)+(L352*Character!$G$42)+(N352*Character!$H$42))</f>
        <v>21</v>
      </c>
      <c r="Q352" s="138" t="s">
        <v>911</v>
      </c>
      <c r="R352" s="138" t="s">
        <v>911</v>
      </c>
      <c r="S352" s="138" t="s">
        <v>911</v>
      </c>
      <c r="T352" s="138" t="s">
        <v>1227</v>
      </c>
    </row>
    <row r="353" spans="1:20" x14ac:dyDescent="0.25">
      <c r="A353" s="12" t="s">
        <v>5</v>
      </c>
      <c r="B353" s="12" t="s">
        <v>5</v>
      </c>
      <c r="C353" s="12" t="s">
        <v>234</v>
      </c>
      <c r="D353" s="213">
        <v>1</v>
      </c>
      <c r="E353" s="12" t="s">
        <v>98</v>
      </c>
      <c r="F353" s="12"/>
      <c r="G353" s="13"/>
      <c r="H353" s="13"/>
      <c r="I353" s="13"/>
      <c r="J353" s="13">
        <v>17</v>
      </c>
      <c r="K353" s="13"/>
      <c r="L353" s="13"/>
      <c r="M353" s="13"/>
      <c r="N353" s="13"/>
      <c r="O353" s="142">
        <f>IF($C353="","",SUM(H353*Character!$D$42)+(J353*Character!$E$42)+(K353*Character!$F$42)+(L353*Character!$G$42)+(N353*Character!$H$42))</f>
        <v>17</v>
      </c>
      <c r="Q353" s="138" t="s">
        <v>911</v>
      </c>
      <c r="R353" s="138" t="s">
        <v>911</v>
      </c>
      <c r="S353" s="138" t="s">
        <v>911</v>
      </c>
      <c r="T353" s="138" t="s">
        <v>1227</v>
      </c>
    </row>
    <row r="354" spans="1:20" x14ac:dyDescent="0.25">
      <c r="A354" s="12" t="s">
        <v>5</v>
      </c>
      <c r="B354" s="12" t="s">
        <v>5</v>
      </c>
      <c r="C354" s="12" t="s">
        <v>235</v>
      </c>
      <c r="D354" s="213">
        <v>1</v>
      </c>
      <c r="E354" s="12" t="s">
        <v>98</v>
      </c>
      <c r="F354" s="12"/>
      <c r="G354" s="13"/>
      <c r="H354" s="13"/>
      <c r="I354" s="13"/>
      <c r="J354" s="13">
        <v>17</v>
      </c>
      <c r="K354" s="13"/>
      <c r="L354" s="13"/>
      <c r="M354" s="13"/>
      <c r="N354" s="13"/>
      <c r="O354" s="142">
        <f>IF($C354="","",SUM(H354*Character!$D$42)+(J354*Character!$E$42)+(K354*Character!$F$42)+(L354*Character!$G$42)+(N354*Character!$H$42))</f>
        <v>17</v>
      </c>
      <c r="Q354" s="138" t="s">
        <v>911</v>
      </c>
      <c r="R354" s="138" t="s">
        <v>911</v>
      </c>
      <c r="S354" s="138" t="s">
        <v>1227</v>
      </c>
      <c r="T354" s="138" t="s">
        <v>911</v>
      </c>
    </row>
    <row r="355" spans="1:20" x14ac:dyDescent="0.25">
      <c r="A355" s="12" t="s">
        <v>5</v>
      </c>
      <c r="B355" s="12" t="s">
        <v>5</v>
      </c>
      <c r="C355" s="12" t="s">
        <v>212</v>
      </c>
      <c r="D355" s="213">
        <v>1</v>
      </c>
      <c r="E355" s="12" t="s">
        <v>98</v>
      </c>
      <c r="F355" s="12"/>
      <c r="G355" s="13"/>
      <c r="H355" s="13"/>
      <c r="I355" s="13"/>
      <c r="J355" s="13">
        <v>20</v>
      </c>
      <c r="K355" s="13"/>
      <c r="L355" s="13"/>
      <c r="M355" s="13"/>
      <c r="N355" s="13"/>
      <c r="O355" s="142">
        <f>IF($C355="","",SUM(H355*Character!$D$42)+(J355*Character!$E$42)+(K355*Character!$F$42)+(L355*Character!$G$42)+(N355*Character!$H$42))</f>
        <v>20</v>
      </c>
      <c r="Q355" s="138" t="s">
        <v>911</v>
      </c>
      <c r="R355" s="138" t="s">
        <v>911</v>
      </c>
      <c r="S355" s="138" t="s">
        <v>911</v>
      </c>
      <c r="T355" s="138" t="s">
        <v>1227</v>
      </c>
    </row>
    <row r="356" spans="1:20" x14ac:dyDescent="0.25">
      <c r="A356" s="12" t="s">
        <v>5</v>
      </c>
      <c r="B356" s="12" t="s">
        <v>5</v>
      </c>
      <c r="C356" s="12" t="s">
        <v>213</v>
      </c>
      <c r="D356" s="213">
        <v>1</v>
      </c>
      <c r="E356" s="12" t="s">
        <v>98</v>
      </c>
      <c r="F356" s="12"/>
      <c r="G356" s="13"/>
      <c r="H356" s="13"/>
      <c r="I356" s="13"/>
      <c r="J356" s="13">
        <v>20</v>
      </c>
      <c r="K356" s="13"/>
      <c r="L356" s="13"/>
      <c r="M356" s="13"/>
      <c r="N356" s="13"/>
      <c r="O356" s="142">
        <f>IF($C356="","",SUM(H356*Character!$D$42)+(J356*Character!$E$42)+(K356*Character!$F$42)+(L356*Character!$G$42)+(N356*Character!$H$42))</f>
        <v>20</v>
      </c>
      <c r="Q356" s="138" t="s">
        <v>911</v>
      </c>
      <c r="R356" s="138" t="s">
        <v>911</v>
      </c>
      <c r="S356" s="138" t="s">
        <v>1227</v>
      </c>
      <c r="T356" s="138" t="s">
        <v>911</v>
      </c>
    </row>
    <row r="357" spans="1:20" x14ac:dyDescent="0.25">
      <c r="A357" s="12" t="s">
        <v>5</v>
      </c>
      <c r="B357" s="12" t="s">
        <v>5</v>
      </c>
      <c r="C357" s="12" t="s">
        <v>190</v>
      </c>
      <c r="D357" s="213">
        <v>1</v>
      </c>
      <c r="E357" s="12" t="s">
        <v>98</v>
      </c>
      <c r="F357" s="12"/>
      <c r="G357" s="13"/>
      <c r="H357" s="13"/>
      <c r="I357" s="13"/>
      <c r="J357" s="13">
        <v>21</v>
      </c>
      <c r="K357" s="13"/>
      <c r="L357" s="13"/>
      <c r="M357" s="13"/>
      <c r="N357" s="13"/>
      <c r="O357" s="142">
        <f>IF($C357="","",SUM(H357*Character!$D$42)+(J357*Character!$E$42)+(K357*Character!$F$42)+(L357*Character!$G$42)+(N357*Character!$H$42))</f>
        <v>21</v>
      </c>
      <c r="Q357" s="138" t="s">
        <v>911</v>
      </c>
      <c r="R357" s="138" t="s">
        <v>911</v>
      </c>
      <c r="S357" s="138" t="s">
        <v>911</v>
      </c>
      <c r="T357" s="138" t="s">
        <v>1227</v>
      </c>
    </row>
    <row r="358" spans="1:20" x14ac:dyDescent="0.25">
      <c r="A358" s="12" t="s">
        <v>5</v>
      </c>
      <c r="B358" s="12" t="s">
        <v>5</v>
      </c>
      <c r="C358" s="12" t="s">
        <v>200</v>
      </c>
      <c r="D358" s="213">
        <v>1</v>
      </c>
      <c r="E358" s="12" t="s">
        <v>98</v>
      </c>
      <c r="F358" s="12"/>
      <c r="G358" s="13"/>
      <c r="H358" s="13"/>
      <c r="I358" s="13"/>
      <c r="J358" s="13">
        <v>21</v>
      </c>
      <c r="K358" s="13"/>
      <c r="L358" s="13"/>
      <c r="M358" s="13"/>
      <c r="N358" s="13"/>
      <c r="O358" s="142">
        <f>IF($C358="","",SUM(H358*Character!$D$42)+(J358*Character!$E$42)+(K358*Character!$F$42)+(L358*Character!$G$42)+(N358*Character!$H$42))</f>
        <v>21</v>
      </c>
      <c r="Q358" s="138" t="s">
        <v>911</v>
      </c>
      <c r="R358" s="138" t="s">
        <v>911</v>
      </c>
      <c r="S358" s="138" t="s">
        <v>1227</v>
      </c>
      <c r="T358" s="138" t="s">
        <v>911</v>
      </c>
    </row>
    <row r="359" spans="1:20" x14ac:dyDescent="0.25">
      <c r="A359" s="12" t="s">
        <v>5</v>
      </c>
      <c r="B359" s="12" t="s">
        <v>5</v>
      </c>
      <c r="C359" s="12" t="s">
        <v>201</v>
      </c>
      <c r="D359" s="213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42">
        <f>IF($C359="","",SUM(H359*Character!$D$42)+(J359*Character!$E$42)+(K359*Character!$F$42)+(L359*Character!$G$42)+(N359*Character!$H$42))</f>
        <v>21</v>
      </c>
      <c r="Q359" s="138" t="s">
        <v>911</v>
      </c>
      <c r="R359" s="138" t="s">
        <v>911</v>
      </c>
      <c r="S359" s="138" t="s">
        <v>1227</v>
      </c>
      <c r="T359" s="138" t="s">
        <v>911</v>
      </c>
    </row>
    <row r="360" spans="1:20" x14ac:dyDescent="0.25">
      <c r="A360" s="12" t="s">
        <v>5</v>
      </c>
      <c r="B360" s="12" t="s">
        <v>5</v>
      </c>
      <c r="C360" s="12" t="s">
        <v>195</v>
      </c>
      <c r="D360" s="213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42">
        <f>IF($C360="","",SUM(H360*Character!$D$42)+(J360*Character!$E$42)+(K360*Character!$F$42)+(L360*Character!$G$42)+(N360*Character!$H$42))</f>
        <v>21</v>
      </c>
      <c r="Q360" s="138" t="s">
        <v>911</v>
      </c>
      <c r="R360" s="138" t="s">
        <v>911</v>
      </c>
      <c r="S360" s="138" t="s">
        <v>911</v>
      </c>
      <c r="T360" s="138" t="s">
        <v>1227</v>
      </c>
    </row>
    <row r="361" spans="1:20" x14ac:dyDescent="0.25">
      <c r="A361" s="12" t="s">
        <v>5</v>
      </c>
      <c r="B361" s="12" t="s">
        <v>5</v>
      </c>
      <c r="C361" s="12" t="s">
        <v>196</v>
      </c>
      <c r="D361" s="213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42">
        <f>IF($C361="","",SUM(H361*Character!$D$42)+(J361*Character!$E$42)+(K361*Character!$F$42)+(L361*Character!$G$42)+(N361*Character!$H$42))</f>
        <v>21</v>
      </c>
      <c r="Q361" s="138" t="s">
        <v>911</v>
      </c>
      <c r="R361" s="138" t="s">
        <v>911</v>
      </c>
      <c r="S361" s="138" t="s">
        <v>1227</v>
      </c>
      <c r="T361" s="138" t="s">
        <v>911</v>
      </c>
    </row>
    <row r="362" spans="1:20" x14ac:dyDescent="0.25">
      <c r="A362" s="12" t="s">
        <v>5</v>
      </c>
      <c r="B362" s="12" t="s">
        <v>5</v>
      </c>
      <c r="C362" s="12" t="s">
        <v>221</v>
      </c>
      <c r="D362" s="213">
        <v>1</v>
      </c>
      <c r="E362" s="12" t="s">
        <v>98</v>
      </c>
      <c r="F362" s="12"/>
      <c r="G362" s="13"/>
      <c r="H362" s="13"/>
      <c r="I362" s="13"/>
      <c r="J362" s="13">
        <v>19</v>
      </c>
      <c r="K362" s="13"/>
      <c r="L362" s="13"/>
      <c r="M362" s="13"/>
      <c r="N362" s="13"/>
      <c r="O362" s="142">
        <f>IF($C362="","",SUM(H362*Character!$D$42)+(J362*Character!$E$42)+(K362*Character!$F$42)+(L362*Character!$G$42)+(N362*Character!$H$42))</f>
        <v>19</v>
      </c>
      <c r="Q362" s="138" t="s">
        <v>911</v>
      </c>
      <c r="R362" s="138" t="s">
        <v>911</v>
      </c>
      <c r="S362" s="138" t="s">
        <v>911</v>
      </c>
      <c r="T362" s="138" t="s">
        <v>1227</v>
      </c>
    </row>
    <row r="363" spans="1:20" x14ac:dyDescent="0.25">
      <c r="A363" s="12" t="s">
        <v>5</v>
      </c>
      <c r="B363" s="12" t="s">
        <v>5</v>
      </c>
      <c r="C363" s="12" t="s">
        <v>209</v>
      </c>
      <c r="D363" s="213">
        <v>1</v>
      </c>
      <c r="E363" s="12" t="s">
        <v>98</v>
      </c>
      <c r="F363" s="12"/>
      <c r="G363" s="13"/>
      <c r="H363" s="13"/>
      <c r="I363" s="13"/>
      <c r="J363" s="13">
        <v>20</v>
      </c>
      <c r="K363" s="13"/>
      <c r="L363" s="13"/>
      <c r="M363" s="13"/>
      <c r="N363" s="13"/>
      <c r="O363" s="142">
        <f>IF($C363="","",SUM(H363*Character!$D$42)+(J363*Character!$E$42)+(K363*Character!$F$42)+(L363*Character!$G$42)+(N363*Character!$H$42))</f>
        <v>20</v>
      </c>
      <c r="Q363" s="138" t="s">
        <v>911</v>
      </c>
      <c r="R363" s="138" t="s">
        <v>911</v>
      </c>
      <c r="S363" s="138" t="s">
        <v>911</v>
      </c>
      <c r="T363" s="138" t="s">
        <v>1227</v>
      </c>
    </row>
    <row r="364" spans="1:20" x14ac:dyDescent="0.25">
      <c r="A364" s="12" t="s">
        <v>5</v>
      </c>
      <c r="B364" s="12" t="s">
        <v>5</v>
      </c>
      <c r="C364" s="12" t="s">
        <v>210</v>
      </c>
      <c r="D364" s="213">
        <v>1</v>
      </c>
      <c r="E364" s="12" t="s">
        <v>98</v>
      </c>
      <c r="F364" s="12"/>
      <c r="G364" s="13"/>
      <c r="H364" s="13"/>
      <c r="I364" s="13"/>
      <c r="J364" s="13">
        <v>20</v>
      </c>
      <c r="K364" s="13"/>
      <c r="L364" s="13"/>
      <c r="M364" s="13"/>
      <c r="N364" s="13"/>
      <c r="O364" s="142">
        <f>IF($C364="","",SUM(H364*Character!$D$42)+(J364*Character!$E$42)+(K364*Character!$F$42)+(L364*Character!$G$42)+(N364*Character!$H$42))</f>
        <v>20</v>
      </c>
      <c r="Q364" s="138" t="s">
        <v>911</v>
      </c>
      <c r="R364" s="138" t="s">
        <v>911</v>
      </c>
      <c r="S364" s="138" t="s">
        <v>1227</v>
      </c>
      <c r="T364" s="138" t="s">
        <v>911</v>
      </c>
    </row>
    <row r="365" spans="1:20" x14ac:dyDescent="0.25">
      <c r="A365" s="12" t="s">
        <v>5</v>
      </c>
      <c r="B365" s="12" t="s">
        <v>5</v>
      </c>
      <c r="C365" s="12" t="s">
        <v>218</v>
      </c>
      <c r="D365" s="213">
        <v>1</v>
      </c>
      <c r="E365" s="12" t="s">
        <v>98</v>
      </c>
      <c r="F365" s="12"/>
      <c r="G365" s="13"/>
      <c r="H365" s="13"/>
      <c r="I365" s="13"/>
      <c r="J365" s="13">
        <v>19</v>
      </c>
      <c r="K365" s="13"/>
      <c r="L365" s="13"/>
      <c r="M365" s="13"/>
      <c r="N365" s="13"/>
      <c r="O365" s="142">
        <f>IF($C365="","",SUM(H365*Character!$D$42)+(J365*Character!$E$42)+(K365*Character!$F$42)+(L365*Character!$G$42)+(N365*Character!$H$42))</f>
        <v>19</v>
      </c>
      <c r="Q365" s="138" t="s">
        <v>911</v>
      </c>
      <c r="R365" s="138" t="s">
        <v>911</v>
      </c>
      <c r="S365" s="138" t="s">
        <v>911</v>
      </c>
      <c r="T365" s="138" t="s">
        <v>1227</v>
      </c>
    </row>
    <row r="366" spans="1:20" x14ac:dyDescent="0.25">
      <c r="A366" s="12" t="s">
        <v>5</v>
      </c>
      <c r="B366" s="12" t="s">
        <v>5</v>
      </c>
      <c r="C366" s="12" t="s">
        <v>219</v>
      </c>
      <c r="D366" s="213">
        <v>1</v>
      </c>
      <c r="E366" s="12" t="s">
        <v>98</v>
      </c>
      <c r="F366" s="12"/>
      <c r="G366" s="13"/>
      <c r="H366" s="13"/>
      <c r="I366" s="13"/>
      <c r="J366" s="13">
        <v>19</v>
      </c>
      <c r="K366" s="13"/>
      <c r="L366" s="13"/>
      <c r="M366" s="13"/>
      <c r="N366" s="13"/>
      <c r="O366" s="142">
        <f>IF($C366="","",SUM(H366*Character!$D$42)+(J366*Character!$E$42)+(K366*Character!$F$42)+(L366*Character!$G$42)+(N366*Character!$H$42))</f>
        <v>19</v>
      </c>
      <c r="Q366" s="138" t="s">
        <v>911</v>
      </c>
      <c r="R366" s="138" t="s">
        <v>911</v>
      </c>
      <c r="S366" s="138" t="s">
        <v>1227</v>
      </c>
      <c r="T366" s="138" t="s">
        <v>911</v>
      </c>
    </row>
    <row r="367" spans="1:20" x14ac:dyDescent="0.25">
      <c r="A367" s="12" t="s">
        <v>5</v>
      </c>
      <c r="B367" s="12" t="s">
        <v>5</v>
      </c>
      <c r="C367" s="12" t="s">
        <v>232</v>
      </c>
      <c r="D367" s="213">
        <v>1</v>
      </c>
      <c r="E367" s="12" t="s">
        <v>98</v>
      </c>
      <c r="F367" s="12"/>
      <c r="G367" s="13"/>
      <c r="H367" s="13"/>
      <c r="I367" s="13"/>
      <c r="J367" s="13">
        <v>17</v>
      </c>
      <c r="K367" s="13"/>
      <c r="L367" s="13"/>
      <c r="M367" s="13"/>
      <c r="N367" s="13"/>
      <c r="O367" s="142">
        <f>IF($C367="","",SUM(H367*Character!$D$42)+(J367*Character!$E$42)+(K367*Character!$F$42)+(L367*Character!$G$42)+(N367*Character!$H$42))</f>
        <v>17</v>
      </c>
      <c r="Q367" s="138" t="s">
        <v>911</v>
      </c>
      <c r="R367" s="138" t="s">
        <v>911</v>
      </c>
      <c r="S367" s="138" t="s">
        <v>911</v>
      </c>
      <c r="T367" s="138" t="s">
        <v>1227</v>
      </c>
    </row>
    <row r="368" spans="1:20" x14ac:dyDescent="0.25">
      <c r="A368" s="12" t="s">
        <v>5</v>
      </c>
      <c r="B368" s="12" t="s">
        <v>5</v>
      </c>
      <c r="C368" s="12" t="s">
        <v>233</v>
      </c>
      <c r="D368" s="213">
        <v>1</v>
      </c>
      <c r="E368" s="12" t="s">
        <v>98</v>
      </c>
      <c r="F368" s="12"/>
      <c r="G368" s="13"/>
      <c r="H368" s="13"/>
      <c r="I368" s="13"/>
      <c r="J368" s="13">
        <v>17</v>
      </c>
      <c r="K368" s="13"/>
      <c r="L368" s="13"/>
      <c r="M368" s="13"/>
      <c r="N368" s="13"/>
      <c r="O368" s="142">
        <f>IF($C368="","",SUM(H368*Character!$D$42)+(J368*Character!$E$42)+(K368*Character!$F$42)+(L368*Character!$G$42)+(N368*Character!$H$42))</f>
        <v>17</v>
      </c>
      <c r="Q368" s="138" t="s">
        <v>911</v>
      </c>
      <c r="R368" s="138" t="s">
        <v>911</v>
      </c>
      <c r="S368" s="138" t="s">
        <v>1227</v>
      </c>
      <c r="T368" s="138" t="s">
        <v>911</v>
      </c>
    </row>
    <row r="369" spans="1:20" x14ac:dyDescent="0.25">
      <c r="A369" s="12" t="s">
        <v>5</v>
      </c>
      <c r="B369" s="12" t="s">
        <v>5</v>
      </c>
      <c r="C369" s="12" t="s">
        <v>206</v>
      </c>
      <c r="D369" s="213">
        <v>1</v>
      </c>
      <c r="E369" s="12" t="s">
        <v>98</v>
      </c>
      <c r="F369" s="12"/>
      <c r="G369" s="13"/>
      <c r="H369" s="13"/>
      <c r="I369" s="13"/>
      <c r="J369" s="13">
        <v>20</v>
      </c>
      <c r="K369" s="13"/>
      <c r="L369" s="13"/>
      <c r="M369" s="13"/>
      <c r="N369" s="13"/>
      <c r="O369" s="142">
        <f>IF($C369="","",SUM(H369*Character!$D$42)+(J369*Character!$E$42)+(K369*Character!$F$42)+(L369*Character!$G$42)+(N369*Character!$H$42))</f>
        <v>20</v>
      </c>
      <c r="Q369" s="138" t="s">
        <v>911</v>
      </c>
      <c r="R369" s="138" t="s">
        <v>911</v>
      </c>
      <c r="S369" s="138" t="s">
        <v>911</v>
      </c>
      <c r="T369" s="138" t="s">
        <v>1227</v>
      </c>
    </row>
    <row r="370" spans="1:20" x14ac:dyDescent="0.25">
      <c r="A370" s="12" t="s">
        <v>5</v>
      </c>
      <c r="B370" s="12" t="s">
        <v>5</v>
      </c>
      <c r="C370" s="12" t="s">
        <v>228</v>
      </c>
      <c r="D370" s="213">
        <v>1</v>
      </c>
      <c r="E370" s="12" t="s">
        <v>229</v>
      </c>
      <c r="F370" s="12" t="s">
        <v>230</v>
      </c>
      <c r="G370" s="13">
        <v>10</v>
      </c>
      <c r="H370" s="13">
        <v>17</v>
      </c>
      <c r="I370" s="13"/>
      <c r="J370" s="13">
        <v>14</v>
      </c>
      <c r="K370" s="13"/>
      <c r="L370" s="13"/>
      <c r="M370" s="13"/>
      <c r="N370" s="13"/>
      <c r="O370" s="142">
        <f>IF($C370="","",SUM(H370*Character!$D$42)+(J370*Character!$E$42)+(K370*Character!$F$42)+(L370*Character!$G$42)+(N370*Character!$H$42))</f>
        <v>17.140325000000001</v>
      </c>
      <c r="Q370" s="138" t="s">
        <v>911</v>
      </c>
      <c r="R370" s="138" t="s">
        <v>911</v>
      </c>
      <c r="S370" s="138" t="s">
        <v>911</v>
      </c>
      <c r="T370" s="138" t="s">
        <v>911</v>
      </c>
    </row>
    <row r="371" spans="1:20" x14ac:dyDescent="0.25">
      <c r="A371" s="12" t="s">
        <v>5</v>
      </c>
      <c r="B371" s="12" t="s">
        <v>5</v>
      </c>
      <c r="C371" s="12" t="s">
        <v>226</v>
      </c>
      <c r="D371" s="213">
        <v>5</v>
      </c>
      <c r="E371" s="12" t="s">
        <v>126</v>
      </c>
      <c r="F371" s="12" t="s">
        <v>227</v>
      </c>
      <c r="G371" s="13">
        <v>10</v>
      </c>
      <c r="H371" s="13">
        <v>11</v>
      </c>
      <c r="I371" s="13"/>
      <c r="J371" s="13"/>
      <c r="K371" s="13"/>
      <c r="L371" s="13">
        <v>1</v>
      </c>
      <c r="M371" s="13"/>
      <c r="N371" s="13"/>
      <c r="O371" s="142">
        <f>IF($C371="","",SUM(H371*Character!$D$42)+(J371*Character!$E$42)+(K371*Character!$F$42)+(L371*Character!$G$42)+(N371*Character!$H$42))</f>
        <v>19.09554482647059</v>
      </c>
      <c r="Q371" s="138" t="s">
        <v>911</v>
      </c>
      <c r="R371" s="138" t="s">
        <v>911</v>
      </c>
      <c r="S371" s="138" t="s">
        <v>911</v>
      </c>
      <c r="T371" s="138" t="s">
        <v>911</v>
      </c>
    </row>
    <row r="372" spans="1:20" x14ac:dyDescent="0.25">
      <c r="A372" s="12" t="s">
        <v>5</v>
      </c>
      <c r="B372" s="12" t="s">
        <v>5</v>
      </c>
      <c r="C372" s="12" t="s">
        <v>1241</v>
      </c>
      <c r="D372" s="213">
        <v>1</v>
      </c>
      <c r="E372" s="12" t="s">
        <v>126</v>
      </c>
      <c r="F372" s="12" t="s">
        <v>1242</v>
      </c>
      <c r="G372" s="13">
        <v>4</v>
      </c>
      <c r="H372" s="13">
        <v>4</v>
      </c>
      <c r="I372" s="13">
        <v>5</v>
      </c>
      <c r="J372" s="13">
        <v>14</v>
      </c>
      <c r="K372" s="13"/>
      <c r="L372" s="13"/>
      <c r="M372" s="13"/>
      <c r="N372" s="13"/>
      <c r="O372" s="142">
        <f>IF($C372="","",SUM(H372*Character!$D$42)+(J372*Character!$E$42)+(K372*Character!$F$42)+(L372*Character!$G$42)+(N372*Character!$H$42))</f>
        <v>14.738899999999999</v>
      </c>
      <c r="Q372" s="138" t="s">
        <v>911</v>
      </c>
      <c r="R372" s="138" t="s">
        <v>911</v>
      </c>
      <c r="S372" s="138" t="s">
        <v>911</v>
      </c>
      <c r="T372" s="138" t="s">
        <v>911</v>
      </c>
    </row>
    <row r="373" spans="1:20" x14ac:dyDescent="0.25">
      <c r="A373" s="12" t="s">
        <v>5</v>
      </c>
      <c r="B373" s="12" t="s">
        <v>5</v>
      </c>
      <c r="C373" s="12" t="s">
        <v>240</v>
      </c>
      <c r="D373" s="213">
        <v>3</v>
      </c>
      <c r="E373" s="12" t="s">
        <v>137</v>
      </c>
      <c r="F373" s="12"/>
      <c r="G373" s="13">
        <v>11</v>
      </c>
      <c r="H373" s="13"/>
      <c r="I373" s="13"/>
      <c r="J373" s="13">
        <v>14</v>
      </c>
      <c r="K373" s="13"/>
      <c r="L373" s="13"/>
      <c r="M373" s="13"/>
      <c r="N373" s="13"/>
      <c r="O373" s="142">
        <f>IF($C373="","",SUM(H373*Character!$D$42)+(J373*Character!$E$42)+(K373*Character!$F$42)+(L373*Character!$G$42)+(N373*Character!$H$42))</f>
        <v>14</v>
      </c>
      <c r="Q373" s="138" t="s">
        <v>911</v>
      </c>
      <c r="R373" s="138" t="s">
        <v>911</v>
      </c>
      <c r="S373" s="138" t="s">
        <v>911</v>
      </c>
      <c r="T373" s="138" t="s">
        <v>911</v>
      </c>
    </row>
    <row r="374" spans="1:20" x14ac:dyDescent="0.25">
      <c r="A374" s="12" t="s">
        <v>5</v>
      </c>
      <c r="B374" s="12" t="s">
        <v>5</v>
      </c>
      <c r="C374" s="12" t="s">
        <v>191</v>
      </c>
      <c r="D374" s="213">
        <v>1</v>
      </c>
      <c r="E374" s="12" t="s">
        <v>98</v>
      </c>
      <c r="F374" s="12"/>
      <c r="G374" s="13"/>
      <c r="H374" s="13"/>
      <c r="I374" s="13"/>
      <c r="J374" s="13">
        <v>21</v>
      </c>
      <c r="K374" s="13"/>
      <c r="L374" s="13"/>
      <c r="M374" s="13"/>
      <c r="N374" s="13"/>
      <c r="O374" s="142">
        <f>IF($C374="","",SUM(H374*Character!$D$42)+(J374*Character!$E$42)+(K374*Character!$F$42)+(L374*Character!$G$42)+(N374*Character!$H$42))</f>
        <v>21</v>
      </c>
      <c r="Q374" s="138" t="s">
        <v>911</v>
      </c>
      <c r="R374" s="138" t="s">
        <v>911</v>
      </c>
      <c r="S374" s="138" t="s">
        <v>911</v>
      </c>
      <c r="T374" s="138" t="s">
        <v>1227</v>
      </c>
    </row>
    <row r="375" spans="1:20" x14ac:dyDescent="0.25">
      <c r="A375" s="12" t="s">
        <v>5</v>
      </c>
      <c r="B375" s="12" t="s">
        <v>5</v>
      </c>
      <c r="C375" s="12" t="s">
        <v>192</v>
      </c>
      <c r="D375" s="213">
        <v>1</v>
      </c>
      <c r="E375" s="12" t="s">
        <v>98</v>
      </c>
      <c r="F375" s="12"/>
      <c r="G375" s="13"/>
      <c r="H375" s="13"/>
      <c r="I375" s="13"/>
      <c r="J375" s="13">
        <v>21</v>
      </c>
      <c r="K375" s="13"/>
      <c r="L375" s="13"/>
      <c r="M375" s="13"/>
      <c r="N375" s="13"/>
      <c r="O375" s="142">
        <f>IF($C375="","",SUM(H375*Character!$D$42)+(J375*Character!$E$42)+(K375*Character!$F$42)+(L375*Character!$G$42)+(N375*Character!$H$42))</f>
        <v>21</v>
      </c>
      <c r="Q375" s="138" t="s">
        <v>911</v>
      </c>
      <c r="R375" s="138" t="s">
        <v>911</v>
      </c>
      <c r="S375" s="138" t="s">
        <v>1227</v>
      </c>
      <c r="T375" s="138" t="s">
        <v>911</v>
      </c>
    </row>
    <row r="376" spans="1:20" x14ac:dyDescent="0.25">
      <c r="A376" s="12" t="s">
        <v>5</v>
      </c>
      <c r="B376" s="12" t="s">
        <v>5</v>
      </c>
      <c r="C376" s="12" t="s">
        <v>236</v>
      </c>
      <c r="D376" s="213">
        <v>1</v>
      </c>
      <c r="E376" s="12" t="s">
        <v>98</v>
      </c>
      <c r="F376" s="12"/>
      <c r="G376" s="13"/>
      <c r="H376" s="13"/>
      <c r="I376" s="13"/>
      <c r="J376" s="13">
        <v>17</v>
      </c>
      <c r="K376" s="13"/>
      <c r="L376" s="13"/>
      <c r="M376" s="13"/>
      <c r="N376" s="13"/>
      <c r="O376" s="142">
        <f>IF($C376="","",SUM(H376*Character!$D$42)+(J376*Character!$E$42)+(K376*Character!$F$42)+(L376*Character!$G$42)+(N376*Character!$H$42))</f>
        <v>17</v>
      </c>
      <c r="Q376" s="138" t="s">
        <v>911</v>
      </c>
      <c r="R376" s="138" t="s">
        <v>911</v>
      </c>
      <c r="S376" s="138" t="s">
        <v>911</v>
      </c>
      <c r="T376" s="138" t="s">
        <v>1227</v>
      </c>
    </row>
    <row r="377" spans="1:20" x14ac:dyDescent="0.25">
      <c r="A377" s="12" t="s">
        <v>5</v>
      </c>
      <c r="B377" s="12" t="s">
        <v>5</v>
      </c>
      <c r="C377" s="12" t="s">
        <v>237</v>
      </c>
      <c r="D377" s="213">
        <v>1</v>
      </c>
      <c r="E377" s="12" t="s">
        <v>98</v>
      </c>
      <c r="F377" s="12"/>
      <c r="G377" s="13"/>
      <c r="H377" s="13"/>
      <c r="I377" s="13"/>
      <c r="J377" s="13">
        <v>17</v>
      </c>
      <c r="K377" s="13"/>
      <c r="L377" s="13"/>
      <c r="M377" s="13"/>
      <c r="N377" s="13"/>
      <c r="O377" s="142">
        <f>IF($C377="","",SUM(H377*Character!$D$42)+(J377*Character!$E$42)+(K377*Character!$F$42)+(L377*Character!$G$42)+(N377*Character!$H$42))</f>
        <v>17</v>
      </c>
      <c r="Q377" s="138" t="s">
        <v>911</v>
      </c>
      <c r="R377" s="138" t="s">
        <v>911</v>
      </c>
      <c r="S377" s="138" t="s">
        <v>911</v>
      </c>
      <c r="T377" s="138" t="s">
        <v>1227</v>
      </c>
    </row>
    <row r="378" spans="1:20" x14ac:dyDescent="0.25">
      <c r="A378" s="12" t="s">
        <v>5</v>
      </c>
      <c r="B378" s="12" t="s">
        <v>5</v>
      </c>
      <c r="C378" s="12" t="s">
        <v>202</v>
      </c>
      <c r="D378" s="213">
        <v>1</v>
      </c>
      <c r="E378" s="12" t="s">
        <v>98</v>
      </c>
      <c r="F378" s="12"/>
      <c r="G378" s="13"/>
      <c r="H378" s="13"/>
      <c r="I378" s="13"/>
      <c r="J378" s="13">
        <v>21</v>
      </c>
      <c r="K378" s="13"/>
      <c r="L378" s="13"/>
      <c r="M378" s="13"/>
      <c r="N378" s="13"/>
      <c r="O378" s="142">
        <f>IF($C378="","",SUM(H378*Character!$D$42)+(J378*Character!$E$42)+(K378*Character!$F$42)+(L378*Character!$G$42)+(N378*Character!$H$42))</f>
        <v>21</v>
      </c>
      <c r="Q378" s="138" t="s">
        <v>911</v>
      </c>
      <c r="R378" s="138" t="s">
        <v>911</v>
      </c>
      <c r="S378" s="138" t="s">
        <v>1227</v>
      </c>
      <c r="T378" s="138" t="s">
        <v>911</v>
      </c>
    </row>
    <row r="379" spans="1:20" x14ac:dyDescent="0.25">
      <c r="A379" s="12" t="s">
        <v>5</v>
      </c>
      <c r="B379" s="12" t="s">
        <v>5</v>
      </c>
      <c r="C379" s="12" t="s">
        <v>183</v>
      </c>
      <c r="D379" s="213">
        <v>6</v>
      </c>
      <c r="E379" s="12" t="s">
        <v>34</v>
      </c>
      <c r="F379" s="12" t="s">
        <v>184</v>
      </c>
      <c r="G379" s="13">
        <v>10</v>
      </c>
      <c r="H379" s="13">
        <v>10</v>
      </c>
      <c r="I379" s="13"/>
      <c r="J379" s="13">
        <v>28</v>
      </c>
      <c r="K379" s="13"/>
      <c r="L379" s="13"/>
      <c r="M379" s="13"/>
      <c r="N379" s="13">
        <v>10</v>
      </c>
      <c r="O379" s="142">
        <f>IF($C379="","",SUM(H379*Character!$D$42)+(J379*Character!$E$42)+(K379*Character!$F$42)+(L379*Character!$G$42)+(N379*Character!$H$42))</f>
        <v>29.847249999999999</v>
      </c>
      <c r="Q379" s="138" t="s">
        <v>911</v>
      </c>
      <c r="R379" s="138" t="s">
        <v>911</v>
      </c>
      <c r="S379" s="138" t="s">
        <v>911</v>
      </c>
      <c r="T379" s="138" t="s">
        <v>911</v>
      </c>
    </row>
    <row r="380" spans="1:20" x14ac:dyDescent="0.25">
      <c r="A380" s="12" t="s">
        <v>5</v>
      </c>
      <c r="B380" s="12" t="s">
        <v>5</v>
      </c>
      <c r="C380" s="12" t="s">
        <v>222</v>
      </c>
      <c r="D380" s="213">
        <v>1</v>
      </c>
      <c r="E380" s="12" t="s">
        <v>98</v>
      </c>
      <c r="F380" s="12"/>
      <c r="G380" s="13"/>
      <c r="H380" s="13"/>
      <c r="I380" s="13"/>
      <c r="J380" s="13">
        <v>19</v>
      </c>
      <c r="K380" s="13"/>
      <c r="L380" s="13"/>
      <c r="M380" s="13"/>
      <c r="N380" s="13"/>
      <c r="O380" s="142">
        <f>IF($C380="","",SUM(H380*Character!$D$42)+(J380*Character!$E$42)+(K380*Character!$F$42)+(L380*Character!$G$42)+(N380*Character!$H$42))</f>
        <v>19</v>
      </c>
      <c r="Q380" s="138" t="s">
        <v>911</v>
      </c>
      <c r="R380" s="138" t="s">
        <v>911</v>
      </c>
      <c r="S380" s="138" t="s">
        <v>911</v>
      </c>
      <c r="T380" s="138" t="s">
        <v>1227</v>
      </c>
    </row>
    <row r="381" spans="1:20" x14ac:dyDescent="0.25">
      <c r="A381" s="12" t="s">
        <v>5</v>
      </c>
      <c r="B381" s="12" t="s">
        <v>5</v>
      </c>
      <c r="C381" s="12" t="s">
        <v>223</v>
      </c>
      <c r="D381" s="213">
        <v>1</v>
      </c>
      <c r="E381" s="12" t="s">
        <v>98</v>
      </c>
      <c r="F381" s="12"/>
      <c r="G381" s="13"/>
      <c r="H381" s="13"/>
      <c r="I381" s="13"/>
      <c r="J381" s="13">
        <v>19</v>
      </c>
      <c r="K381" s="13"/>
      <c r="L381" s="13"/>
      <c r="M381" s="13"/>
      <c r="N381" s="13"/>
      <c r="O381" s="142">
        <f>IF($C381="","",SUM(H381*Character!$D$42)+(J381*Character!$E$42)+(K381*Character!$F$42)+(L381*Character!$G$42)+(N381*Character!$H$42))</f>
        <v>19</v>
      </c>
      <c r="Q381" s="138" t="s">
        <v>911</v>
      </c>
      <c r="R381" s="138" t="s">
        <v>911</v>
      </c>
      <c r="S381" s="138" t="s">
        <v>1227</v>
      </c>
      <c r="T381" s="138" t="s">
        <v>911</v>
      </c>
    </row>
    <row r="382" spans="1:20" x14ac:dyDescent="0.25">
      <c r="A382" s="12"/>
      <c r="B382" s="12"/>
      <c r="C382" s="12"/>
      <c r="E382" s="12"/>
      <c r="F382" s="12"/>
      <c r="G382" s="13"/>
      <c r="H382" s="13"/>
      <c r="I382" s="13"/>
      <c r="J382" s="13"/>
      <c r="K382" s="13"/>
      <c r="L382" s="13"/>
      <c r="M382" s="13"/>
      <c r="N382" s="13"/>
      <c r="O382" s="142"/>
    </row>
    <row r="383" spans="1:20" x14ac:dyDescent="0.25">
      <c r="A383" s="12" t="s">
        <v>22</v>
      </c>
      <c r="B383" s="12"/>
      <c r="C383" s="12"/>
      <c r="E383" s="12"/>
      <c r="F383" s="12"/>
      <c r="G383" s="13"/>
      <c r="H383" s="13"/>
      <c r="I383" s="13"/>
      <c r="J383" s="13"/>
      <c r="K383" s="13"/>
      <c r="L383" s="13"/>
      <c r="M383" s="13"/>
      <c r="N383" s="13"/>
      <c r="O383" s="142" t="str">
        <f>IF($C383="","",SUM(H383*Character!$D$42)+(J383*Character!$E$42)+(K383*Character!$F$42)+(L383*Character!$G$42)+(N383*Character!$H$42))</f>
        <v/>
      </c>
    </row>
    <row r="384" spans="1:20" x14ac:dyDescent="0.25">
      <c r="A384" s="12" t="s">
        <v>22</v>
      </c>
      <c r="B384" s="12" t="s">
        <v>871</v>
      </c>
      <c r="C384" s="12" t="s">
        <v>889</v>
      </c>
      <c r="D384" s="213">
        <v>5</v>
      </c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42">
        <f>IF($C384="","",SUM(H384*Character!$D$42)+(J384*Character!$E$42)+(K384*Character!$F$42)+(L384*Character!$G$42)+(N384*Character!$H$42))</f>
        <v>0</v>
      </c>
      <c r="Q384" s="138" t="s">
        <v>911</v>
      </c>
      <c r="R384" s="138" t="s">
        <v>911</v>
      </c>
      <c r="S384" s="138" t="s">
        <v>911</v>
      </c>
      <c r="T384" s="138" t="s">
        <v>911</v>
      </c>
    </row>
    <row r="385" spans="1:20" x14ac:dyDescent="0.25">
      <c r="A385" s="12"/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42"/>
    </row>
    <row r="386" spans="1:20" x14ac:dyDescent="0.25">
      <c r="A386" s="12" t="s">
        <v>15</v>
      </c>
      <c r="B386" s="12"/>
      <c r="C386" s="12"/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42" t="str">
        <f>IF($C386="","",SUM(H386*Character!$D$42)+(J386*Character!$E$42)+(K386*Character!$F$42)+(L386*Character!$G$42)+(N386*Character!$H$42))</f>
        <v/>
      </c>
    </row>
    <row r="387" spans="1:20" x14ac:dyDescent="0.25">
      <c r="A387" s="12" t="s">
        <v>15</v>
      </c>
      <c r="B387" s="12" t="s">
        <v>15</v>
      </c>
      <c r="C387" s="12" t="s">
        <v>980</v>
      </c>
      <c r="D387" s="213">
        <v>4</v>
      </c>
      <c r="E387" s="12" t="s">
        <v>68</v>
      </c>
      <c r="F387" s="12" t="s">
        <v>727</v>
      </c>
      <c r="G387" s="13">
        <v>11</v>
      </c>
      <c r="H387" s="13">
        <v>11</v>
      </c>
      <c r="I387" s="13"/>
      <c r="J387" s="13">
        <v>14</v>
      </c>
      <c r="K387" s="13"/>
      <c r="L387" s="13"/>
      <c r="M387" s="13"/>
      <c r="N387" s="13"/>
      <c r="O387" s="142">
        <f>IF($C387="","",SUM(H387*Character!$D$42)+(J387*Character!$E$42)+(K387*Character!$F$42)+(L387*Character!$G$42)+(N387*Character!$H$42))</f>
        <v>16.031974999999999</v>
      </c>
      <c r="Q387" s="138" t="s">
        <v>911</v>
      </c>
      <c r="R387" s="138" t="s">
        <v>911</v>
      </c>
      <c r="S387" s="138" t="s">
        <v>911</v>
      </c>
      <c r="T387" s="138" t="s">
        <v>911</v>
      </c>
    </row>
    <row r="388" spans="1:20" x14ac:dyDescent="0.25">
      <c r="A388" s="12" t="s">
        <v>15</v>
      </c>
      <c r="B388" s="12" t="s">
        <v>15</v>
      </c>
      <c r="C388" s="12" t="s">
        <v>861</v>
      </c>
      <c r="D388" s="213">
        <v>4</v>
      </c>
      <c r="E388" s="12" t="s">
        <v>68</v>
      </c>
      <c r="F388" s="12" t="s">
        <v>419</v>
      </c>
      <c r="G388" s="13">
        <v>11</v>
      </c>
      <c r="H388" s="13">
        <v>11</v>
      </c>
      <c r="I388" s="13"/>
      <c r="J388" s="13">
        <v>14</v>
      </c>
      <c r="K388" s="13"/>
      <c r="L388" s="13"/>
      <c r="M388" s="13"/>
      <c r="N388" s="13"/>
      <c r="O388" s="142">
        <f>IF($C388="","",SUM(H388*Character!$D$42)+(J388*Character!$E$42)+(K388*Character!$F$42)+(L388*Character!$G$42)+(N388*Character!$H$42))</f>
        <v>16.031974999999999</v>
      </c>
      <c r="Q388" s="138" t="s">
        <v>911</v>
      </c>
      <c r="R388" s="138" t="s">
        <v>911</v>
      </c>
      <c r="S388" s="138" t="s">
        <v>911</v>
      </c>
      <c r="T388" s="138" t="s">
        <v>911</v>
      </c>
    </row>
    <row r="389" spans="1:20" x14ac:dyDescent="0.25">
      <c r="A389" s="12" t="s">
        <v>15</v>
      </c>
      <c r="B389" s="12" t="s">
        <v>15</v>
      </c>
      <c r="C389" s="12" t="s">
        <v>830</v>
      </c>
      <c r="D389" s="213">
        <v>1</v>
      </c>
      <c r="E389" s="12" t="s">
        <v>98</v>
      </c>
      <c r="F389" s="12"/>
      <c r="G389" s="13"/>
      <c r="H389" s="13"/>
      <c r="I389" s="13"/>
      <c r="J389" s="13">
        <v>21</v>
      </c>
      <c r="K389" s="13"/>
      <c r="L389" s="13"/>
      <c r="M389" s="13"/>
      <c r="N389" s="13"/>
      <c r="O389" s="142">
        <f>IF($C389="","",SUM(H389*Character!$D$42)+(J389*Character!$E$42)+(K389*Character!$F$42)+(L389*Character!$G$42)+(N389*Character!$H$42))</f>
        <v>21</v>
      </c>
      <c r="Q389" s="138" t="s">
        <v>911</v>
      </c>
      <c r="R389" s="138" t="s">
        <v>911</v>
      </c>
      <c r="S389" s="138" t="s">
        <v>911</v>
      </c>
      <c r="T389" s="138" t="s">
        <v>1227</v>
      </c>
    </row>
    <row r="390" spans="1:20" x14ac:dyDescent="0.25">
      <c r="A390" s="12" t="s">
        <v>15</v>
      </c>
      <c r="B390" s="12" t="s">
        <v>15</v>
      </c>
      <c r="C390" s="12" t="s">
        <v>831</v>
      </c>
      <c r="D390" s="213">
        <v>1</v>
      </c>
      <c r="E390" s="12" t="s">
        <v>98</v>
      </c>
      <c r="F390" s="12"/>
      <c r="G390" s="13"/>
      <c r="H390" s="13"/>
      <c r="I390" s="13"/>
      <c r="J390" s="13">
        <v>21</v>
      </c>
      <c r="K390" s="13"/>
      <c r="L390" s="13"/>
      <c r="M390" s="13"/>
      <c r="N390" s="13"/>
      <c r="O390" s="142">
        <f>IF($C390="","",SUM(H390*Character!$D$42)+(J390*Character!$E$42)+(K390*Character!$F$42)+(L390*Character!$G$42)+(N390*Character!$H$42))</f>
        <v>21</v>
      </c>
      <c r="Q390" s="138" t="s">
        <v>911</v>
      </c>
      <c r="R390" s="138" t="s">
        <v>911</v>
      </c>
      <c r="S390" s="138" t="s">
        <v>1227</v>
      </c>
      <c r="T390" s="138" t="s">
        <v>911</v>
      </c>
    </row>
    <row r="391" spans="1:20" x14ac:dyDescent="0.25">
      <c r="A391" s="12" t="s">
        <v>15</v>
      </c>
      <c r="B391" s="12" t="s">
        <v>15</v>
      </c>
      <c r="C391" s="12" t="s">
        <v>856</v>
      </c>
      <c r="D391" s="213">
        <v>1</v>
      </c>
      <c r="E391" s="12" t="s">
        <v>98</v>
      </c>
      <c r="F391" s="12"/>
      <c r="G391" s="13"/>
      <c r="H391" s="13"/>
      <c r="I391" s="13"/>
      <c r="J391" s="13">
        <v>17</v>
      </c>
      <c r="K391" s="13"/>
      <c r="L391" s="13"/>
      <c r="M391" s="13"/>
      <c r="N391" s="13"/>
      <c r="O391" s="142">
        <f>IF($C391="","",SUM(H391*Character!$D$42)+(J391*Character!$E$42)+(K391*Character!$F$42)+(L391*Character!$G$42)+(N391*Character!$H$42))</f>
        <v>17</v>
      </c>
      <c r="Q391" s="138" t="s">
        <v>911</v>
      </c>
      <c r="R391" s="138" t="s">
        <v>911</v>
      </c>
      <c r="S391" s="138" t="s">
        <v>911</v>
      </c>
      <c r="T391" s="138" t="s">
        <v>1227</v>
      </c>
    </row>
    <row r="392" spans="1:20" x14ac:dyDescent="0.25">
      <c r="A392" s="12" t="s">
        <v>15</v>
      </c>
      <c r="B392" s="12" t="s">
        <v>15</v>
      </c>
      <c r="C392" s="12" t="s">
        <v>821</v>
      </c>
      <c r="D392" s="213">
        <v>4</v>
      </c>
      <c r="E392" s="12"/>
      <c r="F392" s="12" t="s">
        <v>560</v>
      </c>
      <c r="G392" s="13">
        <v>15</v>
      </c>
      <c r="H392" s="13">
        <v>4</v>
      </c>
      <c r="I392" s="13">
        <v>4</v>
      </c>
      <c r="J392" s="13">
        <v>25</v>
      </c>
      <c r="K392" s="13"/>
      <c r="L392" s="13"/>
      <c r="M392" s="13"/>
      <c r="N392" s="13"/>
      <c r="O392" s="142">
        <f>IF($C392="","",SUM(H392*Character!$D$42)+(J392*Character!$E$42)+(K392*Character!$F$42)+(L392*Character!$G$42)+(N392*Character!$H$42))</f>
        <v>25.738900000000001</v>
      </c>
      <c r="Q392" s="138" t="s">
        <v>911</v>
      </c>
      <c r="R392" s="138" t="s">
        <v>911</v>
      </c>
      <c r="S392" s="138" t="s">
        <v>911</v>
      </c>
      <c r="T392" s="138" t="s">
        <v>911</v>
      </c>
    </row>
    <row r="393" spans="1:20" x14ac:dyDescent="0.25">
      <c r="A393" s="12" t="s">
        <v>15</v>
      </c>
      <c r="B393" s="12" t="s">
        <v>15</v>
      </c>
      <c r="C393" s="12" t="s">
        <v>863</v>
      </c>
      <c r="D393" s="213">
        <v>3</v>
      </c>
      <c r="E393" s="12" t="s">
        <v>10</v>
      </c>
      <c r="F393" s="12" t="s">
        <v>84</v>
      </c>
      <c r="G393" s="13">
        <v>11</v>
      </c>
      <c r="H393" s="13">
        <v>13</v>
      </c>
      <c r="I393" s="13">
        <v>8</v>
      </c>
      <c r="J393" s="13"/>
      <c r="K393" s="13">
        <v>1</v>
      </c>
      <c r="L393" s="13"/>
      <c r="M393" s="13"/>
      <c r="N393" s="13"/>
      <c r="O393" s="142">
        <f>IF($C393="","",SUM(H393*Character!$D$42)+(J393*Character!$E$42)+(K393*Character!$F$42)+(L393*Character!$G$42)+(N393*Character!$H$42))</f>
        <v>13.484924999999999</v>
      </c>
      <c r="Q393" s="138" t="s">
        <v>911</v>
      </c>
      <c r="R393" s="138" t="s">
        <v>911</v>
      </c>
      <c r="S393" s="138" t="s">
        <v>911</v>
      </c>
      <c r="T393" s="138" t="s">
        <v>911</v>
      </c>
    </row>
    <row r="394" spans="1:20" x14ac:dyDescent="0.25">
      <c r="A394" s="12" t="s">
        <v>15</v>
      </c>
      <c r="B394" s="12" t="s">
        <v>15</v>
      </c>
      <c r="C394" s="12" t="s">
        <v>848</v>
      </c>
      <c r="D394" s="213">
        <v>1</v>
      </c>
      <c r="E394" s="12" t="s">
        <v>98</v>
      </c>
      <c r="F394" s="12"/>
      <c r="G394" s="13"/>
      <c r="H394" s="13"/>
      <c r="I394" s="13"/>
      <c r="J394" s="13">
        <v>19</v>
      </c>
      <c r="K394" s="13"/>
      <c r="L394" s="13"/>
      <c r="M394" s="13"/>
      <c r="N394" s="13"/>
      <c r="O394" s="142">
        <f>IF($C394="","",SUM(H394*Character!$D$42)+(J394*Character!$E$42)+(K394*Character!$F$42)+(L394*Character!$G$42)+(N394*Character!$H$42))</f>
        <v>19</v>
      </c>
      <c r="Q394" s="138" t="s">
        <v>911</v>
      </c>
      <c r="R394" s="138" t="s">
        <v>911</v>
      </c>
      <c r="S394" s="138" t="s">
        <v>911</v>
      </c>
      <c r="T394" s="138" t="s">
        <v>1227</v>
      </c>
    </row>
    <row r="395" spans="1:20" x14ac:dyDescent="0.25">
      <c r="A395" s="12" t="s">
        <v>15</v>
      </c>
      <c r="B395" s="12" t="s">
        <v>15</v>
      </c>
      <c r="C395" s="12" t="s">
        <v>815</v>
      </c>
      <c r="D395" s="213">
        <v>3</v>
      </c>
      <c r="E395" s="12" t="s">
        <v>42</v>
      </c>
      <c r="F395" s="12" t="s">
        <v>392</v>
      </c>
      <c r="G395" s="13">
        <v>9</v>
      </c>
      <c r="H395" s="13">
        <v>12</v>
      </c>
      <c r="I395" s="13"/>
      <c r="J395" s="13">
        <v>21</v>
      </c>
      <c r="K395" s="13"/>
      <c r="L395" s="13">
        <v>1</v>
      </c>
      <c r="M395" s="13"/>
      <c r="N395" s="13"/>
      <c r="O395" s="142">
        <f>IF($C395="","",SUM(H395*Character!$D$42)+(J395*Character!$E$42)+(K395*Character!$F$42)+(L395*Character!$G$42)+(N395*Character!$H$42))</f>
        <v>40.280269826470587</v>
      </c>
      <c r="Q395" s="138" t="s">
        <v>911</v>
      </c>
      <c r="R395" s="138" t="s">
        <v>911</v>
      </c>
      <c r="S395" s="138" t="s">
        <v>911</v>
      </c>
      <c r="T395" s="138" t="s">
        <v>911</v>
      </c>
    </row>
    <row r="396" spans="1:20" x14ac:dyDescent="0.25">
      <c r="A396" s="12" t="s">
        <v>15</v>
      </c>
      <c r="B396" s="12" t="s">
        <v>15</v>
      </c>
      <c r="C396" s="12" t="s">
        <v>819</v>
      </c>
      <c r="D396" s="213">
        <v>6</v>
      </c>
      <c r="E396" s="12"/>
      <c r="F396" s="12" t="s">
        <v>820</v>
      </c>
      <c r="G396" s="13">
        <v>6</v>
      </c>
      <c r="H396" s="13">
        <v>7</v>
      </c>
      <c r="I396" s="13"/>
      <c r="J396" s="13">
        <v>26</v>
      </c>
      <c r="K396" s="13"/>
      <c r="L396" s="13"/>
      <c r="M396" s="13"/>
      <c r="N396" s="13"/>
      <c r="O396" s="142">
        <f>IF($C396="","",SUM(H396*Character!$D$42)+(J396*Character!$E$42)+(K396*Character!$F$42)+(L396*Character!$G$42)+(N396*Character!$H$42))</f>
        <v>27.293074999999998</v>
      </c>
      <c r="Q396" s="138" t="s">
        <v>911</v>
      </c>
      <c r="R396" s="138" t="s">
        <v>911</v>
      </c>
      <c r="S396" s="138" t="s">
        <v>911</v>
      </c>
      <c r="T396" s="138" t="s">
        <v>911</v>
      </c>
    </row>
    <row r="397" spans="1:20" x14ac:dyDescent="0.25">
      <c r="A397" s="12" t="s">
        <v>15</v>
      </c>
      <c r="B397" s="12" t="s">
        <v>15</v>
      </c>
      <c r="C397" s="12" t="s">
        <v>817</v>
      </c>
      <c r="D397" s="213">
        <v>5</v>
      </c>
      <c r="E397" s="12" t="s">
        <v>39</v>
      </c>
      <c r="F397" s="12" t="s">
        <v>818</v>
      </c>
      <c r="G397" s="13">
        <v>10</v>
      </c>
      <c r="H397" s="13">
        <v>13</v>
      </c>
      <c r="I397" s="13"/>
      <c r="J397" s="13">
        <v>28</v>
      </c>
      <c r="K397" s="13"/>
      <c r="L397" s="13"/>
      <c r="M397" s="13"/>
      <c r="N397" s="13"/>
      <c r="O397" s="142">
        <f>IF($C397="","",SUM(H397*Character!$D$42)+(J397*Character!$E$42)+(K397*Character!$F$42)+(L397*Character!$G$42)+(N397*Character!$H$42))</f>
        <v>30.401425</v>
      </c>
      <c r="Q397" s="138" t="s">
        <v>911</v>
      </c>
      <c r="R397" s="138" t="s">
        <v>911</v>
      </c>
      <c r="S397" s="138" t="s">
        <v>911</v>
      </c>
      <c r="T397" s="138" t="s">
        <v>911</v>
      </c>
    </row>
    <row r="398" spans="1:20" x14ac:dyDescent="0.25">
      <c r="A398" s="12" t="s">
        <v>15</v>
      </c>
      <c r="B398" s="12" t="s">
        <v>15</v>
      </c>
      <c r="C398" s="12" t="s">
        <v>843</v>
      </c>
      <c r="D398" s="213">
        <v>1</v>
      </c>
      <c r="E398" s="12" t="s">
        <v>98</v>
      </c>
      <c r="F398" s="12"/>
      <c r="G398" s="13"/>
      <c r="H398" s="13"/>
      <c r="I398" s="13"/>
      <c r="J398" s="13">
        <v>20</v>
      </c>
      <c r="K398" s="13"/>
      <c r="L398" s="13"/>
      <c r="M398" s="13"/>
      <c r="N398" s="13"/>
      <c r="O398" s="142">
        <f>IF($C398="","",SUM(H398*Character!$D$42)+(J398*Character!$E$42)+(K398*Character!$F$42)+(L398*Character!$G$42)+(N398*Character!$H$42))</f>
        <v>20</v>
      </c>
      <c r="Q398" s="138" t="s">
        <v>911</v>
      </c>
      <c r="R398" s="138" t="s">
        <v>911</v>
      </c>
      <c r="S398" s="138" t="s">
        <v>911</v>
      </c>
      <c r="T398" s="138" t="s">
        <v>1227</v>
      </c>
    </row>
    <row r="399" spans="1:20" x14ac:dyDescent="0.25">
      <c r="A399" s="12" t="s">
        <v>15</v>
      </c>
      <c r="B399" s="12" t="s">
        <v>15</v>
      </c>
      <c r="C399" s="12" t="s">
        <v>867</v>
      </c>
      <c r="D399" s="213">
        <v>1</v>
      </c>
      <c r="E399" s="12" t="s">
        <v>76</v>
      </c>
      <c r="F399" s="12"/>
      <c r="G399" s="13">
        <v>13</v>
      </c>
      <c r="H399" s="13">
        <v>14</v>
      </c>
      <c r="I399" s="13">
        <v>13</v>
      </c>
      <c r="J399" s="13">
        <v>6</v>
      </c>
      <c r="K399" s="13"/>
      <c r="L399" s="13"/>
      <c r="M399" s="13"/>
      <c r="N399" s="13"/>
      <c r="O399" s="142">
        <f>IF($C399="","",SUM(H399*Character!$D$42)+(J399*Character!$E$42)+(K399*Character!$F$42)+(L399*Character!$G$42)+(N399*Character!$H$42))</f>
        <v>8.5861499999999999</v>
      </c>
      <c r="Q399" s="138" t="s">
        <v>911</v>
      </c>
      <c r="R399" s="138" t="s">
        <v>911</v>
      </c>
      <c r="S399" s="138" t="s">
        <v>911</v>
      </c>
      <c r="T399" s="138" t="s">
        <v>911</v>
      </c>
    </row>
    <row r="400" spans="1:20" x14ac:dyDescent="0.25">
      <c r="A400" s="12" t="s">
        <v>15</v>
      </c>
      <c r="B400" s="12" t="s">
        <v>15</v>
      </c>
      <c r="C400" s="12" t="s">
        <v>841</v>
      </c>
      <c r="D400" s="213">
        <v>1</v>
      </c>
      <c r="E400" s="12" t="s">
        <v>126</v>
      </c>
      <c r="F400" s="12" t="s">
        <v>838</v>
      </c>
      <c r="G400" s="13"/>
      <c r="H400" s="13"/>
      <c r="I400" s="13"/>
      <c r="J400" s="13">
        <v>21</v>
      </c>
      <c r="K400" s="13"/>
      <c r="L400" s="13"/>
      <c r="M400" s="13"/>
      <c r="N400" s="13"/>
      <c r="O400" s="142">
        <f>IF($C400="","",SUM(H400*Character!$D$42)+(J400*Character!$E$42)+(K400*Character!$F$42)+(L400*Character!$G$42)+(N400*Character!$H$42))</f>
        <v>21</v>
      </c>
      <c r="Q400" s="138" t="s">
        <v>911</v>
      </c>
      <c r="R400" s="138" t="s">
        <v>911</v>
      </c>
      <c r="S400" s="138" t="s">
        <v>1227</v>
      </c>
      <c r="T400" s="138" t="s">
        <v>911</v>
      </c>
    </row>
    <row r="401" spans="1:20" x14ac:dyDescent="0.25">
      <c r="A401" s="12" t="s">
        <v>15</v>
      </c>
      <c r="B401" s="12" t="s">
        <v>15</v>
      </c>
      <c r="C401" s="12" t="s">
        <v>849</v>
      </c>
      <c r="D401" s="213">
        <v>1</v>
      </c>
      <c r="E401" s="12" t="s">
        <v>98</v>
      </c>
      <c r="F401" s="12"/>
      <c r="G401" s="13"/>
      <c r="H401" s="13"/>
      <c r="I401" s="13"/>
      <c r="J401" s="13">
        <v>19</v>
      </c>
      <c r="K401" s="13"/>
      <c r="L401" s="13"/>
      <c r="M401" s="13"/>
      <c r="N401" s="13"/>
      <c r="O401" s="142">
        <f>IF($C401="","",SUM(H401*Character!$D$42)+(J401*Character!$E$42)+(K401*Character!$F$42)+(L401*Character!$G$42)+(N401*Character!$H$42))</f>
        <v>19</v>
      </c>
      <c r="Q401" s="138" t="s">
        <v>911</v>
      </c>
      <c r="R401" s="138" t="s">
        <v>911</v>
      </c>
      <c r="S401" s="138" t="s">
        <v>911</v>
      </c>
      <c r="T401" s="138" t="s">
        <v>1227</v>
      </c>
    </row>
    <row r="402" spans="1:20" x14ac:dyDescent="0.25">
      <c r="A402" s="12" t="s">
        <v>15</v>
      </c>
      <c r="B402" s="12" t="s">
        <v>15</v>
      </c>
      <c r="C402" s="12" t="s">
        <v>822</v>
      </c>
      <c r="D402" s="213">
        <v>3</v>
      </c>
      <c r="E402" s="12" t="s">
        <v>429</v>
      </c>
      <c r="F402" s="12" t="s">
        <v>823</v>
      </c>
      <c r="G402" s="13">
        <v>8</v>
      </c>
      <c r="H402" s="13">
        <v>8</v>
      </c>
      <c r="I402" s="13">
        <v>7</v>
      </c>
      <c r="J402" s="13">
        <v>22</v>
      </c>
      <c r="K402" s="13"/>
      <c r="L402" s="13"/>
      <c r="M402" s="13"/>
      <c r="N402" s="13"/>
      <c r="O402" s="142">
        <f>IF($C402="","",SUM(H402*Character!$D$42)+(J402*Character!$E$42)+(K402*Character!$F$42)+(L402*Character!$G$42)+(N402*Character!$H$42))</f>
        <v>23.477799999999998</v>
      </c>
      <c r="Q402" s="138" t="s">
        <v>911</v>
      </c>
      <c r="R402" s="138" t="s">
        <v>911</v>
      </c>
      <c r="S402" s="138" t="s">
        <v>911</v>
      </c>
      <c r="T402" s="138" t="s">
        <v>911</v>
      </c>
    </row>
    <row r="403" spans="1:20" x14ac:dyDescent="0.25">
      <c r="A403" s="12" t="s">
        <v>15</v>
      </c>
      <c r="B403" s="12" t="s">
        <v>15</v>
      </c>
      <c r="C403" s="12" t="s">
        <v>860</v>
      </c>
      <c r="D403" s="213">
        <v>1</v>
      </c>
      <c r="E403" s="12" t="s">
        <v>98</v>
      </c>
      <c r="F403" s="12"/>
      <c r="G403" s="13"/>
      <c r="H403" s="13"/>
      <c r="I403" s="13"/>
      <c r="J403" s="13">
        <v>17</v>
      </c>
      <c r="K403" s="13"/>
      <c r="L403" s="13"/>
      <c r="M403" s="13"/>
      <c r="N403" s="13"/>
      <c r="O403" s="142">
        <f>IF($C403="","",SUM(H403*Character!$D$42)+(J403*Character!$E$42)+(K403*Character!$F$42)+(L403*Character!$G$42)+(N403*Character!$H$42))</f>
        <v>17</v>
      </c>
      <c r="Q403" s="138" t="s">
        <v>911</v>
      </c>
      <c r="R403" s="138" t="s">
        <v>911</v>
      </c>
      <c r="S403" s="138" t="s">
        <v>911</v>
      </c>
      <c r="T403" s="138" t="s">
        <v>1227</v>
      </c>
    </row>
    <row r="404" spans="1:20" x14ac:dyDescent="0.25">
      <c r="A404" s="12" t="s">
        <v>15</v>
      </c>
      <c r="B404" s="12" t="s">
        <v>15</v>
      </c>
      <c r="C404" s="12" t="s">
        <v>836</v>
      </c>
      <c r="D404" s="213">
        <v>1</v>
      </c>
      <c r="E404" s="12" t="s">
        <v>98</v>
      </c>
      <c r="F404" s="12"/>
      <c r="G404" s="13"/>
      <c r="H404" s="13"/>
      <c r="I404" s="13"/>
      <c r="J404" s="13">
        <v>21</v>
      </c>
      <c r="K404" s="13"/>
      <c r="L404" s="13"/>
      <c r="M404" s="13"/>
      <c r="N404" s="13"/>
      <c r="O404" s="142">
        <f>IF($C404="","",SUM(H404*Character!$D$42)+(J404*Character!$E$42)+(K404*Character!$F$42)+(L404*Character!$G$42)+(N404*Character!$H$42))</f>
        <v>21</v>
      </c>
      <c r="Q404" s="138" t="s">
        <v>911</v>
      </c>
      <c r="R404" s="138" t="s">
        <v>911</v>
      </c>
      <c r="S404" s="138" t="s">
        <v>911</v>
      </c>
      <c r="T404" s="138" t="s">
        <v>1227</v>
      </c>
    </row>
    <row r="405" spans="1:20" x14ac:dyDescent="0.25">
      <c r="A405" s="12" t="s">
        <v>15</v>
      </c>
      <c r="B405" s="12" t="s">
        <v>15</v>
      </c>
      <c r="C405" s="12" t="s">
        <v>825</v>
      </c>
      <c r="D405" s="213">
        <v>1</v>
      </c>
      <c r="E405" s="12" t="s">
        <v>98</v>
      </c>
      <c r="F405" s="12"/>
      <c r="G405" s="13"/>
      <c r="H405" s="13"/>
      <c r="I405" s="13"/>
      <c r="J405" s="13">
        <v>21</v>
      </c>
      <c r="K405" s="13"/>
      <c r="L405" s="13"/>
      <c r="M405" s="13"/>
      <c r="N405" s="13"/>
      <c r="O405" s="142">
        <f>IF($C405="","",SUM(H405*Character!$D$42)+(J405*Character!$E$42)+(K405*Character!$F$42)+(L405*Character!$G$42)+(N405*Character!$H$42))</f>
        <v>21</v>
      </c>
      <c r="Q405" s="138" t="s">
        <v>911</v>
      </c>
      <c r="R405" s="138" t="s">
        <v>911</v>
      </c>
      <c r="S405" s="138" t="s">
        <v>911</v>
      </c>
      <c r="T405" s="138" t="s">
        <v>1227</v>
      </c>
    </row>
    <row r="406" spans="1:20" x14ac:dyDescent="0.25">
      <c r="A406" s="12" t="s">
        <v>15</v>
      </c>
      <c r="B406" s="12" t="s">
        <v>15</v>
      </c>
      <c r="C406" s="12" t="s">
        <v>868</v>
      </c>
      <c r="D406" s="213">
        <v>5</v>
      </c>
      <c r="E406" s="12" t="s">
        <v>330</v>
      </c>
      <c r="F406" s="12" t="s">
        <v>869</v>
      </c>
      <c r="G406" s="13">
        <v>6</v>
      </c>
      <c r="H406" s="13">
        <v>12</v>
      </c>
      <c r="I406" s="13">
        <v>5</v>
      </c>
      <c r="J406" s="13">
        <v>5</v>
      </c>
      <c r="K406" s="13"/>
      <c r="L406" s="13"/>
      <c r="M406" s="13"/>
      <c r="N406" s="13"/>
      <c r="O406" s="142">
        <f>IF($C406="","",SUM(H406*Character!$D$42)+(J406*Character!$E$42)+(K406*Character!$F$42)+(L406*Character!$G$42)+(N406*Character!$H$42))</f>
        <v>7.2166999999999994</v>
      </c>
      <c r="Q406" s="138" t="s">
        <v>911</v>
      </c>
      <c r="R406" s="138" t="s">
        <v>911</v>
      </c>
      <c r="S406" s="138" t="s">
        <v>911</v>
      </c>
      <c r="T406" s="138" t="s">
        <v>911</v>
      </c>
    </row>
    <row r="407" spans="1:20" x14ac:dyDescent="0.25">
      <c r="A407" s="12" t="s">
        <v>15</v>
      </c>
      <c r="B407" s="12" t="s">
        <v>15</v>
      </c>
      <c r="C407" s="12" t="s">
        <v>837</v>
      </c>
      <c r="D407" s="213">
        <v>1</v>
      </c>
      <c r="E407" s="12" t="s">
        <v>126</v>
      </c>
      <c r="F407" s="12" t="s">
        <v>838</v>
      </c>
      <c r="G407" s="13"/>
      <c r="H407" s="13"/>
      <c r="I407" s="13"/>
      <c r="J407" s="13">
        <v>21</v>
      </c>
      <c r="K407" s="13"/>
      <c r="L407" s="13"/>
      <c r="M407" s="13"/>
      <c r="N407" s="13"/>
      <c r="O407" s="142">
        <f>IF($C407="","",SUM(H407*Character!$D$42)+(J407*Character!$E$42)+(K407*Character!$F$42)+(L407*Character!$G$42)+(N407*Character!$H$42))</f>
        <v>21</v>
      </c>
      <c r="Q407" s="138" t="s">
        <v>911</v>
      </c>
      <c r="R407" s="138" t="s">
        <v>911</v>
      </c>
      <c r="S407" s="138" t="s">
        <v>911</v>
      </c>
      <c r="T407" s="138" t="s">
        <v>1227</v>
      </c>
    </row>
    <row r="408" spans="1:20" x14ac:dyDescent="0.25">
      <c r="A408" s="12" t="s">
        <v>15</v>
      </c>
      <c r="B408" s="12" t="s">
        <v>15</v>
      </c>
      <c r="C408" s="12" t="s">
        <v>865</v>
      </c>
      <c r="D408" s="213">
        <v>6</v>
      </c>
      <c r="E408" s="12" t="s">
        <v>34</v>
      </c>
      <c r="F408" s="12" t="s">
        <v>866</v>
      </c>
      <c r="G408" s="13">
        <v>20</v>
      </c>
      <c r="H408" s="13"/>
      <c r="I408" s="13"/>
      <c r="J408" s="13">
        <v>12</v>
      </c>
      <c r="K408" s="13"/>
      <c r="L408" s="13"/>
      <c r="M408" s="13"/>
      <c r="N408" s="13"/>
      <c r="O408" s="142">
        <f>IF($C408="","",SUM(H408*Character!$D$42)+(J408*Character!$E$42)+(K408*Character!$F$42)+(L408*Character!$G$42)+(N408*Character!$H$42))</f>
        <v>12</v>
      </c>
      <c r="Q408" s="138" t="s">
        <v>911</v>
      </c>
      <c r="R408" s="138" t="s">
        <v>911</v>
      </c>
      <c r="S408" s="138" t="s">
        <v>911</v>
      </c>
      <c r="T408" s="138" t="s">
        <v>911</v>
      </c>
    </row>
    <row r="409" spans="1:20" x14ac:dyDescent="0.25">
      <c r="A409" s="12" t="s">
        <v>15</v>
      </c>
      <c r="B409" s="12" t="s">
        <v>15</v>
      </c>
      <c r="C409" s="12" t="s">
        <v>844</v>
      </c>
      <c r="D409" s="213">
        <v>1</v>
      </c>
      <c r="E409" s="12" t="s">
        <v>98</v>
      </c>
      <c r="F409" s="12"/>
      <c r="G409" s="13"/>
      <c r="H409" s="13"/>
      <c r="I409" s="13"/>
      <c r="J409" s="13">
        <v>20</v>
      </c>
      <c r="K409" s="13"/>
      <c r="L409" s="13"/>
      <c r="M409" s="13"/>
      <c r="N409" s="13"/>
      <c r="O409" s="142">
        <f>IF($C409="","",SUM(H409*Character!$D$42)+(J409*Character!$E$42)+(K409*Character!$F$42)+(L409*Character!$G$42)+(N409*Character!$H$42))</f>
        <v>20</v>
      </c>
      <c r="Q409" s="138" t="s">
        <v>911</v>
      </c>
      <c r="R409" s="138" t="s">
        <v>911</v>
      </c>
      <c r="S409" s="138" t="s">
        <v>911</v>
      </c>
      <c r="T409" s="138" t="s">
        <v>1227</v>
      </c>
    </row>
    <row r="410" spans="1:20" x14ac:dyDescent="0.25">
      <c r="A410" s="12" t="s">
        <v>15</v>
      </c>
      <c r="B410" s="12" t="s">
        <v>15</v>
      </c>
      <c r="C410" s="12" t="s">
        <v>845</v>
      </c>
      <c r="D410" s="213">
        <v>1</v>
      </c>
      <c r="E410" s="12" t="s">
        <v>98</v>
      </c>
      <c r="F410" s="12"/>
      <c r="G410" s="13"/>
      <c r="H410" s="13"/>
      <c r="I410" s="13"/>
      <c r="J410" s="13">
        <v>20</v>
      </c>
      <c r="K410" s="13"/>
      <c r="L410" s="13"/>
      <c r="M410" s="13"/>
      <c r="N410" s="13"/>
      <c r="O410" s="142">
        <f>IF($C410="","",SUM(H410*Character!$D$42)+(J410*Character!$E$42)+(K410*Character!$F$42)+(L410*Character!$G$42)+(N410*Character!$H$42))</f>
        <v>20</v>
      </c>
      <c r="Q410" s="138" t="s">
        <v>911</v>
      </c>
      <c r="R410" s="138" t="s">
        <v>911</v>
      </c>
      <c r="S410" s="138" t="s">
        <v>1227</v>
      </c>
      <c r="T410" s="138" t="s">
        <v>911</v>
      </c>
    </row>
    <row r="411" spans="1:20" x14ac:dyDescent="0.25">
      <c r="A411" s="12" t="s">
        <v>15</v>
      </c>
      <c r="B411" s="12" t="s">
        <v>15</v>
      </c>
      <c r="C411" s="12" t="s">
        <v>826</v>
      </c>
      <c r="D411" s="213">
        <v>1</v>
      </c>
      <c r="E411" s="12" t="s">
        <v>98</v>
      </c>
      <c r="F411" s="12"/>
      <c r="G411" s="13"/>
      <c r="H411" s="13"/>
      <c r="I411" s="13"/>
      <c r="J411" s="13">
        <v>21</v>
      </c>
      <c r="K411" s="13"/>
      <c r="L411" s="13"/>
      <c r="M411" s="13"/>
      <c r="N411" s="13"/>
      <c r="O411" s="142">
        <f>IF($C411="","",SUM(H411*Character!$D$42)+(J411*Character!$E$42)+(K411*Character!$F$42)+(L411*Character!$G$42)+(N411*Character!$H$42))</f>
        <v>21</v>
      </c>
      <c r="Q411" s="138" t="s">
        <v>911</v>
      </c>
      <c r="R411" s="138" t="s">
        <v>911</v>
      </c>
      <c r="S411" s="138" t="s">
        <v>911</v>
      </c>
      <c r="T411" s="138" t="s">
        <v>1227</v>
      </c>
    </row>
    <row r="412" spans="1:20" x14ac:dyDescent="0.25">
      <c r="A412" s="12" t="s">
        <v>15</v>
      </c>
      <c r="B412" s="12" t="s">
        <v>15</v>
      </c>
      <c r="C412" s="12" t="s">
        <v>858</v>
      </c>
      <c r="D412" s="213">
        <v>1</v>
      </c>
      <c r="E412" s="12" t="s">
        <v>98</v>
      </c>
      <c r="F412" s="12"/>
      <c r="G412" s="13"/>
      <c r="H412" s="13"/>
      <c r="I412" s="13"/>
      <c r="J412" s="13">
        <v>17</v>
      </c>
      <c r="K412" s="13"/>
      <c r="L412" s="13"/>
      <c r="M412" s="13"/>
      <c r="N412" s="13"/>
      <c r="O412" s="142">
        <f>IF($C412="","",SUM(H412*Character!$D$42)+(J412*Character!$E$42)+(K412*Character!$F$42)+(L412*Character!$G$42)+(N412*Character!$H$42))</f>
        <v>17</v>
      </c>
      <c r="Q412" s="138" t="s">
        <v>911</v>
      </c>
      <c r="R412" s="138" t="s">
        <v>911</v>
      </c>
      <c r="S412" s="138" t="s">
        <v>911</v>
      </c>
      <c r="T412" s="138" t="s">
        <v>1227</v>
      </c>
    </row>
    <row r="413" spans="1:20" x14ac:dyDescent="0.25">
      <c r="A413" s="12" t="s">
        <v>15</v>
      </c>
      <c r="B413" s="12" t="s">
        <v>15</v>
      </c>
      <c r="C413" s="12" t="s">
        <v>859</v>
      </c>
      <c r="D413" s="213">
        <v>1</v>
      </c>
      <c r="E413" s="12" t="s">
        <v>98</v>
      </c>
      <c r="F413" s="12"/>
      <c r="G413" s="13"/>
      <c r="H413" s="13"/>
      <c r="I413" s="13"/>
      <c r="J413" s="13">
        <v>17</v>
      </c>
      <c r="K413" s="13"/>
      <c r="L413" s="13"/>
      <c r="M413" s="13"/>
      <c r="N413" s="13"/>
      <c r="O413" s="142">
        <f>IF($C413="","",SUM(H413*Character!$D$42)+(J413*Character!$E$42)+(K413*Character!$F$42)+(L413*Character!$G$42)+(N413*Character!$H$42))</f>
        <v>17</v>
      </c>
      <c r="Q413" s="138" t="s">
        <v>911</v>
      </c>
      <c r="R413" s="138" t="s">
        <v>911</v>
      </c>
      <c r="S413" s="138" t="s">
        <v>1227</v>
      </c>
      <c r="T413" s="138" t="s">
        <v>911</v>
      </c>
    </row>
    <row r="414" spans="1:20" x14ac:dyDescent="0.25">
      <c r="A414" s="12" t="s">
        <v>15</v>
      </c>
      <c r="B414" s="12" t="s">
        <v>15</v>
      </c>
      <c r="C414" s="12" t="s">
        <v>1243</v>
      </c>
      <c r="D414" s="213">
        <v>1</v>
      </c>
      <c r="E414" s="12" t="s">
        <v>98</v>
      </c>
      <c r="F414" s="12"/>
      <c r="G414" s="13"/>
      <c r="H414" s="13">
        <v>17</v>
      </c>
      <c r="I414" s="13"/>
      <c r="J414" s="13"/>
      <c r="K414" s="13"/>
      <c r="L414" s="13"/>
      <c r="M414" s="13"/>
      <c r="N414" s="13"/>
      <c r="O414" s="142">
        <f>IF($C414="","",SUM(H414*Character!$D$42)+(J414*Character!$E$42)+(K414*Character!$F$42)+(L414*Character!$G$42)+(N414*Character!$H$42))</f>
        <v>3.1403249999999994</v>
      </c>
      <c r="Q414" s="138" t="s">
        <v>911</v>
      </c>
      <c r="R414" s="138" t="s">
        <v>911</v>
      </c>
      <c r="S414" s="138" t="s">
        <v>911</v>
      </c>
      <c r="T414" s="138" t="s">
        <v>1227</v>
      </c>
    </row>
    <row r="415" spans="1:20" x14ac:dyDescent="0.25">
      <c r="A415" s="12" t="s">
        <v>15</v>
      </c>
      <c r="B415" s="12" t="s">
        <v>15</v>
      </c>
      <c r="C415" s="12" t="s">
        <v>827</v>
      </c>
      <c r="D415" s="213">
        <v>1</v>
      </c>
      <c r="E415" s="12" t="s">
        <v>98</v>
      </c>
      <c r="F415" s="12"/>
      <c r="G415" s="13"/>
      <c r="H415" s="13"/>
      <c r="I415" s="13"/>
      <c r="J415" s="13">
        <v>21</v>
      </c>
      <c r="K415" s="13"/>
      <c r="L415" s="13"/>
      <c r="M415" s="13"/>
      <c r="N415" s="13"/>
      <c r="O415" s="142">
        <f>IF($C415="","",SUM(H415*Character!$D$42)+(J415*Character!$E$42)+(K415*Character!$F$42)+(L415*Character!$G$42)+(N415*Character!$H$42))</f>
        <v>21</v>
      </c>
      <c r="Q415" s="138" t="s">
        <v>911</v>
      </c>
      <c r="R415" s="138" t="s">
        <v>911</v>
      </c>
      <c r="S415" s="138" t="s">
        <v>911</v>
      </c>
      <c r="T415" s="138" t="s">
        <v>1227</v>
      </c>
    </row>
    <row r="416" spans="1:20" x14ac:dyDescent="0.25">
      <c r="A416" s="12" t="s">
        <v>15</v>
      </c>
      <c r="B416" s="12" t="s">
        <v>15</v>
      </c>
      <c r="C416" s="12" t="s">
        <v>832</v>
      </c>
      <c r="D416" s="213">
        <v>1</v>
      </c>
      <c r="E416" s="12" t="s">
        <v>98</v>
      </c>
      <c r="F416" s="12"/>
      <c r="G416" s="13"/>
      <c r="H416" s="13"/>
      <c r="I416" s="13"/>
      <c r="J416" s="13">
        <v>21</v>
      </c>
      <c r="K416" s="13"/>
      <c r="L416" s="13"/>
      <c r="M416" s="13"/>
      <c r="N416" s="13"/>
      <c r="O416" s="142">
        <f>IF($C416="","",SUM(H416*Character!$D$42)+(J416*Character!$E$42)+(K416*Character!$F$42)+(L416*Character!$G$42)+(N416*Character!$H$42))</f>
        <v>21</v>
      </c>
      <c r="Q416" s="138" t="s">
        <v>911</v>
      </c>
      <c r="R416" s="138" t="s">
        <v>911</v>
      </c>
      <c r="S416" s="138" t="s">
        <v>911</v>
      </c>
      <c r="T416" s="138" t="s">
        <v>1227</v>
      </c>
    </row>
    <row r="417" spans="1:20" x14ac:dyDescent="0.25">
      <c r="A417" s="12" t="s">
        <v>15</v>
      </c>
      <c r="B417" s="12" t="s">
        <v>15</v>
      </c>
      <c r="C417" s="12" t="s">
        <v>833</v>
      </c>
      <c r="D417" s="213">
        <v>1</v>
      </c>
      <c r="E417" s="12" t="s">
        <v>98</v>
      </c>
      <c r="F417" s="12"/>
      <c r="G417" s="13"/>
      <c r="H417" s="13"/>
      <c r="I417" s="13"/>
      <c r="J417" s="13">
        <v>21</v>
      </c>
      <c r="K417" s="13"/>
      <c r="L417" s="13"/>
      <c r="M417" s="13"/>
      <c r="N417" s="13"/>
      <c r="O417" s="142">
        <f>IF($C417="","",SUM(H417*Character!$D$42)+(J417*Character!$E$42)+(K417*Character!$F$42)+(L417*Character!$G$42)+(N417*Character!$H$42))</f>
        <v>21</v>
      </c>
      <c r="Q417" s="138" t="s">
        <v>911</v>
      </c>
      <c r="R417" s="138" t="s">
        <v>911</v>
      </c>
      <c r="S417" s="138" t="s">
        <v>1227</v>
      </c>
      <c r="T417" s="138" t="s">
        <v>911</v>
      </c>
    </row>
    <row r="418" spans="1:20" x14ac:dyDescent="0.25">
      <c r="A418" s="12" t="s">
        <v>15</v>
      </c>
      <c r="B418" s="12" t="s">
        <v>15</v>
      </c>
      <c r="C418" s="12" t="s">
        <v>850</v>
      </c>
      <c r="D418" s="213">
        <v>1</v>
      </c>
      <c r="E418" s="12" t="s">
        <v>98</v>
      </c>
      <c r="F418" s="12"/>
      <c r="G418" s="13"/>
      <c r="H418" s="13"/>
      <c r="I418" s="13"/>
      <c r="J418" s="13">
        <v>19</v>
      </c>
      <c r="K418" s="13"/>
      <c r="L418" s="13"/>
      <c r="M418" s="13"/>
      <c r="N418" s="13"/>
      <c r="O418" s="142">
        <f>IF($C418="","",SUM(H418*Character!$D$42)+(J418*Character!$E$42)+(K418*Character!$F$42)+(L418*Character!$G$42)+(N418*Character!$H$42))</f>
        <v>19</v>
      </c>
      <c r="Q418" s="138" t="s">
        <v>911</v>
      </c>
      <c r="R418" s="138" t="s">
        <v>911</v>
      </c>
      <c r="S418" s="138" t="s">
        <v>911</v>
      </c>
      <c r="T418" s="138" t="s">
        <v>1227</v>
      </c>
    </row>
    <row r="419" spans="1:20" x14ac:dyDescent="0.25">
      <c r="A419" s="12" t="s">
        <v>15</v>
      </c>
      <c r="B419" s="12" t="s">
        <v>15</v>
      </c>
      <c r="C419" s="12" t="s">
        <v>834</v>
      </c>
      <c r="D419" s="213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42">
        <f>IF($C419="","",SUM(H419*Character!$D$42)+(J419*Character!$E$42)+(K419*Character!$F$42)+(L419*Character!$G$42)+(N419*Character!$H$42))</f>
        <v>21</v>
      </c>
      <c r="Q419" s="138" t="s">
        <v>911</v>
      </c>
      <c r="R419" s="138" t="s">
        <v>911</v>
      </c>
      <c r="S419" s="138" t="s">
        <v>911</v>
      </c>
      <c r="T419" s="138" t="s">
        <v>1227</v>
      </c>
    </row>
    <row r="420" spans="1:20" x14ac:dyDescent="0.25">
      <c r="A420" s="12" t="s">
        <v>15</v>
      </c>
      <c r="B420" s="12" t="s">
        <v>15</v>
      </c>
      <c r="C420" s="12" t="s">
        <v>835</v>
      </c>
      <c r="D420" s="213">
        <v>1</v>
      </c>
      <c r="E420" s="12" t="s">
        <v>98</v>
      </c>
      <c r="F420" s="12"/>
      <c r="G420" s="13"/>
      <c r="H420" s="13"/>
      <c r="I420" s="13"/>
      <c r="J420" s="13">
        <v>21</v>
      </c>
      <c r="K420" s="13"/>
      <c r="L420" s="13"/>
      <c r="M420" s="13"/>
      <c r="N420" s="13"/>
      <c r="O420" s="142">
        <f>IF($C420="","",SUM(H420*Character!$D$42)+(J420*Character!$E$42)+(K420*Character!$F$42)+(L420*Character!$G$42)+(N420*Character!$H$42))</f>
        <v>21</v>
      </c>
      <c r="Q420" s="138" t="s">
        <v>911</v>
      </c>
      <c r="R420" s="138" t="s">
        <v>911</v>
      </c>
      <c r="S420" s="138" t="s">
        <v>1227</v>
      </c>
      <c r="T420" s="138" t="s">
        <v>911</v>
      </c>
    </row>
    <row r="421" spans="1:20" x14ac:dyDescent="0.25">
      <c r="A421" s="12" t="s">
        <v>15</v>
      </c>
      <c r="B421" s="12" t="s">
        <v>15</v>
      </c>
      <c r="C421" s="12" t="s">
        <v>864</v>
      </c>
      <c r="D421" s="213">
        <v>2</v>
      </c>
      <c r="E421" s="12" t="s">
        <v>98</v>
      </c>
      <c r="F421" s="12"/>
      <c r="G421" s="13"/>
      <c r="H421" s="13">
        <v>7</v>
      </c>
      <c r="I421" s="13">
        <v>7</v>
      </c>
      <c r="J421" s="13">
        <v>11</v>
      </c>
      <c r="K421" s="13"/>
      <c r="L421" s="13"/>
      <c r="M421" s="13"/>
      <c r="N421" s="13"/>
      <c r="O421" s="142">
        <f>IF($C421="","",SUM(H421*Character!$D$42)+(J421*Character!$E$42)+(K421*Character!$F$42)+(L421*Character!$G$42)+(N421*Character!$H$42))</f>
        <v>12.293075</v>
      </c>
      <c r="Q421" s="138" t="s">
        <v>911</v>
      </c>
      <c r="R421" s="138" t="s">
        <v>911</v>
      </c>
      <c r="S421" s="138" t="s">
        <v>911</v>
      </c>
      <c r="T421" s="138" t="s">
        <v>911</v>
      </c>
    </row>
    <row r="422" spans="1:20" x14ac:dyDescent="0.25">
      <c r="A422" s="12" t="s">
        <v>15</v>
      </c>
      <c r="B422" s="12" t="s">
        <v>15</v>
      </c>
      <c r="C422" s="12" t="s">
        <v>846</v>
      </c>
      <c r="D422" s="213">
        <v>1</v>
      </c>
      <c r="E422" s="12" t="s">
        <v>98</v>
      </c>
      <c r="F422" s="12"/>
      <c r="G422" s="13"/>
      <c r="H422" s="13"/>
      <c r="I422" s="13"/>
      <c r="J422" s="13">
        <v>20</v>
      </c>
      <c r="K422" s="13"/>
      <c r="L422" s="13"/>
      <c r="M422" s="13"/>
      <c r="N422" s="13"/>
      <c r="O422" s="142">
        <f>IF($C422="","",SUM(H422*Character!$D$42)+(J422*Character!$E$42)+(K422*Character!$F$42)+(L422*Character!$G$42)+(N422*Character!$H$42))</f>
        <v>20</v>
      </c>
      <c r="Q422" s="138" t="s">
        <v>911</v>
      </c>
      <c r="R422" s="138" t="s">
        <v>911</v>
      </c>
      <c r="S422" s="138" t="s">
        <v>911</v>
      </c>
      <c r="T422" s="138" t="s">
        <v>1227</v>
      </c>
    </row>
    <row r="423" spans="1:20" x14ac:dyDescent="0.25">
      <c r="A423" s="12" t="s">
        <v>15</v>
      </c>
      <c r="B423" s="12" t="s">
        <v>15</v>
      </c>
      <c r="C423" s="12" t="s">
        <v>847</v>
      </c>
      <c r="D423" s="213">
        <v>1</v>
      </c>
      <c r="E423" s="12" t="s">
        <v>98</v>
      </c>
      <c r="F423" s="12"/>
      <c r="G423" s="13"/>
      <c r="H423" s="13"/>
      <c r="I423" s="13"/>
      <c r="J423" s="13">
        <v>20</v>
      </c>
      <c r="K423" s="13"/>
      <c r="L423" s="13"/>
      <c r="M423" s="13"/>
      <c r="N423" s="13"/>
      <c r="O423" s="142">
        <f>IF($C423="","",SUM(H423*Character!$D$42)+(J423*Character!$E$42)+(K423*Character!$F$42)+(L423*Character!$G$42)+(N423*Character!$H$42))</f>
        <v>20</v>
      </c>
      <c r="Q423" s="138" t="s">
        <v>911</v>
      </c>
      <c r="R423" s="138" t="s">
        <v>911</v>
      </c>
      <c r="S423" s="138" t="s">
        <v>1227</v>
      </c>
      <c r="T423" s="138" t="s">
        <v>911</v>
      </c>
    </row>
    <row r="424" spans="1:20" x14ac:dyDescent="0.25">
      <c r="A424" s="12" t="s">
        <v>15</v>
      </c>
      <c r="B424" s="12" t="s">
        <v>15</v>
      </c>
      <c r="C424" s="12" t="s">
        <v>857</v>
      </c>
      <c r="D424" s="213">
        <v>1</v>
      </c>
      <c r="E424" s="12" t="s">
        <v>98</v>
      </c>
      <c r="F424" s="12"/>
      <c r="G424" s="13"/>
      <c r="H424" s="13"/>
      <c r="I424" s="13"/>
      <c r="J424" s="13">
        <v>17</v>
      </c>
      <c r="K424" s="13"/>
      <c r="L424" s="13"/>
      <c r="M424" s="13"/>
      <c r="N424" s="13"/>
      <c r="O424" s="142">
        <f>IF($C424="","",SUM(H424*Character!$D$42)+(J424*Character!$E$42)+(K424*Character!$F$42)+(L424*Character!$G$42)+(N424*Character!$H$42))</f>
        <v>17</v>
      </c>
      <c r="Q424" s="138" t="s">
        <v>911</v>
      </c>
      <c r="R424" s="138" t="s">
        <v>911</v>
      </c>
      <c r="S424" s="138" t="s">
        <v>911</v>
      </c>
      <c r="T424" s="138" t="s">
        <v>1227</v>
      </c>
    </row>
    <row r="425" spans="1:20" x14ac:dyDescent="0.25">
      <c r="A425" s="12" t="s">
        <v>15</v>
      </c>
      <c r="B425" s="12" t="s">
        <v>15</v>
      </c>
      <c r="C425" s="12" t="s">
        <v>855</v>
      </c>
      <c r="D425" s="213">
        <v>1</v>
      </c>
      <c r="E425" s="12" t="s">
        <v>98</v>
      </c>
      <c r="F425" s="12"/>
      <c r="G425" s="13"/>
      <c r="H425" s="13"/>
      <c r="I425" s="13"/>
      <c r="J425" s="13">
        <v>18</v>
      </c>
      <c r="K425" s="13"/>
      <c r="L425" s="13"/>
      <c r="M425" s="13"/>
      <c r="N425" s="13"/>
      <c r="O425" s="142">
        <f>IF($C425="","",SUM(H425*Character!$D$42)+(J425*Character!$E$42)+(K425*Character!$F$42)+(L425*Character!$G$42)+(N425*Character!$H$42))</f>
        <v>18</v>
      </c>
      <c r="Q425" s="138" t="s">
        <v>911</v>
      </c>
      <c r="R425" s="138" t="s">
        <v>911</v>
      </c>
      <c r="S425" s="138" t="s">
        <v>1227</v>
      </c>
      <c r="T425" s="138" t="s">
        <v>911</v>
      </c>
    </row>
    <row r="426" spans="1:20" x14ac:dyDescent="0.25">
      <c r="A426" s="12" t="s">
        <v>15</v>
      </c>
      <c r="B426" s="12" t="s">
        <v>15</v>
      </c>
      <c r="C426" s="12" t="s">
        <v>842</v>
      </c>
      <c r="D426" s="213">
        <v>1</v>
      </c>
      <c r="E426" s="12" t="s">
        <v>98</v>
      </c>
      <c r="F426" s="12"/>
      <c r="G426" s="13"/>
      <c r="H426" s="13"/>
      <c r="I426" s="13"/>
      <c r="J426" s="13">
        <v>20</v>
      </c>
      <c r="K426" s="13"/>
      <c r="L426" s="13"/>
      <c r="M426" s="13"/>
      <c r="N426" s="13"/>
      <c r="O426" s="142">
        <f>IF($C426="","",SUM(H426*Character!$D$42)+(J426*Character!$E$42)+(K426*Character!$F$42)+(L426*Character!$G$42)+(N426*Character!$H$42))</f>
        <v>20</v>
      </c>
      <c r="Q426" s="138" t="s">
        <v>911</v>
      </c>
      <c r="R426" s="138" t="s">
        <v>911</v>
      </c>
      <c r="S426" s="138" t="s">
        <v>911</v>
      </c>
      <c r="T426" s="138" t="s">
        <v>1227</v>
      </c>
    </row>
    <row r="427" spans="1:20" x14ac:dyDescent="0.25">
      <c r="A427" s="12" t="s">
        <v>15</v>
      </c>
      <c r="B427" s="12" t="s">
        <v>15</v>
      </c>
      <c r="C427" s="12" t="s">
        <v>813</v>
      </c>
      <c r="D427" s="213">
        <v>5</v>
      </c>
      <c r="E427" s="12" t="s">
        <v>68</v>
      </c>
      <c r="F427" s="12" t="s">
        <v>814</v>
      </c>
      <c r="G427" s="13">
        <v>7</v>
      </c>
      <c r="H427" s="13"/>
      <c r="I427" s="13"/>
      <c r="J427" s="13">
        <v>27</v>
      </c>
      <c r="K427" s="13"/>
      <c r="L427" s="13">
        <v>1</v>
      </c>
      <c r="M427" s="13"/>
      <c r="N427" s="13"/>
      <c r="O427" s="142">
        <f>IF($C427="","",SUM(H427*Character!$D$42)+(J427*Character!$E$42)+(K427*Character!$F$42)+(L427*Character!$G$42)+(N427*Character!$H$42))</f>
        <v>44.063569826470591</v>
      </c>
      <c r="Q427" s="138" t="s">
        <v>911</v>
      </c>
      <c r="R427" s="138" t="s">
        <v>911</v>
      </c>
      <c r="S427" s="138" t="s">
        <v>911</v>
      </c>
      <c r="T427" s="138" t="s">
        <v>911</v>
      </c>
    </row>
    <row r="428" spans="1:20" x14ac:dyDescent="0.25">
      <c r="A428" s="12" t="s">
        <v>15</v>
      </c>
      <c r="B428" s="12" t="s">
        <v>15</v>
      </c>
      <c r="C428" s="12" t="s">
        <v>824</v>
      </c>
      <c r="D428" s="213">
        <v>5</v>
      </c>
      <c r="E428" s="12" t="s">
        <v>48</v>
      </c>
      <c r="F428" s="12" t="s">
        <v>49</v>
      </c>
      <c r="G428" s="13">
        <v>9</v>
      </c>
      <c r="H428" s="13">
        <v>12</v>
      </c>
      <c r="I428" s="13"/>
      <c r="J428" s="13">
        <v>21</v>
      </c>
      <c r="K428" s="13"/>
      <c r="L428" s="13"/>
      <c r="M428" s="13"/>
      <c r="N428" s="13">
        <v>10</v>
      </c>
      <c r="O428" s="142">
        <f>IF($C428="","",SUM(H428*Character!$D$42)+(J428*Character!$E$42)+(K428*Character!$F$42)+(L428*Character!$G$42)+(N428*Character!$H$42))</f>
        <v>23.216699999999999</v>
      </c>
      <c r="Q428" s="138" t="s">
        <v>911</v>
      </c>
      <c r="R428" s="138" t="s">
        <v>911</v>
      </c>
      <c r="S428" s="138" t="s">
        <v>911</v>
      </c>
      <c r="T428" s="138" t="s">
        <v>911</v>
      </c>
    </row>
    <row r="429" spans="1:20" x14ac:dyDescent="0.25">
      <c r="A429" s="12" t="s">
        <v>15</v>
      </c>
      <c r="B429" s="12" t="s">
        <v>15</v>
      </c>
      <c r="C429" s="12" t="s">
        <v>997</v>
      </c>
      <c r="D429" s="213">
        <v>3</v>
      </c>
      <c r="E429" s="12" t="s">
        <v>42</v>
      </c>
      <c r="F429" s="12" t="s">
        <v>693</v>
      </c>
      <c r="G429" s="13">
        <v>11</v>
      </c>
      <c r="H429" s="13">
        <v>15</v>
      </c>
      <c r="I429" s="13">
        <v>12</v>
      </c>
      <c r="J429" s="13"/>
      <c r="K429" s="13"/>
      <c r="L429" s="13"/>
      <c r="M429" s="13"/>
      <c r="N429" s="13"/>
      <c r="O429" s="142">
        <f>IF($C429="","",SUM(H429*Character!$D$42)+(J429*Character!$E$42)+(K429*Character!$F$42)+(L429*Character!$G$42)+(N429*Character!$H$42))</f>
        <v>2.7708749999999998</v>
      </c>
      <c r="Q429" s="138" t="s">
        <v>911</v>
      </c>
      <c r="R429" s="138" t="s">
        <v>911</v>
      </c>
      <c r="S429" s="138" t="s">
        <v>911</v>
      </c>
      <c r="T429" s="138" t="s">
        <v>911</v>
      </c>
    </row>
    <row r="430" spans="1:20" x14ac:dyDescent="0.25">
      <c r="A430" s="12" t="s">
        <v>15</v>
      </c>
      <c r="B430" s="12" t="s">
        <v>15</v>
      </c>
      <c r="C430" s="12" t="s">
        <v>862</v>
      </c>
      <c r="D430" s="213">
        <v>2</v>
      </c>
      <c r="E430" s="12" t="s">
        <v>247</v>
      </c>
      <c r="F430" s="12" t="s">
        <v>248</v>
      </c>
      <c r="G430" s="13">
        <v>6</v>
      </c>
      <c r="H430" s="13">
        <v>10</v>
      </c>
      <c r="I430" s="13">
        <v>6</v>
      </c>
      <c r="J430" s="13">
        <v>12</v>
      </c>
      <c r="K430" s="13"/>
      <c r="L430" s="13"/>
      <c r="M430" s="13"/>
      <c r="N430" s="13"/>
      <c r="O430" s="142">
        <f>IF($C430="","",SUM(H430*Character!$D$42)+(J430*Character!$E$42)+(K430*Character!$F$42)+(L430*Character!$G$42)+(N430*Character!$H$42))</f>
        <v>13.847249999999999</v>
      </c>
      <c r="Q430" s="138" t="s">
        <v>911</v>
      </c>
      <c r="R430" s="138" t="s">
        <v>911</v>
      </c>
      <c r="S430" s="138" t="s">
        <v>911</v>
      </c>
      <c r="T430" s="138" t="s">
        <v>911</v>
      </c>
    </row>
    <row r="431" spans="1:20" x14ac:dyDescent="0.25">
      <c r="A431" s="12" t="s">
        <v>15</v>
      </c>
      <c r="B431" s="12" t="s">
        <v>15</v>
      </c>
      <c r="C431" s="12" t="s">
        <v>828</v>
      </c>
      <c r="D431" s="213">
        <v>1</v>
      </c>
      <c r="E431" s="12" t="s">
        <v>98</v>
      </c>
      <c r="F431" s="12"/>
      <c r="G431" s="13"/>
      <c r="H431" s="13"/>
      <c r="I431" s="13"/>
      <c r="J431" s="13">
        <v>21</v>
      </c>
      <c r="K431" s="13"/>
      <c r="L431" s="13"/>
      <c r="M431" s="13"/>
      <c r="N431" s="13"/>
      <c r="O431" s="142">
        <f>IF($C431="","",SUM(H431*Character!$D$42)+(J431*Character!$E$42)+(K431*Character!$F$42)+(L431*Character!$G$42)+(N431*Character!$H$42))</f>
        <v>21</v>
      </c>
      <c r="Q431" s="138" t="s">
        <v>911</v>
      </c>
      <c r="R431" s="138" t="s">
        <v>911</v>
      </c>
      <c r="S431" s="138" t="s">
        <v>911</v>
      </c>
      <c r="T431" s="138" t="s">
        <v>1227</v>
      </c>
    </row>
    <row r="432" spans="1:20" x14ac:dyDescent="0.25">
      <c r="A432" s="12" t="s">
        <v>15</v>
      </c>
      <c r="B432" s="12" t="s">
        <v>15</v>
      </c>
      <c r="C432" s="12" t="s">
        <v>829</v>
      </c>
      <c r="D432" s="213">
        <v>1</v>
      </c>
      <c r="E432" s="12" t="s">
        <v>98</v>
      </c>
      <c r="F432" s="12"/>
      <c r="G432" s="13"/>
      <c r="H432" s="13"/>
      <c r="I432" s="13"/>
      <c r="J432" s="13">
        <v>21</v>
      </c>
      <c r="K432" s="13"/>
      <c r="L432" s="13"/>
      <c r="M432" s="13"/>
      <c r="N432" s="13"/>
      <c r="O432" s="142">
        <f>IF($C432="","",SUM(H432*Character!$D$42)+(J432*Character!$E$42)+(K432*Character!$F$42)+(L432*Character!$G$42)+(N432*Character!$H$42))</f>
        <v>21</v>
      </c>
      <c r="Q432" s="138" t="s">
        <v>911</v>
      </c>
      <c r="R432" s="138" t="s">
        <v>911</v>
      </c>
      <c r="S432" s="138" t="s">
        <v>1227</v>
      </c>
      <c r="T432" s="138" t="s">
        <v>911</v>
      </c>
    </row>
    <row r="433" spans="1:20" x14ac:dyDescent="0.25">
      <c r="A433" s="12" t="s">
        <v>15</v>
      </c>
      <c r="B433" s="12" t="s">
        <v>15</v>
      </c>
      <c r="C433" s="12" t="s">
        <v>853</v>
      </c>
      <c r="D433" s="213">
        <v>1</v>
      </c>
      <c r="E433" s="12" t="s">
        <v>98</v>
      </c>
      <c r="F433" s="12"/>
      <c r="G433" s="13"/>
      <c r="H433" s="13"/>
      <c r="I433" s="13"/>
      <c r="J433" s="13">
        <v>19</v>
      </c>
      <c r="K433" s="13"/>
      <c r="L433" s="13"/>
      <c r="M433" s="13"/>
      <c r="N433" s="13"/>
      <c r="O433" s="142">
        <f>IF($C433="","",SUM(H433*Character!$D$42)+(J433*Character!$E$42)+(K433*Character!$F$42)+(L433*Character!$G$42)+(N433*Character!$H$42))</f>
        <v>19</v>
      </c>
      <c r="Q433" s="138" t="s">
        <v>911</v>
      </c>
      <c r="R433" s="138" t="s">
        <v>911</v>
      </c>
      <c r="S433" s="138" t="s">
        <v>911</v>
      </c>
      <c r="T433" s="138" t="s">
        <v>1227</v>
      </c>
    </row>
    <row r="434" spans="1:20" x14ac:dyDescent="0.25">
      <c r="A434" s="12" t="s">
        <v>15</v>
      </c>
      <c r="B434" s="12" t="s">
        <v>15</v>
      </c>
      <c r="C434" s="12" t="s">
        <v>854</v>
      </c>
      <c r="D434" s="213">
        <v>1</v>
      </c>
      <c r="E434" s="12" t="s">
        <v>98</v>
      </c>
      <c r="F434" s="12"/>
      <c r="G434" s="13"/>
      <c r="H434" s="13"/>
      <c r="I434" s="13"/>
      <c r="J434" s="13">
        <v>19</v>
      </c>
      <c r="K434" s="13"/>
      <c r="L434" s="13"/>
      <c r="M434" s="13"/>
      <c r="N434" s="13"/>
      <c r="O434" s="142">
        <f>IF($C434="","",SUM(H434*Character!$D$42)+(J434*Character!$E$42)+(K434*Character!$F$42)+(L434*Character!$G$42)+(N434*Character!$H$42))</f>
        <v>19</v>
      </c>
      <c r="Q434" s="138" t="s">
        <v>911</v>
      </c>
      <c r="R434" s="138" t="s">
        <v>911</v>
      </c>
      <c r="S434" s="138" t="s">
        <v>1227</v>
      </c>
      <c r="T434" s="138" t="s">
        <v>911</v>
      </c>
    </row>
    <row r="435" spans="1:20" x14ac:dyDescent="0.25">
      <c r="A435" s="12" t="s">
        <v>15</v>
      </c>
      <c r="B435" s="12" t="s">
        <v>15</v>
      </c>
      <c r="C435" s="12" t="s">
        <v>839</v>
      </c>
      <c r="D435" s="213">
        <v>1</v>
      </c>
      <c r="E435" s="12" t="s">
        <v>198</v>
      </c>
      <c r="F435" s="12" t="s">
        <v>840</v>
      </c>
      <c r="G435" s="13"/>
      <c r="H435" s="13"/>
      <c r="I435" s="13"/>
      <c r="J435" s="13">
        <v>21</v>
      </c>
      <c r="K435" s="13"/>
      <c r="L435" s="13"/>
      <c r="M435" s="13"/>
      <c r="N435" s="13"/>
      <c r="O435" s="142">
        <f>IF($C435="","",SUM(H435*Character!$D$42)+(J435*Character!$E$42)+(K435*Character!$F$42)+(L435*Character!$G$42)+(N435*Character!$H$42))</f>
        <v>21</v>
      </c>
      <c r="Q435" s="138" t="s">
        <v>911</v>
      </c>
      <c r="R435" s="138" t="s">
        <v>911</v>
      </c>
      <c r="S435" s="138" t="s">
        <v>911</v>
      </c>
      <c r="T435" s="138" t="s">
        <v>1227</v>
      </c>
    </row>
    <row r="436" spans="1:20" x14ac:dyDescent="0.25">
      <c r="A436" s="12" t="s">
        <v>15</v>
      </c>
      <c r="B436" s="12" t="s">
        <v>15</v>
      </c>
      <c r="C436" s="12" t="s">
        <v>816</v>
      </c>
      <c r="D436" s="213">
        <v>6</v>
      </c>
      <c r="E436" s="12" t="s">
        <v>34</v>
      </c>
      <c r="F436" s="12" t="s">
        <v>542</v>
      </c>
      <c r="G436" s="13">
        <v>11</v>
      </c>
      <c r="H436" s="13">
        <v>14</v>
      </c>
      <c r="I436" s="13"/>
      <c r="J436" s="13">
        <v>21</v>
      </c>
      <c r="K436" s="13">
        <v>1</v>
      </c>
      <c r="L436" s="13"/>
      <c r="M436" s="13"/>
      <c r="N436" s="13"/>
      <c r="O436" s="142">
        <f>IF($C436="","",SUM(H436*Character!$D$42)+(J436*Character!$E$42)+(K436*Character!$F$42)+(L436*Character!$G$42)+(N436*Character!$H$42))</f>
        <v>34.669649999999997</v>
      </c>
      <c r="Q436" s="138" t="s">
        <v>911</v>
      </c>
      <c r="R436" s="138" t="s">
        <v>911</v>
      </c>
      <c r="S436" s="138" t="s">
        <v>911</v>
      </c>
      <c r="T436" s="138" t="s">
        <v>911</v>
      </c>
    </row>
    <row r="437" spans="1:20" x14ac:dyDescent="0.25">
      <c r="A437" s="12" t="s">
        <v>15</v>
      </c>
      <c r="B437" s="12" t="s">
        <v>15</v>
      </c>
      <c r="C437" s="12" t="s">
        <v>851</v>
      </c>
      <c r="D437" s="213">
        <v>1</v>
      </c>
      <c r="E437" s="12" t="s">
        <v>98</v>
      </c>
      <c r="F437" s="12"/>
      <c r="G437" s="13"/>
      <c r="H437" s="13"/>
      <c r="I437" s="13"/>
      <c r="J437" s="13">
        <v>19</v>
      </c>
      <c r="K437" s="13"/>
      <c r="L437" s="13"/>
      <c r="M437" s="13"/>
      <c r="N437" s="13"/>
      <c r="O437" s="142">
        <f>IF($C437="","",SUM(H437*Character!$D$42)+(J437*Character!$E$42)+(K437*Character!$F$42)+(L437*Character!$G$42)+(N437*Character!$H$42))</f>
        <v>19</v>
      </c>
      <c r="Q437" s="138" t="s">
        <v>911</v>
      </c>
      <c r="R437" s="138" t="s">
        <v>911</v>
      </c>
      <c r="S437" s="138" t="s">
        <v>911</v>
      </c>
      <c r="T437" s="138" t="s">
        <v>1227</v>
      </c>
    </row>
    <row r="438" spans="1:20" x14ac:dyDescent="0.25">
      <c r="A438" s="12" t="s">
        <v>15</v>
      </c>
      <c r="B438" s="12" t="s">
        <v>15</v>
      </c>
      <c r="C438" s="12" t="s">
        <v>852</v>
      </c>
      <c r="D438" s="213">
        <v>1</v>
      </c>
      <c r="E438" s="12" t="s">
        <v>98</v>
      </c>
      <c r="F438" s="12"/>
      <c r="G438" s="13"/>
      <c r="H438" s="13"/>
      <c r="I438" s="13"/>
      <c r="J438" s="13">
        <v>19</v>
      </c>
      <c r="K438" s="13"/>
      <c r="L438" s="13"/>
      <c r="M438" s="13"/>
      <c r="N438" s="13"/>
      <c r="O438" s="142">
        <f>IF($C438="","",SUM(H438*Character!$D$42)+(J438*Character!$E$42)+(K438*Character!$F$42)+(L438*Character!$G$42)+(N438*Character!$H$42))</f>
        <v>19</v>
      </c>
      <c r="Q438" s="138" t="s">
        <v>911</v>
      </c>
      <c r="R438" s="138" t="s">
        <v>911</v>
      </c>
      <c r="S438" s="138" t="s">
        <v>1227</v>
      </c>
      <c r="T438" s="138" t="s">
        <v>911</v>
      </c>
    </row>
    <row r="439" spans="1:20" x14ac:dyDescent="0.25">
      <c r="A439" s="12"/>
      <c r="B439" s="12"/>
      <c r="C439" s="12"/>
      <c r="E439" s="12"/>
      <c r="F439" s="12"/>
      <c r="G439" s="13"/>
      <c r="H439" s="13"/>
      <c r="I439" s="13"/>
      <c r="J439" s="13"/>
      <c r="K439" s="13"/>
      <c r="L439" s="13"/>
      <c r="M439" s="13"/>
      <c r="N439" s="13"/>
      <c r="O439" s="142"/>
    </row>
    <row r="440" spans="1:20" x14ac:dyDescent="0.25">
      <c r="A440" s="12" t="s">
        <v>23</v>
      </c>
      <c r="B440" s="12"/>
      <c r="C440" s="12"/>
      <c r="E440" s="12"/>
      <c r="F440" s="12"/>
      <c r="G440" s="13"/>
      <c r="H440" s="13"/>
      <c r="I440" s="13"/>
      <c r="J440" s="13"/>
      <c r="K440" s="13"/>
      <c r="L440" s="13"/>
      <c r="M440" s="13"/>
      <c r="N440" s="13"/>
      <c r="O440" s="142" t="str">
        <f>IF($C440="","",SUM(H440*Character!$D$42)+(J440*Character!$E$42)+(K440*Character!$F$42)+(L440*Character!$G$42)+(N440*Character!$H$42))</f>
        <v/>
      </c>
    </row>
    <row r="441" spans="1:20" x14ac:dyDescent="0.25">
      <c r="A441" s="12" t="s">
        <v>23</v>
      </c>
      <c r="B441" s="12" t="s">
        <v>871</v>
      </c>
      <c r="C441" s="12" t="s">
        <v>890</v>
      </c>
      <c r="D441" s="213">
        <v>1</v>
      </c>
      <c r="E441" s="12"/>
      <c r="F441" s="12"/>
      <c r="G441" s="13"/>
      <c r="H441" s="13">
        <v>7</v>
      </c>
      <c r="I441" s="13"/>
      <c r="J441" s="13"/>
      <c r="K441" s="13"/>
      <c r="L441" s="13"/>
      <c r="M441" s="13"/>
      <c r="N441" s="13"/>
      <c r="O441" s="142">
        <f>IF($C441="","",SUM(H441*Character!$D$42)+(J441*Character!$E$42)+(K441*Character!$F$42)+(L441*Character!$G$42)+(N441*Character!$H$42))</f>
        <v>1.2930749999999998</v>
      </c>
      <c r="Q441" s="138" t="s">
        <v>911</v>
      </c>
      <c r="R441" s="138" t="s">
        <v>911</v>
      </c>
      <c r="S441" s="138" t="s">
        <v>911</v>
      </c>
      <c r="T441" s="138" t="s">
        <v>911</v>
      </c>
    </row>
    <row r="442" spans="1:20" x14ac:dyDescent="0.25">
      <c r="A442" s="12" t="s">
        <v>23</v>
      </c>
      <c r="B442" s="12" t="s">
        <v>871</v>
      </c>
      <c r="C442" s="12" t="s">
        <v>891</v>
      </c>
      <c r="D442" s="213">
        <v>1</v>
      </c>
      <c r="E442" s="12"/>
      <c r="F442" s="12"/>
      <c r="G442" s="13"/>
      <c r="H442" s="13">
        <v>5</v>
      </c>
      <c r="I442" s="13"/>
      <c r="J442" s="13"/>
      <c r="K442" s="13"/>
      <c r="L442" s="13"/>
      <c r="M442" s="13"/>
      <c r="N442" s="13"/>
      <c r="O442" s="142">
        <f>IF($C442="","",SUM(H442*Character!$D$42)+(J442*Character!$E$42)+(K442*Character!$F$42)+(L442*Character!$G$42)+(N442*Character!$H$42))</f>
        <v>0.92362499999999992</v>
      </c>
      <c r="Q442" s="138" t="s">
        <v>911</v>
      </c>
      <c r="R442" s="138" t="s">
        <v>911</v>
      </c>
      <c r="S442" s="138" t="s">
        <v>911</v>
      </c>
      <c r="T442" s="138" t="s">
        <v>911</v>
      </c>
    </row>
    <row r="443" spans="1:20" x14ac:dyDescent="0.25">
      <c r="A443" s="12" t="s">
        <v>23</v>
      </c>
      <c r="B443" s="12" t="s">
        <v>871</v>
      </c>
      <c r="C443" s="12" t="s">
        <v>892</v>
      </c>
      <c r="D443" s="213">
        <v>1</v>
      </c>
      <c r="E443" s="12"/>
      <c r="F443" s="12"/>
      <c r="G443" s="13"/>
      <c r="H443" s="13">
        <v>3</v>
      </c>
      <c r="I443" s="13"/>
      <c r="J443" s="13"/>
      <c r="K443" s="13"/>
      <c r="L443" s="13"/>
      <c r="M443" s="13"/>
      <c r="N443" s="13"/>
      <c r="O443" s="142">
        <f>IF($C443="","",SUM(H443*Character!$D$42)+(J443*Character!$E$42)+(K443*Character!$F$42)+(L443*Character!$G$42)+(N443*Character!$H$42))</f>
        <v>0.55417499999999986</v>
      </c>
      <c r="Q443" s="138" t="s">
        <v>911</v>
      </c>
      <c r="R443" s="138" t="s">
        <v>911</v>
      </c>
      <c r="S443" s="138" t="s">
        <v>911</v>
      </c>
      <c r="T443" s="138" t="s">
        <v>911</v>
      </c>
    </row>
    <row r="444" spans="1:20" x14ac:dyDescent="0.25">
      <c r="A444" s="12" t="s">
        <v>23</v>
      </c>
      <c r="B444" s="12" t="s">
        <v>871</v>
      </c>
      <c r="C444" s="12" t="s">
        <v>893</v>
      </c>
      <c r="D444" s="213">
        <v>3</v>
      </c>
      <c r="E444" s="12"/>
      <c r="F444" s="12"/>
      <c r="G444" s="13"/>
      <c r="H444" s="13"/>
      <c r="I444" s="13"/>
      <c r="J444" s="13"/>
      <c r="K444" s="13"/>
      <c r="L444" s="13"/>
      <c r="M444" s="13">
        <v>4</v>
      </c>
      <c r="N444" s="13"/>
      <c r="O444" s="142">
        <f>IF($C444="","",SUM(H444*Character!$D$42)+(J444*Character!$E$42)+(K444*Character!$F$42)+(L444*Character!$G$42)+(N444*Character!$H$42))</f>
        <v>0</v>
      </c>
      <c r="Q444" s="138" t="s">
        <v>911</v>
      </c>
      <c r="R444" s="138" t="s">
        <v>911</v>
      </c>
      <c r="S444" s="138" t="s">
        <v>911</v>
      </c>
      <c r="T444" s="138" t="s">
        <v>911</v>
      </c>
    </row>
    <row r="445" spans="1:20" x14ac:dyDescent="0.25">
      <c r="A445" s="12"/>
      <c r="B445" s="12"/>
      <c r="C445" s="12"/>
      <c r="E445" s="12"/>
      <c r="F445" s="12"/>
      <c r="G445" s="13"/>
      <c r="H445" s="13"/>
      <c r="I445" s="13"/>
      <c r="J445" s="13"/>
      <c r="K445" s="13"/>
      <c r="L445" s="13"/>
      <c r="M445" s="13"/>
      <c r="N445" s="13"/>
      <c r="O445" s="142"/>
    </row>
    <row r="446" spans="1:20" x14ac:dyDescent="0.25">
      <c r="A446" s="12" t="s">
        <v>16</v>
      </c>
      <c r="B446" s="12"/>
      <c r="C446" s="12"/>
      <c r="E446" s="12"/>
      <c r="F446" s="12"/>
      <c r="G446" s="13"/>
      <c r="H446" s="13"/>
      <c r="I446" s="13"/>
      <c r="J446" s="13"/>
      <c r="K446" s="13"/>
      <c r="L446" s="13"/>
      <c r="M446" s="13"/>
      <c r="N446" s="13"/>
      <c r="O446" s="142" t="str">
        <f>IF($C446="","",SUM(H446*Character!$D$42)+(J446*Character!$E$42)+(K446*Character!$F$42)+(L446*Character!$G$42)+(N446*Character!$H$42))</f>
        <v/>
      </c>
    </row>
    <row r="447" spans="1:20" x14ac:dyDescent="0.25">
      <c r="A447" s="12" t="s">
        <v>16</v>
      </c>
      <c r="B447" s="12" t="s">
        <v>16</v>
      </c>
      <c r="C447" s="12" t="s">
        <v>480</v>
      </c>
      <c r="D447" s="213">
        <v>4</v>
      </c>
      <c r="E447" s="12" t="s">
        <v>68</v>
      </c>
      <c r="F447" s="12" t="s">
        <v>481</v>
      </c>
      <c r="G447" s="13">
        <v>11</v>
      </c>
      <c r="H447" s="13">
        <v>10</v>
      </c>
      <c r="I447" s="13"/>
      <c r="J447" s="13">
        <v>12</v>
      </c>
      <c r="K447" s="13"/>
      <c r="L447" s="13"/>
      <c r="M447" s="13"/>
      <c r="N447" s="13"/>
      <c r="O447" s="142">
        <f>IF($C447="","",SUM(H447*Character!$D$42)+(J447*Character!$E$42)+(K447*Character!$F$42)+(L447*Character!$G$42)+(N447*Character!$H$42))</f>
        <v>13.847249999999999</v>
      </c>
      <c r="Q447" s="138" t="s">
        <v>911</v>
      </c>
      <c r="R447" s="138" t="s">
        <v>911</v>
      </c>
      <c r="S447" s="138" t="s">
        <v>911</v>
      </c>
      <c r="T447" s="138" t="s">
        <v>911</v>
      </c>
    </row>
    <row r="448" spans="1:20" x14ac:dyDescent="0.25">
      <c r="A448" s="12" t="s">
        <v>16</v>
      </c>
      <c r="B448" s="12" t="s">
        <v>16</v>
      </c>
      <c r="C448" s="12" t="s">
        <v>477</v>
      </c>
      <c r="D448" s="213">
        <v>4</v>
      </c>
      <c r="E448" s="12" t="s">
        <v>68</v>
      </c>
      <c r="F448" s="12" t="s">
        <v>478</v>
      </c>
      <c r="G448" s="13">
        <v>11</v>
      </c>
      <c r="H448" s="13">
        <v>10</v>
      </c>
      <c r="I448" s="13"/>
      <c r="J448" s="13">
        <v>13</v>
      </c>
      <c r="K448" s="13"/>
      <c r="L448" s="13"/>
      <c r="M448" s="13"/>
      <c r="N448" s="13"/>
      <c r="O448" s="142">
        <f>IF($C448="","",SUM(H448*Character!$D$42)+(J448*Character!$E$42)+(K448*Character!$F$42)+(L448*Character!$G$42)+(N448*Character!$H$42))</f>
        <v>14.847249999999999</v>
      </c>
      <c r="Q448" s="138" t="s">
        <v>911</v>
      </c>
      <c r="R448" s="138" t="s">
        <v>911</v>
      </c>
      <c r="S448" s="138" t="s">
        <v>911</v>
      </c>
      <c r="T448" s="138" t="s">
        <v>911</v>
      </c>
    </row>
    <row r="449" spans="1:20" x14ac:dyDescent="0.25">
      <c r="A449" s="12" t="s">
        <v>16</v>
      </c>
      <c r="B449" s="12" t="s">
        <v>16</v>
      </c>
      <c r="C449" s="12" t="s">
        <v>454</v>
      </c>
      <c r="D449" s="213">
        <v>1</v>
      </c>
      <c r="E449" s="12" t="s">
        <v>98</v>
      </c>
      <c r="F449" s="12"/>
      <c r="G449" s="13"/>
      <c r="H449" s="13"/>
      <c r="I449" s="13"/>
      <c r="J449" s="13">
        <v>30</v>
      </c>
      <c r="K449" s="13"/>
      <c r="L449" s="13"/>
      <c r="M449" s="13"/>
      <c r="N449" s="13"/>
      <c r="O449" s="142">
        <f>IF($C449="","",SUM(H449*Character!$D$42)+(J449*Character!$E$42)+(K449*Character!$F$42)+(L449*Character!$G$42)+(N449*Character!$H$42))</f>
        <v>30</v>
      </c>
      <c r="Q449" s="138" t="s">
        <v>911</v>
      </c>
      <c r="R449" s="138" t="s">
        <v>911</v>
      </c>
      <c r="S449" s="138" t="s">
        <v>911</v>
      </c>
      <c r="T449" s="138" t="s">
        <v>1227</v>
      </c>
    </row>
    <row r="450" spans="1:20" x14ac:dyDescent="0.25">
      <c r="A450" s="12" t="s">
        <v>16</v>
      </c>
      <c r="B450" s="12" t="s">
        <v>16</v>
      </c>
      <c r="C450" s="12" t="s">
        <v>450</v>
      </c>
      <c r="D450" s="213">
        <v>4</v>
      </c>
      <c r="E450" s="12" t="s">
        <v>73</v>
      </c>
      <c r="F450" s="12" t="s">
        <v>74</v>
      </c>
      <c r="G450" s="13">
        <v>10</v>
      </c>
      <c r="H450" s="13">
        <v>10</v>
      </c>
      <c r="I450" s="13">
        <v>10</v>
      </c>
      <c r="J450" s="13">
        <v>19</v>
      </c>
      <c r="K450" s="13"/>
      <c r="L450" s="13">
        <v>1</v>
      </c>
      <c r="M450" s="13"/>
      <c r="N450" s="13"/>
      <c r="O450" s="142">
        <f>IF($C450="","",SUM(H450*Character!$D$42)+(J450*Character!$E$42)+(K450*Character!$F$42)+(L450*Character!$G$42)+(N450*Character!$H$42))</f>
        <v>37.910819826470586</v>
      </c>
      <c r="Q450" s="138" t="s">
        <v>911</v>
      </c>
      <c r="R450" s="138" t="s">
        <v>911</v>
      </c>
      <c r="S450" s="138" t="s">
        <v>911</v>
      </c>
      <c r="T450" s="138" t="s">
        <v>911</v>
      </c>
    </row>
    <row r="451" spans="1:20" x14ac:dyDescent="0.25">
      <c r="A451" s="12" t="s">
        <v>16</v>
      </c>
      <c r="B451" s="12" t="s">
        <v>16</v>
      </c>
      <c r="C451" s="12" t="s">
        <v>482</v>
      </c>
      <c r="D451" s="213">
        <v>2</v>
      </c>
      <c r="E451" s="12" t="s">
        <v>150</v>
      </c>
      <c r="F451" s="12" t="s">
        <v>483</v>
      </c>
      <c r="G451" s="13">
        <v>9</v>
      </c>
      <c r="H451" s="13">
        <v>15</v>
      </c>
      <c r="I451" s="13"/>
      <c r="J451" s="13"/>
      <c r="K451" s="13">
        <v>1</v>
      </c>
      <c r="L451" s="13"/>
      <c r="M451" s="13"/>
      <c r="N451" s="13"/>
      <c r="O451" s="142">
        <f>IF($C451="","",SUM(H451*Character!$D$42)+(J451*Character!$E$42)+(K451*Character!$F$42)+(L451*Character!$G$42)+(N451*Character!$H$42))</f>
        <v>13.854374999999999</v>
      </c>
      <c r="Q451" s="138" t="s">
        <v>911</v>
      </c>
      <c r="R451" s="138" t="s">
        <v>911</v>
      </c>
      <c r="S451" s="138" t="s">
        <v>911</v>
      </c>
      <c r="T451" s="138" t="s">
        <v>911</v>
      </c>
    </row>
    <row r="452" spans="1:20" x14ac:dyDescent="0.25">
      <c r="A452" s="12" t="s">
        <v>16</v>
      </c>
      <c r="B452" s="12" t="s">
        <v>16</v>
      </c>
      <c r="C452" s="12" t="s">
        <v>998</v>
      </c>
      <c r="D452" s="213">
        <v>1</v>
      </c>
      <c r="E452" s="12" t="s">
        <v>76</v>
      </c>
      <c r="F452" s="12" t="s">
        <v>999</v>
      </c>
      <c r="G452" s="13">
        <v>17</v>
      </c>
      <c r="H452" s="13">
        <v>18</v>
      </c>
      <c r="I452" s="13">
        <v>15</v>
      </c>
      <c r="J452" s="13"/>
      <c r="K452" s="13"/>
      <c r="L452" s="13"/>
      <c r="M452" s="13"/>
      <c r="N452" s="13"/>
      <c r="O452" s="142">
        <f>IF($C452="","",SUM(H452*Character!$D$42)+(J452*Character!$E$42)+(K452*Character!$F$42)+(L452*Character!$G$42)+(N452*Character!$H$42))</f>
        <v>3.3250499999999996</v>
      </c>
      <c r="Q452" s="138" t="s">
        <v>911</v>
      </c>
      <c r="R452" s="138" t="s">
        <v>911</v>
      </c>
      <c r="S452" s="138" t="s">
        <v>911</v>
      </c>
      <c r="T452" s="138" t="s">
        <v>911</v>
      </c>
    </row>
    <row r="453" spans="1:20" x14ac:dyDescent="0.25">
      <c r="A453" s="12" t="s">
        <v>16</v>
      </c>
      <c r="B453" s="12" t="s">
        <v>16</v>
      </c>
      <c r="C453" s="12" t="s">
        <v>445</v>
      </c>
      <c r="D453" s="213">
        <v>5</v>
      </c>
      <c r="E453" s="12" t="s">
        <v>39</v>
      </c>
      <c r="F453" s="12" t="s">
        <v>179</v>
      </c>
      <c r="G453" s="13">
        <v>19</v>
      </c>
      <c r="H453" s="13">
        <v>15</v>
      </c>
      <c r="I453" s="13"/>
      <c r="J453" s="13">
        <v>37</v>
      </c>
      <c r="K453" s="13"/>
      <c r="L453" s="13">
        <v>1</v>
      </c>
      <c r="M453" s="13"/>
      <c r="N453" s="13"/>
      <c r="O453" s="142">
        <f>IF($C453="","",SUM(H453*Character!$D$42)+(J453*Character!$E$42)+(K453*Character!$F$42)+(L453*Character!$G$42)+(N453*Character!$H$42))</f>
        <v>56.834444826470587</v>
      </c>
      <c r="Q453" s="138" t="s">
        <v>911</v>
      </c>
      <c r="R453" s="138" t="s">
        <v>911</v>
      </c>
      <c r="S453" s="138" t="s">
        <v>911</v>
      </c>
      <c r="T453" s="138" t="s">
        <v>911</v>
      </c>
    </row>
    <row r="454" spans="1:20" x14ac:dyDescent="0.25">
      <c r="A454" s="12" t="s">
        <v>16</v>
      </c>
      <c r="B454" s="12" t="s">
        <v>16</v>
      </c>
      <c r="C454" s="12" t="s">
        <v>471</v>
      </c>
      <c r="D454" s="213">
        <v>5</v>
      </c>
      <c r="E454" s="12" t="s">
        <v>204</v>
      </c>
      <c r="F454" s="12" t="s">
        <v>472</v>
      </c>
      <c r="G454" s="13"/>
      <c r="H454" s="13"/>
      <c r="I454" s="13"/>
      <c r="J454" s="13">
        <v>22</v>
      </c>
      <c r="K454" s="13"/>
      <c r="L454" s="13"/>
      <c r="M454" s="13"/>
      <c r="N454" s="13"/>
      <c r="O454" s="142">
        <f>IF($C454="","",SUM(H454*Character!$D$42)+(J454*Character!$E$42)+(K454*Character!$F$42)+(L454*Character!$G$42)+(N454*Character!$H$42))</f>
        <v>22</v>
      </c>
      <c r="Q454" s="138" t="s">
        <v>911</v>
      </c>
      <c r="R454" s="138" t="s">
        <v>911</v>
      </c>
      <c r="S454" s="138" t="s">
        <v>911</v>
      </c>
      <c r="T454" s="138" t="s">
        <v>911</v>
      </c>
    </row>
    <row r="455" spans="1:20" x14ac:dyDescent="0.25">
      <c r="A455" s="12" t="s">
        <v>16</v>
      </c>
      <c r="B455" s="12" t="s">
        <v>16</v>
      </c>
      <c r="C455" s="12" t="s">
        <v>484</v>
      </c>
      <c r="D455" s="213">
        <v>5</v>
      </c>
      <c r="E455" s="12" t="s">
        <v>330</v>
      </c>
      <c r="F455" s="12" t="s">
        <v>485</v>
      </c>
      <c r="G455" s="13">
        <v>10</v>
      </c>
      <c r="H455" s="13">
        <v>12</v>
      </c>
      <c r="I455" s="13">
        <v>10</v>
      </c>
      <c r="J455" s="13">
        <v>11</v>
      </c>
      <c r="K455" s="13"/>
      <c r="L455" s="13"/>
      <c r="M455" s="13"/>
      <c r="N455" s="13"/>
      <c r="O455" s="142">
        <f>IF($C455="","",SUM(H455*Character!$D$42)+(J455*Character!$E$42)+(K455*Character!$F$42)+(L455*Character!$G$42)+(N455*Character!$H$42))</f>
        <v>13.216699999999999</v>
      </c>
      <c r="Q455" s="138" t="s">
        <v>911</v>
      </c>
      <c r="R455" s="138" t="s">
        <v>911</v>
      </c>
      <c r="S455" s="138" t="s">
        <v>911</v>
      </c>
      <c r="T455" s="138" t="s">
        <v>911</v>
      </c>
    </row>
    <row r="456" spans="1:20" x14ac:dyDescent="0.25">
      <c r="A456" s="12" t="s">
        <v>16</v>
      </c>
      <c r="B456" s="12" t="s">
        <v>16</v>
      </c>
      <c r="C456" s="12" t="s">
        <v>463</v>
      </c>
      <c r="D456" s="213">
        <v>5</v>
      </c>
      <c r="E456" s="12" t="s">
        <v>48</v>
      </c>
      <c r="F456" s="12" t="s">
        <v>464</v>
      </c>
      <c r="G456" s="13">
        <v>11</v>
      </c>
      <c r="H456" s="13">
        <v>13</v>
      </c>
      <c r="I456" s="13"/>
      <c r="J456" s="13">
        <v>25</v>
      </c>
      <c r="K456" s="13"/>
      <c r="L456" s="13"/>
      <c r="M456" s="13"/>
      <c r="N456" s="13"/>
      <c r="O456" s="142">
        <f>IF($C456="","",SUM(H456*Character!$D$42)+(J456*Character!$E$42)+(K456*Character!$F$42)+(L456*Character!$G$42)+(N456*Character!$H$42))</f>
        <v>27.401425</v>
      </c>
      <c r="Q456" s="138" t="s">
        <v>911</v>
      </c>
      <c r="R456" s="138" t="s">
        <v>911</v>
      </c>
      <c r="S456" s="138" t="s">
        <v>911</v>
      </c>
      <c r="T456" s="138" t="s">
        <v>911</v>
      </c>
    </row>
    <row r="457" spans="1:20" x14ac:dyDescent="0.25">
      <c r="A457" s="12" t="s">
        <v>16</v>
      </c>
      <c r="B457" s="12" t="s">
        <v>16</v>
      </c>
      <c r="C457" s="12" t="s">
        <v>491</v>
      </c>
      <c r="D457" s="213">
        <v>2</v>
      </c>
      <c r="E457" s="12" t="s">
        <v>377</v>
      </c>
      <c r="F457" s="12"/>
      <c r="G457" s="13">
        <v>15</v>
      </c>
      <c r="H457" s="13"/>
      <c r="I457" s="13"/>
      <c r="J457" s="13">
        <v>12</v>
      </c>
      <c r="K457" s="13"/>
      <c r="L457" s="13"/>
      <c r="M457" s="13"/>
      <c r="N457" s="13"/>
      <c r="O457" s="142">
        <f>IF($C457="","",SUM(H457*Character!$D$42)+(J457*Character!$E$42)+(K457*Character!$F$42)+(L457*Character!$G$42)+(N457*Character!$H$42))</f>
        <v>12</v>
      </c>
      <c r="Q457" s="138" t="s">
        <v>911</v>
      </c>
      <c r="R457" s="138" t="s">
        <v>911</v>
      </c>
      <c r="S457" s="138" t="s">
        <v>911</v>
      </c>
      <c r="T457" s="138" t="s">
        <v>911</v>
      </c>
    </row>
    <row r="458" spans="1:20" x14ac:dyDescent="0.25">
      <c r="A458" s="12" t="s">
        <v>16</v>
      </c>
      <c r="B458" s="12" t="s">
        <v>16</v>
      </c>
      <c r="C458" s="12" t="s">
        <v>475</v>
      </c>
      <c r="D458" s="213">
        <v>6</v>
      </c>
      <c r="E458" s="12" t="s">
        <v>34</v>
      </c>
      <c r="F458" s="12" t="s">
        <v>476</v>
      </c>
      <c r="G458" s="13">
        <v>22</v>
      </c>
      <c r="H458" s="13"/>
      <c r="I458" s="13"/>
      <c r="J458" s="13">
        <v>15</v>
      </c>
      <c r="K458" s="13"/>
      <c r="L458" s="13"/>
      <c r="M458" s="13"/>
      <c r="N458" s="13"/>
      <c r="O458" s="142">
        <f>IF($C458="","",SUM(H458*Character!$D$42)+(J458*Character!$E$42)+(K458*Character!$F$42)+(L458*Character!$G$42)+(N458*Character!$H$42))</f>
        <v>15</v>
      </c>
      <c r="Q458" s="138" t="s">
        <v>911</v>
      </c>
      <c r="R458" s="138" t="s">
        <v>911</v>
      </c>
      <c r="S458" s="138" t="s">
        <v>911</v>
      </c>
      <c r="T458" s="138" t="s">
        <v>911</v>
      </c>
    </row>
    <row r="459" spans="1:20" x14ac:dyDescent="0.25">
      <c r="A459" s="12" t="s">
        <v>16</v>
      </c>
      <c r="B459" s="12" t="s">
        <v>16</v>
      </c>
      <c r="C459" s="12" t="s">
        <v>456</v>
      </c>
      <c r="D459" s="213">
        <v>4</v>
      </c>
      <c r="E459" s="12"/>
      <c r="F459" s="12" t="s">
        <v>457</v>
      </c>
      <c r="G459" s="13">
        <v>14</v>
      </c>
      <c r="H459" s="13">
        <v>16</v>
      </c>
      <c r="I459" s="13"/>
      <c r="J459" s="13">
        <v>27</v>
      </c>
      <c r="K459" s="13"/>
      <c r="L459" s="13"/>
      <c r="M459" s="13">
        <v>5</v>
      </c>
      <c r="N459" s="13"/>
      <c r="O459" s="142">
        <f>IF($C459="","",SUM(H459*Character!$D$42)+(J459*Character!$E$42)+(K459*Character!$F$42)+(L459*Character!$G$42)+(N459*Character!$H$42))</f>
        <v>29.9556</v>
      </c>
      <c r="Q459" s="138" t="s">
        <v>911</v>
      </c>
      <c r="R459" s="138" t="s">
        <v>911</v>
      </c>
      <c r="S459" s="138" t="s">
        <v>911</v>
      </c>
      <c r="T459" s="138" t="s">
        <v>911</v>
      </c>
    </row>
    <row r="460" spans="1:20" x14ac:dyDescent="0.25">
      <c r="A460" s="12" t="s">
        <v>16</v>
      </c>
      <c r="B460" s="12" t="s">
        <v>16</v>
      </c>
      <c r="C460" s="12" t="s">
        <v>461</v>
      </c>
      <c r="D460" s="213">
        <v>5</v>
      </c>
      <c r="E460" s="12" t="s">
        <v>68</v>
      </c>
      <c r="F460" s="12" t="s">
        <v>441</v>
      </c>
      <c r="G460" s="13"/>
      <c r="H460" s="13">
        <v>9</v>
      </c>
      <c r="I460" s="13"/>
      <c r="J460" s="13">
        <v>27</v>
      </c>
      <c r="K460" s="13"/>
      <c r="L460" s="13"/>
      <c r="M460" s="13"/>
      <c r="N460" s="13"/>
      <c r="O460" s="142">
        <f>IF($C460="","",SUM(H460*Character!$D$42)+(J460*Character!$E$42)+(K460*Character!$F$42)+(L460*Character!$G$42)+(N460*Character!$H$42))</f>
        <v>28.662524999999999</v>
      </c>
      <c r="Q460" s="138" t="s">
        <v>911</v>
      </c>
      <c r="R460" s="138" t="s">
        <v>911</v>
      </c>
      <c r="S460" s="138" t="s">
        <v>911</v>
      </c>
      <c r="T460" s="138" t="s">
        <v>911</v>
      </c>
    </row>
    <row r="461" spans="1:20" x14ac:dyDescent="0.25">
      <c r="A461" s="12" t="s">
        <v>16</v>
      </c>
      <c r="B461" s="12" t="s">
        <v>16</v>
      </c>
      <c r="C461" s="12" t="s">
        <v>446</v>
      </c>
      <c r="D461" s="213">
        <v>5</v>
      </c>
      <c r="E461" s="12" t="s">
        <v>39</v>
      </c>
      <c r="F461" s="12" t="s">
        <v>447</v>
      </c>
      <c r="G461" s="13">
        <v>15</v>
      </c>
      <c r="H461" s="13">
        <v>15</v>
      </c>
      <c r="I461" s="13"/>
      <c r="J461" s="13">
        <v>27</v>
      </c>
      <c r="K461" s="13">
        <v>1</v>
      </c>
      <c r="L461" s="13"/>
      <c r="M461" s="13"/>
      <c r="N461" s="13"/>
      <c r="O461" s="142">
        <f>IF($C461="","",SUM(H461*Character!$D$42)+(J461*Character!$E$42)+(K461*Character!$F$42)+(L461*Character!$G$42)+(N461*Character!$H$42))</f>
        <v>40.854374999999997</v>
      </c>
      <c r="Q461" s="138" t="s">
        <v>911</v>
      </c>
      <c r="R461" s="138" t="s">
        <v>911</v>
      </c>
      <c r="S461" s="138" t="s">
        <v>911</v>
      </c>
      <c r="T461" s="138" t="s">
        <v>911</v>
      </c>
    </row>
    <row r="462" spans="1:20" x14ac:dyDescent="0.25">
      <c r="A462" s="12" t="s">
        <v>16</v>
      </c>
      <c r="B462" s="12" t="s">
        <v>16</v>
      </c>
      <c r="C462" s="12" t="s">
        <v>489</v>
      </c>
      <c r="D462" s="213">
        <v>2</v>
      </c>
      <c r="E462" s="12" t="s">
        <v>76</v>
      </c>
      <c r="F462" s="12" t="s">
        <v>490</v>
      </c>
      <c r="G462" s="13">
        <v>18</v>
      </c>
      <c r="H462" s="13">
        <v>19</v>
      </c>
      <c r="I462" s="13">
        <v>8</v>
      </c>
      <c r="J462" s="13">
        <v>9</v>
      </c>
      <c r="K462" s="13"/>
      <c r="L462" s="13"/>
      <c r="M462" s="13"/>
      <c r="N462" s="13"/>
      <c r="O462" s="142">
        <f>IF($C462="","",SUM(H462*Character!$D$42)+(J462*Character!$E$42)+(K462*Character!$F$42)+(L462*Character!$G$42)+(N462*Character!$H$42))</f>
        <v>12.509774999999999</v>
      </c>
      <c r="Q462" s="138" t="s">
        <v>911</v>
      </c>
      <c r="R462" s="138" t="s">
        <v>911</v>
      </c>
      <c r="S462" s="138" t="s">
        <v>911</v>
      </c>
      <c r="T462" s="138" t="s">
        <v>911</v>
      </c>
    </row>
    <row r="463" spans="1:20" x14ac:dyDescent="0.25">
      <c r="A463" s="12" t="s">
        <v>16</v>
      </c>
      <c r="B463" s="12" t="s">
        <v>16</v>
      </c>
      <c r="C463" s="12" t="s">
        <v>448</v>
      </c>
      <c r="D463" s="213">
        <v>6</v>
      </c>
      <c r="E463" s="12"/>
      <c r="F463" s="12" t="s">
        <v>449</v>
      </c>
      <c r="G463" s="13">
        <v>10</v>
      </c>
      <c r="H463" s="13">
        <v>10</v>
      </c>
      <c r="I463" s="13"/>
      <c r="J463" s="13">
        <v>35</v>
      </c>
      <c r="K463" s="13"/>
      <c r="L463" s="13"/>
      <c r="M463" s="13"/>
      <c r="N463" s="13"/>
      <c r="O463" s="142">
        <f>IF($C463="","",SUM(H463*Character!$D$42)+(J463*Character!$E$42)+(K463*Character!$F$42)+(L463*Character!$G$42)+(N463*Character!$H$42))</f>
        <v>36.847250000000003</v>
      </c>
      <c r="Q463" s="138" t="s">
        <v>911</v>
      </c>
      <c r="R463" s="138" t="s">
        <v>911</v>
      </c>
      <c r="S463" s="138" t="s">
        <v>911</v>
      </c>
      <c r="T463" s="138" t="s">
        <v>911</v>
      </c>
    </row>
    <row r="464" spans="1:20" x14ac:dyDescent="0.25">
      <c r="A464" s="12" t="s">
        <v>16</v>
      </c>
      <c r="B464" s="12" t="s">
        <v>16</v>
      </c>
      <c r="C464" s="12" t="s">
        <v>488</v>
      </c>
      <c r="D464" s="213">
        <v>2</v>
      </c>
      <c r="E464" s="12" t="s">
        <v>247</v>
      </c>
      <c r="F464" s="12" t="s">
        <v>487</v>
      </c>
      <c r="G464" s="13">
        <v>10</v>
      </c>
      <c r="H464" s="13">
        <v>10</v>
      </c>
      <c r="I464" s="13">
        <v>9</v>
      </c>
      <c r="J464" s="13"/>
      <c r="K464" s="13">
        <v>1</v>
      </c>
      <c r="L464" s="13"/>
      <c r="M464" s="13"/>
      <c r="N464" s="13"/>
      <c r="O464" s="142">
        <f>IF($C464="","",SUM(H464*Character!$D$42)+(J464*Character!$E$42)+(K464*Character!$F$42)+(L464*Character!$G$42)+(N464*Character!$H$42))</f>
        <v>12.93075</v>
      </c>
      <c r="Q464" s="138" t="s">
        <v>911</v>
      </c>
      <c r="R464" s="138" t="s">
        <v>911</v>
      </c>
      <c r="S464" s="138" t="s">
        <v>911</v>
      </c>
      <c r="T464" s="138" t="s">
        <v>911</v>
      </c>
    </row>
    <row r="465" spans="1:20" x14ac:dyDescent="0.25">
      <c r="A465" s="12" t="s">
        <v>16</v>
      </c>
      <c r="B465" s="12" t="s">
        <v>16</v>
      </c>
      <c r="C465" s="12" t="s">
        <v>486</v>
      </c>
      <c r="D465" s="213">
        <v>2</v>
      </c>
      <c r="E465" s="12" t="s">
        <v>247</v>
      </c>
      <c r="F465" s="12" t="s">
        <v>487</v>
      </c>
      <c r="G465" s="13">
        <v>10</v>
      </c>
      <c r="H465" s="13">
        <v>10</v>
      </c>
      <c r="I465" s="13">
        <v>9</v>
      </c>
      <c r="J465" s="13"/>
      <c r="K465" s="13">
        <v>1</v>
      </c>
      <c r="L465" s="13"/>
      <c r="M465" s="13"/>
      <c r="N465" s="13"/>
      <c r="O465" s="142">
        <f>IF($C465="","",SUM(H465*Character!$D$42)+(J465*Character!$E$42)+(K465*Character!$F$42)+(L465*Character!$G$42)+(N465*Character!$H$42))</f>
        <v>12.93075</v>
      </c>
      <c r="Q465" s="138" t="s">
        <v>911</v>
      </c>
      <c r="R465" s="138" t="s">
        <v>911</v>
      </c>
      <c r="S465" s="138" t="s">
        <v>911</v>
      </c>
      <c r="T465" s="138" t="s">
        <v>911</v>
      </c>
    </row>
    <row r="466" spans="1:20" x14ac:dyDescent="0.25">
      <c r="A466" s="12" t="s">
        <v>16</v>
      </c>
      <c r="B466" s="12" t="s">
        <v>16</v>
      </c>
      <c r="C466" s="12" t="s">
        <v>458</v>
      </c>
      <c r="D466" s="213">
        <v>1</v>
      </c>
      <c r="E466" s="12" t="s">
        <v>98</v>
      </c>
      <c r="F466" s="12"/>
      <c r="G466" s="13"/>
      <c r="H466" s="13"/>
      <c r="I466" s="13"/>
      <c r="J466" s="13">
        <v>29</v>
      </c>
      <c r="K466" s="13"/>
      <c r="L466" s="13"/>
      <c r="M466" s="13"/>
      <c r="N466" s="13"/>
      <c r="O466" s="142">
        <f>IF($C466="","",SUM(H466*Character!$D$42)+(J466*Character!$E$42)+(K466*Character!$F$42)+(L466*Character!$G$42)+(N466*Character!$H$42))</f>
        <v>29</v>
      </c>
      <c r="Q466" s="138" t="s">
        <v>911</v>
      </c>
      <c r="R466" s="138" t="s">
        <v>911</v>
      </c>
      <c r="S466" s="138" t="s">
        <v>911</v>
      </c>
      <c r="T466" s="138" t="s">
        <v>1227</v>
      </c>
    </row>
    <row r="467" spans="1:20" x14ac:dyDescent="0.25">
      <c r="A467" s="12" t="s">
        <v>16</v>
      </c>
      <c r="B467" s="12" t="s">
        <v>16</v>
      </c>
      <c r="C467" s="12" t="s">
        <v>465</v>
      </c>
      <c r="D467" s="213">
        <v>1</v>
      </c>
      <c r="E467" s="12" t="s">
        <v>86</v>
      </c>
      <c r="F467" s="12" t="s">
        <v>466</v>
      </c>
      <c r="G467" s="13"/>
      <c r="H467" s="13">
        <v>6</v>
      </c>
      <c r="I467" s="13">
        <v>6</v>
      </c>
      <c r="J467" s="13">
        <v>26</v>
      </c>
      <c r="K467" s="13"/>
      <c r="L467" s="13"/>
      <c r="M467" s="13"/>
      <c r="N467" s="13"/>
      <c r="O467" s="142">
        <f>IF($C467="","",SUM(H467*Character!$D$42)+(J467*Character!$E$42)+(K467*Character!$F$42)+(L467*Character!$G$42)+(N467*Character!$H$42))</f>
        <v>27.108350000000002</v>
      </c>
      <c r="Q467" s="138" t="s">
        <v>911</v>
      </c>
      <c r="R467" s="138" t="s">
        <v>911</v>
      </c>
      <c r="S467" s="138" t="s">
        <v>911</v>
      </c>
      <c r="T467" s="138" t="s">
        <v>911</v>
      </c>
    </row>
    <row r="468" spans="1:20" x14ac:dyDescent="0.25">
      <c r="A468" s="12" t="s">
        <v>16</v>
      </c>
      <c r="B468" s="12" t="s">
        <v>16</v>
      </c>
      <c r="C468" s="12" t="s">
        <v>469</v>
      </c>
      <c r="D468" s="213">
        <v>1</v>
      </c>
      <c r="E468" s="12" t="s">
        <v>98</v>
      </c>
      <c r="F468" s="12"/>
      <c r="G468" s="13"/>
      <c r="H468" s="13"/>
      <c r="I468" s="13"/>
      <c r="J468" s="13">
        <v>24</v>
      </c>
      <c r="K468" s="13"/>
      <c r="L468" s="13"/>
      <c r="M468" s="13"/>
      <c r="N468" s="13"/>
      <c r="O468" s="142">
        <f>IF($C468="","",SUM(H468*Character!$D$42)+(J468*Character!$E$42)+(K468*Character!$F$42)+(L468*Character!$G$42)+(N468*Character!$H$42))</f>
        <v>24</v>
      </c>
      <c r="Q468" s="138" t="s">
        <v>911</v>
      </c>
      <c r="R468" s="138" t="s">
        <v>911</v>
      </c>
      <c r="S468" s="138" t="s">
        <v>911</v>
      </c>
      <c r="T468" s="138" t="s">
        <v>1227</v>
      </c>
    </row>
    <row r="469" spans="1:20" x14ac:dyDescent="0.25">
      <c r="A469" s="12" t="s">
        <v>16</v>
      </c>
      <c r="B469" s="12" t="s">
        <v>16</v>
      </c>
      <c r="C469" s="12" t="s">
        <v>473</v>
      </c>
      <c r="D469" s="213">
        <v>5</v>
      </c>
      <c r="E469" s="12" t="s">
        <v>126</v>
      </c>
      <c r="F469" s="12" t="s">
        <v>474</v>
      </c>
      <c r="G469" s="13">
        <v>9</v>
      </c>
      <c r="H469" s="13">
        <v>11</v>
      </c>
      <c r="I469" s="13">
        <v>7</v>
      </c>
      <c r="J469" s="13">
        <v>16</v>
      </c>
      <c r="K469" s="13"/>
      <c r="L469" s="13"/>
      <c r="M469" s="13"/>
      <c r="N469" s="13"/>
      <c r="O469" s="142">
        <f>IF($C469="","",SUM(H469*Character!$D$42)+(J469*Character!$E$42)+(K469*Character!$F$42)+(L469*Character!$G$42)+(N469*Character!$H$42))</f>
        <v>18.031974999999999</v>
      </c>
      <c r="Q469" s="138" t="s">
        <v>911</v>
      </c>
      <c r="R469" s="138" t="s">
        <v>911</v>
      </c>
      <c r="S469" s="138" t="s">
        <v>911</v>
      </c>
      <c r="T469" s="138" t="s">
        <v>911</v>
      </c>
    </row>
    <row r="470" spans="1:20" x14ac:dyDescent="0.25">
      <c r="A470" s="12" t="s">
        <v>16</v>
      </c>
      <c r="B470" s="12" t="s">
        <v>16</v>
      </c>
      <c r="C470" s="12" t="s">
        <v>492</v>
      </c>
      <c r="D470" s="213">
        <v>2</v>
      </c>
      <c r="E470" s="12" t="s">
        <v>379</v>
      </c>
      <c r="F470" s="12"/>
      <c r="G470" s="13">
        <v>15</v>
      </c>
      <c r="H470" s="13"/>
      <c r="I470" s="13"/>
      <c r="J470" s="13">
        <v>12</v>
      </c>
      <c r="K470" s="13"/>
      <c r="L470" s="13"/>
      <c r="M470" s="13"/>
      <c r="N470" s="13"/>
      <c r="O470" s="142">
        <f>IF($C470="","",SUM(H470*Character!$D$42)+(J470*Character!$E$42)+(K470*Character!$F$42)+(L470*Character!$G$42)+(N470*Character!$H$42))</f>
        <v>12</v>
      </c>
      <c r="Q470" s="138" t="s">
        <v>911</v>
      </c>
      <c r="R470" s="138" t="s">
        <v>911</v>
      </c>
      <c r="S470" s="138" t="s">
        <v>911</v>
      </c>
      <c r="T470" s="138" t="s">
        <v>911</v>
      </c>
    </row>
    <row r="471" spans="1:20" x14ac:dyDescent="0.25">
      <c r="A471" s="12" t="s">
        <v>16</v>
      </c>
      <c r="B471" s="12" t="s">
        <v>16</v>
      </c>
      <c r="C471" s="12" t="s">
        <v>455</v>
      </c>
      <c r="D471" s="213">
        <v>1</v>
      </c>
      <c r="E471" s="12" t="s">
        <v>98</v>
      </c>
      <c r="F471" s="12"/>
      <c r="G471" s="13"/>
      <c r="H471" s="13"/>
      <c r="I471" s="13"/>
      <c r="J471" s="13">
        <v>30</v>
      </c>
      <c r="K471" s="13"/>
      <c r="L471" s="13"/>
      <c r="M471" s="13"/>
      <c r="N471" s="13"/>
      <c r="O471" s="142">
        <f>IF($C471="","",SUM(H471*Character!$D$42)+(J471*Character!$E$42)+(K471*Character!$F$42)+(L471*Character!$G$42)+(N471*Character!$H$42))</f>
        <v>30</v>
      </c>
      <c r="Q471" s="138" t="s">
        <v>911</v>
      </c>
      <c r="R471" s="138" t="s">
        <v>911</v>
      </c>
      <c r="S471" s="138" t="s">
        <v>911</v>
      </c>
      <c r="T471" s="138" t="s">
        <v>1227</v>
      </c>
    </row>
    <row r="472" spans="1:20" x14ac:dyDescent="0.25">
      <c r="A472" s="12" t="s">
        <v>16</v>
      </c>
      <c r="B472" s="12" t="s">
        <v>16</v>
      </c>
      <c r="C472" s="12" t="s">
        <v>459</v>
      </c>
      <c r="D472" s="213">
        <v>1</v>
      </c>
      <c r="E472" s="12" t="s">
        <v>98</v>
      </c>
      <c r="F472" s="12"/>
      <c r="G472" s="13"/>
      <c r="H472" s="13"/>
      <c r="I472" s="13"/>
      <c r="J472" s="13">
        <v>29</v>
      </c>
      <c r="K472" s="13"/>
      <c r="L472" s="13"/>
      <c r="M472" s="13"/>
      <c r="N472" s="13"/>
      <c r="O472" s="142">
        <f>IF($C472="","",SUM(H472*Character!$D$42)+(J472*Character!$E$42)+(K472*Character!$F$42)+(L472*Character!$G$42)+(N472*Character!$H$42))</f>
        <v>29</v>
      </c>
      <c r="Q472" s="138" t="s">
        <v>911</v>
      </c>
      <c r="R472" s="138" t="s">
        <v>911</v>
      </c>
      <c r="S472" s="138" t="s">
        <v>911</v>
      </c>
      <c r="T472" s="138" t="s">
        <v>1227</v>
      </c>
    </row>
    <row r="473" spans="1:20" x14ac:dyDescent="0.25">
      <c r="A473" s="12" t="s">
        <v>16</v>
      </c>
      <c r="B473" s="12" t="s">
        <v>16</v>
      </c>
      <c r="C473" s="12" t="s">
        <v>460</v>
      </c>
      <c r="D473" s="213">
        <v>1</v>
      </c>
      <c r="E473" s="12" t="s">
        <v>98</v>
      </c>
      <c r="F473" s="12"/>
      <c r="G473" s="13"/>
      <c r="H473" s="13"/>
      <c r="I473" s="13"/>
      <c r="J473" s="13">
        <v>29</v>
      </c>
      <c r="K473" s="13"/>
      <c r="L473" s="13"/>
      <c r="M473" s="13"/>
      <c r="N473" s="13"/>
      <c r="O473" s="142">
        <f>IF($C473="","",SUM(H473*Character!$D$42)+(J473*Character!$E$42)+(K473*Character!$F$42)+(L473*Character!$G$42)+(N473*Character!$H$42))</f>
        <v>29</v>
      </c>
      <c r="Q473" s="138" t="s">
        <v>911</v>
      </c>
      <c r="R473" s="138" t="s">
        <v>911</v>
      </c>
      <c r="S473" s="138" t="s">
        <v>911</v>
      </c>
      <c r="T473" s="138" t="s">
        <v>1227</v>
      </c>
    </row>
    <row r="474" spans="1:20" x14ac:dyDescent="0.25">
      <c r="A474" s="12" t="s">
        <v>16</v>
      </c>
      <c r="B474" s="12" t="s">
        <v>16</v>
      </c>
      <c r="C474" s="12" t="s">
        <v>468</v>
      </c>
      <c r="D474" s="213">
        <v>1</v>
      </c>
      <c r="E474" s="12" t="s">
        <v>98</v>
      </c>
      <c r="F474" s="12"/>
      <c r="G474" s="13"/>
      <c r="H474" s="13"/>
      <c r="I474" s="13"/>
      <c r="J474" s="13">
        <v>24</v>
      </c>
      <c r="K474" s="13"/>
      <c r="L474" s="13"/>
      <c r="M474" s="13"/>
      <c r="N474" s="13"/>
      <c r="O474" s="142">
        <f>IF($C474="","",SUM(H474*Character!$D$42)+(J474*Character!$E$42)+(K474*Character!$F$42)+(L474*Character!$G$42)+(N474*Character!$H$42))</f>
        <v>24</v>
      </c>
      <c r="Q474" s="138" t="s">
        <v>911</v>
      </c>
      <c r="R474" s="138" t="s">
        <v>911</v>
      </c>
      <c r="S474" s="138" t="s">
        <v>911</v>
      </c>
      <c r="T474" s="138" t="s">
        <v>1227</v>
      </c>
    </row>
    <row r="475" spans="1:20" x14ac:dyDescent="0.25">
      <c r="A475" s="12" t="s">
        <v>16</v>
      </c>
      <c r="B475" s="12" t="s">
        <v>16</v>
      </c>
      <c r="C475" s="12" t="s">
        <v>462</v>
      </c>
      <c r="D475" s="213">
        <v>5</v>
      </c>
      <c r="E475" s="12" t="s">
        <v>68</v>
      </c>
      <c r="F475" s="12" t="s">
        <v>383</v>
      </c>
      <c r="G475" s="13">
        <v>8</v>
      </c>
      <c r="H475" s="13">
        <v>5</v>
      </c>
      <c r="I475" s="13"/>
      <c r="J475" s="13">
        <v>27</v>
      </c>
      <c r="K475" s="13"/>
      <c r="L475" s="13"/>
      <c r="M475" s="13"/>
      <c r="N475" s="13"/>
      <c r="O475" s="142">
        <f>IF($C475="","",SUM(H475*Character!$D$42)+(J475*Character!$E$42)+(K475*Character!$F$42)+(L475*Character!$G$42)+(N475*Character!$H$42))</f>
        <v>27.923625000000001</v>
      </c>
      <c r="Q475" s="138" t="s">
        <v>911</v>
      </c>
      <c r="R475" s="138" t="s">
        <v>911</v>
      </c>
      <c r="S475" s="138" t="s">
        <v>911</v>
      </c>
      <c r="T475" s="138" t="s">
        <v>911</v>
      </c>
    </row>
    <row r="476" spans="1:20" x14ac:dyDescent="0.25">
      <c r="A476" s="12" t="s">
        <v>16</v>
      </c>
      <c r="B476" s="12" t="s">
        <v>16</v>
      </c>
      <c r="C476" s="12" t="s">
        <v>451</v>
      </c>
      <c r="D476" s="213">
        <v>1</v>
      </c>
      <c r="E476" s="12" t="s">
        <v>86</v>
      </c>
      <c r="F476" s="12" t="s">
        <v>452</v>
      </c>
      <c r="G476" s="13"/>
      <c r="H476" s="13"/>
      <c r="I476" s="13"/>
      <c r="J476" s="13">
        <v>31</v>
      </c>
      <c r="K476" s="13"/>
      <c r="L476" s="13"/>
      <c r="M476" s="13"/>
      <c r="N476" s="13"/>
      <c r="O476" s="142">
        <f>IF($C476="","",SUM(H476*Character!$D$42)+(J476*Character!$E$42)+(K476*Character!$F$42)+(L476*Character!$G$42)+(N476*Character!$H$42))</f>
        <v>31</v>
      </c>
      <c r="Q476" s="138" t="s">
        <v>911</v>
      </c>
      <c r="R476" s="138" t="s">
        <v>911</v>
      </c>
      <c r="S476" s="138" t="s">
        <v>911</v>
      </c>
      <c r="T476" s="138" t="s">
        <v>1227</v>
      </c>
    </row>
    <row r="477" spans="1:20" x14ac:dyDescent="0.25">
      <c r="A477" s="12" t="s">
        <v>16</v>
      </c>
      <c r="B477" s="12" t="s">
        <v>16</v>
      </c>
      <c r="C477" s="12" t="s">
        <v>1000</v>
      </c>
      <c r="D477" s="213">
        <v>3</v>
      </c>
      <c r="E477" s="12" t="s">
        <v>42</v>
      </c>
      <c r="F477" s="12" t="s">
        <v>65</v>
      </c>
      <c r="G477" s="13">
        <v>13</v>
      </c>
      <c r="H477" s="13">
        <v>19</v>
      </c>
      <c r="I477" s="13">
        <v>15</v>
      </c>
      <c r="J477" s="13"/>
      <c r="K477" s="13"/>
      <c r="L477" s="13"/>
      <c r="M477" s="13"/>
      <c r="N477" s="13"/>
      <c r="O477" s="142">
        <f>IF($C477="","",SUM(H477*Character!$D$42)+(J477*Character!$E$42)+(K477*Character!$F$42)+(L477*Character!$G$42)+(N477*Character!$H$42))</f>
        <v>3.5097749999999994</v>
      </c>
      <c r="Q477" s="138" t="s">
        <v>911</v>
      </c>
      <c r="R477" s="138" t="s">
        <v>911</v>
      </c>
      <c r="S477" s="138" t="s">
        <v>911</v>
      </c>
      <c r="T477" s="138" t="s">
        <v>911</v>
      </c>
    </row>
    <row r="478" spans="1:20" x14ac:dyDescent="0.25">
      <c r="A478" s="12" t="s">
        <v>16</v>
      </c>
      <c r="B478" s="12" t="s">
        <v>16</v>
      </c>
      <c r="C478" s="12" t="s">
        <v>453</v>
      </c>
      <c r="D478" s="213">
        <v>1</v>
      </c>
      <c r="E478" s="12" t="s">
        <v>98</v>
      </c>
      <c r="F478" s="12"/>
      <c r="G478" s="13"/>
      <c r="H478" s="13"/>
      <c r="I478" s="13"/>
      <c r="J478" s="13">
        <v>30</v>
      </c>
      <c r="K478" s="13"/>
      <c r="L478" s="13"/>
      <c r="M478" s="13"/>
      <c r="N478" s="13"/>
      <c r="O478" s="142">
        <f>IF($C478="","",SUM(H478*Character!$D$42)+(J478*Character!$E$42)+(K478*Character!$F$42)+(L478*Character!$G$42)+(N478*Character!$H$42))</f>
        <v>30</v>
      </c>
      <c r="Q478" s="138" t="s">
        <v>911</v>
      </c>
      <c r="R478" s="138" t="s">
        <v>911</v>
      </c>
      <c r="S478" s="138" t="s">
        <v>911</v>
      </c>
      <c r="T478" s="138" t="s">
        <v>1227</v>
      </c>
    </row>
    <row r="479" spans="1:20" x14ac:dyDescent="0.25">
      <c r="A479" s="12" t="s">
        <v>16</v>
      </c>
      <c r="B479" s="12" t="s">
        <v>16</v>
      </c>
      <c r="C479" s="12" t="s">
        <v>470</v>
      </c>
      <c r="D479" s="213">
        <v>1</v>
      </c>
      <c r="E479" s="12" t="s">
        <v>98</v>
      </c>
      <c r="F479" s="12"/>
      <c r="G479" s="13"/>
      <c r="H479" s="13"/>
      <c r="I479" s="13"/>
      <c r="J479" s="13">
        <v>24</v>
      </c>
      <c r="K479" s="13"/>
      <c r="L479" s="13"/>
      <c r="M479" s="13"/>
      <c r="N479" s="13"/>
      <c r="O479" s="142">
        <f>IF($C479="","",SUM(H479*Character!$D$42)+(J479*Character!$E$42)+(K479*Character!$F$42)+(L479*Character!$G$42)+(N479*Character!$H$42))</f>
        <v>24</v>
      </c>
      <c r="Q479" s="138" t="s">
        <v>911</v>
      </c>
      <c r="R479" s="138" t="s">
        <v>911</v>
      </c>
      <c r="S479" s="138" t="s">
        <v>911</v>
      </c>
      <c r="T479" s="138" t="s">
        <v>1227</v>
      </c>
    </row>
    <row r="480" spans="1:20" x14ac:dyDescent="0.25">
      <c r="A480" s="12" t="s">
        <v>16</v>
      </c>
      <c r="B480" s="12" t="s">
        <v>16</v>
      </c>
      <c r="C480" s="12" t="s">
        <v>479</v>
      </c>
      <c r="D480" s="213">
        <v>3</v>
      </c>
      <c r="E480" s="12" t="s">
        <v>42</v>
      </c>
      <c r="F480" s="12" t="s">
        <v>60</v>
      </c>
      <c r="G480" s="13">
        <v>20</v>
      </c>
      <c r="H480" s="13">
        <v>20</v>
      </c>
      <c r="I480" s="13"/>
      <c r="J480" s="13"/>
      <c r="K480" s="13">
        <v>1</v>
      </c>
      <c r="L480" s="13"/>
      <c r="M480" s="13">
        <v>6</v>
      </c>
      <c r="N480" s="13"/>
      <c r="O480" s="142">
        <f>IF($C480="","",SUM(H480*Character!$D$42)+(J480*Character!$E$42)+(K480*Character!$F$42)+(L480*Character!$G$42)+(N480*Character!$H$42))</f>
        <v>14.777999999999999</v>
      </c>
      <c r="Q480" s="138" t="s">
        <v>911</v>
      </c>
      <c r="R480" s="138" t="s">
        <v>911</v>
      </c>
      <c r="S480" s="138" t="s">
        <v>911</v>
      </c>
      <c r="T480" s="138" t="s">
        <v>911</v>
      </c>
    </row>
    <row r="481" spans="1:20" x14ac:dyDescent="0.25">
      <c r="A481" s="12" t="s">
        <v>16</v>
      </c>
      <c r="B481" s="12" t="s">
        <v>16</v>
      </c>
      <c r="C481" s="12" t="s">
        <v>467</v>
      </c>
      <c r="D481" s="213">
        <v>1</v>
      </c>
      <c r="E481" s="12" t="s">
        <v>98</v>
      </c>
      <c r="F481" s="12"/>
      <c r="G481" s="13"/>
      <c r="H481" s="13"/>
      <c r="I481" s="13"/>
      <c r="J481" s="13">
        <v>26</v>
      </c>
      <c r="K481" s="13"/>
      <c r="L481" s="13"/>
      <c r="M481" s="13"/>
      <c r="N481" s="13"/>
      <c r="O481" s="142">
        <f>IF($C481="","",SUM(H481*Character!$D$42)+(J481*Character!$E$42)+(K481*Character!$F$42)+(L481*Character!$G$42)+(N481*Character!$H$42))</f>
        <v>26</v>
      </c>
      <c r="Q481" s="138" t="s">
        <v>911</v>
      </c>
      <c r="R481" s="138" t="s">
        <v>911</v>
      </c>
      <c r="S481" s="138" t="s">
        <v>911</v>
      </c>
      <c r="T481" s="138" t="s">
        <v>1227</v>
      </c>
    </row>
    <row r="482" spans="1:20" x14ac:dyDescent="0.25">
      <c r="A482" s="12"/>
      <c r="B482" s="12"/>
      <c r="C482" s="12"/>
      <c r="E482" s="12"/>
      <c r="F482" s="12"/>
      <c r="G482" s="13"/>
      <c r="H482" s="13"/>
      <c r="I482" s="13"/>
      <c r="J482" s="13"/>
      <c r="K482" s="13"/>
      <c r="L482" s="13"/>
      <c r="M482" s="13"/>
      <c r="N482" s="13"/>
      <c r="O482" s="142"/>
    </row>
    <row r="483" spans="1:20" x14ac:dyDescent="0.25">
      <c r="A483" s="12" t="s">
        <v>29</v>
      </c>
      <c r="B483" s="12"/>
      <c r="C483" s="12"/>
      <c r="E483" s="12"/>
      <c r="F483" s="12"/>
      <c r="G483" s="13"/>
      <c r="H483" s="13"/>
      <c r="I483" s="13"/>
      <c r="J483" s="13"/>
      <c r="K483" s="13"/>
      <c r="L483" s="13"/>
      <c r="M483" s="13"/>
      <c r="N483" s="13"/>
      <c r="O483" s="142" t="str">
        <f>IF($C483="","",SUM(H483*Character!$D$42)+(J483*Character!$E$42)+(K483*Character!$F$42)+(L483*Character!$G$42)+(N483*Character!$H$42))</f>
        <v/>
      </c>
    </row>
    <row r="484" spans="1:20" x14ac:dyDescent="0.25">
      <c r="A484" s="12" t="s">
        <v>29</v>
      </c>
      <c r="B484" s="12" t="s">
        <v>871</v>
      </c>
      <c r="C484" s="12" t="s">
        <v>896</v>
      </c>
      <c r="D484" s="213">
        <v>5</v>
      </c>
      <c r="E484" s="12"/>
      <c r="F484" s="12"/>
      <c r="G484" s="13"/>
      <c r="H484" s="13"/>
      <c r="I484" s="13"/>
      <c r="J484" s="13"/>
      <c r="K484" s="13"/>
      <c r="L484" s="13"/>
      <c r="M484" s="13"/>
      <c r="N484" s="13"/>
      <c r="O484" s="142">
        <f>IF($C484="","",SUM(H484*Character!$D$42)+(J484*Character!$E$42)+(K484*Character!$F$42)+(L484*Character!$G$42)+(N484*Character!$H$42))</f>
        <v>0</v>
      </c>
      <c r="Q484" s="138" t="s">
        <v>911</v>
      </c>
      <c r="R484" s="138" t="s">
        <v>911</v>
      </c>
      <c r="S484" s="138" t="s">
        <v>911</v>
      </c>
      <c r="T484" s="138" t="s">
        <v>911</v>
      </c>
    </row>
    <row r="485" spans="1:20" x14ac:dyDescent="0.25">
      <c r="A485" s="12"/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42"/>
    </row>
    <row r="486" spans="1:20" x14ac:dyDescent="0.25">
      <c r="A486" s="12" t="s">
        <v>7</v>
      </c>
      <c r="B486" s="12"/>
      <c r="C486" s="12"/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42" t="str">
        <f>IF($C486="","",SUM(H486*Character!$D$42)+(J486*Character!$E$42)+(K486*Character!$F$42)+(L486*Character!$G$42)+(N486*Character!$H$42))</f>
        <v/>
      </c>
    </row>
    <row r="487" spans="1:20" x14ac:dyDescent="0.25">
      <c r="A487" s="12" t="s">
        <v>7</v>
      </c>
      <c r="B487" s="12" t="s">
        <v>7</v>
      </c>
      <c r="C487" s="12" t="s">
        <v>797</v>
      </c>
      <c r="D487" s="213">
        <v>4</v>
      </c>
      <c r="E487" s="12" t="s">
        <v>68</v>
      </c>
      <c r="F487" s="12" t="s">
        <v>798</v>
      </c>
      <c r="G487" s="13">
        <v>11</v>
      </c>
      <c r="H487" s="13">
        <v>11</v>
      </c>
      <c r="I487" s="13"/>
      <c r="J487" s="13">
        <v>13</v>
      </c>
      <c r="K487" s="13"/>
      <c r="L487" s="13"/>
      <c r="M487" s="13"/>
      <c r="N487" s="13"/>
      <c r="O487" s="142">
        <f>IF($C487="","",SUM(H487*Character!$D$42)+(J487*Character!$E$42)+(K487*Character!$F$42)+(L487*Character!$G$42)+(N487*Character!$H$42))</f>
        <v>15.031974999999999</v>
      </c>
      <c r="Q487" s="138" t="s">
        <v>911</v>
      </c>
      <c r="R487" s="138" t="s">
        <v>911</v>
      </c>
      <c r="S487" s="138" t="s">
        <v>911</v>
      </c>
      <c r="T487" s="138" t="s">
        <v>911</v>
      </c>
    </row>
    <row r="488" spans="1:20" x14ac:dyDescent="0.25">
      <c r="A488" s="12" t="s">
        <v>7</v>
      </c>
      <c r="B488" s="12" t="s">
        <v>7</v>
      </c>
      <c r="C488" s="12" t="s">
        <v>799</v>
      </c>
      <c r="D488" s="213">
        <v>4</v>
      </c>
      <c r="E488" s="12" t="s">
        <v>68</v>
      </c>
      <c r="F488" s="12" t="s">
        <v>800</v>
      </c>
      <c r="G488" s="13">
        <v>11</v>
      </c>
      <c r="H488" s="13">
        <v>11</v>
      </c>
      <c r="I488" s="13"/>
      <c r="J488" s="13">
        <v>13</v>
      </c>
      <c r="K488" s="13"/>
      <c r="L488" s="13"/>
      <c r="M488" s="13"/>
      <c r="N488" s="13"/>
      <c r="O488" s="142">
        <f>IF($C488="","",SUM(H488*Character!$D$42)+(J488*Character!$E$42)+(K488*Character!$F$42)+(L488*Character!$G$42)+(N488*Character!$H$42))</f>
        <v>15.031974999999999</v>
      </c>
      <c r="Q488" s="138" t="s">
        <v>911</v>
      </c>
      <c r="R488" s="138" t="s">
        <v>911</v>
      </c>
      <c r="S488" s="138" t="s">
        <v>911</v>
      </c>
      <c r="T488" s="138" t="s">
        <v>911</v>
      </c>
    </row>
    <row r="489" spans="1:20" x14ac:dyDescent="0.25">
      <c r="A489" s="12" t="s">
        <v>7</v>
      </c>
      <c r="B489" s="12" t="s">
        <v>7</v>
      </c>
      <c r="C489" s="12" t="s">
        <v>775</v>
      </c>
      <c r="D489" s="213">
        <v>1</v>
      </c>
      <c r="E489" s="12" t="s">
        <v>98</v>
      </c>
      <c r="F489" s="12"/>
      <c r="G489" s="13"/>
      <c r="H489" s="13"/>
      <c r="I489" s="13"/>
      <c r="J489" s="13">
        <v>30</v>
      </c>
      <c r="K489" s="13"/>
      <c r="L489" s="13"/>
      <c r="M489" s="13"/>
      <c r="N489" s="13"/>
      <c r="O489" s="142">
        <f>IF($C489="","",SUM(H489*Character!$D$42)+(J489*Character!$E$42)+(K489*Character!$F$42)+(L489*Character!$G$42)+(N489*Character!$H$42))</f>
        <v>30</v>
      </c>
      <c r="Q489" s="138" t="s">
        <v>911</v>
      </c>
      <c r="R489" s="138" t="s">
        <v>911</v>
      </c>
      <c r="S489" s="138" t="s">
        <v>911</v>
      </c>
      <c r="T489" s="138" t="s">
        <v>1227</v>
      </c>
    </row>
    <row r="490" spans="1:20" x14ac:dyDescent="0.25">
      <c r="A490" s="12" t="s">
        <v>7</v>
      </c>
      <c r="B490" s="12" t="s">
        <v>7</v>
      </c>
      <c r="C490" s="12" t="s">
        <v>772</v>
      </c>
      <c r="D490" s="213">
        <v>3</v>
      </c>
      <c r="E490" s="12" t="s">
        <v>42</v>
      </c>
      <c r="F490" s="12" t="s">
        <v>60</v>
      </c>
      <c r="G490" s="13">
        <v>17</v>
      </c>
      <c r="H490" s="13">
        <v>20</v>
      </c>
      <c r="I490" s="13">
        <v>13</v>
      </c>
      <c r="J490" s="13"/>
      <c r="K490" s="13"/>
      <c r="L490" s="13">
        <v>2</v>
      </c>
      <c r="M490" s="13"/>
      <c r="N490" s="13"/>
      <c r="O490" s="142">
        <f>IF($C490="","",SUM(H490*Character!$D$42)+(J490*Character!$E$42)+(K490*Character!$F$42)+(L490*Character!$G$42)+(N490*Character!$H$42))</f>
        <v>37.82163965294118</v>
      </c>
      <c r="Q490" s="138" t="s">
        <v>911</v>
      </c>
      <c r="R490" s="138" t="s">
        <v>911</v>
      </c>
      <c r="S490" s="138" t="s">
        <v>911</v>
      </c>
      <c r="T490" s="138" t="s">
        <v>911</v>
      </c>
    </row>
    <row r="491" spans="1:20" x14ac:dyDescent="0.25">
      <c r="A491" s="12" t="s">
        <v>7</v>
      </c>
      <c r="B491" s="12" t="s">
        <v>7</v>
      </c>
      <c r="C491" s="12" t="s">
        <v>776</v>
      </c>
      <c r="D491" s="213">
        <v>1</v>
      </c>
      <c r="E491" s="12" t="s">
        <v>126</v>
      </c>
      <c r="F491" s="12" t="s">
        <v>777</v>
      </c>
      <c r="G491" s="13">
        <v>10</v>
      </c>
      <c r="H491" s="13">
        <v>11</v>
      </c>
      <c r="I491" s="13"/>
      <c r="J491" s="13">
        <v>12</v>
      </c>
      <c r="K491" s="13"/>
      <c r="L491" s="13">
        <v>1</v>
      </c>
      <c r="M491" s="13"/>
      <c r="N491" s="13"/>
      <c r="O491" s="142">
        <f>IF($C491="","",SUM(H491*Character!$D$42)+(J491*Character!$E$42)+(K491*Character!$F$42)+(L491*Character!$G$42)+(N491*Character!$H$42))</f>
        <v>31.09554482647059</v>
      </c>
      <c r="Q491" s="138" t="s">
        <v>911</v>
      </c>
      <c r="R491" s="138" t="s">
        <v>911</v>
      </c>
      <c r="S491" s="138" t="s">
        <v>911</v>
      </c>
      <c r="T491" s="138" t="s">
        <v>911</v>
      </c>
    </row>
    <row r="492" spans="1:20" x14ac:dyDescent="0.25">
      <c r="A492" s="12" t="s">
        <v>7</v>
      </c>
      <c r="B492" s="12" t="s">
        <v>7</v>
      </c>
      <c r="C492" s="12" t="s">
        <v>796</v>
      </c>
      <c r="D492" s="213">
        <v>2</v>
      </c>
      <c r="E492" s="12" t="s">
        <v>254</v>
      </c>
      <c r="F492" s="12"/>
      <c r="G492" s="13">
        <v>10</v>
      </c>
      <c r="H492" s="13">
        <v>25</v>
      </c>
      <c r="I492" s="13"/>
      <c r="J492" s="13"/>
      <c r="K492" s="13">
        <v>1</v>
      </c>
      <c r="L492" s="13"/>
      <c r="M492" s="13"/>
      <c r="N492" s="13"/>
      <c r="O492" s="142">
        <f>IF($C492="","",SUM(H492*Character!$D$42)+(J492*Character!$E$42)+(K492*Character!$F$42)+(L492*Character!$G$42)+(N492*Character!$H$42))</f>
        <v>15.701624999999998</v>
      </c>
      <c r="Q492" s="138" t="s">
        <v>911</v>
      </c>
      <c r="R492" s="138" t="s">
        <v>911</v>
      </c>
      <c r="S492" s="138" t="s">
        <v>911</v>
      </c>
      <c r="T492" s="138" t="s">
        <v>911</v>
      </c>
    </row>
    <row r="493" spans="1:20" x14ac:dyDescent="0.25">
      <c r="A493" s="12" t="s">
        <v>7</v>
      </c>
      <c r="B493" s="12" t="s">
        <v>7</v>
      </c>
      <c r="C493" s="12" t="s">
        <v>795</v>
      </c>
      <c r="D493" s="213">
        <v>4</v>
      </c>
      <c r="E493" s="12"/>
      <c r="F493" s="12" t="s">
        <v>560</v>
      </c>
      <c r="G493" s="13">
        <v>16</v>
      </c>
      <c r="H493" s="13">
        <v>8</v>
      </c>
      <c r="I493" s="13"/>
      <c r="J493" s="13">
        <v>14</v>
      </c>
      <c r="K493" s="13"/>
      <c r="L493" s="13"/>
      <c r="M493" s="13"/>
      <c r="N493" s="13"/>
      <c r="O493" s="142">
        <f>IF($C493="","",SUM(H493*Character!$D$42)+(J493*Character!$E$42)+(K493*Character!$F$42)+(L493*Character!$G$42)+(N493*Character!$H$42))</f>
        <v>15.4778</v>
      </c>
      <c r="Q493" s="138" t="s">
        <v>911</v>
      </c>
      <c r="R493" s="138" t="s">
        <v>911</v>
      </c>
      <c r="S493" s="138" t="s">
        <v>911</v>
      </c>
      <c r="T493" s="138" t="s">
        <v>911</v>
      </c>
    </row>
    <row r="494" spans="1:20" x14ac:dyDescent="0.25">
      <c r="A494" s="12" t="s">
        <v>7</v>
      </c>
      <c r="B494" s="12" t="s">
        <v>7</v>
      </c>
      <c r="C494" s="12" t="s">
        <v>773</v>
      </c>
      <c r="D494" s="213">
        <v>6</v>
      </c>
      <c r="E494" s="12" t="s">
        <v>73</v>
      </c>
      <c r="F494" s="12"/>
      <c r="G494" s="13">
        <v>6</v>
      </c>
      <c r="H494" s="13">
        <v>7</v>
      </c>
      <c r="I494" s="13"/>
      <c r="J494" s="13">
        <v>29</v>
      </c>
      <c r="K494" s="13"/>
      <c r="L494" s="13"/>
      <c r="M494" s="13"/>
      <c r="N494" s="13"/>
      <c r="O494" s="142">
        <f>IF($C494="","",SUM(H494*Character!$D$42)+(J494*Character!$E$42)+(K494*Character!$F$42)+(L494*Character!$G$42)+(N494*Character!$H$42))</f>
        <v>30.293074999999998</v>
      </c>
      <c r="Q494" s="138" t="s">
        <v>911</v>
      </c>
      <c r="R494" s="138" t="s">
        <v>911</v>
      </c>
      <c r="S494" s="138" t="s">
        <v>911</v>
      </c>
      <c r="T494" s="138" t="s">
        <v>911</v>
      </c>
    </row>
    <row r="495" spans="1:20" x14ac:dyDescent="0.25">
      <c r="A495" s="12" t="s">
        <v>7</v>
      </c>
      <c r="B495" s="12" t="s">
        <v>7</v>
      </c>
      <c r="C495" s="12" t="s">
        <v>808</v>
      </c>
      <c r="D495" s="213">
        <v>1</v>
      </c>
      <c r="E495" s="12" t="s">
        <v>76</v>
      </c>
      <c r="F495" s="12"/>
      <c r="G495" s="13">
        <v>10</v>
      </c>
      <c r="H495" s="13">
        <v>22</v>
      </c>
      <c r="I495" s="13">
        <v>10</v>
      </c>
      <c r="J495" s="13">
        <v>9</v>
      </c>
      <c r="K495" s="13"/>
      <c r="L495" s="13"/>
      <c r="M495" s="13">
        <v>4</v>
      </c>
      <c r="N495" s="13"/>
      <c r="O495" s="142">
        <f>IF($C495="","",SUM(H495*Character!$D$42)+(J495*Character!$E$42)+(K495*Character!$F$42)+(L495*Character!$G$42)+(N495*Character!$H$42))</f>
        <v>13.063949999999998</v>
      </c>
      <c r="Q495" s="138" t="s">
        <v>911</v>
      </c>
      <c r="R495" s="138" t="s">
        <v>911</v>
      </c>
      <c r="S495" s="138" t="s">
        <v>911</v>
      </c>
      <c r="T495" s="138" t="s">
        <v>911</v>
      </c>
    </row>
    <row r="496" spans="1:20" x14ac:dyDescent="0.25">
      <c r="A496" s="12" t="s">
        <v>7</v>
      </c>
      <c r="B496" s="12" t="s">
        <v>7</v>
      </c>
      <c r="C496" s="12" t="s">
        <v>792</v>
      </c>
      <c r="D496" s="213">
        <v>1</v>
      </c>
      <c r="E496" s="12" t="s">
        <v>112</v>
      </c>
      <c r="F496" s="12" t="s">
        <v>793</v>
      </c>
      <c r="G496" s="13">
        <v>9</v>
      </c>
      <c r="H496" s="13">
        <v>19</v>
      </c>
      <c r="I496" s="13"/>
      <c r="J496" s="13"/>
      <c r="K496" s="13"/>
      <c r="L496" s="13">
        <v>1</v>
      </c>
      <c r="M496" s="13"/>
      <c r="N496" s="13"/>
      <c r="O496" s="142">
        <f>IF($C496="","",SUM(H496*Character!$D$42)+(J496*Character!$E$42)+(K496*Character!$F$42)+(L496*Character!$G$42)+(N496*Character!$H$42))</f>
        <v>20.573344826470588</v>
      </c>
      <c r="Q496" s="138" t="s">
        <v>911</v>
      </c>
      <c r="R496" s="138" t="s">
        <v>911</v>
      </c>
      <c r="S496" s="138" t="s">
        <v>911</v>
      </c>
      <c r="T496" s="138" t="s">
        <v>911</v>
      </c>
    </row>
    <row r="497" spans="1:20" x14ac:dyDescent="0.25">
      <c r="A497" s="12" t="s">
        <v>7</v>
      </c>
      <c r="B497" s="12" t="s">
        <v>7</v>
      </c>
      <c r="C497" s="12" t="s">
        <v>809</v>
      </c>
      <c r="D497" s="213">
        <v>1</v>
      </c>
      <c r="E497" s="12" t="s">
        <v>86</v>
      </c>
      <c r="F497" s="12" t="s">
        <v>810</v>
      </c>
      <c r="G497" s="13">
        <v>6</v>
      </c>
      <c r="H497" s="13">
        <v>19</v>
      </c>
      <c r="I497" s="13">
        <v>6</v>
      </c>
      <c r="J497" s="13">
        <v>9</v>
      </c>
      <c r="K497" s="13"/>
      <c r="L497" s="13"/>
      <c r="M497" s="13"/>
      <c r="N497" s="13"/>
      <c r="O497" s="142">
        <f>IF($C497="","",SUM(H497*Character!$D$42)+(J497*Character!$E$42)+(K497*Character!$F$42)+(L497*Character!$G$42)+(N497*Character!$H$42))</f>
        <v>12.509774999999999</v>
      </c>
      <c r="Q497" s="138" t="s">
        <v>911</v>
      </c>
      <c r="R497" s="138" t="s">
        <v>911</v>
      </c>
      <c r="S497" s="138" t="s">
        <v>911</v>
      </c>
      <c r="T497" s="138" t="s">
        <v>911</v>
      </c>
    </row>
    <row r="498" spans="1:20" x14ac:dyDescent="0.25">
      <c r="A498" s="12" t="s">
        <v>7</v>
      </c>
      <c r="B498" s="12" t="s">
        <v>7</v>
      </c>
      <c r="C498" s="12" t="s">
        <v>801</v>
      </c>
      <c r="D498" s="213">
        <v>4</v>
      </c>
      <c r="E498" s="12" t="s">
        <v>242</v>
      </c>
      <c r="F498" s="12" t="s">
        <v>802</v>
      </c>
      <c r="G498" s="13">
        <v>7</v>
      </c>
      <c r="H498" s="13">
        <v>17</v>
      </c>
      <c r="I498" s="13"/>
      <c r="J498" s="13"/>
      <c r="K498" s="13">
        <v>1</v>
      </c>
      <c r="L498" s="13"/>
      <c r="M498" s="13"/>
      <c r="N498" s="13"/>
      <c r="O498" s="142">
        <f>IF($C498="","",SUM(H498*Character!$D$42)+(J498*Character!$E$42)+(K498*Character!$F$42)+(L498*Character!$G$42)+(N498*Character!$H$42))</f>
        <v>14.223824999999998</v>
      </c>
      <c r="Q498" s="138" t="s">
        <v>911</v>
      </c>
      <c r="R498" s="138" t="s">
        <v>911</v>
      </c>
      <c r="S498" s="138" t="s">
        <v>911</v>
      </c>
      <c r="T498" s="138" t="s">
        <v>911</v>
      </c>
    </row>
    <row r="499" spans="1:20" x14ac:dyDescent="0.25">
      <c r="A499" s="12" t="s">
        <v>7</v>
      </c>
      <c r="B499" s="12" t="s">
        <v>7</v>
      </c>
      <c r="C499" s="12" t="s">
        <v>811</v>
      </c>
      <c r="D499" s="213">
        <v>1</v>
      </c>
      <c r="E499" s="12" t="s">
        <v>86</v>
      </c>
      <c r="F499" s="12" t="s">
        <v>810</v>
      </c>
      <c r="G499" s="13">
        <v>10</v>
      </c>
      <c r="H499" s="13">
        <v>18</v>
      </c>
      <c r="I499" s="13"/>
      <c r="J499" s="13">
        <v>9</v>
      </c>
      <c r="K499" s="13"/>
      <c r="L499" s="13"/>
      <c r="M499" s="13"/>
      <c r="N499" s="13"/>
      <c r="O499" s="142">
        <f>IF($C499="","",SUM(H499*Character!$D$42)+(J499*Character!$E$42)+(K499*Character!$F$42)+(L499*Character!$G$42)+(N499*Character!$H$42))</f>
        <v>12.325049999999999</v>
      </c>
      <c r="Q499" s="138" t="s">
        <v>911</v>
      </c>
      <c r="R499" s="138" t="s">
        <v>911</v>
      </c>
      <c r="S499" s="138" t="s">
        <v>911</v>
      </c>
      <c r="T499" s="138" t="s">
        <v>911</v>
      </c>
    </row>
    <row r="500" spans="1:20" x14ac:dyDescent="0.25">
      <c r="A500" s="12" t="s">
        <v>7</v>
      </c>
      <c r="B500" s="12" t="s">
        <v>7</v>
      </c>
      <c r="C500" s="12" t="s">
        <v>768</v>
      </c>
      <c r="D500" s="213">
        <v>5</v>
      </c>
      <c r="E500" s="12" t="s">
        <v>39</v>
      </c>
      <c r="F500" s="12" t="s">
        <v>179</v>
      </c>
      <c r="G500" s="13">
        <v>10</v>
      </c>
      <c r="H500" s="13">
        <v>9</v>
      </c>
      <c r="I500" s="13"/>
      <c r="J500" s="13">
        <v>41</v>
      </c>
      <c r="K500" s="13">
        <v>1</v>
      </c>
      <c r="L500" s="13"/>
      <c r="M500" s="13"/>
      <c r="N500" s="13"/>
      <c r="O500" s="142">
        <f>IF($C500="","",SUM(H500*Character!$D$42)+(J500*Character!$E$42)+(K500*Character!$F$42)+(L500*Character!$G$42)+(N500*Character!$H$42))</f>
        <v>53.746025000000003</v>
      </c>
      <c r="Q500" s="138" t="s">
        <v>911</v>
      </c>
      <c r="R500" s="138" t="s">
        <v>911</v>
      </c>
      <c r="S500" s="138" t="s">
        <v>911</v>
      </c>
      <c r="T500" s="138" t="s">
        <v>911</v>
      </c>
    </row>
    <row r="501" spans="1:20" x14ac:dyDescent="0.25">
      <c r="A501" s="12" t="s">
        <v>7</v>
      </c>
      <c r="B501" s="12" t="s">
        <v>7</v>
      </c>
      <c r="C501" s="12" t="s">
        <v>812</v>
      </c>
      <c r="D501" s="213">
        <v>5</v>
      </c>
      <c r="E501" s="12" t="s">
        <v>330</v>
      </c>
      <c r="F501" s="12" t="s">
        <v>485</v>
      </c>
      <c r="G501" s="13">
        <v>9</v>
      </c>
      <c r="H501" s="13">
        <v>12</v>
      </c>
      <c r="I501" s="13">
        <v>8</v>
      </c>
      <c r="J501" s="13">
        <v>7</v>
      </c>
      <c r="K501" s="13"/>
      <c r="L501" s="13"/>
      <c r="M501" s="13"/>
      <c r="N501" s="13"/>
      <c r="O501" s="142">
        <f>IF($C501="","",SUM(H501*Character!$D$42)+(J501*Character!$E$42)+(K501*Character!$F$42)+(L501*Character!$G$42)+(N501*Character!$H$42))</f>
        <v>9.2166999999999994</v>
      </c>
      <c r="Q501" s="138" t="s">
        <v>911</v>
      </c>
      <c r="R501" s="138" t="s">
        <v>911</v>
      </c>
      <c r="S501" s="138" t="s">
        <v>911</v>
      </c>
      <c r="T501" s="138" t="s">
        <v>911</v>
      </c>
    </row>
    <row r="502" spans="1:20" x14ac:dyDescent="0.25">
      <c r="A502" s="12" t="s">
        <v>7</v>
      </c>
      <c r="B502" s="12" t="s">
        <v>7</v>
      </c>
      <c r="C502" s="12" t="s">
        <v>770</v>
      </c>
      <c r="D502" s="213">
        <v>3</v>
      </c>
      <c r="E502" s="12" t="s">
        <v>42</v>
      </c>
      <c r="F502" s="12" t="s">
        <v>771</v>
      </c>
      <c r="G502" s="13">
        <v>12</v>
      </c>
      <c r="H502" s="13">
        <v>12</v>
      </c>
      <c r="I502" s="13"/>
      <c r="J502" s="13">
        <v>35</v>
      </c>
      <c r="K502" s="13"/>
      <c r="L502" s="13"/>
      <c r="M502" s="13">
        <v>5</v>
      </c>
      <c r="N502" s="13"/>
      <c r="O502" s="142">
        <f>IF($C502="","",SUM(H502*Character!$D$42)+(J502*Character!$E$42)+(K502*Character!$F$42)+(L502*Character!$G$42)+(N502*Character!$H$42))</f>
        <v>37.216700000000003</v>
      </c>
      <c r="Q502" s="138" t="s">
        <v>911</v>
      </c>
      <c r="R502" s="138" t="s">
        <v>911</v>
      </c>
      <c r="S502" s="138" t="s">
        <v>911</v>
      </c>
      <c r="T502" s="138" t="s">
        <v>911</v>
      </c>
    </row>
    <row r="503" spans="1:20" x14ac:dyDescent="0.25">
      <c r="A503" s="12" t="s">
        <v>7</v>
      </c>
      <c r="B503" s="12" t="s">
        <v>7</v>
      </c>
      <c r="C503" s="12" t="s">
        <v>781</v>
      </c>
      <c r="D503" s="213">
        <v>3</v>
      </c>
      <c r="E503" s="12" t="s">
        <v>10</v>
      </c>
      <c r="F503" s="12" t="s">
        <v>84</v>
      </c>
      <c r="G503" s="13">
        <v>18</v>
      </c>
      <c r="H503" s="13">
        <v>18</v>
      </c>
      <c r="I503" s="13"/>
      <c r="J503" s="13">
        <v>14</v>
      </c>
      <c r="K503" s="13">
        <v>1</v>
      </c>
      <c r="L503" s="13"/>
      <c r="M503" s="13"/>
      <c r="N503" s="13"/>
      <c r="O503" s="142">
        <f>IF($C503="","",SUM(H503*Character!$D$42)+(J503*Character!$E$42)+(K503*Character!$F$42)+(L503*Character!$G$42)+(N503*Character!$H$42))</f>
        <v>28.408549999999998</v>
      </c>
      <c r="Q503" s="138" t="s">
        <v>911</v>
      </c>
      <c r="R503" s="138" t="s">
        <v>911</v>
      </c>
      <c r="S503" s="138" t="s">
        <v>911</v>
      </c>
      <c r="T503" s="138" t="s">
        <v>911</v>
      </c>
    </row>
    <row r="504" spans="1:20" x14ac:dyDescent="0.25">
      <c r="A504" s="12" t="s">
        <v>7</v>
      </c>
      <c r="B504" s="12" t="s">
        <v>7</v>
      </c>
      <c r="C504" s="12" t="s">
        <v>788</v>
      </c>
      <c r="D504" s="213">
        <v>3</v>
      </c>
      <c r="E504" s="12" t="s">
        <v>137</v>
      </c>
      <c r="F504" s="12" t="s">
        <v>789</v>
      </c>
      <c r="G504" s="13">
        <v>11</v>
      </c>
      <c r="H504" s="13">
        <v>10</v>
      </c>
      <c r="I504" s="13"/>
      <c r="J504" s="13">
        <v>18</v>
      </c>
      <c r="K504" s="13"/>
      <c r="L504" s="13"/>
      <c r="M504" s="13"/>
      <c r="N504" s="13"/>
      <c r="O504" s="142">
        <f>IF($C504="","",SUM(H504*Character!$D$42)+(J504*Character!$E$42)+(K504*Character!$F$42)+(L504*Character!$G$42)+(N504*Character!$H$42))</f>
        <v>19.847249999999999</v>
      </c>
      <c r="Q504" s="138" t="s">
        <v>911</v>
      </c>
      <c r="R504" s="138" t="s">
        <v>911</v>
      </c>
      <c r="S504" s="138" t="s">
        <v>911</v>
      </c>
      <c r="T504" s="138" t="s">
        <v>911</v>
      </c>
    </row>
    <row r="505" spans="1:20" x14ac:dyDescent="0.25">
      <c r="A505" s="12" t="s">
        <v>7</v>
      </c>
      <c r="B505" s="12" t="s">
        <v>7</v>
      </c>
      <c r="C505" s="12" t="s">
        <v>782</v>
      </c>
      <c r="D505" s="213">
        <v>1</v>
      </c>
      <c r="E505" s="12" t="s">
        <v>98</v>
      </c>
      <c r="F505" s="12"/>
      <c r="G505" s="13"/>
      <c r="H505" s="13"/>
      <c r="I505" s="13"/>
      <c r="J505" s="13">
        <v>26</v>
      </c>
      <c r="K505" s="13"/>
      <c r="L505" s="13"/>
      <c r="M505" s="13"/>
      <c r="N505" s="13"/>
      <c r="O505" s="142">
        <f>IF($C505="","",SUM(H505*Character!$D$42)+(J505*Character!$E$42)+(K505*Character!$F$42)+(L505*Character!$G$42)+(N505*Character!$H$42))</f>
        <v>26</v>
      </c>
      <c r="Q505" s="138" t="s">
        <v>911</v>
      </c>
      <c r="R505" s="138" t="s">
        <v>911</v>
      </c>
      <c r="S505" s="138" t="s">
        <v>911</v>
      </c>
      <c r="T505" s="138" t="s">
        <v>1227</v>
      </c>
    </row>
    <row r="506" spans="1:20" x14ac:dyDescent="0.25">
      <c r="A506" s="12" t="s">
        <v>7</v>
      </c>
      <c r="B506" s="12" t="s">
        <v>7</v>
      </c>
      <c r="C506" s="12" t="s">
        <v>803</v>
      </c>
      <c r="D506" s="213">
        <v>4</v>
      </c>
      <c r="E506" s="12" t="s">
        <v>804</v>
      </c>
      <c r="F506" s="12" t="s">
        <v>805</v>
      </c>
      <c r="G506" s="13">
        <v>7</v>
      </c>
      <c r="H506" s="13">
        <v>17</v>
      </c>
      <c r="I506" s="13"/>
      <c r="J506" s="13"/>
      <c r="K506" s="13">
        <v>1</v>
      </c>
      <c r="L506" s="13"/>
      <c r="M506" s="13"/>
      <c r="N506" s="13"/>
      <c r="O506" s="142">
        <f>IF($C506="","",SUM(H506*Character!$D$42)+(J506*Character!$E$42)+(K506*Character!$F$42)+(L506*Character!$G$42)+(N506*Character!$H$42))</f>
        <v>14.223824999999998</v>
      </c>
      <c r="Q506" s="138" t="s">
        <v>911</v>
      </c>
      <c r="R506" s="138" t="s">
        <v>911</v>
      </c>
      <c r="S506" s="138" t="s">
        <v>911</v>
      </c>
      <c r="T506" s="138" t="s">
        <v>911</v>
      </c>
    </row>
    <row r="507" spans="1:20" x14ac:dyDescent="0.25">
      <c r="A507" s="12" t="s">
        <v>7</v>
      </c>
      <c r="B507" s="12" t="s">
        <v>7</v>
      </c>
      <c r="C507" s="12" t="s">
        <v>786</v>
      </c>
      <c r="D507" s="213">
        <v>1</v>
      </c>
      <c r="E507" s="12" t="s">
        <v>98</v>
      </c>
      <c r="F507" s="12"/>
      <c r="G507" s="13"/>
      <c r="H507" s="13"/>
      <c r="I507" s="13"/>
      <c r="J507" s="13">
        <v>24</v>
      </c>
      <c r="K507" s="13"/>
      <c r="L507" s="13"/>
      <c r="M507" s="13"/>
      <c r="N507" s="13"/>
      <c r="O507" s="142">
        <f>IF($C507="","",SUM(H507*Character!$D$42)+(J507*Character!$E$42)+(K507*Character!$F$42)+(L507*Character!$G$42)+(N507*Character!$H$42))</f>
        <v>24</v>
      </c>
      <c r="Q507" s="138" t="s">
        <v>911</v>
      </c>
      <c r="R507" s="138" t="s">
        <v>911</v>
      </c>
      <c r="S507" s="138" t="s">
        <v>911</v>
      </c>
      <c r="T507" s="138" t="s">
        <v>1227</v>
      </c>
    </row>
    <row r="508" spans="1:20" x14ac:dyDescent="0.25">
      <c r="A508" s="12" t="s">
        <v>7</v>
      </c>
      <c r="B508" s="12" t="s">
        <v>7</v>
      </c>
      <c r="C508" s="12" t="s">
        <v>769</v>
      </c>
      <c r="D508" s="213">
        <v>3</v>
      </c>
      <c r="E508" s="12" t="s">
        <v>76</v>
      </c>
      <c r="F508" s="12" t="s">
        <v>679</v>
      </c>
      <c r="G508" s="13">
        <v>12</v>
      </c>
      <c r="H508" s="13">
        <v>16</v>
      </c>
      <c r="I508" s="13"/>
      <c r="J508" s="13">
        <v>25</v>
      </c>
      <c r="K508" s="13">
        <v>1</v>
      </c>
      <c r="L508" s="13"/>
      <c r="M508" s="13"/>
      <c r="N508" s="13"/>
      <c r="O508" s="142">
        <f>IF($C508="","",SUM(H508*Character!$D$42)+(J508*Character!$E$42)+(K508*Character!$F$42)+(L508*Character!$G$42)+(N508*Character!$H$42))</f>
        <v>39.039099999999998</v>
      </c>
      <c r="Q508" s="138" t="s">
        <v>911</v>
      </c>
      <c r="R508" s="138" t="s">
        <v>911</v>
      </c>
      <c r="S508" s="138" t="s">
        <v>911</v>
      </c>
      <c r="T508" s="138" t="s">
        <v>911</v>
      </c>
    </row>
    <row r="509" spans="1:20" x14ac:dyDescent="0.25">
      <c r="A509" s="12" t="s">
        <v>7</v>
      </c>
      <c r="B509" s="12" t="s">
        <v>7</v>
      </c>
      <c r="C509" s="12" t="s">
        <v>780</v>
      </c>
      <c r="D509" s="213">
        <v>1</v>
      </c>
      <c r="E509" s="12" t="s">
        <v>98</v>
      </c>
      <c r="F509" s="12"/>
      <c r="G509" s="13"/>
      <c r="H509" s="13"/>
      <c r="I509" s="13"/>
      <c r="J509" s="13">
        <v>29</v>
      </c>
      <c r="K509" s="13"/>
      <c r="L509" s="13"/>
      <c r="M509" s="13"/>
      <c r="N509" s="13"/>
      <c r="O509" s="142">
        <f>IF($C509="","",SUM(H509*Character!$D$42)+(J509*Character!$E$42)+(K509*Character!$F$42)+(L509*Character!$G$42)+(N509*Character!$H$42))</f>
        <v>29</v>
      </c>
      <c r="Q509" s="138" t="s">
        <v>911</v>
      </c>
      <c r="R509" s="138" t="s">
        <v>911</v>
      </c>
      <c r="S509" s="138" t="s">
        <v>911</v>
      </c>
      <c r="T509" s="138" t="s">
        <v>1227</v>
      </c>
    </row>
    <row r="510" spans="1:20" x14ac:dyDescent="0.25">
      <c r="A510" s="12" t="s">
        <v>7</v>
      </c>
      <c r="B510" s="12" t="s">
        <v>7</v>
      </c>
      <c r="C510" s="12" t="s">
        <v>794</v>
      </c>
      <c r="D510" s="213">
        <v>2</v>
      </c>
      <c r="E510" s="12" t="s">
        <v>103</v>
      </c>
      <c r="F510" s="12"/>
      <c r="G510" s="13">
        <v>13</v>
      </c>
      <c r="H510" s="13"/>
      <c r="I510" s="13"/>
      <c r="J510" s="13">
        <v>16</v>
      </c>
      <c r="K510" s="13"/>
      <c r="L510" s="13"/>
      <c r="M510" s="13"/>
      <c r="N510" s="13"/>
      <c r="O510" s="142">
        <f>IF($C510="","",SUM(H510*Character!$D$42)+(J510*Character!$E$42)+(K510*Character!$F$42)+(L510*Character!$G$42)+(N510*Character!$H$42))</f>
        <v>16</v>
      </c>
      <c r="Q510" s="138" t="s">
        <v>911</v>
      </c>
      <c r="R510" s="138" t="s">
        <v>911</v>
      </c>
      <c r="S510" s="138" t="s">
        <v>911</v>
      </c>
      <c r="T510" s="138" t="s">
        <v>911</v>
      </c>
    </row>
    <row r="511" spans="1:20" x14ac:dyDescent="0.25">
      <c r="A511" s="12" t="s">
        <v>7</v>
      </c>
      <c r="B511" s="12" t="s">
        <v>7</v>
      </c>
      <c r="C511" s="12" t="s">
        <v>783</v>
      </c>
      <c r="D511" s="213">
        <v>1</v>
      </c>
      <c r="E511" s="12" t="s">
        <v>98</v>
      </c>
      <c r="F511" s="12"/>
      <c r="G511" s="13"/>
      <c r="H511" s="13"/>
      <c r="I511" s="13"/>
      <c r="J511" s="13">
        <v>26</v>
      </c>
      <c r="K511" s="13"/>
      <c r="L511" s="13"/>
      <c r="M511" s="13"/>
      <c r="N511" s="13"/>
      <c r="O511" s="142">
        <f>IF($C511="","",SUM(H511*Character!$D$42)+(J511*Character!$E$42)+(K511*Character!$F$42)+(L511*Character!$G$42)+(N511*Character!$H$42))</f>
        <v>26</v>
      </c>
      <c r="Q511" s="138" t="s">
        <v>911</v>
      </c>
      <c r="R511" s="138" t="s">
        <v>911</v>
      </c>
      <c r="S511" s="138" t="s">
        <v>911</v>
      </c>
      <c r="T511" s="138" t="s">
        <v>1227</v>
      </c>
    </row>
    <row r="512" spans="1:20" x14ac:dyDescent="0.25">
      <c r="A512" s="12" t="s">
        <v>7</v>
      </c>
      <c r="B512" s="12" t="s">
        <v>7</v>
      </c>
      <c r="C512" s="12" t="s">
        <v>784</v>
      </c>
      <c r="D512" s="213">
        <v>1</v>
      </c>
      <c r="E512" s="12" t="s">
        <v>98</v>
      </c>
      <c r="F512" s="12"/>
      <c r="G512" s="13"/>
      <c r="H512" s="13"/>
      <c r="I512" s="13"/>
      <c r="J512" s="13">
        <v>24</v>
      </c>
      <c r="K512" s="13"/>
      <c r="L512" s="13"/>
      <c r="M512" s="13"/>
      <c r="N512" s="13"/>
      <c r="O512" s="142">
        <f>IF($C512="","",SUM(H512*Character!$D$42)+(J512*Character!$E$42)+(K512*Character!$F$42)+(L512*Character!$G$42)+(N512*Character!$H$42))</f>
        <v>24</v>
      </c>
      <c r="Q512" s="138" t="s">
        <v>911</v>
      </c>
      <c r="R512" s="138" t="s">
        <v>911</v>
      </c>
      <c r="S512" s="138" t="s">
        <v>911</v>
      </c>
      <c r="T512" s="138" t="s">
        <v>1227</v>
      </c>
    </row>
    <row r="513" spans="1:20" x14ac:dyDescent="0.25">
      <c r="A513" s="12" t="s">
        <v>7</v>
      </c>
      <c r="B513" s="12" t="s">
        <v>7</v>
      </c>
      <c r="C513" s="12" t="s">
        <v>778</v>
      </c>
      <c r="D513" s="213">
        <v>5</v>
      </c>
      <c r="E513" s="12" t="s">
        <v>48</v>
      </c>
      <c r="F513" s="12" t="s">
        <v>779</v>
      </c>
      <c r="G513" s="13">
        <v>11</v>
      </c>
      <c r="H513" s="13">
        <v>13</v>
      </c>
      <c r="I513" s="13"/>
      <c r="J513" s="13">
        <v>16</v>
      </c>
      <c r="K513" s="13">
        <v>1</v>
      </c>
      <c r="L513" s="13"/>
      <c r="M513" s="13"/>
      <c r="N513" s="13"/>
      <c r="O513" s="142">
        <f>IF($C513="","",SUM(H513*Character!$D$42)+(J513*Character!$E$42)+(K513*Character!$F$42)+(L513*Character!$G$42)+(N513*Character!$H$42))</f>
        <v>29.484924999999997</v>
      </c>
      <c r="Q513" s="138" t="s">
        <v>911</v>
      </c>
      <c r="R513" s="138" t="s">
        <v>911</v>
      </c>
      <c r="S513" s="138" t="s">
        <v>911</v>
      </c>
      <c r="T513" s="138" t="s">
        <v>911</v>
      </c>
    </row>
    <row r="514" spans="1:20" x14ac:dyDescent="0.25">
      <c r="A514" s="12" t="s">
        <v>7</v>
      </c>
      <c r="B514" s="12" t="s">
        <v>7</v>
      </c>
      <c r="C514" s="12" t="s">
        <v>790</v>
      </c>
      <c r="D514" s="213">
        <v>3</v>
      </c>
      <c r="E514" s="12" t="s">
        <v>137</v>
      </c>
      <c r="F514" s="12" t="s">
        <v>791</v>
      </c>
      <c r="G514" s="13">
        <v>11</v>
      </c>
      <c r="H514" s="13">
        <v>10</v>
      </c>
      <c r="I514" s="13"/>
      <c r="J514" s="13">
        <v>18</v>
      </c>
      <c r="K514" s="13"/>
      <c r="L514" s="13"/>
      <c r="M514" s="13"/>
      <c r="N514" s="13"/>
      <c r="O514" s="142">
        <f>IF($C514="","",SUM(H514*Character!$D$42)+(J514*Character!$E$42)+(K514*Character!$F$42)+(L514*Character!$G$42)+(N514*Character!$H$42))</f>
        <v>19.847249999999999</v>
      </c>
      <c r="Q514" s="138" t="s">
        <v>911</v>
      </c>
      <c r="R514" s="138" t="s">
        <v>911</v>
      </c>
      <c r="S514" s="138" t="s">
        <v>911</v>
      </c>
      <c r="T514" s="138" t="s">
        <v>911</v>
      </c>
    </row>
    <row r="515" spans="1:20" x14ac:dyDescent="0.25">
      <c r="A515" s="12" t="s">
        <v>7</v>
      </c>
      <c r="B515" s="12" t="s">
        <v>7</v>
      </c>
      <c r="C515" s="12" t="s">
        <v>1001</v>
      </c>
      <c r="D515" s="213">
        <v>3</v>
      </c>
      <c r="E515" s="12" t="s">
        <v>42</v>
      </c>
      <c r="F515" s="12" t="s">
        <v>1002</v>
      </c>
      <c r="G515" s="13">
        <v>12</v>
      </c>
      <c r="H515" s="13">
        <v>23</v>
      </c>
      <c r="I515" s="13">
        <v>10</v>
      </c>
      <c r="J515" s="13"/>
      <c r="K515" s="13"/>
      <c r="L515" s="13"/>
      <c r="M515" s="13">
        <v>4</v>
      </c>
      <c r="N515" s="13"/>
      <c r="O515" s="142">
        <f>IF($C515="","",SUM(H515*Character!$D$42)+(J515*Character!$E$42)+(K515*Character!$F$42)+(L515*Character!$G$42)+(N515*Character!$H$42))</f>
        <v>4.2486749999999995</v>
      </c>
      <c r="Q515" s="138" t="s">
        <v>911</v>
      </c>
      <c r="R515" s="138" t="s">
        <v>911</v>
      </c>
      <c r="S515" s="138" t="s">
        <v>911</v>
      </c>
      <c r="T515" s="138" t="s">
        <v>911</v>
      </c>
    </row>
    <row r="516" spans="1:20" x14ac:dyDescent="0.25">
      <c r="A516" s="12" t="s">
        <v>7</v>
      </c>
      <c r="B516" s="12" t="s">
        <v>7</v>
      </c>
      <c r="C516" s="12" t="s">
        <v>774</v>
      </c>
      <c r="D516" s="213">
        <v>1</v>
      </c>
      <c r="E516" s="12" t="s">
        <v>98</v>
      </c>
      <c r="F516" s="12"/>
      <c r="G516" s="13"/>
      <c r="H516" s="13"/>
      <c r="I516" s="13"/>
      <c r="J516" s="13">
        <v>30</v>
      </c>
      <c r="K516" s="13"/>
      <c r="L516" s="13"/>
      <c r="M516" s="13"/>
      <c r="N516" s="13"/>
      <c r="O516" s="142">
        <f>IF($C516="","",SUM(H516*Character!$D$42)+(J516*Character!$E$42)+(K516*Character!$F$42)+(L516*Character!$G$42)+(N516*Character!$H$42))</f>
        <v>30</v>
      </c>
      <c r="Q516" s="138" t="s">
        <v>911</v>
      </c>
      <c r="R516" s="138" t="s">
        <v>911</v>
      </c>
      <c r="S516" s="138" t="s">
        <v>911</v>
      </c>
      <c r="T516" s="138" t="s">
        <v>1227</v>
      </c>
    </row>
    <row r="517" spans="1:20" x14ac:dyDescent="0.25">
      <c r="A517" s="12" t="s">
        <v>7</v>
      </c>
      <c r="B517" s="12" t="s">
        <v>7</v>
      </c>
      <c r="C517" s="12" t="s">
        <v>787</v>
      </c>
      <c r="D517" s="213">
        <v>1</v>
      </c>
      <c r="E517" s="12" t="s">
        <v>98</v>
      </c>
      <c r="F517" s="12"/>
      <c r="G517" s="13"/>
      <c r="H517" s="13"/>
      <c r="I517" s="13"/>
      <c r="J517" s="13">
        <v>24</v>
      </c>
      <c r="K517" s="13"/>
      <c r="L517" s="13"/>
      <c r="M517" s="13"/>
      <c r="N517" s="13"/>
      <c r="O517" s="142">
        <f>IF($C517="","",SUM(H517*Character!$D$42)+(J517*Character!$E$42)+(K517*Character!$F$42)+(L517*Character!$G$42)+(N517*Character!$H$42))</f>
        <v>24</v>
      </c>
      <c r="Q517" s="138" t="s">
        <v>911</v>
      </c>
      <c r="R517" s="138" t="s">
        <v>911</v>
      </c>
      <c r="S517" s="138" t="s">
        <v>911</v>
      </c>
      <c r="T517" s="138" t="s">
        <v>1227</v>
      </c>
    </row>
    <row r="518" spans="1:20" x14ac:dyDescent="0.25">
      <c r="A518" s="12" t="s">
        <v>7</v>
      </c>
      <c r="B518" s="12" t="s">
        <v>7</v>
      </c>
      <c r="C518" s="12" t="s">
        <v>806</v>
      </c>
      <c r="D518" s="213">
        <v>2</v>
      </c>
      <c r="E518" s="12" t="s">
        <v>198</v>
      </c>
      <c r="F518" s="12" t="s">
        <v>807</v>
      </c>
      <c r="G518" s="13">
        <v>11</v>
      </c>
      <c r="H518" s="13">
        <v>12</v>
      </c>
      <c r="I518" s="13">
        <v>11</v>
      </c>
      <c r="J518" s="13">
        <v>11</v>
      </c>
      <c r="K518" s="13"/>
      <c r="L518" s="13"/>
      <c r="M518" s="13"/>
      <c r="N518" s="13"/>
      <c r="O518" s="142">
        <f>IF($C518="","",SUM(H518*Character!$D$42)+(J518*Character!$E$42)+(K518*Character!$F$42)+(L518*Character!$G$42)+(N518*Character!$H$42))</f>
        <v>13.216699999999999</v>
      </c>
      <c r="Q518" s="138" t="s">
        <v>911</v>
      </c>
      <c r="R518" s="138" t="s">
        <v>911</v>
      </c>
      <c r="S518" s="138" t="s">
        <v>911</v>
      </c>
      <c r="T518" s="138" t="s">
        <v>911</v>
      </c>
    </row>
    <row r="519" spans="1:20" x14ac:dyDescent="0.25">
      <c r="A519" s="12" t="s">
        <v>7</v>
      </c>
      <c r="B519" s="12" t="s">
        <v>7</v>
      </c>
      <c r="C519" s="12" t="s">
        <v>785</v>
      </c>
      <c r="D519" s="213">
        <v>1</v>
      </c>
      <c r="E519" s="12" t="s">
        <v>98</v>
      </c>
      <c r="F519" s="12"/>
      <c r="G519" s="13"/>
      <c r="H519" s="13"/>
      <c r="I519" s="13"/>
      <c r="J519" s="13">
        <v>24</v>
      </c>
      <c r="K519" s="13"/>
      <c r="L519" s="13"/>
      <c r="M519" s="13"/>
      <c r="N519" s="13"/>
      <c r="O519" s="142">
        <f>IF($C519="","",SUM(H519*Character!$D$42)+(J519*Character!$E$42)+(K519*Character!$F$42)+(L519*Character!$G$42)+(N519*Character!$H$42))</f>
        <v>24</v>
      </c>
      <c r="Q519" s="138" t="s">
        <v>911</v>
      </c>
      <c r="R519" s="138" t="s">
        <v>911</v>
      </c>
      <c r="S519" s="138" t="s">
        <v>911</v>
      </c>
      <c r="T519" s="138" t="s">
        <v>1227</v>
      </c>
    </row>
    <row r="520" spans="1:20" x14ac:dyDescent="0.25">
      <c r="A520" s="12"/>
      <c r="B520" s="12"/>
      <c r="C520" s="12"/>
      <c r="E520" s="12"/>
      <c r="F520" s="12"/>
      <c r="G520" s="13"/>
      <c r="H520" s="13"/>
      <c r="I520" s="13"/>
      <c r="J520" s="13"/>
      <c r="K520" s="13"/>
      <c r="L520" s="13"/>
      <c r="M520" s="13"/>
      <c r="N520" s="13"/>
      <c r="O520" s="142"/>
    </row>
    <row r="521" spans="1:20" x14ac:dyDescent="0.25">
      <c r="A521" s="12" t="s">
        <v>17</v>
      </c>
      <c r="B521" s="12"/>
      <c r="C521" s="12"/>
      <c r="E521" s="12"/>
      <c r="F521" s="12"/>
      <c r="G521" s="13"/>
      <c r="H521" s="13"/>
      <c r="I521" s="13"/>
      <c r="J521" s="13"/>
      <c r="K521" s="13"/>
      <c r="L521" s="13"/>
      <c r="M521" s="13"/>
      <c r="N521" s="13"/>
      <c r="O521" s="142" t="str">
        <f>IF($C521="","",SUM(H521*Character!$D$42)+(J521*Character!$E$42)+(K521*Character!$F$42)+(L521*Character!$G$42)+(N521*Character!$H$42))</f>
        <v/>
      </c>
    </row>
    <row r="522" spans="1:20" x14ac:dyDescent="0.25">
      <c r="A522" s="12" t="s">
        <v>17</v>
      </c>
      <c r="B522" s="12" t="s">
        <v>17</v>
      </c>
      <c r="C522" s="12" t="s">
        <v>581</v>
      </c>
      <c r="D522" s="213">
        <v>4</v>
      </c>
      <c r="E522" s="12" t="s">
        <v>68</v>
      </c>
      <c r="F522" s="12" t="s">
        <v>582</v>
      </c>
      <c r="G522" s="13">
        <v>15</v>
      </c>
      <c r="H522" s="13">
        <v>15</v>
      </c>
      <c r="I522" s="13"/>
      <c r="J522" s="13">
        <v>18</v>
      </c>
      <c r="K522" s="13">
        <v>1</v>
      </c>
      <c r="L522" s="13"/>
      <c r="M522" s="13"/>
      <c r="N522" s="13"/>
      <c r="O522" s="142">
        <f>IF($C522="","",SUM(H522*Character!$D$42)+(J522*Character!$E$42)+(K522*Character!$F$42)+(L522*Character!$G$42)+(N522*Character!$H$42))</f>
        <v>31.854374999999997</v>
      </c>
      <c r="Q522" s="138" t="s">
        <v>911</v>
      </c>
      <c r="R522" s="138" t="s">
        <v>911</v>
      </c>
      <c r="S522" s="138" t="s">
        <v>911</v>
      </c>
      <c r="T522" s="138" t="s">
        <v>911</v>
      </c>
    </row>
    <row r="523" spans="1:20" x14ac:dyDescent="0.25">
      <c r="A523" s="12" t="s">
        <v>17</v>
      </c>
      <c r="B523" s="12" t="s">
        <v>17</v>
      </c>
      <c r="C523" s="12" t="s">
        <v>567</v>
      </c>
      <c r="D523" s="213">
        <v>1</v>
      </c>
      <c r="E523" s="12" t="s">
        <v>98</v>
      </c>
      <c r="F523" s="12"/>
      <c r="G523" s="13"/>
      <c r="H523" s="13"/>
      <c r="I523" s="13"/>
      <c r="J523" s="13">
        <v>41</v>
      </c>
      <c r="K523" s="13"/>
      <c r="L523" s="13"/>
      <c r="M523" s="13"/>
      <c r="N523" s="13"/>
      <c r="O523" s="142">
        <f>IF($C523="","",SUM(H523*Character!$D$42)+(J523*Character!$E$42)+(K523*Character!$F$42)+(L523*Character!$G$42)+(N523*Character!$H$42))</f>
        <v>41</v>
      </c>
      <c r="Q523" s="138" t="s">
        <v>911</v>
      </c>
      <c r="R523" s="138" t="s">
        <v>911</v>
      </c>
      <c r="S523" s="138" t="s">
        <v>911</v>
      </c>
      <c r="T523" s="138" t="s">
        <v>1227</v>
      </c>
    </row>
    <row r="524" spans="1:20" x14ac:dyDescent="0.25">
      <c r="A524" s="12" t="s">
        <v>17</v>
      </c>
      <c r="B524" s="12" t="s">
        <v>17</v>
      </c>
      <c r="C524" s="12" t="s">
        <v>580</v>
      </c>
      <c r="D524" s="213">
        <v>4</v>
      </c>
      <c r="E524" s="12" t="s">
        <v>73</v>
      </c>
      <c r="F524" s="12" t="s">
        <v>415</v>
      </c>
      <c r="G524" s="13">
        <v>20</v>
      </c>
      <c r="H524" s="13">
        <v>20</v>
      </c>
      <c r="I524" s="13"/>
      <c r="J524" s="13">
        <v>28</v>
      </c>
      <c r="K524" s="13"/>
      <c r="L524" s="13"/>
      <c r="M524" s="13"/>
      <c r="N524" s="13"/>
      <c r="O524" s="142">
        <f>IF($C524="","",SUM(H524*Character!$D$42)+(J524*Character!$E$42)+(K524*Character!$F$42)+(L524*Character!$G$42)+(N524*Character!$H$42))</f>
        <v>31.694499999999998</v>
      </c>
      <c r="Q524" s="138" t="s">
        <v>911</v>
      </c>
      <c r="R524" s="138" t="s">
        <v>911</v>
      </c>
      <c r="S524" s="138" t="s">
        <v>911</v>
      </c>
      <c r="T524" s="138" t="s">
        <v>911</v>
      </c>
    </row>
    <row r="525" spans="1:20" x14ac:dyDescent="0.25">
      <c r="A525" s="12" t="s">
        <v>17</v>
      </c>
      <c r="B525" s="12" t="s">
        <v>17</v>
      </c>
      <c r="C525" s="12" t="s">
        <v>564</v>
      </c>
      <c r="D525" s="213">
        <v>4</v>
      </c>
      <c r="E525" s="12" t="s">
        <v>254</v>
      </c>
      <c r="F525" s="12"/>
      <c r="G525" s="13"/>
      <c r="H525" s="13">
        <v>6</v>
      </c>
      <c r="I525" s="13"/>
      <c r="J525" s="13">
        <v>37</v>
      </c>
      <c r="K525" s="13"/>
      <c r="L525" s="13">
        <v>1</v>
      </c>
      <c r="M525" s="13"/>
      <c r="N525" s="13"/>
      <c r="O525" s="142">
        <f>IF($C525="","",SUM(H525*Character!$D$42)+(J525*Character!$E$42)+(K525*Character!$F$42)+(L525*Character!$G$42)+(N525*Character!$H$42))</f>
        <v>55.171919826470592</v>
      </c>
      <c r="Q525" s="138" t="s">
        <v>911</v>
      </c>
      <c r="R525" s="138" t="s">
        <v>911</v>
      </c>
      <c r="S525" s="138" t="s">
        <v>911</v>
      </c>
      <c r="T525" s="138" t="s">
        <v>911</v>
      </c>
    </row>
    <row r="526" spans="1:20" x14ac:dyDescent="0.25">
      <c r="A526" s="12" t="s">
        <v>17</v>
      </c>
      <c r="B526" s="12" t="s">
        <v>17</v>
      </c>
      <c r="C526" s="12" t="s">
        <v>603</v>
      </c>
      <c r="D526" s="213">
        <v>1</v>
      </c>
      <c r="E526" s="12" t="s">
        <v>76</v>
      </c>
      <c r="F526" s="12" t="s">
        <v>604</v>
      </c>
      <c r="G526" s="13">
        <v>18</v>
      </c>
      <c r="H526" s="13">
        <v>19</v>
      </c>
      <c r="I526" s="13">
        <v>20</v>
      </c>
      <c r="J526" s="13"/>
      <c r="K526" s="13">
        <v>1</v>
      </c>
      <c r="L526" s="13"/>
      <c r="M526" s="13">
        <v>4</v>
      </c>
      <c r="N526" s="13"/>
      <c r="O526" s="142">
        <f>IF($C526="","",SUM(H526*Character!$D$42)+(J526*Character!$E$42)+(K526*Character!$F$42)+(L526*Character!$G$42)+(N526*Character!$H$42))</f>
        <v>14.593274999999998</v>
      </c>
      <c r="Q526" s="138" t="s">
        <v>911</v>
      </c>
      <c r="R526" s="138" t="s">
        <v>911</v>
      </c>
      <c r="S526" s="138" t="s">
        <v>911</v>
      </c>
      <c r="T526" s="138" t="s">
        <v>911</v>
      </c>
    </row>
    <row r="527" spans="1:20" x14ac:dyDescent="0.25">
      <c r="A527" s="12" t="s">
        <v>17</v>
      </c>
      <c r="B527" s="12" t="s">
        <v>17</v>
      </c>
      <c r="C527" s="12" t="s">
        <v>605</v>
      </c>
      <c r="D527" s="213">
        <v>3</v>
      </c>
      <c r="E527" s="12" t="s">
        <v>42</v>
      </c>
      <c r="F527" s="12" t="s">
        <v>60</v>
      </c>
      <c r="G527" s="13">
        <v>12</v>
      </c>
      <c r="H527" s="13">
        <v>12</v>
      </c>
      <c r="I527" s="13">
        <v>24</v>
      </c>
      <c r="J527" s="13"/>
      <c r="K527" s="13">
        <v>1</v>
      </c>
      <c r="L527" s="13"/>
      <c r="M527" s="13"/>
      <c r="N527" s="13"/>
      <c r="O527" s="142">
        <f>IF($C527="","",SUM(H527*Character!$D$42)+(J527*Character!$E$42)+(K527*Character!$F$42)+(L527*Character!$G$42)+(N527*Character!$H$42))</f>
        <v>13.300199999999998</v>
      </c>
      <c r="Q527" s="138" t="s">
        <v>911</v>
      </c>
      <c r="R527" s="138" t="s">
        <v>911</v>
      </c>
      <c r="S527" s="138" t="s">
        <v>911</v>
      </c>
      <c r="T527" s="138" t="s">
        <v>911</v>
      </c>
    </row>
    <row r="528" spans="1:20" x14ac:dyDescent="0.25">
      <c r="A528" s="12" t="s">
        <v>17</v>
      </c>
      <c r="B528" s="12" t="s">
        <v>17</v>
      </c>
      <c r="C528" s="12" t="s">
        <v>606</v>
      </c>
      <c r="D528" s="213">
        <v>5</v>
      </c>
      <c r="E528" s="12" t="s">
        <v>330</v>
      </c>
      <c r="F528" s="12" t="s">
        <v>396</v>
      </c>
      <c r="G528" s="13">
        <v>14</v>
      </c>
      <c r="H528" s="13">
        <v>14</v>
      </c>
      <c r="I528" s="13">
        <v>14</v>
      </c>
      <c r="J528" s="13">
        <v>9</v>
      </c>
      <c r="K528" s="13"/>
      <c r="L528" s="13"/>
      <c r="M528" s="13"/>
      <c r="N528" s="13"/>
      <c r="O528" s="142">
        <f>IF($C528="","",SUM(H528*Character!$D$42)+(J528*Character!$E$42)+(K528*Character!$F$42)+(L528*Character!$G$42)+(N528*Character!$H$42))</f>
        <v>11.58615</v>
      </c>
      <c r="Q528" s="138" t="s">
        <v>911</v>
      </c>
      <c r="R528" s="138" t="s">
        <v>911</v>
      </c>
      <c r="S528" s="138" t="s">
        <v>911</v>
      </c>
      <c r="T528" s="138" t="s">
        <v>911</v>
      </c>
    </row>
    <row r="529" spans="1:20" x14ac:dyDescent="0.25">
      <c r="A529" s="12" t="s">
        <v>17</v>
      </c>
      <c r="B529" s="12" t="s">
        <v>17</v>
      </c>
      <c r="C529" s="12" t="s">
        <v>565</v>
      </c>
      <c r="D529" s="213">
        <v>3</v>
      </c>
      <c r="E529" s="12" t="s">
        <v>254</v>
      </c>
      <c r="F529" s="12"/>
      <c r="G529" s="13">
        <v>21</v>
      </c>
      <c r="H529" s="13"/>
      <c r="I529" s="13"/>
      <c r="J529" s="13">
        <v>43</v>
      </c>
      <c r="K529" s="13"/>
      <c r="L529" s="13"/>
      <c r="M529" s="13"/>
      <c r="N529" s="13"/>
      <c r="O529" s="142">
        <f>IF($C529="","",SUM(H529*Character!$D$42)+(J529*Character!$E$42)+(K529*Character!$F$42)+(L529*Character!$G$42)+(N529*Character!$H$42))</f>
        <v>43</v>
      </c>
      <c r="Q529" s="138" t="s">
        <v>911</v>
      </c>
      <c r="R529" s="138" t="s">
        <v>911</v>
      </c>
      <c r="S529" s="138" t="s">
        <v>911</v>
      </c>
      <c r="T529" s="138" t="s">
        <v>911</v>
      </c>
    </row>
    <row r="530" spans="1:20" x14ac:dyDescent="0.25">
      <c r="A530" s="12" t="s">
        <v>17</v>
      </c>
      <c r="B530" s="12" t="s">
        <v>17</v>
      </c>
      <c r="C530" s="12" t="s">
        <v>585</v>
      </c>
      <c r="D530" s="213">
        <v>5</v>
      </c>
      <c r="E530" s="12" t="s">
        <v>39</v>
      </c>
      <c r="F530" s="12" t="s">
        <v>586</v>
      </c>
      <c r="G530" s="13">
        <v>22</v>
      </c>
      <c r="H530" s="13">
        <v>22</v>
      </c>
      <c r="I530" s="13">
        <v>9</v>
      </c>
      <c r="J530" s="13">
        <v>27</v>
      </c>
      <c r="K530" s="13"/>
      <c r="L530" s="13"/>
      <c r="M530" s="13"/>
      <c r="N530" s="13"/>
      <c r="O530" s="142">
        <f>IF($C530="","",SUM(H530*Character!$D$42)+(J530*Character!$E$42)+(K530*Character!$F$42)+(L530*Character!$G$42)+(N530*Character!$H$42))</f>
        <v>31.063949999999998</v>
      </c>
      <c r="Q530" s="138" t="s">
        <v>911</v>
      </c>
      <c r="R530" s="138" t="s">
        <v>911</v>
      </c>
      <c r="S530" s="138" t="s">
        <v>911</v>
      </c>
      <c r="T530" s="138" t="s">
        <v>911</v>
      </c>
    </row>
    <row r="531" spans="1:20" x14ac:dyDescent="0.25">
      <c r="A531" s="12" t="s">
        <v>17</v>
      </c>
      <c r="B531" s="12" t="s">
        <v>17</v>
      </c>
      <c r="C531" s="12" t="s">
        <v>597</v>
      </c>
      <c r="D531" s="213">
        <v>6</v>
      </c>
      <c r="E531" s="12" t="s">
        <v>34</v>
      </c>
      <c r="F531" s="12" t="s">
        <v>598</v>
      </c>
      <c r="G531" s="13">
        <v>28</v>
      </c>
      <c r="H531" s="13"/>
      <c r="I531" s="13"/>
      <c r="J531" s="13">
        <v>18</v>
      </c>
      <c r="K531" s="13"/>
      <c r="L531" s="13"/>
      <c r="M531" s="13"/>
      <c r="N531" s="13"/>
      <c r="O531" s="142">
        <f>IF($C531="","",SUM(H531*Character!$D$42)+(J531*Character!$E$42)+(K531*Character!$F$42)+(L531*Character!$G$42)+(N531*Character!$H$42))</f>
        <v>18</v>
      </c>
      <c r="Q531" s="138" t="s">
        <v>911</v>
      </c>
      <c r="R531" s="138" t="s">
        <v>911</v>
      </c>
      <c r="S531" s="138" t="s">
        <v>911</v>
      </c>
      <c r="T531" s="138" t="s">
        <v>911</v>
      </c>
    </row>
    <row r="532" spans="1:20" x14ac:dyDescent="0.25">
      <c r="A532" s="12" t="s">
        <v>17</v>
      </c>
      <c r="B532" s="12" t="s">
        <v>17</v>
      </c>
      <c r="C532" s="12" t="s">
        <v>570</v>
      </c>
      <c r="D532" s="213">
        <v>1</v>
      </c>
      <c r="E532" s="12" t="s">
        <v>98</v>
      </c>
      <c r="F532" s="12"/>
      <c r="G532" s="13"/>
      <c r="H532" s="13"/>
      <c r="I532" s="13"/>
      <c r="J532" s="13">
        <v>40</v>
      </c>
      <c r="K532" s="13"/>
      <c r="L532" s="13"/>
      <c r="M532" s="13"/>
      <c r="N532" s="13"/>
      <c r="O532" s="142">
        <f>IF($C532="","",SUM(H532*Character!$D$42)+(J532*Character!$E$42)+(K532*Character!$F$42)+(L532*Character!$G$42)+(N532*Character!$H$42))</f>
        <v>40</v>
      </c>
      <c r="Q532" s="138" t="s">
        <v>911</v>
      </c>
      <c r="R532" s="138" t="s">
        <v>911</v>
      </c>
      <c r="S532" s="138" t="s">
        <v>911</v>
      </c>
      <c r="T532" s="138" t="s">
        <v>1227</v>
      </c>
    </row>
    <row r="533" spans="1:20" x14ac:dyDescent="0.25">
      <c r="A533" s="12" t="s">
        <v>17</v>
      </c>
      <c r="B533" s="12" t="s">
        <v>17</v>
      </c>
      <c r="C533" s="12" t="s">
        <v>579</v>
      </c>
      <c r="D533" s="213">
        <v>1</v>
      </c>
      <c r="E533" s="12" t="s">
        <v>98</v>
      </c>
      <c r="F533" s="12"/>
      <c r="G533" s="13"/>
      <c r="H533" s="13"/>
      <c r="I533" s="13"/>
      <c r="J533" s="13">
        <v>33</v>
      </c>
      <c r="K533" s="13"/>
      <c r="L533" s="13"/>
      <c r="M533" s="13"/>
      <c r="N533" s="13"/>
      <c r="O533" s="142">
        <f>IF($C533="","",SUM(H533*Character!$D$42)+(J533*Character!$E$42)+(K533*Character!$F$42)+(L533*Character!$G$42)+(N533*Character!$H$42))</f>
        <v>33</v>
      </c>
      <c r="Q533" s="138" t="s">
        <v>911</v>
      </c>
      <c r="R533" s="138" t="s">
        <v>911</v>
      </c>
      <c r="S533" s="138" t="s">
        <v>911</v>
      </c>
      <c r="T533" s="138" t="s">
        <v>1227</v>
      </c>
    </row>
    <row r="534" spans="1:20" x14ac:dyDescent="0.25">
      <c r="A534" s="12" t="s">
        <v>17</v>
      </c>
      <c r="B534" s="12" t="s">
        <v>17</v>
      </c>
      <c r="C534" s="12" t="s">
        <v>587</v>
      </c>
      <c r="D534" s="213">
        <v>6</v>
      </c>
      <c r="E534" s="12" t="s">
        <v>325</v>
      </c>
      <c r="F534" s="12"/>
      <c r="G534" s="13">
        <v>12</v>
      </c>
      <c r="H534" s="13">
        <v>12</v>
      </c>
      <c r="I534" s="13">
        <v>5</v>
      </c>
      <c r="J534" s="13">
        <v>14</v>
      </c>
      <c r="K534" s="13">
        <v>1</v>
      </c>
      <c r="L534" s="13"/>
      <c r="M534" s="13"/>
      <c r="N534" s="13"/>
      <c r="O534" s="142">
        <f>IF($C534="","",SUM(H534*Character!$D$42)+(J534*Character!$E$42)+(K534*Character!$F$42)+(L534*Character!$G$42)+(N534*Character!$H$42))</f>
        <v>27.300199999999997</v>
      </c>
      <c r="Q534" s="138" t="s">
        <v>911</v>
      </c>
      <c r="R534" s="138" t="s">
        <v>911</v>
      </c>
      <c r="S534" s="138" t="s">
        <v>911</v>
      </c>
      <c r="T534" s="138" t="s">
        <v>911</v>
      </c>
    </row>
    <row r="535" spans="1:20" x14ac:dyDescent="0.25">
      <c r="A535" s="12" t="s">
        <v>17</v>
      </c>
      <c r="B535" s="12" t="s">
        <v>17</v>
      </c>
      <c r="C535" s="12" t="s">
        <v>592</v>
      </c>
      <c r="D535" s="213">
        <v>1</v>
      </c>
      <c r="E535" s="12" t="s">
        <v>204</v>
      </c>
      <c r="F535" s="12" t="s">
        <v>593</v>
      </c>
      <c r="G535" s="13"/>
      <c r="H535" s="13">
        <v>20</v>
      </c>
      <c r="I535" s="13">
        <v>30</v>
      </c>
      <c r="J535" s="13">
        <v>18</v>
      </c>
      <c r="K535" s="13"/>
      <c r="L535" s="13"/>
      <c r="M535" s="13"/>
      <c r="N535" s="13"/>
      <c r="O535" s="142">
        <f>IF($C535="","",SUM(H535*Character!$D$42)+(J535*Character!$E$42)+(K535*Character!$F$42)+(L535*Character!$G$42)+(N535*Character!$H$42))</f>
        <v>21.694499999999998</v>
      </c>
      <c r="Q535" s="138" t="s">
        <v>911</v>
      </c>
      <c r="R535" s="138" t="s">
        <v>911</v>
      </c>
      <c r="S535" s="138" t="s">
        <v>911</v>
      </c>
      <c r="T535" s="138" t="s">
        <v>911</v>
      </c>
    </row>
    <row r="536" spans="1:20" x14ac:dyDescent="0.25">
      <c r="A536" s="12" t="s">
        <v>17</v>
      </c>
      <c r="B536" s="12" t="s">
        <v>17</v>
      </c>
      <c r="C536" s="12" t="s">
        <v>568</v>
      </c>
      <c r="D536" s="213">
        <v>2</v>
      </c>
      <c r="E536" s="12" t="s">
        <v>79</v>
      </c>
      <c r="F536" s="12" t="s">
        <v>80</v>
      </c>
      <c r="G536" s="13">
        <v>14</v>
      </c>
      <c r="H536" s="13">
        <v>24</v>
      </c>
      <c r="I536" s="13">
        <v>14</v>
      </c>
      <c r="J536" s="13">
        <v>36</v>
      </c>
      <c r="K536" s="13"/>
      <c r="L536" s="13"/>
      <c r="M536" s="13"/>
      <c r="N536" s="13"/>
      <c r="O536" s="142">
        <f>IF($C536="","",SUM(H536*Character!$D$42)+(J536*Character!$E$42)+(K536*Character!$F$42)+(L536*Character!$G$42)+(N536*Character!$H$42))</f>
        <v>40.433399999999999</v>
      </c>
      <c r="Q536" s="138" t="s">
        <v>911</v>
      </c>
      <c r="R536" s="138" t="s">
        <v>911</v>
      </c>
      <c r="S536" s="138" t="s">
        <v>911</v>
      </c>
      <c r="T536" s="138" t="s">
        <v>1227</v>
      </c>
    </row>
    <row r="537" spans="1:20" x14ac:dyDescent="0.25">
      <c r="A537" s="12" t="s">
        <v>17</v>
      </c>
      <c r="B537" s="12" t="s">
        <v>17</v>
      </c>
      <c r="C537" s="12" t="s">
        <v>595</v>
      </c>
      <c r="D537" s="213">
        <v>5</v>
      </c>
      <c r="E537" s="12" t="s">
        <v>126</v>
      </c>
      <c r="F537" s="12" t="s">
        <v>596</v>
      </c>
      <c r="G537" s="13">
        <v>15</v>
      </c>
      <c r="H537" s="13">
        <v>15</v>
      </c>
      <c r="I537" s="13"/>
      <c r="J537" s="13">
        <v>16</v>
      </c>
      <c r="K537" s="13"/>
      <c r="L537" s="13"/>
      <c r="M537" s="13">
        <v>5</v>
      </c>
      <c r="N537" s="13"/>
      <c r="O537" s="142">
        <f>IF($C537="","",SUM(H537*Character!$D$42)+(J537*Character!$E$42)+(K537*Character!$F$42)+(L537*Character!$G$42)+(N537*Character!$H$42))</f>
        <v>18.770875</v>
      </c>
      <c r="Q537" s="138" t="s">
        <v>911</v>
      </c>
      <c r="R537" s="138" t="s">
        <v>911</v>
      </c>
      <c r="S537" s="138" t="s">
        <v>911</v>
      </c>
      <c r="T537" s="138" t="s">
        <v>911</v>
      </c>
    </row>
    <row r="538" spans="1:20" x14ac:dyDescent="0.25">
      <c r="A538" s="12" t="s">
        <v>17</v>
      </c>
      <c r="B538" s="12" t="s">
        <v>17</v>
      </c>
      <c r="C538" s="12" t="s">
        <v>566</v>
      </c>
      <c r="D538" s="213">
        <v>5</v>
      </c>
      <c r="E538" s="12" t="s">
        <v>39</v>
      </c>
      <c r="F538" s="12" t="s">
        <v>71</v>
      </c>
      <c r="G538" s="13">
        <v>15</v>
      </c>
      <c r="H538" s="13">
        <v>22</v>
      </c>
      <c r="I538" s="13"/>
      <c r="J538" s="13">
        <v>39</v>
      </c>
      <c r="K538" s="13"/>
      <c r="L538" s="13"/>
      <c r="M538" s="13">
        <v>6</v>
      </c>
      <c r="N538" s="13"/>
      <c r="O538" s="142">
        <f>IF($C538="","",SUM(H538*Character!$D$42)+(J538*Character!$E$42)+(K538*Character!$F$42)+(L538*Character!$G$42)+(N538*Character!$H$42))</f>
        <v>43.063949999999998</v>
      </c>
      <c r="Q538" s="138" t="s">
        <v>911</v>
      </c>
      <c r="R538" s="138" t="s">
        <v>911</v>
      </c>
      <c r="S538" s="138" t="s">
        <v>911</v>
      </c>
      <c r="T538" s="138" t="s">
        <v>911</v>
      </c>
    </row>
    <row r="539" spans="1:20" x14ac:dyDescent="0.25">
      <c r="A539" s="12" t="s">
        <v>17</v>
      </c>
      <c r="B539" s="12" t="s">
        <v>17</v>
      </c>
      <c r="C539" s="12" t="s">
        <v>561</v>
      </c>
      <c r="D539" s="213">
        <v>6</v>
      </c>
      <c r="E539" s="12" t="s">
        <v>34</v>
      </c>
      <c r="F539" s="12" t="s">
        <v>562</v>
      </c>
      <c r="G539" s="13">
        <v>20</v>
      </c>
      <c r="H539" s="13">
        <v>14</v>
      </c>
      <c r="I539" s="13"/>
      <c r="J539" s="13">
        <v>44</v>
      </c>
      <c r="K539" s="13">
        <v>2</v>
      </c>
      <c r="L539" s="13"/>
      <c r="M539" s="13"/>
      <c r="N539" s="13"/>
      <c r="O539" s="142">
        <f>IF($C539="","",SUM(H539*Character!$D$42)+(J539*Character!$E$42)+(K539*Character!$F$42)+(L539*Character!$G$42)+(N539*Character!$H$42))</f>
        <v>68.753149999999991</v>
      </c>
      <c r="Q539" s="138" t="s">
        <v>911</v>
      </c>
      <c r="R539" s="138" t="s">
        <v>911</v>
      </c>
      <c r="S539" s="138" t="s">
        <v>911</v>
      </c>
      <c r="T539" s="138" t="s">
        <v>911</v>
      </c>
    </row>
    <row r="540" spans="1:20" x14ac:dyDescent="0.25">
      <c r="A540" s="12" t="s">
        <v>17</v>
      </c>
      <c r="B540" s="12" t="s">
        <v>17</v>
      </c>
      <c r="C540" s="12" t="s">
        <v>563</v>
      </c>
      <c r="D540" s="213">
        <v>5</v>
      </c>
      <c r="E540" s="12" t="s">
        <v>48</v>
      </c>
      <c r="F540" s="12" t="s">
        <v>49</v>
      </c>
      <c r="G540" s="13">
        <v>14</v>
      </c>
      <c r="H540" s="13">
        <v>16</v>
      </c>
      <c r="I540" s="13">
        <v>8</v>
      </c>
      <c r="J540" s="13">
        <v>41</v>
      </c>
      <c r="K540" s="13">
        <v>1</v>
      </c>
      <c r="L540" s="13"/>
      <c r="M540" s="13"/>
      <c r="N540" s="13"/>
      <c r="O540" s="142">
        <f>IF($C540="","",SUM(H540*Character!$D$42)+(J540*Character!$E$42)+(K540*Character!$F$42)+(L540*Character!$G$42)+(N540*Character!$H$42))</f>
        <v>55.039099999999998</v>
      </c>
      <c r="Q540" s="138" t="s">
        <v>911</v>
      </c>
      <c r="R540" s="138" t="s">
        <v>911</v>
      </c>
      <c r="S540" s="138" t="s">
        <v>911</v>
      </c>
      <c r="T540" s="138" t="s">
        <v>911</v>
      </c>
    </row>
    <row r="541" spans="1:20" x14ac:dyDescent="0.25">
      <c r="A541" s="12" t="s">
        <v>17</v>
      </c>
      <c r="B541" s="12" t="s">
        <v>17</v>
      </c>
      <c r="C541" s="12" t="s">
        <v>588</v>
      </c>
      <c r="D541" s="213">
        <v>6</v>
      </c>
      <c r="E541" s="12" t="s">
        <v>327</v>
      </c>
      <c r="F541" s="12"/>
      <c r="G541" s="13">
        <v>12</v>
      </c>
      <c r="H541" s="13">
        <v>12</v>
      </c>
      <c r="I541" s="13">
        <v>5</v>
      </c>
      <c r="J541" s="13">
        <v>14</v>
      </c>
      <c r="K541" s="13">
        <v>1</v>
      </c>
      <c r="L541" s="13"/>
      <c r="M541" s="13"/>
      <c r="N541" s="13"/>
      <c r="O541" s="142">
        <f>IF($C541="","",SUM(H541*Character!$D$42)+(J541*Character!$E$42)+(K541*Character!$F$42)+(L541*Character!$G$42)+(N541*Character!$H$42))</f>
        <v>27.300199999999997</v>
      </c>
      <c r="Q541" s="138" t="s">
        <v>911</v>
      </c>
      <c r="R541" s="138" t="s">
        <v>911</v>
      </c>
      <c r="S541" s="138" t="s">
        <v>911</v>
      </c>
      <c r="T541" s="138" t="s">
        <v>911</v>
      </c>
    </row>
    <row r="542" spans="1:20" x14ac:dyDescent="0.25">
      <c r="A542" s="12" t="s">
        <v>17</v>
      </c>
      <c r="B542" s="12" t="s">
        <v>17</v>
      </c>
      <c r="C542" s="12" t="s">
        <v>589</v>
      </c>
      <c r="D542" s="213">
        <v>1</v>
      </c>
      <c r="E542" s="12" t="s">
        <v>126</v>
      </c>
      <c r="F542" s="12" t="s">
        <v>364</v>
      </c>
      <c r="G542" s="13">
        <v>8</v>
      </c>
      <c r="H542" s="13">
        <v>20</v>
      </c>
      <c r="I542" s="13">
        <v>8</v>
      </c>
      <c r="J542" s="13">
        <v>22</v>
      </c>
      <c r="K542" s="13"/>
      <c r="L542" s="13"/>
      <c r="M542" s="13"/>
      <c r="N542" s="13"/>
      <c r="O542" s="142">
        <f>IF($C542="","",SUM(H542*Character!$D$42)+(J542*Character!$E$42)+(K542*Character!$F$42)+(L542*Character!$G$42)+(N542*Character!$H$42))</f>
        <v>25.694499999999998</v>
      </c>
      <c r="Q542" s="138" t="s">
        <v>911</v>
      </c>
      <c r="R542" s="138" t="s">
        <v>911</v>
      </c>
      <c r="S542" s="138" t="s">
        <v>911</v>
      </c>
      <c r="T542" s="138" t="s">
        <v>911</v>
      </c>
    </row>
    <row r="543" spans="1:20" x14ac:dyDescent="0.25">
      <c r="A543" s="12" t="s">
        <v>17</v>
      </c>
      <c r="B543" s="12" t="s">
        <v>17</v>
      </c>
      <c r="C543" s="12" t="s">
        <v>571</v>
      </c>
      <c r="D543" s="213">
        <v>1</v>
      </c>
      <c r="E543" s="12" t="s">
        <v>98</v>
      </c>
      <c r="F543" s="12"/>
      <c r="G543" s="13"/>
      <c r="H543" s="13"/>
      <c r="I543" s="13"/>
      <c r="J543" s="13">
        <v>40</v>
      </c>
      <c r="K543" s="13"/>
      <c r="L543" s="13"/>
      <c r="M543" s="13"/>
      <c r="N543" s="13"/>
      <c r="O543" s="142">
        <f>IF($C543="","",SUM(H543*Character!$D$42)+(J543*Character!$E$42)+(K543*Character!$F$42)+(L543*Character!$G$42)+(N543*Character!$H$42))</f>
        <v>40</v>
      </c>
      <c r="Q543" s="138" t="s">
        <v>911</v>
      </c>
      <c r="R543" s="138" t="s">
        <v>911</v>
      </c>
      <c r="S543" s="138" t="s">
        <v>911</v>
      </c>
      <c r="T543" s="138" t="s">
        <v>1227</v>
      </c>
    </row>
    <row r="544" spans="1:20" x14ac:dyDescent="0.25">
      <c r="A544" s="12" t="s">
        <v>17</v>
      </c>
      <c r="B544" s="12" t="s">
        <v>17</v>
      </c>
      <c r="C544" s="12" t="s">
        <v>572</v>
      </c>
      <c r="D544" s="213">
        <v>1</v>
      </c>
      <c r="E544" s="12" t="s">
        <v>98</v>
      </c>
      <c r="F544" s="12"/>
      <c r="G544" s="13"/>
      <c r="H544" s="13"/>
      <c r="I544" s="13"/>
      <c r="J544" s="13">
        <v>40</v>
      </c>
      <c r="K544" s="13"/>
      <c r="L544" s="13"/>
      <c r="M544" s="13"/>
      <c r="N544" s="13"/>
      <c r="O544" s="142">
        <f>IF($C544="","",SUM(H544*Character!$D$42)+(J544*Character!$E$42)+(K544*Character!$F$42)+(L544*Character!$G$42)+(N544*Character!$H$42))</f>
        <v>40</v>
      </c>
      <c r="Q544" s="138" t="s">
        <v>911</v>
      </c>
      <c r="R544" s="138" t="s">
        <v>911</v>
      </c>
      <c r="S544" s="138" t="s">
        <v>911</v>
      </c>
      <c r="T544" s="138" t="s">
        <v>1227</v>
      </c>
    </row>
    <row r="545" spans="1:20" x14ac:dyDescent="0.25">
      <c r="A545" s="12" t="s">
        <v>17</v>
      </c>
      <c r="B545" s="12" t="s">
        <v>17</v>
      </c>
      <c r="C545" s="12" t="s">
        <v>600</v>
      </c>
      <c r="D545" s="213">
        <v>6</v>
      </c>
      <c r="E545" s="12" t="s">
        <v>429</v>
      </c>
      <c r="F545" s="12" t="s">
        <v>430</v>
      </c>
      <c r="G545" s="13">
        <v>22</v>
      </c>
      <c r="H545" s="13">
        <v>22</v>
      </c>
      <c r="I545" s="13">
        <v>9</v>
      </c>
      <c r="J545" s="13">
        <v>11</v>
      </c>
      <c r="K545" s="13"/>
      <c r="L545" s="13"/>
      <c r="M545" s="13"/>
      <c r="N545" s="13"/>
      <c r="O545" s="142">
        <f>IF($C545="","",SUM(H545*Character!$D$42)+(J545*Character!$E$42)+(K545*Character!$F$42)+(L545*Character!$G$42)+(N545*Character!$H$42))</f>
        <v>15.063949999999998</v>
      </c>
      <c r="Q545" s="138" t="s">
        <v>911</v>
      </c>
      <c r="R545" s="138" t="s">
        <v>911</v>
      </c>
      <c r="S545" s="138" t="s">
        <v>911</v>
      </c>
      <c r="T545" s="138" t="s">
        <v>911</v>
      </c>
    </row>
    <row r="546" spans="1:20" x14ac:dyDescent="0.25">
      <c r="A546" s="12" t="s">
        <v>17</v>
      </c>
      <c r="B546" s="12" t="s">
        <v>17</v>
      </c>
      <c r="C546" s="12" t="s">
        <v>583</v>
      </c>
      <c r="D546" s="213">
        <v>6</v>
      </c>
      <c r="E546" s="12" t="s">
        <v>429</v>
      </c>
      <c r="F546" s="12" t="s">
        <v>430</v>
      </c>
      <c r="G546" s="13">
        <v>23</v>
      </c>
      <c r="H546" s="13">
        <v>19</v>
      </c>
      <c r="I546" s="13">
        <v>10</v>
      </c>
      <c r="J546" s="13">
        <v>28</v>
      </c>
      <c r="K546" s="13"/>
      <c r="L546" s="13"/>
      <c r="M546" s="13"/>
      <c r="N546" s="13"/>
      <c r="O546" s="142">
        <f>IF($C546="","",SUM(H546*Character!$D$42)+(J546*Character!$E$42)+(K546*Character!$F$42)+(L546*Character!$G$42)+(N546*Character!$H$42))</f>
        <v>31.509774999999998</v>
      </c>
      <c r="Q546" s="138" t="s">
        <v>911</v>
      </c>
      <c r="R546" s="138" t="s">
        <v>911</v>
      </c>
      <c r="S546" s="138" t="s">
        <v>911</v>
      </c>
      <c r="T546" s="138" t="s">
        <v>911</v>
      </c>
    </row>
    <row r="547" spans="1:20" x14ac:dyDescent="0.25">
      <c r="A547" s="12" t="s">
        <v>17</v>
      </c>
      <c r="B547" s="12" t="s">
        <v>17</v>
      </c>
      <c r="C547" s="12" t="s">
        <v>573</v>
      </c>
      <c r="D547" s="213">
        <v>1</v>
      </c>
      <c r="E547" s="12" t="s">
        <v>98</v>
      </c>
      <c r="F547" s="12"/>
      <c r="G547" s="13"/>
      <c r="H547" s="13"/>
      <c r="I547" s="13"/>
      <c r="J547" s="13">
        <v>37</v>
      </c>
      <c r="K547" s="13"/>
      <c r="L547" s="13"/>
      <c r="M547" s="13"/>
      <c r="N547" s="13"/>
      <c r="O547" s="142">
        <f>IF($C547="","",SUM(H547*Character!$D$42)+(J547*Character!$E$42)+(K547*Character!$F$42)+(L547*Character!$G$42)+(N547*Character!$H$42))</f>
        <v>37</v>
      </c>
      <c r="Q547" s="138" t="s">
        <v>911</v>
      </c>
      <c r="R547" s="138" t="s">
        <v>911</v>
      </c>
      <c r="S547" s="138" t="s">
        <v>911</v>
      </c>
      <c r="T547" s="138" t="s">
        <v>1227</v>
      </c>
    </row>
    <row r="548" spans="1:20" x14ac:dyDescent="0.25">
      <c r="A548" s="12" t="s">
        <v>17</v>
      </c>
      <c r="B548" s="12" t="s">
        <v>17</v>
      </c>
      <c r="C548" s="12" t="s">
        <v>575</v>
      </c>
      <c r="D548" s="213">
        <v>1</v>
      </c>
      <c r="E548" s="12" t="s">
        <v>98</v>
      </c>
      <c r="F548" s="12"/>
      <c r="G548" s="13"/>
      <c r="H548" s="13"/>
      <c r="I548" s="13"/>
      <c r="J548" s="13">
        <v>36</v>
      </c>
      <c r="K548" s="13"/>
      <c r="L548" s="13"/>
      <c r="M548" s="13"/>
      <c r="N548" s="13"/>
      <c r="O548" s="142">
        <f>IF($C548="","",SUM(H548*Character!$D$42)+(J548*Character!$E$42)+(K548*Character!$F$42)+(L548*Character!$G$42)+(N548*Character!$H$42))</f>
        <v>36</v>
      </c>
      <c r="Q548" s="138" t="s">
        <v>911</v>
      </c>
      <c r="R548" s="138" t="s">
        <v>911</v>
      </c>
      <c r="S548" s="138" t="s">
        <v>911</v>
      </c>
      <c r="T548" s="138" t="s">
        <v>1227</v>
      </c>
    </row>
    <row r="549" spans="1:20" x14ac:dyDescent="0.25">
      <c r="A549" s="12" t="s">
        <v>17</v>
      </c>
      <c r="B549" s="12" t="s">
        <v>17</v>
      </c>
      <c r="C549" s="12" t="s">
        <v>599</v>
      </c>
      <c r="D549" s="213">
        <v>2</v>
      </c>
      <c r="E549" s="12" t="s">
        <v>198</v>
      </c>
      <c r="F549" s="12"/>
      <c r="G549" s="13">
        <v>12</v>
      </c>
      <c r="H549" s="13">
        <v>19</v>
      </c>
      <c r="I549" s="13">
        <v>12</v>
      </c>
      <c r="J549" s="13">
        <v>14</v>
      </c>
      <c r="K549" s="13"/>
      <c r="L549" s="13"/>
      <c r="M549" s="13"/>
      <c r="N549" s="13"/>
      <c r="O549" s="142">
        <f>IF($C549="","",SUM(H549*Character!$D$42)+(J549*Character!$E$42)+(K549*Character!$F$42)+(L549*Character!$G$42)+(N549*Character!$H$42))</f>
        <v>17.509774999999998</v>
      </c>
      <c r="Q549" s="138" t="s">
        <v>911</v>
      </c>
      <c r="R549" s="138" t="s">
        <v>911</v>
      </c>
      <c r="S549" s="138" t="s">
        <v>911</v>
      </c>
      <c r="T549" s="138" t="s">
        <v>911</v>
      </c>
    </row>
    <row r="550" spans="1:20" x14ac:dyDescent="0.25">
      <c r="A550" s="12" t="s">
        <v>17</v>
      </c>
      <c r="B550" s="12" t="s">
        <v>17</v>
      </c>
      <c r="C550" s="12" t="s">
        <v>601</v>
      </c>
      <c r="D550" s="213">
        <v>6</v>
      </c>
      <c r="E550" s="12" t="s">
        <v>429</v>
      </c>
      <c r="F550" s="12" t="s">
        <v>432</v>
      </c>
      <c r="G550" s="13">
        <v>22</v>
      </c>
      <c r="H550" s="13">
        <v>22</v>
      </c>
      <c r="I550" s="13">
        <v>9</v>
      </c>
      <c r="J550" s="13">
        <v>11</v>
      </c>
      <c r="K550" s="13"/>
      <c r="L550" s="13"/>
      <c r="M550" s="13"/>
      <c r="N550" s="13"/>
      <c r="O550" s="142">
        <f>IF($C550="","",SUM(H550*Character!$D$42)+(J550*Character!$E$42)+(K550*Character!$F$42)+(L550*Character!$G$42)+(N550*Character!$H$42))</f>
        <v>15.063949999999998</v>
      </c>
      <c r="Q550" s="138" t="s">
        <v>911</v>
      </c>
      <c r="R550" s="138" t="s">
        <v>911</v>
      </c>
      <c r="S550" s="138" t="s">
        <v>911</v>
      </c>
      <c r="T550" s="138" t="s">
        <v>911</v>
      </c>
    </row>
    <row r="551" spans="1:20" x14ac:dyDescent="0.25">
      <c r="A551" s="12" t="s">
        <v>17</v>
      </c>
      <c r="B551" s="12" t="s">
        <v>17</v>
      </c>
      <c r="C551" s="12" t="s">
        <v>584</v>
      </c>
      <c r="D551" s="213">
        <v>6</v>
      </c>
      <c r="E551" s="12" t="s">
        <v>429</v>
      </c>
      <c r="F551" s="12" t="s">
        <v>432</v>
      </c>
      <c r="G551" s="13">
        <v>23</v>
      </c>
      <c r="H551" s="13">
        <v>19</v>
      </c>
      <c r="I551" s="13">
        <v>10</v>
      </c>
      <c r="J551" s="13">
        <v>28</v>
      </c>
      <c r="K551" s="13"/>
      <c r="L551" s="13"/>
      <c r="M551" s="13"/>
      <c r="N551" s="13"/>
      <c r="O551" s="142">
        <f>IF($C551="","",SUM(H551*Character!$D$42)+(J551*Character!$E$42)+(K551*Character!$F$42)+(L551*Character!$G$42)+(N551*Character!$H$42))</f>
        <v>31.509774999999998</v>
      </c>
      <c r="Q551" s="138" t="s">
        <v>911</v>
      </c>
      <c r="R551" s="138" t="s">
        <v>911</v>
      </c>
      <c r="S551" s="138" t="s">
        <v>911</v>
      </c>
      <c r="T551" s="138" t="s">
        <v>911</v>
      </c>
    </row>
    <row r="552" spans="1:20" x14ac:dyDescent="0.25">
      <c r="A552" s="12" t="s">
        <v>17</v>
      </c>
      <c r="B552" s="12" t="s">
        <v>17</v>
      </c>
      <c r="C552" s="12" t="s">
        <v>577</v>
      </c>
      <c r="D552" s="213">
        <v>1</v>
      </c>
      <c r="E552" s="12" t="s">
        <v>86</v>
      </c>
      <c r="F552" s="12" t="s">
        <v>578</v>
      </c>
      <c r="G552" s="13">
        <v>8</v>
      </c>
      <c r="H552" s="13">
        <v>8</v>
      </c>
      <c r="I552" s="13"/>
      <c r="J552" s="13">
        <v>34</v>
      </c>
      <c r="K552" s="13"/>
      <c r="L552" s="13"/>
      <c r="M552" s="13"/>
      <c r="N552" s="13"/>
      <c r="O552" s="142">
        <f>IF($C552="","",SUM(H552*Character!$D$42)+(J552*Character!$E$42)+(K552*Character!$F$42)+(L552*Character!$G$42)+(N552*Character!$H$42))</f>
        <v>35.477800000000002</v>
      </c>
      <c r="Q552" s="138" t="s">
        <v>911</v>
      </c>
      <c r="R552" s="138" t="s">
        <v>911</v>
      </c>
      <c r="S552" s="138" t="s">
        <v>911</v>
      </c>
      <c r="T552" s="138" t="s">
        <v>911</v>
      </c>
    </row>
    <row r="553" spans="1:20" x14ac:dyDescent="0.25">
      <c r="A553" s="12" t="s">
        <v>17</v>
      </c>
      <c r="B553" s="12" t="s">
        <v>17</v>
      </c>
      <c r="C553" s="12" t="s">
        <v>590</v>
      </c>
      <c r="D553" s="213">
        <v>5</v>
      </c>
      <c r="E553" s="12" t="s">
        <v>86</v>
      </c>
      <c r="F553" s="12" t="s">
        <v>591</v>
      </c>
      <c r="G553" s="13">
        <v>13</v>
      </c>
      <c r="H553" s="13">
        <v>16</v>
      </c>
      <c r="I553" s="13">
        <v>16</v>
      </c>
      <c r="J553" s="13">
        <v>19</v>
      </c>
      <c r="K553" s="13"/>
      <c r="L553" s="13"/>
      <c r="M553" s="13"/>
      <c r="N553" s="13"/>
      <c r="O553" s="142">
        <f>IF($C553="","",SUM(H553*Character!$D$42)+(J553*Character!$E$42)+(K553*Character!$F$42)+(L553*Character!$G$42)+(N553*Character!$H$42))</f>
        <v>21.9556</v>
      </c>
      <c r="Q553" s="138" t="s">
        <v>911</v>
      </c>
      <c r="R553" s="138" t="s">
        <v>911</v>
      </c>
      <c r="S553" s="138" t="s">
        <v>911</v>
      </c>
      <c r="T553" s="138" t="s">
        <v>911</v>
      </c>
    </row>
    <row r="554" spans="1:20" x14ac:dyDescent="0.25">
      <c r="A554" s="12" t="s">
        <v>17</v>
      </c>
      <c r="B554" s="12" t="s">
        <v>17</v>
      </c>
      <c r="C554" s="12" t="s">
        <v>1003</v>
      </c>
      <c r="D554" s="213">
        <v>1</v>
      </c>
      <c r="E554" s="12" t="s">
        <v>76</v>
      </c>
      <c r="F554" s="12" t="s">
        <v>611</v>
      </c>
      <c r="G554" s="13">
        <v>17</v>
      </c>
      <c r="H554" s="13">
        <v>26</v>
      </c>
      <c r="I554" s="13">
        <v>16</v>
      </c>
      <c r="J554" s="13"/>
      <c r="K554" s="13"/>
      <c r="L554" s="13"/>
      <c r="M554" s="13">
        <v>6</v>
      </c>
      <c r="N554" s="13"/>
      <c r="O554" s="142">
        <f>IF($C554="","",SUM(H554*Character!$D$42)+(J554*Character!$E$42)+(K554*Character!$F$42)+(L554*Character!$G$42)+(N554*Character!$H$42))</f>
        <v>4.8028499999999994</v>
      </c>
      <c r="Q554" s="138" t="s">
        <v>911</v>
      </c>
      <c r="R554" s="138" t="s">
        <v>911</v>
      </c>
      <c r="S554" s="138" t="s">
        <v>911</v>
      </c>
      <c r="T554" s="138" t="s">
        <v>911</v>
      </c>
    </row>
    <row r="555" spans="1:20" x14ac:dyDescent="0.25">
      <c r="A555" s="12" t="s">
        <v>17</v>
      </c>
      <c r="B555" s="12" t="s">
        <v>17</v>
      </c>
      <c r="C555" s="12" t="s">
        <v>569</v>
      </c>
      <c r="D555" s="213">
        <v>1</v>
      </c>
      <c r="E555" s="12" t="s">
        <v>98</v>
      </c>
      <c r="F555" s="12"/>
      <c r="G555" s="13"/>
      <c r="H555" s="13"/>
      <c r="I555" s="13"/>
      <c r="J555" s="13">
        <v>40</v>
      </c>
      <c r="K555" s="13"/>
      <c r="L555" s="13"/>
      <c r="M555" s="13"/>
      <c r="N555" s="13"/>
      <c r="O555" s="142">
        <f>IF($C555="","",SUM(H555*Character!$D$42)+(J555*Character!$E$42)+(K555*Character!$F$42)+(L555*Character!$G$42)+(N555*Character!$H$42))</f>
        <v>40</v>
      </c>
      <c r="Q555" s="138" t="s">
        <v>911</v>
      </c>
      <c r="R555" s="138" t="s">
        <v>911</v>
      </c>
      <c r="S555" s="138" t="s">
        <v>911</v>
      </c>
      <c r="T555" s="138" t="s">
        <v>1227</v>
      </c>
    </row>
    <row r="556" spans="1:20" x14ac:dyDescent="0.25">
      <c r="A556" s="12" t="s">
        <v>17</v>
      </c>
      <c r="B556" s="12" t="s">
        <v>17</v>
      </c>
      <c r="C556" s="12" t="s">
        <v>576</v>
      </c>
      <c r="D556" s="213">
        <v>1</v>
      </c>
      <c r="E556" s="12" t="s">
        <v>98</v>
      </c>
      <c r="F556" s="12"/>
      <c r="G556" s="13"/>
      <c r="H556" s="13"/>
      <c r="I556" s="13"/>
      <c r="J556" s="13">
        <v>36</v>
      </c>
      <c r="K556" s="13"/>
      <c r="L556" s="13"/>
      <c r="M556" s="13"/>
      <c r="N556" s="13"/>
      <c r="O556" s="142">
        <f>IF($C556="","",SUM(H556*Character!$D$42)+(J556*Character!$E$42)+(K556*Character!$F$42)+(L556*Character!$G$42)+(N556*Character!$H$42))</f>
        <v>36</v>
      </c>
      <c r="Q556" s="138" t="s">
        <v>911</v>
      </c>
      <c r="R556" s="138" t="s">
        <v>911</v>
      </c>
      <c r="S556" s="138" t="s">
        <v>911</v>
      </c>
      <c r="T556" s="138" t="s">
        <v>1227</v>
      </c>
    </row>
    <row r="557" spans="1:20" x14ac:dyDescent="0.25">
      <c r="A557" s="12" t="s">
        <v>17</v>
      </c>
      <c r="B557" s="12" t="s">
        <v>17</v>
      </c>
      <c r="C557" s="12" t="s">
        <v>602</v>
      </c>
      <c r="D557" s="213">
        <v>2</v>
      </c>
      <c r="E557" s="12" t="s">
        <v>150</v>
      </c>
      <c r="F557" s="12" t="s">
        <v>151</v>
      </c>
      <c r="G557" s="13">
        <v>12</v>
      </c>
      <c r="H557" s="13">
        <v>20</v>
      </c>
      <c r="I557" s="13">
        <v>13</v>
      </c>
      <c r="J557" s="13"/>
      <c r="K557" s="13">
        <v>1</v>
      </c>
      <c r="L557" s="13"/>
      <c r="M557" s="13"/>
      <c r="N557" s="13"/>
      <c r="O557" s="142">
        <f>IF($C557="","",SUM(H557*Character!$D$42)+(J557*Character!$E$42)+(K557*Character!$F$42)+(L557*Character!$G$42)+(N557*Character!$H$42))</f>
        <v>14.777999999999999</v>
      </c>
      <c r="Q557" s="138" t="s">
        <v>911</v>
      </c>
      <c r="R557" s="138" t="s">
        <v>911</v>
      </c>
      <c r="S557" s="138" t="s">
        <v>911</v>
      </c>
      <c r="T557" s="138" t="s">
        <v>911</v>
      </c>
    </row>
    <row r="558" spans="1:20" x14ac:dyDescent="0.25">
      <c r="A558" s="12" t="s">
        <v>17</v>
      </c>
      <c r="B558" s="12" t="s">
        <v>17</v>
      </c>
      <c r="C558" s="12" t="s">
        <v>594</v>
      </c>
      <c r="D558" s="213">
        <v>1</v>
      </c>
      <c r="E558" s="12" t="s">
        <v>86</v>
      </c>
      <c r="F558" s="12" t="s">
        <v>578</v>
      </c>
      <c r="G558" s="13">
        <v>12</v>
      </c>
      <c r="H558" s="13">
        <v>14</v>
      </c>
      <c r="I558" s="13">
        <v>15</v>
      </c>
      <c r="J558" s="13">
        <v>19</v>
      </c>
      <c r="K558" s="13"/>
      <c r="L558" s="13"/>
      <c r="M558" s="13"/>
      <c r="N558" s="13"/>
      <c r="O558" s="142">
        <f>IF($C558="","",SUM(H558*Character!$D$42)+(J558*Character!$E$42)+(K558*Character!$F$42)+(L558*Character!$G$42)+(N558*Character!$H$42))</f>
        <v>21.58615</v>
      </c>
      <c r="Q558" s="138" t="s">
        <v>911</v>
      </c>
      <c r="R558" s="138" t="s">
        <v>911</v>
      </c>
      <c r="S558" s="138" t="s">
        <v>911</v>
      </c>
      <c r="T558" s="138" t="s">
        <v>911</v>
      </c>
    </row>
    <row r="559" spans="1:20" x14ac:dyDescent="0.25">
      <c r="A559" s="12" t="s">
        <v>17</v>
      </c>
      <c r="B559" s="12" t="s">
        <v>17</v>
      </c>
      <c r="C559" s="12" t="s">
        <v>574</v>
      </c>
      <c r="D559" s="213">
        <v>1</v>
      </c>
      <c r="E559" s="12" t="s">
        <v>98</v>
      </c>
      <c r="F559" s="12"/>
      <c r="G559" s="13"/>
      <c r="H559" s="13"/>
      <c r="I559" s="13"/>
      <c r="J559" s="13">
        <v>37</v>
      </c>
      <c r="K559" s="13"/>
      <c r="L559" s="13"/>
      <c r="M559" s="13"/>
      <c r="N559" s="13"/>
      <c r="O559" s="142">
        <f>IF($C559="","",SUM(H559*Character!$D$42)+(J559*Character!$E$42)+(K559*Character!$F$42)+(L559*Character!$G$42)+(N559*Character!$H$42))</f>
        <v>37</v>
      </c>
      <c r="Q559" s="138" t="s">
        <v>911</v>
      </c>
      <c r="R559" s="138" t="s">
        <v>911</v>
      </c>
      <c r="S559" s="138" t="s">
        <v>911</v>
      </c>
      <c r="T559" s="138" t="s">
        <v>1227</v>
      </c>
    </row>
    <row r="560" spans="1:20" x14ac:dyDescent="0.25">
      <c r="A560" s="12"/>
      <c r="B560" s="12"/>
      <c r="C560" s="12"/>
      <c r="E560" s="12"/>
      <c r="F560" s="12"/>
      <c r="G560" s="13"/>
      <c r="H560" s="13"/>
      <c r="I560" s="13"/>
      <c r="J560" s="13"/>
      <c r="K560" s="13"/>
      <c r="L560" s="13"/>
      <c r="M560" s="13"/>
      <c r="N560" s="13"/>
      <c r="O560" s="142"/>
    </row>
    <row r="561" spans="1:20" x14ac:dyDescent="0.25">
      <c r="A561" s="12" t="s">
        <v>24</v>
      </c>
      <c r="B561" s="12"/>
      <c r="C561" s="12"/>
      <c r="E561" s="12"/>
      <c r="F561" s="12"/>
      <c r="G561" s="13"/>
      <c r="H561" s="13"/>
      <c r="I561" s="13"/>
      <c r="J561" s="13"/>
      <c r="K561" s="13"/>
      <c r="L561" s="13"/>
      <c r="M561" s="13"/>
      <c r="N561" s="13"/>
      <c r="O561" s="142" t="str">
        <f>IF($C561="","",SUM(H561*Character!$D$42)+(J561*Character!$E$42)+(K561*Character!$F$42)+(L561*Character!$G$42)+(N561*Character!$H$42))</f>
        <v/>
      </c>
    </row>
    <row r="562" spans="1:20" x14ac:dyDescent="0.25">
      <c r="A562" s="12" t="s">
        <v>24</v>
      </c>
      <c r="B562" s="12" t="s">
        <v>871</v>
      </c>
      <c r="C562" s="12" t="s">
        <v>879</v>
      </c>
      <c r="D562" s="213">
        <v>2</v>
      </c>
      <c r="E562" s="12"/>
      <c r="F562" s="12"/>
      <c r="G562" s="13"/>
      <c r="H562" s="13"/>
      <c r="I562" s="13"/>
      <c r="J562" s="13">
        <v>8</v>
      </c>
      <c r="K562" s="13"/>
      <c r="L562" s="13"/>
      <c r="M562" s="13"/>
      <c r="N562" s="13"/>
      <c r="O562" s="142">
        <f>IF($C562="","",SUM(H562*Character!$D$42)+(J562*Character!$E$42)+(K562*Character!$F$42)+(L562*Character!$G$42)+(N562*Character!$H$42))</f>
        <v>8</v>
      </c>
      <c r="Q562" s="138" t="s">
        <v>911</v>
      </c>
      <c r="R562" s="138" t="s">
        <v>911</v>
      </c>
      <c r="S562" s="138" t="s">
        <v>911</v>
      </c>
      <c r="T562" s="138" t="s">
        <v>911</v>
      </c>
    </row>
    <row r="563" spans="1:20" x14ac:dyDescent="0.25">
      <c r="A563" s="12" t="s">
        <v>24</v>
      </c>
      <c r="B563" s="12" t="s">
        <v>871</v>
      </c>
      <c r="C563" s="12" t="s">
        <v>880</v>
      </c>
      <c r="D563" s="213">
        <v>4</v>
      </c>
      <c r="E563" s="12"/>
      <c r="F563" s="12"/>
      <c r="G563" s="13"/>
      <c r="H563" s="13">
        <v>10</v>
      </c>
      <c r="I563" s="13"/>
      <c r="J563" s="13"/>
      <c r="K563" s="13"/>
      <c r="L563" s="13"/>
      <c r="M563" s="13"/>
      <c r="N563" s="13"/>
      <c r="O563" s="142">
        <f>IF($C563="","",SUM(H563*Character!$D$42)+(J563*Character!$E$42)+(K563*Character!$F$42)+(L563*Character!$G$42)+(N563*Character!$H$42))</f>
        <v>1.8472499999999998</v>
      </c>
      <c r="Q563" s="138" t="s">
        <v>911</v>
      </c>
      <c r="R563" s="138" t="s">
        <v>911</v>
      </c>
      <c r="S563" s="138" t="s">
        <v>911</v>
      </c>
      <c r="T563" s="138" t="s">
        <v>911</v>
      </c>
    </row>
    <row r="564" spans="1:20" x14ac:dyDescent="0.25">
      <c r="A564" s="12" t="s">
        <v>24</v>
      </c>
      <c r="B564" s="12" t="s">
        <v>871</v>
      </c>
      <c r="C564" s="12" t="s">
        <v>881</v>
      </c>
      <c r="D564" s="213">
        <v>1</v>
      </c>
      <c r="E564" s="12"/>
      <c r="F564" s="12"/>
      <c r="G564" s="13"/>
      <c r="H564" s="13">
        <v>8</v>
      </c>
      <c r="I564" s="13"/>
      <c r="J564" s="13"/>
      <c r="K564" s="13"/>
      <c r="L564" s="13"/>
      <c r="M564" s="13"/>
      <c r="N564" s="13"/>
      <c r="O564" s="142">
        <f>IF($C564="","",SUM(H564*Character!$D$42)+(J564*Character!$E$42)+(K564*Character!$F$42)+(L564*Character!$G$42)+(N564*Character!$H$42))</f>
        <v>1.4777999999999998</v>
      </c>
      <c r="Q564" s="138" t="s">
        <v>911</v>
      </c>
      <c r="R564" s="138" t="s">
        <v>911</v>
      </c>
      <c r="S564" s="138" t="s">
        <v>911</v>
      </c>
      <c r="T564" s="138" t="s">
        <v>911</v>
      </c>
    </row>
    <row r="565" spans="1:20" x14ac:dyDescent="0.25">
      <c r="A565" s="12"/>
      <c r="B565" s="12"/>
      <c r="C565" s="12"/>
      <c r="E565" s="12"/>
      <c r="F565" s="12"/>
      <c r="G565" s="13"/>
      <c r="H565" s="13"/>
      <c r="I565" s="13"/>
      <c r="J565" s="13"/>
      <c r="K565" s="13"/>
      <c r="L565" s="13"/>
      <c r="M565" s="13"/>
      <c r="N565" s="13"/>
      <c r="O565" s="142"/>
    </row>
    <row r="566" spans="1:20" x14ac:dyDescent="0.25">
      <c r="A566" s="12" t="s">
        <v>8</v>
      </c>
      <c r="B566" s="12"/>
      <c r="C566" s="12"/>
      <c r="E566" s="12"/>
      <c r="F566" s="12"/>
      <c r="G566" s="13"/>
      <c r="H566" s="13"/>
      <c r="I566" s="13"/>
      <c r="J566" s="13"/>
      <c r="K566" s="13"/>
      <c r="L566" s="13"/>
      <c r="M566" s="13"/>
      <c r="N566" s="13"/>
      <c r="O566" s="142" t="str">
        <f>IF($C566="","",SUM(H566*Character!$D$42)+(J566*Character!$E$42)+(K566*Character!$F$42)+(L566*Character!$G$42)+(N566*Character!$H$42))</f>
        <v/>
      </c>
    </row>
    <row r="567" spans="1:20" x14ac:dyDescent="0.25">
      <c r="A567" s="12" t="s">
        <v>8</v>
      </c>
      <c r="B567" s="12" t="s">
        <v>8</v>
      </c>
      <c r="C567" s="12" t="s">
        <v>393</v>
      </c>
      <c r="D567" s="213">
        <v>4</v>
      </c>
      <c r="E567" s="12" t="s">
        <v>68</v>
      </c>
      <c r="F567" s="12" t="s">
        <v>106</v>
      </c>
      <c r="G567" s="13">
        <v>11</v>
      </c>
      <c r="H567" s="13">
        <v>10</v>
      </c>
      <c r="I567" s="13"/>
      <c r="J567" s="13">
        <v>12</v>
      </c>
      <c r="K567" s="13"/>
      <c r="L567" s="13"/>
      <c r="M567" s="13"/>
      <c r="N567" s="13"/>
      <c r="O567" s="142">
        <f>IF($C567="","",SUM(H567*Character!$D$42)+(J567*Character!$E$42)+(K567*Character!$F$42)+(L567*Character!$G$42)+(N567*Character!$H$42))</f>
        <v>13.847249999999999</v>
      </c>
      <c r="Q567" s="138" t="s">
        <v>911</v>
      </c>
      <c r="R567" s="138" t="s">
        <v>911</v>
      </c>
      <c r="S567" s="138" t="s">
        <v>911</v>
      </c>
      <c r="T567" s="138" t="s">
        <v>911</v>
      </c>
    </row>
    <row r="568" spans="1:20" x14ac:dyDescent="0.25">
      <c r="A568" s="12" t="s">
        <v>8</v>
      </c>
      <c r="B568" s="12" t="s">
        <v>8</v>
      </c>
      <c r="C568" s="12" t="s">
        <v>389</v>
      </c>
      <c r="D568" s="213">
        <v>4</v>
      </c>
      <c r="E568" s="12" t="s">
        <v>68</v>
      </c>
      <c r="F568" s="12" t="s">
        <v>390</v>
      </c>
      <c r="G568" s="13">
        <v>10</v>
      </c>
      <c r="H568" s="13">
        <v>10</v>
      </c>
      <c r="I568" s="13"/>
      <c r="J568" s="13">
        <v>13</v>
      </c>
      <c r="K568" s="13"/>
      <c r="L568" s="13"/>
      <c r="M568" s="13"/>
      <c r="N568" s="13"/>
      <c r="O568" s="142">
        <f>IF($C568="","",SUM(H568*Character!$D$42)+(J568*Character!$E$42)+(K568*Character!$F$42)+(L568*Character!$G$42)+(N568*Character!$H$42))</f>
        <v>14.847249999999999</v>
      </c>
      <c r="Q568" s="138" t="s">
        <v>911</v>
      </c>
      <c r="R568" s="138" t="s">
        <v>911</v>
      </c>
      <c r="S568" s="138" t="s">
        <v>911</v>
      </c>
      <c r="T568" s="138" t="s">
        <v>911</v>
      </c>
    </row>
    <row r="569" spans="1:20" x14ac:dyDescent="0.25">
      <c r="A569" s="12" t="s">
        <v>8</v>
      </c>
      <c r="B569" s="12" t="s">
        <v>8</v>
      </c>
      <c r="C569" s="12" t="s">
        <v>345</v>
      </c>
      <c r="D569" s="213">
        <v>1</v>
      </c>
      <c r="E569" s="12" t="s">
        <v>98</v>
      </c>
      <c r="F569" s="12"/>
      <c r="G569" s="13"/>
      <c r="H569" s="13"/>
      <c r="I569" s="13"/>
      <c r="J569" s="13">
        <v>30</v>
      </c>
      <c r="K569" s="13"/>
      <c r="L569" s="13"/>
      <c r="M569" s="13"/>
      <c r="N569" s="13"/>
      <c r="O569" s="142">
        <f>IF($C569="","",SUM(H569*Character!$D$42)+(J569*Character!$E$42)+(K569*Character!$F$42)+(L569*Character!$G$42)+(N569*Character!$H$42))</f>
        <v>30</v>
      </c>
      <c r="Q569" s="138" t="s">
        <v>911</v>
      </c>
      <c r="R569" s="138" t="s">
        <v>911</v>
      </c>
      <c r="S569" s="138" t="s">
        <v>1227</v>
      </c>
      <c r="T569" s="138" t="s">
        <v>911</v>
      </c>
    </row>
    <row r="570" spans="1:20" x14ac:dyDescent="0.25">
      <c r="A570" s="12" t="s">
        <v>8</v>
      </c>
      <c r="B570" s="12" t="s">
        <v>8</v>
      </c>
      <c r="C570" s="12" t="s">
        <v>365</v>
      </c>
      <c r="D570" s="213">
        <v>1</v>
      </c>
      <c r="E570" s="12" t="s">
        <v>98</v>
      </c>
      <c r="F570" s="12"/>
      <c r="G570" s="13"/>
      <c r="H570" s="13"/>
      <c r="I570" s="13"/>
      <c r="J570" s="13">
        <v>23</v>
      </c>
      <c r="K570" s="13"/>
      <c r="L570" s="13"/>
      <c r="M570" s="13"/>
      <c r="N570" s="13"/>
      <c r="O570" s="142">
        <f>IF($C570="","",SUM(H570*Character!$D$42)+(J570*Character!$E$42)+(K570*Character!$F$42)+(L570*Character!$G$42)+(N570*Character!$H$42))</f>
        <v>23</v>
      </c>
      <c r="Q570" s="138" t="s">
        <v>911</v>
      </c>
      <c r="R570" s="138" t="s">
        <v>911</v>
      </c>
      <c r="S570" s="138" t="s">
        <v>911</v>
      </c>
      <c r="T570" s="138" t="s">
        <v>1227</v>
      </c>
    </row>
    <row r="571" spans="1:20" x14ac:dyDescent="0.25">
      <c r="A571" s="12" t="s">
        <v>8</v>
      </c>
      <c r="B571" s="12" t="s">
        <v>8</v>
      </c>
      <c r="C571" s="12" t="s">
        <v>340</v>
      </c>
      <c r="D571" s="213">
        <v>4</v>
      </c>
      <c r="E571" s="12" t="s">
        <v>73</v>
      </c>
      <c r="F571" s="12" t="s">
        <v>341</v>
      </c>
      <c r="G571" s="13">
        <v>8</v>
      </c>
      <c r="H571" s="13">
        <v>12</v>
      </c>
      <c r="I571" s="13">
        <v>12</v>
      </c>
      <c r="J571" s="13">
        <v>30</v>
      </c>
      <c r="K571" s="13"/>
      <c r="L571" s="13"/>
      <c r="M571" s="13"/>
      <c r="N571" s="13"/>
      <c r="O571" s="142">
        <f>IF($C571="","",SUM(H571*Character!$D$42)+(J571*Character!$E$42)+(K571*Character!$F$42)+(L571*Character!$G$42)+(N571*Character!$H$42))</f>
        <v>32.216700000000003</v>
      </c>
      <c r="Q571" s="138" t="s">
        <v>911</v>
      </c>
      <c r="R571" s="138" t="s">
        <v>911</v>
      </c>
      <c r="S571" s="138" t="s">
        <v>911</v>
      </c>
      <c r="T571" s="138" t="s">
        <v>911</v>
      </c>
    </row>
    <row r="572" spans="1:20" x14ac:dyDescent="0.25">
      <c r="A572" s="12" t="s">
        <v>8</v>
      </c>
      <c r="B572" s="12" t="s">
        <v>8</v>
      </c>
      <c r="C572" s="12" t="s">
        <v>384</v>
      </c>
      <c r="D572" s="213">
        <v>6</v>
      </c>
      <c r="E572" s="12" t="s">
        <v>385</v>
      </c>
      <c r="F572" s="12"/>
      <c r="G572" s="13">
        <v>13</v>
      </c>
      <c r="H572" s="13">
        <v>6</v>
      </c>
      <c r="I572" s="13">
        <v>6</v>
      </c>
      <c r="J572" s="13">
        <v>14</v>
      </c>
      <c r="K572" s="13"/>
      <c r="L572" s="13"/>
      <c r="M572" s="13"/>
      <c r="N572" s="13"/>
      <c r="O572" s="142">
        <f>IF($C572="","",SUM(H572*Character!$D$42)+(J572*Character!$E$42)+(K572*Character!$F$42)+(L572*Character!$G$42)+(N572*Character!$H$42))</f>
        <v>15.10835</v>
      </c>
      <c r="Q572" s="138" t="s">
        <v>911</v>
      </c>
      <c r="R572" s="138" t="s">
        <v>911</v>
      </c>
      <c r="S572" s="138" t="s">
        <v>911</v>
      </c>
      <c r="T572" s="138" t="s">
        <v>911</v>
      </c>
    </row>
    <row r="573" spans="1:20" x14ac:dyDescent="0.25">
      <c r="A573" s="12" t="s">
        <v>8</v>
      </c>
      <c r="B573" s="12" t="s">
        <v>8</v>
      </c>
      <c r="C573" s="12" t="s">
        <v>336</v>
      </c>
      <c r="D573" s="213">
        <v>4</v>
      </c>
      <c r="E573" s="12" t="s">
        <v>254</v>
      </c>
      <c r="F573" s="12"/>
      <c r="G573" s="13"/>
      <c r="H573" s="13">
        <v>16</v>
      </c>
      <c r="I573" s="13"/>
      <c r="J573" s="13">
        <v>19</v>
      </c>
      <c r="K573" s="13"/>
      <c r="L573" s="13">
        <v>1</v>
      </c>
      <c r="M573" s="13"/>
      <c r="N573" s="13"/>
      <c r="O573" s="142">
        <f>IF($C573="","",SUM(H573*Character!$D$42)+(J573*Character!$E$42)+(K573*Character!$F$42)+(L573*Character!$G$42)+(N573*Character!$H$42))</f>
        <v>39.019169826470588</v>
      </c>
      <c r="Q573" s="138" t="s">
        <v>911</v>
      </c>
      <c r="R573" s="138" t="s">
        <v>911</v>
      </c>
      <c r="S573" s="138" t="s">
        <v>911</v>
      </c>
      <c r="T573" s="138" t="s">
        <v>911</v>
      </c>
    </row>
    <row r="574" spans="1:20" x14ac:dyDescent="0.25">
      <c r="A574" s="12" t="s">
        <v>8</v>
      </c>
      <c r="B574" s="12" t="s">
        <v>8</v>
      </c>
      <c r="C574" s="12" t="s">
        <v>358</v>
      </c>
      <c r="D574" s="213">
        <v>1</v>
      </c>
      <c r="E574" s="12" t="s">
        <v>98</v>
      </c>
      <c r="F574" s="12"/>
      <c r="G574" s="13"/>
      <c r="H574" s="13"/>
      <c r="I574" s="13"/>
      <c r="J574" s="13">
        <v>24</v>
      </c>
      <c r="K574" s="13"/>
      <c r="L574" s="13"/>
      <c r="M574" s="13"/>
      <c r="N574" s="13"/>
      <c r="O574" s="142">
        <f>IF($C574="","",SUM(H574*Character!$D$42)+(J574*Character!$E$42)+(K574*Character!$F$42)+(L574*Character!$G$42)+(N574*Character!$H$42))</f>
        <v>24</v>
      </c>
      <c r="Q574" s="138" t="s">
        <v>911</v>
      </c>
      <c r="R574" s="138" t="s">
        <v>911</v>
      </c>
      <c r="S574" s="138" t="s">
        <v>911</v>
      </c>
      <c r="T574" s="138" t="s">
        <v>1227</v>
      </c>
    </row>
    <row r="575" spans="1:20" x14ac:dyDescent="0.25">
      <c r="A575" s="12" t="s">
        <v>8</v>
      </c>
      <c r="B575" s="12" t="s">
        <v>8</v>
      </c>
      <c r="C575" s="12" t="s">
        <v>334</v>
      </c>
      <c r="D575" s="213">
        <v>5</v>
      </c>
      <c r="E575" s="12" t="s">
        <v>39</v>
      </c>
      <c r="F575" s="12" t="s">
        <v>335</v>
      </c>
      <c r="G575" s="13">
        <v>18</v>
      </c>
      <c r="H575" s="13">
        <v>19</v>
      </c>
      <c r="I575" s="13"/>
      <c r="J575" s="13">
        <v>34</v>
      </c>
      <c r="K575" s="13"/>
      <c r="L575" s="13"/>
      <c r="M575" s="13"/>
      <c r="N575" s="13"/>
      <c r="O575" s="142">
        <f>IF($C575="","",SUM(H575*Character!$D$42)+(J575*Character!$E$42)+(K575*Character!$F$42)+(L575*Character!$G$42)+(N575*Character!$H$42))</f>
        <v>37.509774999999998</v>
      </c>
      <c r="Q575" s="138" t="s">
        <v>911</v>
      </c>
      <c r="R575" s="138" t="s">
        <v>911</v>
      </c>
      <c r="S575" s="138" t="s">
        <v>911</v>
      </c>
      <c r="T575" s="138" t="s">
        <v>911</v>
      </c>
    </row>
    <row r="576" spans="1:20" x14ac:dyDescent="0.25">
      <c r="A576" s="12" t="s">
        <v>8</v>
      </c>
      <c r="B576" s="12" t="s">
        <v>8</v>
      </c>
      <c r="C576" s="12" t="s">
        <v>337</v>
      </c>
      <c r="D576" s="213">
        <v>4</v>
      </c>
      <c r="E576" s="12"/>
      <c r="F576" s="12" t="s">
        <v>338</v>
      </c>
      <c r="G576" s="13">
        <v>11</v>
      </c>
      <c r="H576" s="13">
        <v>12</v>
      </c>
      <c r="I576" s="13">
        <v>10</v>
      </c>
      <c r="J576" s="13">
        <v>34</v>
      </c>
      <c r="K576" s="13"/>
      <c r="L576" s="13"/>
      <c r="M576" s="13"/>
      <c r="N576" s="13"/>
      <c r="O576" s="142">
        <f>IF($C576="","",SUM(H576*Character!$D$42)+(J576*Character!$E$42)+(K576*Character!$F$42)+(L576*Character!$G$42)+(N576*Character!$H$42))</f>
        <v>36.216700000000003</v>
      </c>
      <c r="Q576" s="138" t="s">
        <v>911</v>
      </c>
      <c r="R576" s="138" t="s">
        <v>911</v>
      </c>
      <c r="S576" s="138" t="s">
        <v>911</v>
      </c>
      <c r="T576" s="138" t="s">
        <v>911</v>
      </c>
    </row>
    <row r="577" spans="1:20" x14ac:dyDescent="0.25">
      <c r="A577" s="12" t="s">
        <v>8</v>
      </c>
      <c r="B577" s="12" t="s">
        <v>8</v>
      </c>
      <c r="C577" s="12" t="s">
        <v>394</v>
      </c>
      <c r="D577" s="213">
        <v>1</v>
      </c>
      <c r="E577" s="12" t="s">
        <v>112</v>
      </c>
      <c r="F577" s="12" t="s">
        <v>148</v>
      </c>
      <c r="G577" s="13">
        <v>10</v>
      </c>
      <c r="H577" s="13">
        <v>10</v>
      </c>
      <c r="I577" s="13">
        <v>10</v>
      </c>
      <c r="J577" s="13">
        <v>12</v>
      </c>
      <c r="K577" s="13"/>
      <c r="L577" s="13"/>
      <c r="M577" s="13"/>
      <c r="N577" s="13"/>
      <c r="O577" s="142">
        <f>IF($C577="","",SUM(H577*Character!$D$42)+(J577*Character!$E$42)+(K577*Character!$F$42)+(L577*Character!$G$42)+(N577*Character!$H$42))</f>
        <v>13.847249999999999</v>
      </c>
      <c r="Q577" s="138" t="s">
        <v>911</v>
      </c>
      <c r="R577" s="138" t="s">
        <v>911</v>
      </c>
      <c r="S577" s="138" t="s">
        <v>911</v>
      </c>
      <c r="T577" s="138" t="s">
        <v>911</v>
      </c>
    </row>
    <row r="578" spans="1:20" x14ac:dyDescent="0.25">
      <c r="A578" s="12" t="s">
        <v>8</v>
      </c>
      <c r="B578" s="12" t="s">
        <v>8</v>
      </c>
      <c r="C578" s="12" t="s">
        <v>348</v>
      </c>
      <c r="D578" s="213">
        <v>1</v>
      </c>
      <c r="E578" s="12" t="s">
        <v>98</v>
      </c>
      <c r="F578" s="12"/>
      <c r="G578" s="13"/>
      <c r="H578" s="13"/>
      <c r="I578" s="13"/>
      <c r="J578" s="13">
        <v>29</v>
      </c>
      <c r="K578" s="13"/>
      <c r="L578" s="13"/>
      <c r="M578" s="13"/>
      <c r="N578" s="13"/>
      <c r="O578" s="142">
        <f>IF($C578="","",SUM(H578*Character!$D$42)+(J578*Character!$E$42)+(K578*Character!$F$42)+(L578*Character!$G$42)+(N578*Character!$H$42))</f>
        <v>29</v>
      </c>
      <c r="Q578" s="138" t="s">
        <v>911</v>
      </c>
      <c r="R578" s="138" t="s">
        <v>911</v>
      </c>
      <c r="S578" s="138" t="s">
        <v>911</v>
      </c>
      <c r="T578" s="138" t="s">
        <v>1227</v>
      </c>
    </row>
    <row r="579" spans="1:20" x14ac:dyDescent="0.25">
      <c r="A579" s="12" t="s">
        <v>8</v>
      </c>
      <c r="B579" s="12" t="s">
        <v>8</v>
      </c>
      <c r="C579" s="12" t="s">
        <v>1004</v>
      </c>
      <c r="D579" s="213">
        <v>1</v>
      </c>
      <c r="E579" s="12" t="s">
        <v>76</v>
      </c>
      <c r="F579" s="12" t="s">
        <v>628</v>
      </c>
      <c r="G579" s="13">
        <v>16</v>
      </c>
      <c r="H579" s="13">
        <v>13</v>
      </c>
      <c r="I579" s="13">
        <v>15</v>
      </c>
      <c r="J579" s="13"/>
      <c r="K579" s="13"/>
      <c r="L579" s="13"/>
      <c r="M579" s="13">
        <v>3</v>
      </c>
      <c r="N579" s="13"/>
      <c r="O579" s="142">
        <f>IF($C579="","",SUM(H579*Character!$D$42)+(J579*Character!$E$42)+(K579*Character!$F$42)+(L579*Character!$G$42)+(N579*Character!$H$42))</f>
        <v>2.4014249999999997</v>
      </c>
      <c r="Q579" s="138" t="s">
        <v>911</v>
      </c>
      <c r="R579" s="138" t="s">
        <v>911</v>
      </c>
      <c r="S579" s="138" t="s">
        <v>911</v>
      </c>
      <c r="T579" s="138" t="s">
        <v>911</v>
      </c>
    </row>
    <row r="580" spans="1:20" x14ac:dyDescent="0.25">
      <c r="A580" s="12" t="s">
        <v>8</v>
      </c>
      <c r="B580" s="12" t="s">
        <v>8</v>
      </c>
      <c r="C580" s="12" t="s">
        <v>355</v>
      </c>
      <c r="D580" s="213">
        <v>1</v>
      </c>
      <c r="E580" s="12" t="s">
        <v>98</v>
      </c>
      <c r="F580" s="12"/>
      <c r="G580" s="13"/>
      <c r="H580" s="13"/>
      <c r="I580" s="13"/>
      <c r="J580" s="13">
        <v>26</v>
      </c>
      <c r="K580" s="13"/>
      <c r="L580" s="13"/>
      <c r="M580" s="13"/>
      <c r="N580" s="13"/>
      <c r="O580" s="142">
        <f>IF($C580="","",SUM(H580*Character!$D$42)+(J580*Character!$E$42)+(K580*Character!$F$42)+(L580*Character!$G$42)+(N580*Character!$H$42))</f>
        <v>26</v>
      </c>
      <c r="Q580" s="138" t="s">
        <v>911</v>
      </c>
      <c r="R580" s="138" t="s">
        <v>911</v>
      </c>
      <c r="S580" s="138" t="s">
        <v>911</v>
      </c>
      <c r="T580" s="138" t="s">
        <v>1227</v>
      </c>
    </row>
    <row r="581" spans="1:20" x14ac:dyDescent="0.25">
      <c r="A581" s="12" t="s">
        <v>8</v>
      </c>
      <c r="B581" s="12" t="s">
        <v>8</v>
      </c>
      <c r="C581" s="12" t="s">
        <v>370</v>
      </c>
      <c r="D581" s="213">
        <v>1</v>
      </c>
      <c r="E581" s="12" t="s">
        <v>86</v>
      </c>
      <c r="F581" s="12" t="s">
        <v>371</v>
      </c>
      <c r="G581" s="13">
        <v>5</v>
      </c>
      <c r="H581" s="13">
        <v>16</v>
      </c>
      <c r="I581" s="13"/>
      <c r="J581" s="13">
        <v>18</v>
      </c>
      <c r="K581" s="13"/>
      <c r="L581" s="13"/>
      <c r="M581" s="13"/>
      <c r="N581" s="13"/>
      <c r="O581" s="142">
        <f>IF($C581="","",SUM(H581*Character!$D$42)+(J581*Character!$E$42)+(K581*Character!$F$42)+(L581*Character!$G$42)+(N581*Character!$H$42))</f>
        <v>20.9556</v>
      </c>
      <c r="Q581" s="138" t="s">
        <v>911</v>
      </c>
      <c r="R581" s="138" t="s">
        <v>911</v>
      </c>
      <c r="S581" s="138" t="s">
        <v>911</v>
      </c>
      <c r="T581" s="138" t="s">
        <v>911</v>
      </c>
    </row>
    <row r="582" spans="1:20" x14ac:dyDescent="0.25">
      <c r="A582" s="12" t="s">
        <v>8</v>
      </c>
      <c r="B582" s="12" t="s">
        <v>8</v>
      </c>
      <c r="C582" s="12" t="s">
        <v>366</v>
      </c>
      <c r="D582" s="213">
        <v>1</v>
      </c>
      <c r="E582" s="12" t="s">
        <v>98</v>
      </c>
      <c r="F582" s="12"/>
      <c r="G582" s="13"/>
      <c r="H582" s="13"/>
      <c r="I582" s="13"/>
      <c r="J582" s="13">
        <v>23</v>
      </c>
      <c r="K582" s="13"/>
      <c r="L582" s="13"/>
      <c r="M582" s="13"/>
      <c r="N582" s="13"/>
      <c r="O582" s="142">
        <f>IF($C582="","",SUM(H582*Character!$D$42)+(J582*Character!$E$42)+(K582*Character!$F$42)+(L582*Character!$G$42)+(N582*Character!$H$42))</f>
        <v>23</v>
      </c>
      <c r="Q582" s="138" t="s">
        <v>911</v>
      </c>
      <c r="R582" s="138" t="s">
        <v>911</v>
      </c>
      <c r="S582" s="138" t="s">
        <v>911</v>
      </c>
      <c r="T582" s="138" t="s">
        <v>1227</v>
      </c>
    </row>
    <row r="583" spans="1:20" x14ac:dyDescent="0.25">
      <c r="A583" s="12" t="s">
        <v>8</v>
      </c>
      <c r="B583" s="12" t="s">
        <v>8</v>
      </c>
      <c r="C583" s="12" t="s">
        <v>351</v>
      </c>
      <c r="D583" s="213">
        <v>1</v>
      </c>
      <c r="E583" s="12" t="s">
        <v>98</v>
      </c>
      <c r="F583" s="12"/>
      <c r="G583" s="13"/>
      <c r="H583" s="13"/>
      <c r="I583" s="13"/>
      <c r="J583" s="13">
        <v>29</v>
      </c>
      <c r="K583" s="13"/>
      <c r="L583" s="13"/>
      <c r="M583" s="13"/>
      <c r="N583" s="13"/>
      <c r="O583" s="142">
        <f>IF($C583="","",SUM(H583*Character!$D$42)+(J583*Character!$E$42)+(K583*Character!$F$42)+(L583*Character!$G$42)+(N583*Character!$H$42))</f>
        <v>29</v>
      </c>
      <c r="Q583" s="138" t="s">
        <v>911</v>
      </c>
      <c r="R583" s="138" t="s">
        <v>911</v>
      </c>
      <c r="S583" s="138" t="s">
        <v>911</v>
      </c>
      <c r="T583" s="138" t="s">
        <v>1227</v>
      </c>
    </row>
    <row r="584" spans="1:20" x14ac:dyDescent="0.25">
      <c r="A584" s="12" t="s">
        <v>8</v>
      </c>
      <c r="B584" s="12" t="s">
        <v>8</v>
      </c>
      <c r="C584" s="12" t="s">
        <v>395</v>
      </c>
      <c r="D584" s="213">
        <v>5</v>
      </c>
      <c r="E584" s="12" t="s">
        <v>330</v>
      </c>
      <c r="F584" s="12" t="s">
        <v>396</v>
      </c>
      <c r="G584" s="13">
        <v>13</v>
      </c>
      <c r="H584" s="13">
        <v>12</v>
      </c>
      <c r="I584" s="13">
        <v>10</v>
      </c>
      <c r="J584" s="13">
        <v>11</v>
      </c>
      <c r="K584" s="13"/>
      <c r="L584" s="13"/>
      <c r="M584" s="13">
        <v>2</v>
      </c>
      <c r="N584" s="13"/>
      <c r="O584" s="142">
        <f>IF($C584="","",SUM(H584*Character!$D$42)+(J584*Character!$E$42)+(K584*Character!$F$42)+(L584*Character!$G$42)+(N584*Character!$H$42))</f>
        <v>13.216699999999999</v>
      </c>
      <c r="Q584" s="138" t="s">
        <v>911</v>
      </c>
      <c r="R584" s="138" t="s">
        <v>911</v>
      </c>
      <c r="S584" s="138" t="s">
        <v>911</v>
      </c>
      <c r="T584" s="138" t="s">
        <v>911</v>
      </c>
    </row>
    <row r="585" spans="1:20" x14ac:dyDescent="0.25">
      <c r="A585" s="12" t="s">
        <v>8</v>
      </c>
      <c r="B585" s="12" t="s">
        <v>8</v>
      </c>
      <c r="C585" s="12" t="s">
        <v>376</v>
      </c>
      <c r="D585" s="213">
        <v>2</v>
      </c>
      <c r="E585" s="12" t="s">
        <v>377</v>
      </c>
      <c r="F585" s="12"/>
      <c r="G585" s="13">
        <v>14</v>
      </c>
      <c r="H585" s="13">
        <v>10</v>
      </c>
      <c r="I585" s="13">
        <v>10</v>
      </c>
      <c r="J585" s="13">
        <v>16</v>
      </c>
      <c r="K585" s="13"/>
      <c r="L585" s="13"/>
      <c r="M585" s="13"/>
      <c r="N585" s="13"/>
      <c r="O585" s="142">
        <f>IF($C585="","",SUM(H585*Character!$D$42)+(J585*Character!$E$42)+(K585*Character!$F$42)+(L585*Character!$G$42)+(N585*Character!$H$42))</f>
        <v>17.847249999999999</v>
      </c>
      <c r="Q585" s="138" t="s">
        <v>911</v>
      </c>
      <c r="R585" s="138" t="s">
        <v>911</v>
      </c>
      <c r="S585" s="138" t="s">
        <v>911</v>
      </c>
      <c r="T585" s="138" t="s">
        <v>911</v>
      </c>
    </row>
    <row r="586" spans="1:20" x14ac:dyDescent="0.25">
      <c r="A586" s="12" t="s">
        <v>8</v>
      </c>
      <c r="B586" s="12" t="s">
        <v>8</v>
      </c>
      <c r="C586" s="12" t="s">
        <v>367</v>
      </c>
      <c r="D586" s="213">
        <v>5</v>
      </c>
      <c r="E586" s="12" t="s">
        <v>39</v>
      </c>
      <c r="F586" s="12" t="s">
        <v>368</v>
      </c>
      <c r="G586" s="13">
        <v>14</v>
      </c>
      <c r="H586" s="13">
        <v>14</v>
      </c>
      <c r="I586" s="13">
        <v>6</v>
      </c>
      <c r="J586" s="13">
        <v>20</v>
      </c>
      <c r="K586" s="13"/>
      <c r="L586" s="13"/>
      <c r="M586" s="13">
        <v>4</v>
      </c>
      <c r="N586" s="13">
        <v>10</v>
      </c>
      <c r="O586" s="142">
        <f>IF($C586="","",SUM(H586*Character!$D$42)+(J586*Character!$E$42)+(K586*Character!$F$42)+(L586*Character!$G$42)+(N586*Character!$H$42))</f>
        <v>22.58615</v>
      </c>
      <c r="Q586" s="138" t="s">
        <v>911</v>
      </c>
      <c r="R586" s="138" t="s">
        <v>911</v>
      </c>
      <c r="S586" s="138" t="s">
        <v>911</v>
      </c>
      <c r="T586" s="138" t="s">
        <v>911</v>
      </c>
    </row>
    <row r="587" spans="1:20" x14ac:dyDescent="0.25">
      <c r="A587" s="12" t="s">
        <v>8</v>
      </c>
      <c r="B587" s="12" t="s">
        <v>8</v>
      </c>
      <c r="C587" s="12" t="s">
        <v>349</v>
      </c>
      <c r="D587" s="213">
        <v>1</v>
      </c>
      <c r="E587" s="12" t="s">
        <v>98</v>
      </c>
      <c r="F587" s="12"/>
      <c r="G587" s="13"/>
      <c r="H587" s="13"/>
      <c r="I587" s="13"/>
      <c r="J587" s="13">
        <v>29</v>
      </c>
      <c r="K587" s="13"/>
      <c r="L587" s="13"/>
      <c r="M587" s="13"/>
      <c r="N587" s="13"/>
      <c r="O587" s="142">
        <f>IF($C587="","",SUM(H587*Character!$D$42)+(J587*Character!$E$42)+(K587*Character!$F$42)+(L587*Character!$G$42)+(N587*Character!$H$42))</f>
        <v>29</v>
      </c>
      <c r="Q587" s="138" t="s">
        <v>911</v>
      </c>
      <c r="R587" s="138" t="s">
        <v>911</v>
      </c>
      <c r="S587" s="138" t="s">
        <v>1227</v>
      </c>
      <c r="T587" s="138" t="s">
        <v>911</v>
      </c>
    </row>
    <row r="588" spans="1:20" x14ac:dyDescent="0.25">
      <c r="A588" s="12" t="s">
        <v>8</v>
      </c>
      <c r="B588" s="12" t="s">
        <v>8</v>
      </c>
      <c r="C588" s="12" t="s">
        <v>342</v>
      </c>
      <c r="D588" s="213">
        <v>1</v>
      </c>
      <c r="E588" s="12" t="s">
        <v>98</v>
      </c>
      <c r="F588" s="12"/>
      <c r="G588" s="13"/>
      <c r="H588" s="13"/>
      <c r="I588" s="13"/>
      <c r="J588" s="13">
        <v>30</v>
      </c>
      <c r="K588" s="13"/>
      <c r="L588" s="13"/>
      <c r="M588" s="13"/>
      <c r="N588" s="13"/>
      <c r="O588" s="142">
        <f>IF($C588="","",SUM(H588*Character!$D$42)+(J588*Character!$E$42)+(K588*Character!$F$42)+(L588*Character!$G$42)+(N588*Character!$H$42))</f>
        <v>30</v>
      </c>
      <c r="Q588" s="138" t="s">
        <v>911</v>
      </c>
      <c r="R588" s="138" t="s">
        <v>911</v>
      </c>
      <c r="S588" s="138" t="s">
        <v>911</v>
      </c>
      <c r="T588" s="138" t="s">
        <v>1227</v>
      </c>
    </row>
    <row r="589" spans="1:20" x14ac:dyDescent="0.25">
      <c r="A589" s="12" t="s">
        <v>8</v>
      </c>
      <c r="B589" s="12" t="s">
        <v>8</v>
      </c>
      <c r="C589" s="12" t="s">
        <v>374</v>
      </c>
      <c r="D589" s="213">
        <v>5</v>
      </c>
      <c r="E589" s="12" t="s">
        <v>86</v>
      </c>
      <c r="F589" s="12" t="s">
        <v>375</v>
      </c>
      <c r="G589" s="13">
        <v>11</v>
      </c>
      <c r="H589" s="13">
        <v>18</v>
      </c>
      <c r="I589" s="13"/>
      <c r="J589" s="13"/>
      <c r="K589" s="13"/>
      <c r="L589" s="13">
        <v>1</v>
      </c>
      <c r="M589" s="13"/>
      <c r="N589" s="13"/>
      <c r="O589" s="142">
        <f>IF($C589="","",SUM(H589*Character!$D$42)+(J589*Character!$E$42)+(K589*Character!$F$42)+(L589*Character!$G$42)+(N589*Character!$H$42))</f>
        <v>20.388619826470592</v>
      </c>
      <c r="Q589" s="138" t="s">
        <v>911</v>
      </c>
      <c r="R589" s="138" t="s">
        <v>911</v>
      </c>
      <c r="S589" s="138" t="s">
        <v>911</v>
      </c>
      <c r="T589" s="138" t="s">
        <v>911</v>
      </c>
    </row>
    <row r="590" spans="1:20" x14ac:dyDescent="0.25">
      <c r="A590" s="12" t="s">
        <v>8</v>
      </c>
      <c r="B590" s="12" t="s">
        <v>8</v>
      </c>
      <c r="C590" s="12" t="s">
        <v>386</v>
      </c>
      <c r="D590" s="213">
        <v>6</v>
      </c>
      <c r="E590" s="12" t="s">
        <v>387</v>
      </c>
      <c r="F590" s="12"/>
      <c r="G590" s="13">
        <v>13</v>
      </c>
      <c r="H590" s="13">
        <v>6</v>
      </c>
      <c r="I590" s="13">
        <v>6</v>
      </c>
      <c r="J590" s="13">
        <v>14</v>
      </c>
      <c r="K590" s="13"/>
      <c r="L590" s="13"/>
      <c r="M590" s="13"/>
      <c r="N590" s="13"/>
      <c r="O590" s="142">
        <f>IF($C590="","",SUM(H590*Character!$D$42)+(J590*Character!$E$42)+(K590*Character!$F$42)+(L590*Character!$G$42)+(N590*Character!$H$42))</f>
        <v>15.10835</v>
      </c>
      <c r="Q590" s="138" t="s">
        <v>911</v>
      </c>
      <c r="R590" s="138" t="s">
        <v>911</v>
      </c>
      <c r="S590" s="138" t="s">
        <v>911</v>
      </c>
      <c r="T590" s="138" t="s">
        <v>911</v>
      </c>
    </row>
    <row r="591" spans="1:20" x14ac:dyDescent="0.25">
      <c r="A591" s="12" t="s">
        <v>8</v>
      </c>
      <c r="B591" s="12" t="s">
        <v>8</v>
      </c>
      <c r="C591" s="12" t="s">
        <v>378</v>
      </c>
      <c r="D591" s="213">
        <v>2</v>
      </c>
      <c r="E591" s="12" t="s">
        <v>379</v>
      </c>
      <c r="F591" s="12"/>
      <c r="G591" s="13">
        <v>14</v>
      </c>
      <c r="H591" s="13">
        <v>10</v>
      </c>
      <c r="I591" s="13">
        <v>10</v>
      </c>
      <c r="J591" s="13">
        <v>16</v>
      </c>
      <c r="K591" s="13"/>
      <c r="L591" s="13"/>
      <c r="M591" s="13"/>
      <c r="N591" s="13"/>
      <c r="O591" s="142">
        <f>IF($C591="","",SUM(H591*Character!$D$42)+(J591*Character!$E$42)+(K591*Character!$F$42)+(L591*Character!$G$42)+(N591*Character!$H$42))</f>
        <v>17.847249999999999</v>
      </c>
      <c r="Q591" s="138" t="s">
        <v>911</v>
      </c>
      <c r="R591" s="138" t="s">
        <v>911</v>
      </c>
      <c r="S591" s="138" t="s">
        <v>911</v>
      </c>
      <c r="T591" s="138" t="s">
        <v>911</v>
      </c>
    </row>
    <row r="592" spans="1:20" x14ac:dyDescent="0.25">
      <c r="A592" s="12" t="s">
        <v>8</v>
      </c>
      <c r="B592" s="12" t="s">
        <v>8</v>
      </c>
      <c r="C592" s="12" t="s">
        <v>343</v>
      </c>
      <c r="D592" s="213">
        <v>1</v>
      </c>
      <c r="E592" s="12" t="s">
        <v>98</v>
      </c>
      <c r="F592" s="12"/>
      <c r="G592" s="13"/>
      <c r="H592" s="13"/>
      <c r="I592" s="13"/>
      <c r="J592" s="13">
        <v>30</v>
      </c>
      <c r="K592" s="13"/>
      <c r="L592" s="13"/>
      <c r="M592" s="13"/>
      <c r="N592" s="13"/>
      <c r="O592" s="142">
        <f>IF($C592="","",SUM(H592*Character!$D$42)+(J592*Character!$E$42)+(K592*Character!$F$42)+(L592*Character!$G$42)+(N592*Character!$H$42))</f>
        <v>30</v>
      </c>
      <c r="Q592" s="138" t="s">
        <v>911</v>
      </c>
      <c r="R592" s="138" t="s">
        <v>911</v>
      </c>
      <c r="S592" s="138" t="s">
        <v>911</v>
      </c>
      <c r="T592" s="138" t="s">
        <v>1227</v>
      </c>
    </row>
    <row r="593" spans="1:20" x14ac:dyDescent="0.25">
      <c r="A593" s="12" t="s">
        <v>8</v>
      </c>
      <c r="B593" s="12" t="s">
        <v>8</v>
      </c>
      <c r="C593" s="12" t="s">
        <v>346</v>
      </c>
      <c r="D593" s="213">
        <v>1</v>
      </c>
      <c r="E593" s="12" t="s">
        <v>98</v>
      </c>
      <c r="F593" s="12"/>
      <c r="G593" s="13"/>
      <c r="H593" s="13"/>
      <c r="I593" s="13"/>
      <c r="J593" s="13">
        <v>30</v>
      </c>
      <c r="K593" s="13"/>
      <c r="L593" s="13"/>
      <c r="M593" s="13"/>
      <c r="N593" s="13"/>
      <c r="O593" s="142">
        <f>IF($C593="","",SUM(H593*Character!$D$42)+(J593*Character!$E$42)+(K593*Character!$F$42)+(L593*Character!$G$42)+(N593*Character!$H$42))</f>
        <v>30</v>
      </c>
      <c r="Q593" s="138" t="s">
        <v>911</v>
      </c>
      <c r="R593" s="138" t="s">
        <v>911</v>
      </c>
      <c r="S593" s="138" t="s">
        <v>1227</v>
      </c>
      <c r="T593" s="138" t="s">
        <v>911</v>
      </c>
    </row>
    <row r="594" spans="1:20" x14ac:dyDescent="0.25">
      <c r="A594" s="12" t="s">
        <v>8</v>
      </c>
      <c r="B594" s="12" t="s">
        <v>8</v>
      </c>
      <c r="C594" s="12" t="s">
        <v>359</v>
      </c>
      <c r="D594" s="213">
        <v>1</v>
      </c>
      <c r="E594" s="12" t="s">
        <v>98</v>
      </c>
      <c r="F594" s="12"/>
      <c r="G594" s="13"/>
      <c r="H594" s="13"/>
      <c r="I594" s="13"/>
      <c r="J594" s="13">
        <v>24</v>
      </c>
      <c r="K594" s="13"/>
      <c r="L594" s="13"/>
      <c r="M594" s="13"/>
      <c r="N594" s="13"/>
      <c r="O594" s="142">
        <f>IF($C594="","",SUM(H594*Character!$D$42)+(J594*Character!$E$42)+(K594*Character!$F$42)+(L594*Character!$G$42)+(N594*Character!$H$42))</f>
        <v>24</v>
      </c>
      <c r="Q594" s="138" t="s">
        <v>911</v>
      </c>
      <c r="R594" s="138" t="s">
        <v>911</v>
      </c>
      <c r="S594" s="138" t="s">
        <v>911</v>
      </c>
      <c r="T594" s="138" t="s">
        <v>1227</v>
      </c>
    </row>
    <row r="595" spans="1:20" x14ac:dyDescent="0.25">
      <c r="A595" s="12" t="s">
        <v>8</v>
      </c>
      <c r="B595" s="12" t="s">
        <v>8</v>
      </c>
      <c r="C595" s="12" t="s">
        <v>397</v>
      </c>
      <c r="D595" s="213">
        <v>1</v>
      </c>
      <c r="E595" s="12" t="s">
        <v>112</v>
      </c>
      <c r="F595" s="12"/>
      <c r="G595" s="13">
        <v>15</v>
      </c>
      <c r="H595" s="13">
        <v>10</v>
      </c>
      <c r="I595" s="13">
        <v>9</v>
      </c>
      <c r="J595" s="13">
        <v>11</v>
      </c>
      <c r="K595" s="13"/>
      <c r="L595" s="13"/>
      <c r="M595" s="13"/>
      <c r="N595" s="13"/>
      <c r="O595" s="142">
        <f>IF($C595="","",SUM(H595*Character!$D$42)+(J595*Character!$E$42)+(K595*Character!$F$42)+(L595*Character!$G$42)+(N595*Character!$H$42))</f>
        <v>12.847249999999999</v>
      </c>
      <c r="Q595" s="138" t="s">
        <v>911</v>
      </c>
      <c r="R595" s="138" t="s">
        <v>911</v>
      </c>
      <c r="S595" s="138" t="s">
        <v>911</v>
      </c>
      <c r="T595" s="138" t="s">
        <v>911</v>
      </c>
    </row>
    <row r="596" spans="1:20" x14ac:dyDescent="0.25">
      <c r="A596" s="12" t="s">
        <v>8</v>
      </c>
      <c r="B596" s="12" t="s">
        <v>8</v>
      </c>
      <c r="C596" s="12" t="s">
        <v>350</v>
      </c>
      <c r="D596" s="213">
        <v>1</v>
      </c>
      <c r="E596" s="12" t="s">
        <v>98</v>
      </c>
      <c r="F596" s="12"/>
      <c r="G596" s="13"/>
      <c r="H596" s="13"/>
      <c r="I596" s="13"/>
      <c r="J596" s="13">
        <v>29</v>
      </c>
      <c r="K596" s="13"/>
      <c r="L596" s="13"/>
      <c r="M596" s="13"/>
      <c r="N596" s="13"/>
      <c r="O596" s="142">
        <f>IF($C596="","",SUM(H596*Character!$D$42)+(J596*Character!$E$42)+(K596*Character!$F$42)+(L596*Character!$G$42)+(N596*Character!$H$42))</f>
        <v>29</v>
      </c>
      <c r="Q596" s="138" t="s">
        <v>911</v>
      </c>
      <c r="R596" s="138" t="s">
        <v>911</v>
      </c>
      <c r="S596" s="138" t="s">
        <v>1227</v>
      </c>
      <c r="T596" s="138" t="s">
        <v>911</v>
      </c>
    </row>
    <row r="597" spans="1:20" x14ac:dyDescent="0.25">
      <c r="A597" s="12" t="s">
        <v>8</v>
      </c>
      <c r="B597" s="12" t="s">
        <v>8</v>
      </c>
      <c r="C597" s="12" t="s">
        <v>363</v>
      </c>
      <c r="D597" s="213">
        <v>1</v>
      </c>
      <c r="E597" s="12" t="s">
        <v>126</v>
      </c>
      <c r="F597" s="12" t="s">
        <v>364</v>
      </c>
      <c r="G597" s="13">
        <v>6</v>
      </c>
      <c r="H597" s="13">
        <v>9</v>
      </c>
      <c r="I597" s="13"/>
      <c r="J597" s="13">
        <v>22</v>
      </c>
      <c r="K597" s="13"/>
      <c r="L597" s="13"/>
      <c r="M597" s="13"/>
      <c r="N597" s="13"/>
      <c r="O597" s="142">
        <f>IF($C597="","",SUM(H597*Character!$D$42)+(J597*Character!$E$42)+(K597*Character!$F$42)+(L597*Character!$G$42)+(N597*Character!$H$42))</f>
        <v>23.662524999999999</v>
      </c>
      <c r="Q597" s="138" t="s">
        <v>911</v>
      </c>
      <c r="R597" s="138" t="s">
        <v>911</v>
      </c>
      <c r="S597" s="138" t="s">
        <v>911</v>
      </c>
      <c r="T597" s="138" t="s">
        <v>911</v>
      </c>
    </row>
    <row r="598" spans="1:20" x14ac:dyDescent="0.25">
      <c r="A598" s="12" t="s">
        <v>8</v>
      </c>
      <c r="B598" s="12" t="s">
        <v>8</v>
      </c>
      <c r="C598" s="12" t="s">
        <v>352</v>
      </c>
      <c r="D598" s="213">
        <v>1</v>
      </c>
      <c r="E598" s="12" t="s">
        <v>98</v>
      </c>
      <c r="F598" s="12"/>
      <c r="G598" s="13"/>
      <c r="H598" s="13"/>
      <c r="I598" s="13"/>
      <c r="J598" s="13">
        <v>29</v>
      </c>
      <c r="K598" s="13"/>
      <c r="L598" s="13"/>
      <c r="M598" s="13"/>
      <c r="N598" s="13"/>
      <c r="O598" s="142">
        <f>IF($C598="","",SUM(H598*Character!$D$42)+(J598*Character!$E$42)+(K598*Character!$F$42)+(L598*Character!$G$42)+(N598*Character!$H$42))</f>
        <v>29</v>
      </c>
      <c r="Q598" s="138" t="s">
        <v>911</v>
      </c>
      <c r="R598" s="138" t="s">
        <v>911</v>
      </c>
      <c r="S598" s="138" t="s">
        <v>1227</v>
      </c>
      <c r="T598" s="138" t="s">
        <v>911</v>
      </c>
    </row>
    <row r="599" spans="1:20" x14ac:dyDescent="0.25">
      <c r="A599" s="12" t="s">
        <v>8</v>
      </c>
      <c r="B599" s="12" t="s">
        <v>8</v>
      </c>
      <c r="C599" s="12" t="s">
        <v>356</v>
      </c>
      <c r="D599" s="213">
        <v>1</v>
      </c>
      <c r="E599" s="12" t="s">
        <v>98</v>
      </c>
      <c r="F599" s="12"/>
      <c r="G599" s="13"/>
      <c r="H599" s="13"/>
      <c r="I599" s="13"/>
      <c r="J599" s="13">
        <v>26</v>
      </c>
      <c r="K599" s="13"/>
      <c r="L599" s="13"/>
      <c r="M599" s="13"/>
      <c r="N599" s="13"/>
      <c r="O599" s="142">
        <f>IF($C599="","",SUM(H599*Character!$D$42)+(J599*Character!$E$42)+(K599*Character!$F$42)+(L599*Character!$G$42)+(N599*Character!$H$42))</f>
        <v>26</v>
      </c>
      <c r="Q599" s="138" t="s">
        <v>911</v>
      </c>
      <c r="R599" s="138" t="s">
        <v>911</v>
      </c>
      <c r="S599" s="138" t="s">
        <v>1227</v>
      </c>
      <c r="T599" s="138" t="s">
        <v>911</v>
      </c>
    </row>
    <row r="600" spans="1:20" x14ac:dyDescent="0.25">
      <c r="A600" s="12" t="s">
        <v>8</v>
      </c>
      <c r="B600" s="12" t="s">
        <v>8</v>
      </c>
      <c r="C600" s="12" t="s">
        <v>372</v>
      </c>
      <c r="D600" s="213">
        <v>5</v>
      </c>
      <c r="E600" s="12" t="s">
        <v>48</v>
      </c>
      <c r="F600" s="12" t="s">
        <v>373</v>
      </c>
      <c r="G600" s="13">
        <v>14</v>
      </c>
      <c r="H600" s="13">
        <v>14</v>
      </c>
      <c r="I600" s="13">
        <v>11</v>
      </c>
      <c r="J600" s="13">
        <v>16</v>
      </c>
      <c r="K600" s="13"/>
      <c r="L600" s="13"/>
      <c r="M600" s="13"/>
      <c r="N600" s="13"/>
      <c r="O600" s="142">
        <f>IF($C600="","",SUM(H600*Character!$D$42)+(J600*Character!$E$42)+(K600*Character!$F$42)+(L600*Character!$G$42)+(N600*Character!$H$42))</f>
        <v>18.58615</v>
      </c>
      <c r="Q600" s="138" t="s">
        <v>911</v>
      </c>
      <c r="R600" s="138" t="s">
        <v>911</v>
      </c>
      <c r="S600" s="138" t="s">
        <v>911</v>
      </c>
      <c r="T600" s="138" t="s">
        <v>911</v>
      </c>
    </row>
    <row r="601" spans="1:20" x14ac:dyDescent="0.25">
      <c r="A601" s="12" t="s">
        <v>8</v>
      </c>
      <c r="B601" s="12" t="s">
        <v>8</v>
      </c>
      <c r="C601" s="12" t="s">
        <v>369</v>
      </c>
      <c r="D601" s="213">
        <v>5</v>
      </c>
      <c r="E601" s="12" t="s">
        <v>39</v>
      </c>
      <c r="F601" s="12" t="s">
        <v>288</v>
      </c>
      <c r="G601" s="13">
        <v>21</v>
      </c>
      <c r="H601" s="13">
        <v>13</v>
      </c>
      <c r="I601" s="13"/>
      <c r="J601" s="13">
        <v>20</v>
      </c>
      <c r="K601" s="13"/>
      <c r="L601" s="13"/>
      <c r="M601" s="13"/>
      <c r="N601" s="13"/>
      <c r="O601" s="142">
        <f>IF($C601="","",SUM(H601*Character!$D$42)+(J601*Character!$E$42)+(K601*Character!$F$42)+(L601*Character!$G$42)+(N601*Character!$H$42))</f>
        <v>22.401425</v>
      </c>
      <c r="Q601" s="138" t="s">
        <v>911</v>
      </c>
      <c r="R601" s="138" t="s">
        <v>911</v>
      </c>
      <c r="S601" s="138" t="s">
        <v>911</v>
      </c>
      <c r="T601" s="138" t="s">
        <v>911</v>
      </c>
    </row>
    <row r="602" spans="1:20" x14ac:dyDescent="0.25">
      <c r="A602" s="12" t="s">
        <v>8</v>
      </c>
      <c r="B602" s="12" t="s">
        <v>8</v>
      </c>
      <c r="C602" s="12" t="s">
        <v>347</v>
      </c>
      <c r="D602" s="213">
        <v>1</v>
      </c>
      <c r="E602" s="12" t="s">
        <v>98</v>
      </c>
      <c r="F602" s="12"/>
      <c r="G602" s="13"/>
      <c r="H602" s="13"/>
      <c r="I602" s="13"/>
      <c r="J602" s="13">
        <v>29</v>
      </c>
      <c r="K602" s="13"/>
      <c r="L602" s="13"/>
      <c r="M602" s="13"/>
      <c r="N602" s="13"/>
      <c r="O602" s="142">
        <f>IF($C602="","",SUM(H602*Character!$D$42)+(J602*Character!$E$42)+(K602*Character!$F$42)+(L602*Character!$G$42)+(N602*Character!$H$42))</f>
        <v>29</v>
      </c>
      <c r="Q602" s="138" t="s">
        <v>911</v>
      </c>
      <c r="R602" s="138" t="s">
        <v>911</v>
      </c>
      <c r="S602" s="138" t="s">
        <v>911</v>
      </c>
      <c r="T602" s="138" t="s">
        <v>1227</v>
      </c>
    </row>
    <row r="603" spans="1:20" x14ac:dyDescent="0.25">
      <c r="A603" s="12" t="s">
        <v>8</v>
      </c>
      <c r="B603" s="12" t="s">
        <v>8</v>
      </c>
      <c r="C603" s="12" t="s">
        <v>380</v>
      </c>
      <c r="D603" s="213">
        <v>3</v>
      </c>
      <c r="E603" s="12" t="s">
        <v>42</v>
      </c>
      <c r="F603" s="12" t="s">
        <v>381</v>
      </c>
      <c r="G603" s="13">
        <v>11</v>
      </c>
      <c r="H603" s="13">
        <v>12</v>
      </c>
      <c r="I603" s="13"/>
      <c r="J603" s="13"/>
      <c r="K603" s="13"/>
      <c r="L603" s="13">
        <v>1</v>
      </c>
      <c r="M603" s="13"/>
      <c r="N603" s="13"/>
      <c r="O603" s="142">
        <f>IF($C603="","",SUM(H603*Character!$D$42)+(J603*Character!$E$42)+(K603*Character!$F$42)+(L603*Character!$G$42)+(N603*Character!$H$42))</f>
        <v>19.28026982647059</v>
      </c>
      <c r="Q603" s="138" t="s">
        <v>911</v>
      </c>
      <c r="R603" s="138" t="s">
        <v>911</v>
      </c>
      <c r="S603" s="138" t="s">
        <v>911</v>
      </c>
      <c r="T603" s="138" t="s">
        <v>911</v>
      </c>
    </row>
    <row r="604" spans="1:20" x14ac:dyDescent="0.25">
      <c r="A604" s="12" t="s">
        <v>8</v>
      </c>
      <c r="B604" s="12" t="s">
        <v>8</v>
      </c>
      <c r="C604" s="12" t="s">
        <v>382</v>
      </c>
      <c r="D604" s="213">
        <v>4</v>
      </c>
      <c r="E604" s="12" t="s">
        <v>68</v>
      </c>
      <c r="F604" s="12" t="s">
        <v>383</v>
      </c>
      <c r="G604" s="13">
        <v>12</v>
      </c>
      <c r="H604" s="13">
        <v>12</v>
      </c>
      <c r="I604" s="13"/>
      <c r="J604" s="13">
        <v>14</v>
      </c>
      <c r="K604" s="13"/>
      <c r="L604" s="13"/>
      <c r="M604" s="13">
        <v>4</v>
      </c>
      <c r="N604" s="13"/>
      <c r="O604" s="142">
        <f>IF($C604="","",SUM(H604*Character!$D$42)+(J604*Character!$E$42)+(K604*Character!$F$42)+(L604*Character!$G$42)+(N604*Character!$H$42))</f>
        <v>16.216699999999999</v>
      </c>
      <c r="Q604" s="138" t="s">
        <v>911</v>
      </c>
      <c r="R604" s="138" t="s">
        <v>911</v>
      </c>
      <c r="S604" s="138" t="s">
        <v>911</v>
      </c>
      <c r="T604" s="138" t="s">
        <v>911</v>
      </c>
    </row>
    <row r="605" spans="1:20" x14ac:dyDescent="0.25">
      <c r="A605" s="12" t="s">
        <v>8</v>
      </c>
      <c r="B605" s="12" t="s">
        <v>8</v>
      </c>
      <c r="C605" s="12" t="s">
        <v>339</v>
      </c>
      <c r="D605" s="213">
        <v>3</v>
      </c>
      <c r="E605" s="12" t="s">
        <v>79</v>
      </c>
      <c r="F605" s="12" t="s">
        <v>80</v>
      </c>
      <c r="G605" s="13">
        <v>10</v>
      </c>
      <c r="H605" s="13">
        <v>10</v>
      </c>
      <c r="I605" s="13"/>
      <c r="J605" s="13">
        <v>32</v>
      </c>
      <c r="K605" s="13"/>
      <c r="L605" s="13"/>
      <c r="M605" s="13">
        <v>5</v>
      </c>
      <c r="N605" s="13"/>
      <c r="O605" s="142">
        <f>IF($C605="","",SUM(H605*Character!$D$42)+(J605*Character!$E$42)+(K605*Character!$F$42)+(L605*Character!$G$42)+(N605*Character!$H$42))</f>
        <v>33.847250000000003</v>
      </c>
      <c r="Q605" s="138" t="s">
        <v>911</v>
      </c>
      <c r="R605" s="138" t="s">
        <v>911</v>
      </c>
      <c r="S605" s="138" t="s">
        <v>911</v>
      </c>
      <c r="T605" s="138" t="s">
        <v>911</v>
      </c>
    </row>
    <row r="606" spans="1:20" x14ac:dyDescent="0.25">
      <c r="A606" s="12" t="s">
        <v>8</v>
      </c>
      <c r="B606" s="12" t="s">
        <v>8</v>
      </c>
      <c r="C606" s="12" t="s">
        <v>391</v>
      </c>
      <c r="D606" s="213">
        <v>3</v>
      </c>
      <c r="E606" s="12" t="s">
        <v>42</v>
      </c>
      <c r="F606" s="12" t="s">
        <v>392</v>
      </c>
      <c r="G606" s="13">
        <v>15</v>
      </c>
      <c r="H606" s="13">
        <v>17</v>
      </c>
      <c r="I606" s="13">
        <v>11</v>
      </c>
      <c r="J606" s="13"/>
      <c r="K606" s="13">
        <v>1</v>
      </c>
      <c r="L606" s="13"/>
      <c r="M606" s="13"/>
      <c r="N606" s="13"/>
      <c r="O606" s="142">
        <f>IF($C606="","",SUM(H606*Character!$D$42)+(J606*Character!$E$42)+(K606*Character!$F$42)+(L606*Character!$G$42)+(N606*Character!$H$42))</f>
        <v>14.223824999999998</v>
      </c>
      <c r="Q606" s="138" t="s">
        <v>911</v>
      </c>
      <c r="R606" s="138" t="s">
        <v>911</v>
      </c>
      <c r="S606" s="138" t="s">
        <v>911</v>
      </c>
      <c r="T606" s="138" t="s">
        <v>911</v>
      </c>
    </row>
    <row r="607" spans="1:20" x14ac:dyDescent="0.25">
      <c r="A607" s="12" t="s">
        <v>8</v>
      </c>
      <c r="B607" s="12" t="s">
        <v>8</v>
      </c>
      <c r="C607" s="12" t="s">
        <v>344</v>
      </c>
      <c r="D607" s="213">
        <v>1</v>
      </c>
      <c r="E607" s="12" t="s">
        <v>98</v>
      </c>
      <c r="F607" s="12"/>
      <c r="G607" s="13"/>
      <c r="H607" s="13"/>
      <c r="I607" s="13"/>
      <c r="J607" s="13">
        <v>30</v>
      </c>
      <c r="K607" s="13"/>
      <c r="L607" s="13"/>
      <c r="M607" s="13"/>
      <c r="N607" s="13"/>
      <c r="O607" s="142">
        <f>IF($C607="","",SUM(H607*Character!$D$42)+(J607*Character!$E$42)+(K607*Character!$F$42)+(L607*Character!$G$42)+(N607*Character!$H$42))</f>
        <v>30</v>
      </c>
      <c r="Q607" s="138" t="s">
        <v>911</v>
      </c>
      <c r="R607" s="138" t="s">
        <v>911</v>
      </c>
      <c r="S607" s="138" t="s">
        <v>1227</v>
      </c>
      <c r="T607" s="138" t="s">
        <v>911</v>
      </c>
    </row>
    <row r="608" spans="1:20" x14ac:dyDescent="0.25">
      <c r="A608" s="12" t="s">
        <v>8</v>
      </c>
      <c r="B608" s="12" t="s">
        <v>8</v>
      </c>
      <c r="C608" s="12" t="s">
        <v>360</v>
      </c>
      <c r="D608" s="213">
        <v>1</v>
      </c>
      <c r="E608" s="12" t="s">
        <v>98</v>
      </c>
      <c r="F608" s="12"/>
      <c r="G608" s="13"/>
      <c r="H608" s="13"/>
      <c r="I608" s="13"/>
      <c r="J608" s="13">
        <v>24</v>
      </c>
      <c r="K608" s="13"/>
      <c r="L608" s="13"/>
      <c r="M608" s="13"/>
      <c r="N608" s="13"/>
      <c r="O608" s="142">
        <f>IF($C608="","",SUM(H608*Character!$D$42)+(J608*Character!$E$42)+(K608*Character!$F$42)+(L608*Character!$G$42)+(N608*Character!$H$42))</f>
        <v>24</v>
      </c>
      <c r="Q608" s="138" t="s">
        <v>911</v>
      </c>
      <c r="R608" s="138" t="s">
        <v>911</v>
      </c>
      <c r="S608" s="138" t="s">
        <v>1227</v>
      </c>
      <c r="T608" s="138" t="s">
        <v>911</v>
      </c>
    </row>
    <row r="609" spans="1:20" x14ac:dyDescent="0.25">
      <c r="A609" s="12" t="s">
        <v>8</v>
      </c>
      <c r="B609" s="12" t="s">
        <v>8</v>
      </c>
      <c r="C609" s="12" t="s">
        <v>398</v>
      </c>
      <c r="D609" s="213">
        <v>1</v>
      </c>
      <c r="E609" s="12" t="s">
        <v>198</v>
      </c>
      <c r="F609" s="12" t="s">
        <v>323</v>
      </c>
      <c r="G609" s="13">
        <v>14</v>
      </c>
      <c r="H609" s="13">
        <v>15</v>
      </c>
      <c r="I609" s="13">
        <v>6</v>
      </c>
      <c r="J609" s="13">
        <v>7</v>
      </c>
      <c r="K609" s="13"/>
      <c r="L609" s="13"/>
      <c r="M609" s="13"/>
      <c r="N609" s="13"/>
      <c r="O609" s="142">
        <f>IF($C609="","",SUM(H609*Character!$D$42)+(J609*Character!$E$42)+(K609*Character!$F$42)+(L609*Character!$G$42)+(N609*Character!$H$42))</f>
        <v>9.7708750000000002</v>
      </c>
      <c r="Q609" s="138" t="s">
        <v>911</v>
      </c>
      <c r="R609" s="138" t="s">
        <v>911</v>
      </c>
      <c r="S609" s="138" t="s">
        <v>911</v>
      </c>
      <c r="T609" s="138" t="s">
        <v>911</v>
      </c>
    </row>
    <row r="610" spans="1:20" x14ac:dyDescent="0.25">
      <c r="A610" s="12" t="s">
        <v>8</v>
      </c>
      <c r="B610" s="12" t="s">
        <v>8</v>
      </c>
      <c r="C610" s="12" t="s">
        <v>361</v>
      </c>
      <c r="D610" s="213">
        <v>1</v>
      </c>
      <c r="E610" s="12" t="s">
        <v>198</v>
      </c>
      <c r="F610" s="12" t="s">
        <v>362</v>
      </c>
      <c r="G610" s="13"/>
      <c r="H610" s="13"/>
      <c r="I610" s="13"/>
      <c r="J610" s="13">
        <v>24</v>
      </c>
      <c r="K610" s="13"/>
      <c r="L610" s="13"/>
      <c r="M610" s="13"/>
      <c r="N610" s="13"/>
      <c r="O610" s="142">
        <f>IF($C610="","",SUM(H610*Character!$D$42)+(J610*Character!$E$42)+(K610*Character!$F$42)+(L610*Character!$G$42)+(N610*Character!$H$42))</f>
        <v>24</v>
      </c>
      <c r="Q610" s="138" t="s">
        <v>911</v>
      </c>
      <c r="R610" s="138" t="s">
        <v>911</v>
      </c>
      <c r="S610" s="138" t="s">
        <v>1227</v>
      </c>
      <c r="T610" s="138" t="s">
        <v>911</v>
      </c>
    </row>
    <row r="611" spans="1:20" x14ac:dyDescent="0.25">
      <c r="A611" s="12" t="s">
        <v>8</v>
      </c>
      <c r="B611" s="12" t="s">
        <v>8</v>
      </c>
      <c r="C611" s="12" t="s">
        <v>357</v>
      </c>
      <c r="D611" s="213">
        <v>1</v>
      </c>
      <c r="E611" s="12" t="s">
        <v>98</v>
      </c>
      <c r="F611" s="12"/>
      <c r="G611" s="13"/>
      <c r="H611" s="13"/>
      <c r="I611" s="13"/>
      <c r="J611" s="13">
        <v>26</v>
      </c>
      <c r="K611" s="13"/>
      <c r="L611" s="13"/>
      <c r="M611" s="13"/>
      <c r="N611" s="13"/>
      <c r="O611" s="142">
        <f>IF($C611="","",SUM(H611*Character!$D$42)+(J611*Character!$E$42)+(K611*Character!$F$42)+(L611*Character!$G$42)+(N611*Character!$H$42))</f>
        <v>26</v>
      </c>
      <c r="Q611" s="138" t="s">
        <v>911</v>
      </c>
      <c r="R611" s="138" t="s">
        <v>911</v>
      </c>
      <c r="S611" s="138" t="s">
        <v>1227</v>
      </c>
      <c r="T611" s="138" t="s">
        <v>911</v>
      </c>
    </row>
    <row r="612" spans="1:20" x14ac:dyDescent="0.25">
      <c r="A612" s="12" t="s">
        <v>8</v>
      </c>
      <c r="B612" s="12" t="s">
        <v>8</v>
      </c>
      <c r="C612" s="12" t="s">
        <v>353</v>
      </c>
      <c r="D612" s="213">
        <v>2</v>
      </c>
      <c r="E612" s="12" t="s">
        <v>155</v>
      </c>
      <c r="F612" s="12" t="s">
        <v>354</v>
      </c>
      <c r="G612" s="13"/>
      <c r="H612" s="13">
        <v>6</v>
      </c>
      <c r="I612" s="13">
        <v>6</v>
      </c>
      <c r="J612" s="13">
        <v>25</v>
      </c>
      <c r="K612" s="13"/>
      <c r="L612" s="13"/>
      <c r="M612" s="13"/>
      <c r="N612" s="13"/>
      <c r="O612" s="142">
        <f>IF($C612="","",SUM(H612*Character!$D$42)+(J612*Character!$E$42)+(K612*Character!$F$42)+(L612*Character!$G$42)+(N612*Character!$H$42))</f>
        <v>26.108350000000002</v>
      </c>
      <c r="Q612" s="138" t="s">
        <v>911</v>
      </c>
      <c r="R612" s="138" t="s">
        <v>911</v>
      </c>
      <c r="S612" s="138" t="s">
        <v>911</v>
      </c>
      <c r="T612" s="138" t="s">
        <v>911</v>
      </c>
    </row>
    <row r="613" spans="1:20" x14ac:dyDescent="0.25">
      <c r="A613" s="12" t="s">
        <v>8</v>
      </c>
      <c r="B613" s="12" t="s">
        <v>8</v>
      </c>
      <c r="C613" s="12" t="s">
        <v>388</v>
      </c>
      <c r="D613" s="213">
        <v>1</v>
      </c>
      <c r="E613" s="12" t="s">
        <v>98</v>
      </c>
      <c r="F613" s="12"/>
      <c r="G613" s="13">
        <v>11</v>
      </c>
      <c r="H613" s="13">
        <v>11</v>
      </c>
      <c r="I613" s="13">
        <v>11</v>
      </c>
      <c r="J613" s="13">
        <v>13</v>
      </c>
      <c r="K613" s="13"/>
      <c r="L613" s="13"/>
      <c r="M613" s="13"/>
      <c r="N613" s="13"/>
      <c r="O613" s="142">
        <f>IF($C613="","",SUM(H613*Character!$D$42)+(J613*Character!$E$42)+(K613*Character!$F$42)+(L613*Character!$G$42)+(N613*Character!$H$42))</f>
        <v>15.031974999999999</v>
      </c>
      <c r="Q613" s="138" t="s">
        <v>911</v>
      </c>
      <c r="R613" s="138" t="s">
        <v>911</v>
      </c>
      <c r="S613" s="138" t="s">
        <v>911</v>
      </c>
      <c r="T613" s="138" t="s">
        <v>911</v>
      </c>
    </row>
    <row r="614" spans="1:20" x14ac:dyDescent="0.25">
      <c r="A614" s="12"/>
      <c r="B614" s="12"/>
      <c r="C614" s="12"/>
      <c r="E614" s="12"/>
      <c r="F614" s="12"/>
      <c r="G614" s="13"/>
      <c r="H614" s="13"/>
      <c r="I614" s="13"/>
      <c r="J614" s="13"/>
      <c r="K614" s="13"/>
      <c r="L614" s="13"/>
      <c r="M614" s="13"/>
      <c r="N614" s="13"/>
      <c r="O614" s="142"/>
    </row>
    <row r="615" spans="1:20" x14ac:dyDescent="0.25">
      <c r="A615" s="12" t="s">
        <v>25</v>
      </c>
      <c r="B615" s="12"/>
      <c r="C615" s="12"/>
      <c r="E615" s="12"/>
      <c r="F615" s="12"/>
      <c r="G615" s="13"/>
      <c r="H615" s="13"/>
      <c r="I615" s="13"/>
      <c r="J615" s="13"/>
      <c r="K615" s="13"/>
      <c r="L615" s="13"/>
      <c r="M615" s="13"/>
      <c r="N615" s="13"/>
      <c r="O615" s="142" t="str">
        <f>IF($C615="","",SUM(H615*Character!$D$42)+(J615*Character!$E$42)+(K615*Character!$F$42)+(L615*Character!$G$42)+(N615*Character!$H$42))</f>
        <v/>
      </c>
    </row>
    <row r="616" spans="1:20" x14ac:dyDescent="0.25">
      <c r="A616" s="12" t="s">
        <v>25</v>
      </c>
      <c r="B616" s="12" t="s">
        <v>871</v>
      </c>
      <c r="C616" s="12" t="s">
        <v>894</v>
      </c>
      <c r="D616" s="213">
        <v>2</v>
      </c>
      <c r="E616" s="12"/>
      <c r="F616" s="12"/>
      <c r="G616" s="13"/>
      <c r="H616" s="13"/>
      <c r="I616" s="13"/>
      <c r="J616" s="13"/>
      <c r="K616" s="13"/>
      <c r="L616" s="13"/>
      <c r="M616" s="13"/>
      <c r="N616" s="13"/>
      <c r="O616" s="142">
        <f>IF($C616="","",SUM(H616*Character!$D$42)+(J616*Character!$E$42)+(K616*Character!$F$42)+(L616*Character!$G$42)+(N616*Character!$H$42))</f>
        <v>0</v>
      </c>
      <c r="Q616" s="138" t="s">
        <v>911</v>
      </c>
      <c r="R616" s="138" t="s">
        <v>911</v>
      </c>
      <c r="S616" s="138" t="s">
        <v>911</v>
      </c>
      <c r="T616" s="138" t="s">
        <v>911</v>
      </c>
    </row>
    <row r="617" spans="1:20" x14ac:dyDescent="0.25">
      <c r="A617" s="12" t="s">
        <v>25</v>
      </c>
      <c r="B617" s="12" t="s">
        <v>871</v>
      </c>
      <c r="C617" s="12" t="s">
        <v>895</v>
      </c>
      <c r="D617" s="213">
        <v>1</v>
      </c>
      <c r="E617" s="12"/>
      <c r="F617" s="12"/>
      <c r="G617" s="13"/>
      <c r="H617" s="13"/>
      <c r="I617" s="13">
        <v>5</v>
      </c>
      <c r="J617" s="13"/>
      <c r="K617" s="13"/>
      <c r="L617" s="13"/>
      <c r="M617" s="13"/>
      <c r="N617" s="13"/>
      <c r="O617" s="142">
        <f>IF($C617="","",SUM(H617*Character!$D$42)+(J617*Character!$E$42)+(K617*Character!$F$42)+(L617*Character!$G$42)+(N617*Character!$H$42))</f>
        <v>0</v>
      </c>
      <c r="Q617" s="138" t="s">
        <v>911</v>
      </c>
      <c r="R617" s="138" t="s">
        <v>911</v>
      </c>
      <c r="S617" s="138" t="s">
        <v>911</v>
      </c>
      <c r="T617" s="138" t="s">
        <v>911</v>
      </c>
    </row>
    <row r="618" spans="1:20" x14ac:dyDescent="0.25">
      <c r="A618" s="12"/>
      <c r="B618" s="12"/>
      <c r="C618" s="12"/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42"/>
    </row>
    <row r="619" spans="1:20" x14ac:dyDescent="0.25">
      <c r="A619" s="12" t="s">
        <v>399</v>
      </c>
      <c r="B619" s="12"/>
      <c r="C619" s="12"/>
      <c r="E619" s="12"/>
      <c r="F619" s="12"/>
      <c r="G619" s="13"/>
      <c r="H619" s="13"/>
      <c r="I619" s="13"/>
      <c r="J619" s="13"/>
      <c r="K619" s="13"/>
      <c r="L619" s="13"/>
      <c r="M619" s="13"/>
      <c r="N619" s="13"/>
      <c r="O619" s="142" t="str">
        <f>IF($C619="","",SUM(H619*Character!$D$42)+(J619*Character!$E$42)+(K619*Character!$F$42)+(L619*Character!$G$42)+(N619*Character!$H$42))</f>
        <v/>
      </c>
    </row>
    <row r="620" spans="1:20" x14ac:dyDescent="0.25">
      <c r="A620" s="12" t="s">
        <v>399</v>
      </c>
      <c r="B620" s="12" t="s">
        <v>399</v>
      </c>
      <c r="C620" s="12" t="s">
        <v>428</v>
      </c>
      <c r="D620" s="213">
        <v>3</v>
      </c>
      <c r="E620" s="12" t="s">
        <v>429</v>
      </c>
      <c r="F620" s="12" t="s">
        <v>430</v>
      </c>
      <c r="G620" s="13">
        <v>8</v>
      </c>
      <c r="H620" s="13"/>
      <c r="I620" s="13"/>
      <c r="J620" s="13">
        <v>14</v>
      </c>
      <c r="K620" s="13"/>
      <c r="L620" s="13"/>
      <c r="M620" s="13">
        <v>4</v>
      </c>
      <c r="N620" s="13"/>
      <c r="O620" s="142">
        <f>IF($C620="","",SUM(H620*Character!$D$42)+(J620*Character!$E$42)+(K620*Character!$F$42)+(L620*Character!$G$42)+(N620*Character!$H$42))</f>
        <v>14</v>
      </c>
      <c r="Q620" s="138" t="s">
        <v>911</v>
      </c>
      <c r="R620" s="138" t="s">
        <v>911</v>
      </c>
      <c r="S620" s="138" t="s">
        <v>911</v>
      </c>
      <c r="T620" s="138" t="s">
        <v>911</v>
      </c>
    </row>
    <row r="621" spans="1:20" x14ac:dyDescent="0.25">
      <c r="A621" s="12" t="s">
        <v>399</v>
      </c>
      <c r="B621" s="12" t="s">
        <v>399</v>
      </c>
      <c r="C621" s="12" t="s">
        <v>440</v>
      </c>
      <c r="D621" s="213">
        <v>5</v>
      </c>
      <c r="E621" s="12" t="s">
        <v>68</v>
      </c>
      <c r="F621" s="12" t="s">
        <v>441</v>
      </c>
      <c r="G621" s="13"/>
      <c r="H621" s="13">
        <v>8</v>
      </c>
      <c r="I621" s="13"/>
      <c r="J621" s="13"/>
      <c r="K621" s="13">
        <v>1</v>
      </c>
      <c r="L621" s="13"/>
      <c r="M621" s="13">
        <v>3</v>
      </c>
      <c r="N621" s="13"/>
      <c r="O621" s="142">
        <f>IF($C621="","",SUM(H621*Character!$D$42)+(J621*Character!$E$42)+(K621*Character!$F$42)+(L621*Character!$G$42)+(N621*Character!$H$42))</f>
        <v>12.561299999999999</v>
      </c>
      <c r="Q621" s="138" t="s">
        <v>911</v>
      </c>
      <c r="R621" s="138" t="s">
        <v>911</v>
      </c>
      <c r="S621" s="138" t="s">
        <v>911</v>
      </c>
      <c r="T621" s="138" t="s">
        <v>911</v>
      </c>
    </row>
    <row r="622" spans="1:20" x14ac:dyDescent="0.25">
      <c r="A622" s="12" t="s">
        <v>399</v>
      </c>
      <c r="B622" s="12" t="s">
        <v>399</v>
      </c>
      <c r="C622" s="12" t="s">
        <v>405</v>
      </c>
      <c r="D622" s="213">
        <v>3</v>
      </c>
      <c r="E622" s="12" t="s">
        <v>42</v>
      </c>
      <c r="F622" s="12" t="s">
        <v>406</v>
      </c>
      <c r="G622" s="13">
        <v>9</v>
      </c>
      <c r="H622" s="13">
        <v>12</v>
      </c>
      <c r="I622" s="13"/>
      <c r="J622" s="13">
        <v>21</v>
      </c>
      <c r="K622" s="13"/>
      <c r="L622" s="13">
        <v>1</v>
      </c>
      <c r="M622" s="13"/>
      <c r="N622" s="13"/>
      <c r="O622" s="142">
        <f>IF($C622="","",SUM(H622*Character!$D$42)+(J622*Character!$E$42)+(K622*Character!$F$42)+(L622*Character!$G$42)+(N622*Character!$H$42))</f>
        <v>40.280269826470587</v>
      </c>
      <c r="Q622" s="138" t="s">
        <v>911</v>
      </c>
      <c r="R622" s="138" t="s">
        <v>911</v>
      </c>
      <c r="S622" s="138" t="s">
        <v>911</v>
      </c>
      <c r="T622" s="138" t="s">
        <v>911</v>
      </c>
    </row>
    <row r="623" spans="1:20" x14ac:dyDescent="0.25">
      <c r="A623" s="12" t="s">
        <v>399</v>
      </c>
      <c r="B623" s="12" t="s">
        <v>399</v>
      </c>
      <c r="C623" s="12" t="s">
        <v>442</v>
      </c>
      <c r="D623" s="213">
        <v>2</v>
      </c>
      <c r="E623" s="12" t="s">
        <v>86</v>
      </c>
      <c r="F623" s="12" t="s">
        <v>371</v>
      </c>
      <c r="G623" s="13"/>
      <c r="H623" s="13"/>
      <c r="I623" s="13"/>
      <c r="J623" s="13"/>
      <c r="K623" s="13">
        <v>1</v>
      </c>
      <c r="L623" s="13"/>
      <c r="M623" s="13">
        <v>5</v>
      </c>
      <c r="N623" s="13"/>
      <c r="O623" s="142">
        <f>IF($C623="","",SUM(H623*Character!$D$42)+(J623*Character!$E$42)+(K623*Character!$F$42)+(L623*Character!$G$42)+(N623*Character!$H$42))</f>
        <v>11.083499999999999</v>
      </c>
      <c r="Q623" s="138" t="s">
        <v>911</v>
      </c>
      <c r="R623" s="138" t="s">
        <v>911</v>
      </c>
      <c r="S623" s="138" t="s">
        <v>911</v>
      </c>
      <c r="T623" s="138" t="s">
        <v>911</v>
      </c>
    </row>
    <row r="624" spans="1:20" x14ac:dyDescent="0.25">
      <c r="A624" s="12" t="s">
        <v>399</v>
      </c>
      <c r="B624" s="12" t="s">
        <v>399</v>
      </c>
      <c r="C624" s="12" t="s">
        <v>417</v>
      </c>
      <c r="D624" s="213">
        <v>6</v>
      </c>
      <c r="E624" s="12" t="s">
        <v>73</v>
      </c>
      <c r="F624" s="12"/>
      <c r="G624" s="13">
        <v>8</v>
      </c>
      <c r="H624" s="13">
        <v>9</v>
      </c>
      <c r="I624" s="13"/>
      <c r="J624" s="13">
        <v>23</v>
      </c>
      <c r="K624" s="13"/>
      <c r="L624" s="13"/>
      <c r="M624" s="13"/>
      <c r="N624" s="13"/>
      <c r="O624" s="142">
        <f>IF($C624="","",SUM(H624*Character!$D$42)+(J624*Character!$E$42)+(K624*Character!$F$42)+(L624*Character!$G$42)+(N624*Character!$H$42))</f>
        <v>24.662524999999999</v>
      </c>
      <c r="Q624" s="138" t="s">
        <v>911</v>
      </c>
      <c r="R624" s="138" t="s">
        <v>911</v>
      </c>
      <c r="S624" s="138" t="s">
        <v>911</v>
      </c>
      <c r="T624" s="138" t="s">
        <v>911</v>
      </c>
    </row>
    <row r="625" spans="1:20" x14ac:dyDescent="0.25">
      <c r="A625" s="12" t="s">
        <v>399</v>
      </c>
      <c r="B625" s="12" t="s">
        <v>399</v>
      </c>
      <c r="C625" s="12" t="s">
        <v>402</v>
      </c>
      <c r="D625" s="213">
        <v>6</v>
      </c>
      <c r="E625" s="12" t="s">
        <v>34</v>
      </c>
      <c r="F625" s="12" t="s">
        <v>403</v>
      </c>
      <c r="G625" s="13"/>
      <c r="H625" s="13"/>
      <c r="I625" s="13"/>
      <c r="J625" s="13">
        <v>36</v>
      </c>
      <c r="K625" s="13"/>
      <c r="L625" s="13">
        <v>1</v>
      </c>
      <c r="M625" s="13"/>
      <c r="N625" s="13"/>
      <c r="O625" s="142">
        <f>IF($C625="","",SUM(H625*Character!$D$42)+(J625*Character!$E$42)+(K625*Character!$F$42)+(L625*Character!$G$42)+(N625*Character!$H$42))</f>
        <v>53.063569826470591</v>
      </c>
      <c r="Q625" s="138" t="s">
        <v>911</v>
      </c>
      <c r="R625" s="138" t="s">
        <v>911</v>
      </c>
      <c r="S625" s="138" t="s">
        <v>911</v>
      </c>
      <c r="T625" s="138" t="s">
        <v>911</v>
      </c>
    </row>
    <row r="626" spans="1:20" x14ac:dyDescent="0.25">
      <c r="A626" s="12" t="s">
        <v>399</v>
      </c>
      <c r="B626" s="12" t="s">
        <v>399</v>
      </c>
      <c r="C626" s="12" t="s">
        <v>1073</v>
      </c>
      <c r="D626" s="213">
        <v>1</v>
      </c>
      <c r="E626" s="12" t="s">
        <v>98</v>
      </c>
      <c r="F626" s="12"/>
      <c r="G626" s="13"/>
      <c r="H626" s="13"/>
      <c r="I626" s="13"/>
      <c r="J626" s="13">
        <v>13</v>
      </c>
      <c r="K626" s="13"/>
      <c r="L626" s="13"/>
      <c r="M626" s="13"/>
      <c r="N626" s="13"/>
      <c r="O626" s="142">
        <f>IF($C626="","",SUM(H626*Character!$D$42)+(J626*Character!$E$42)+(K626*Character!$F$42)+(L626*Character!$G$42)+(N626*Character!$H$42))</f>
        <v>13</v>
      </c>
      <c r="Q626" s="138" t="s">
        <v>911</v>
      </c>
      <c r="R626" s="138" t="s">
        <v>911</v>
      </c>
      <c r="S626" s="138" t="s">
        <v>911</v>
      </c>
      <c r="T626" s="138" t="s">
        <v>911</v>
      </c>
    </row>
    <row r="627" spans="1:20" x14ac:dyDescent="0.25">
      <c r="A627" s="12" t="s">
        <v>399</v>
      </c>
      <c r="B627" s="12" t="s">
        <v>399</v>
      </c>
      <c r="C627" s="12" t="s">
        <v>433</v>
      </c>
      <c r="D627" s="213">
        <v>3</v>
      </c>
      <c r="E627" s="12" t="s">
        <v>137</v>
      </c>
      <c r="F627" s="12" t="s">
        <v>434</v>
      </c>
      <c r="G627" s="13">
        <v>10</v>
      </c>
      <c r="H627" s="13">
        <v>10</v>
      </c>
      <c r="I627" s="13"/>
      <c r="J627" s="13">
        <v>12</v>
      </c>
      <c r="K627" s="13"/>
      <c r="L627" s="13"/>
      <c r="M627" s="13"/>
      <c r="N627" s="13"/>
      <c r="O627" s="142">
        <f>IF($C627="","",SUM(H627*Character!$D$42)+(J627*Character!$E$42)+(K627*Character!$F$42)+(L627*Character!$G$42)+(N627*Character!$H$42))</f>
        <v>13.847249999999999</v>
      </c>
      <c r="Q627" s="138" t="s">
        <v>911</v>
      </c>
      <c r="R627" s="138" t="s">
        <v>911</v>
      </c>
      <c r="S627" s="138" t="s">
        <v>911</v>
      </c>
      <c r="T627" s="138" t="s">
        <v>911</v>
      </c>
    </row>
    <row r="628" spans="1:20" x14ac:dyDescent="0.25">
      <c r="A628" s="12" t="s">
        <v>399</v>
      </c>
      <c r="B628" s="12" t="s">
        <v>399</v>
      </c>
      <c r="C628" s="12" t="s">
        <v>420</v>
      </c>
      <c r="D628" s="213">
        <v>5</v>
      </c>
      <c r="E628" s="12" t="s">
        <v>112</v>
      </c>
      <c r="F628" s="12" t="s">
        <v>148</v>
      </c>
      <c r="G628" s="13">
        <v>5</v>
      </c>
      <c r="H628" s="13"/>
      <c r="I628" s="13"/>
      <c r="J628" s="13">
        <v>11</v>
      </c>
      <c r="K628" s="13">
        <v>1</v>
      </c>
      <c r="L628" s="13"/>
      <c r="M628" s="13"/>
      <c r="N628" s="13"/>
      <c r="O628" s="142">
        <f>IF($C628="","",SUM(H628*Character!$D$42)+(J628*Character!$E$42)+(K628*Character!$F$42)+(L628*Character!$G$42)+(N628*Character!$H$42))</f>
        <v>22.083500000000001</v>
      </c>
      <c r="Q628" s="138" t="s">
        <v>911</v>
      </c>
      <c r="R628" s="138" t="s">
        <v>911</v>
      </c>
      <c r="S628" s="138" t="s">
        <v>911</v>
      </c>
      <c r="T628" s="138" t="s">
        <v>911</v>
      </c>
    </row>
    <row r="629" spans="1:20" x14ac:dyDescent="0.25">
      <c r="A629" s="12" t="s">
        <v>399</v>
      </c>
      <c r="B629" s="12" t="s">
        <v>399</v>
      </c>
      <c r="C629" s="12" t="s">
        <v>436</v>
      </c>
      <c r="D629" s="213">
        <v>1</v>
      </c>
      <c r="E629" s="12" t="s">
        <v>437</v>
      </c>
      <c r="F629" s="12" t="s">
        <v>438</v>
      </c>
      <c r="G629" s="13">
        <v>12</v>
      </c>
      <c r="H629" s="13">
        <v>12</v>
      </c>
      <c r="I629" s="13">
        <v>6</v>
      </c>
      <c r="J629" s="13"/>
      <c r="K629" s="13">
        <v>1</v>
      </c>
      <c r="L629" s="13"/>
      <c r="M629" s="13"/>
      <c r="N629" s="13"/>
      <c r="O629" s="142">
        <f>IF($C629="","",SUM(H629*Character!$D$42)+(J629*Character!$E$42)+(K629*Character!$F$42)+(L629*Character!$G$42)+(N629*Character!$H$42))</f>
        <v>13.300199999999998</v>
      </c>
      <c r="Q629" s="138" t="s">
        <v>911</v>
      </c>
      <c r="R629" s="138" t="s">
        <v>911</v>
      </c>
      <c r="S629" s="138" t="s">
        <v>911</v>
      </c>
      <c r="T629" s="138" t="s">
        <v>911</v>
      </c>
    </row>
    <row r="630" spans="1:20" x14ac:dyDescent="0.25">
      <c r="A630" s="12" t="s">
        <v>399</v>
      </c>
      <c r="B630" s="12" t="s">
        <v>399</v>
      </c>
      <c r="C630" s="12" t="s">
        <v>418</v>
      </c>
      <c r="D630" s="213">
        <v>4</v>
      </c>
      <c r="E630" s="12" t="s">
        <v>68</v>
      </c>
      <c r="F630" s="12" t="s">
        <v>419</v>
      </c>
      <c r="G630" s="13">
        <v>8</v>
      </c>
      <c r="H630" s="13">
        <v>11</v>
      </c>
      <c r="I630" s="13"/>
      <c r="J630" s="13">
        <v>22</v>
      </c>
      <c r="K630" s="13"/>
      <c r="L630" s="13"/>
      <c r="M630" s="13"/>
      <c r="N630" s="13"/>
      <c r="O630" s="142">
        <f>IF($C630="","",SUM(H630*Character!$D$42)+(J630*Character!$E$42)+(K630*Character!$F$42)+(L630*Character!$G$42)+(N630*Character!$H$42))</f>
        <v>24.031974999999999</v>
      </c>
      <c r="Q630" s="138" t="s">
        <v>911</v>
      </c>
      <c r="R630" s="138" t="s">
        <v>911</v>
      </c>
      <c r="S630" s="138" t="s">
        <v>911</v>
      </c>
      <c r="T630" s="138" t="s">
        <v>911</v>
      </c>
    </row>
    <row r="631" spans="1:20" x14ac:dyDescent="0.25">
      <c r="A631" s="12" t="s">
        <v>399</v>
      </c>
      <c r="B631" s="12" t="s">
        <v>399</v>
      </c>
      <c r="C631" s="12" t="s">
        <v>1005</v>
      </c>
      <c r="D631" s="213">
        <v>1</v>
      </c>
      <c r="E631" s="12" t="s">
        <v>126</v>
      </c>
      <c r="F631" s="12" t="s">
        <v>423</v>
      </c>
      <c r="G631" s="13"/>
      <c r="H631" s="13">
        <v>7</v>
      </c>
      <c r="I631" s="13">
        <v>4</v>
      </c>
      <c r="J631" s="13">
        <v>18</v>
      </c>
      <c r="K631" s="13"/>
      <c r="L631" s="13"/>
      <c r="M631" s="13"/>
      <c r="N631" s="13"/>
      <c r="O631" s="142">
        <f>IF($C631="","",SUM(H631*Character!$D$42)+(J631*Character!$E$42)+(K631*Character!$F$42)+(L631*Character!$G$42)+(N631*Character!$H$42))</f>
        <v>19.293074999999998</v>
      </c>
      <c r="Q631" s="138" t="s">
        <v>1227</v>
      </c>
      <c r="R631" s="138" t="s">
        <v>911</v>
      </c>
      <c r="S631" s="138" t="s">
        <v>911</v>
      </c>
      <c r="T631" s="138" t="s">
        <v>911</v>
      </c>
    </row>
    <row r="632" spans="1:20" x14ac:dyDescent="0.25">
      <c r="A632" s="12" t="s">
        <v>399</v>
      </c>
      <c r="B632" s="12" t="s">
        <v>399</v>
      </c>
      <c r="C632" s="12" t="s">
        <v>431</v>
      </c>
      <c r="D632" s="213">
        <v>3</v>
      </c>
      <c r="E632" s="12" t="s">
        <v>429</v>
      </c>
      <c r="F632" s="12" t="s">
        <v>432</v>
      </c>
      <c r="G632" s="13">
        <v>8</v>
      </c>
      <c r="H632" s="13"/>
      <c r="I632" s="13"/>
      <c r="J632" s="13">
        <v>14</v>
      </c>
      <c r="K632" s="13"/>
      <c r="L632" s="13"/>
      <c r="M632" s="13">
        <v>4</v>
      </c>
      <c r="N632" s="13"/>
      <c r="O632" s="142">
        <f>IF($C632="","",SUM(H632*Character!$D$42)+(J632*Character!$E$42)+(K632*Character!$F$42)+(L632*Character!$G$42)+(N632*Character!$H$42))</f>
        <v>14</v>
      </c>
      <c r="Q632" s="138" t="s">
        <v>911</v>
      </c>
      <c r="R632" s="138" t="s">
        <v>911</v>
      </c>
      <c r="S632" s="138" t="s">
        <v>911</v>
      </c>
      <c r="T632" s="138" t="s">
        <v>911</v>
      </c>
    </row>
    <row r="633" spans="1:20" x14ac:dyDescent="0.25">
      <c r="A633" s="12" t="s">
        <v>399</v>
      </c>
      <c r="B633" s="12" t="s">
        <v>399</v>
      </c>
      <c r="C633" s="12" t="s">
        <v>422</v>
      </c>
      <c r="D633" s="213">
        <v>1</v>
      </c>
      <c r="E633" s="12" t="s">
        <v>98</v>
      </c>
      <c r="F633" s="12"/>
      <c r="G633" s="13"/>
      <c r="H633" s="13">
        <v>7</v>
      </c>
      <c r="I633" s="13">
        <v>6</v>
      </c>
      <c r="J633" s="13">
        <v>18</v>
      </c>
      <c r="K633" s="13"/>
      <c r="L633" s="13"/>
      <c r="M633" s="13"/>
      <c r="N633" s="13"/>
      <c r="O633" s="142">
        <f>IF($C633="","",SUM(H633*Character!$D$42)+(J633*Character!$E$42)+(K633*Character!$F$42)+(L633*Character!$G$42)+(N633*Character!$H$42))</f>
        <v>19.293074999999998</v>
      </c>
      <c r="Q633" s="138" t="s">
        <v>911</v>
      </c>
      <c r="R633" s="138" t="s">
        <v>911</v>
      </c>
      <c r="S633" s="138" t="s">
        <v>911</v>
      </c>
      <c r="T633" s="138" t="s">
        <v>911</v>
      </c>
    </row>
    <row r="634" spans="1:20" x14ac:dyDescent="0.25">
      <c r="A634" s="12" t="s">
        <v>399</v>
      </c>
      <c r="B634" s="12" t="s">
        <v>399</v>
      </c>
      <c r="C634" s="12" t="s">
        <v>408</v>
      </c>
      <c r="D634" s="213">
        <v>4</v>
      </c>
      <c r="E634" s="12"/>
      <c r="F634" s="12" t="s">
        <v>338</v>
      </c>
      <c r="G634" s="13">
        <v>6</v>
      </c>
      <c r="H634" s="13">
        <v>6</v>
      </c>
      <c r="I634" s="13"/>
      <c r="J634" s="13">
        <v>22</v>
      </c>
      <c r="K634" s="13">
        <v>1</v>
      </c>
      <c r="L634" s="13"/>
      <c r="M634" s="13"/>
      <c r="N634" s="13"/>
      <c r="O634" s="142">
        <f>IF($C634="","",SUM(H634*Character!$D$42)+(J634*Character!$E$42)+(K634*Character!$F$42)+(L634*Character!$G$42)+(N634*Character!$H$42))</f>
        <v>34.191850000000002</v>
      </c>
      <c r="Q634" s="138" t="s">
        <v>911</v>
      </c>
      <c r="R634" s="138" t="s">
        <v>911</v>
      </c>
      <c r="S634" s="138" t="s">
        <v>911</v>
      </c>
      <c r="T634" s="138" t="s">
        <v>911</v>
      </c>
    </row>
    <row r="635" spans="1:20" x14ac:dyDescent="0.25">
      <c r="A635" s="12" t="s">
        <v>399</v>
      </c>
      <c r="B635" s="12" t="s">
        <v>399</v>
      </c>
      <c r="C635" s="12" t="s">
        <v>426</v>
      </c>
      <c r="D635" s="213">
        <v>3</v>
      </c>
      <c r="E635" s="12" t="s">
        <v>42</v>
      </c>
      <c r="F635" s="12" t="s">
        <v>65</v>
      </c>
      <c r="G635" s="13"/>
      <c r="H635" s="13"/>
      <c r="I635" s="13"/>
      <c r="J635" s="13">
        <v>19</v>
      </c>
      <c r="K635" s="13"/>
      <c r="L635" s="13"/>
      <c r="M635" s="13">
        <v>9</v>
      </c>
      <c r="N635" s="13"/>
      <c r="O635" s="142">
        <f>IF($C635="","",SUM(H635*Character!$D$42)+(J635*Character!$E$42)+(K635*Character!$F$42)+(L635*Character!$G$42)+(N635*Character!$H$42))</f>
        <v>19</v>
      </c>
      <c r="Q635" s="138" t="s">
        <v>911</v>
      </c>
      <c r="R635" s="138" t="s">
        <v>911</v>
      </c>
      <c r="S635" s="138" t="s">
        <v>911</v>
      </c>
      <c r="T635" s="138" t="s">
        <v>911</v>
      </c>
    </row>
    <row r="636" spans="1:20" x14ac:dyDescent="0.25">
      <c r="A636" s="12" t="s">
        <v>399</v>
      </c>
      <c r="B636" s="12" t="s">
        <v>399</v>
      </c>
      <c r="C636" s="12" t="s">
        <v>435</v>
      </c>
      <c r="D636" s="213">
        <v>2</v>
      </c>
      <c r="E636" s="12" t="s">
        <v>10</v>
      </c>
      <c r="F636" s="12" t="s">
        <v>84</v>
      </c>
      <c r="G636" s="13">
        <v>11</v>
      </c>
      <c r="H636" s="13">
        <v>13</v>
      </c>
      <c r="I636" s="13">
        <v>8</v>
      </c>
      <c r="J636" s="13"/>
      <c r="K636" s="13">
        <v>1</v>
      </c>
      <c r="L636" s="13"/>
      <c r="M636" s="13"/>
      <c r="N636" s="13"/>
      <c r="O636" s="142">
        <f>IF($C636="","",SUM(H636*Character!$D$42)+(J636*Character!$E$42)+(K636*Character!$F$42)+(L636*Character!$G$42)+(N636*Character!$H$42))</f>
        <v>13.484924999999999</v>
      </c>
      <c r="Q636" s="138" t="s">
        <v>911</v>
      </c>
      <c r="R636" s="138" t="s">
        <v>911</v>
      </c>
      <c r="S636" s="138" t="s">
        <v>911</v>
      </c>
      <c r="T636" s="138" t="s">
        <v>911</v>
      </c>
    </row>
    <row r="637" spans="1:20" x14ac:dyDescent="0.25">
      <c r="A637" s="12" t="s">
        <v>399</v>
      </c>
      <c r="B637" s="12" t="s">
        <v>399</v>
      </c>
      <c r="C637" s="12" t="s">
        <v>409</v>
      </c>
      <c r="D637" s="213">
        <v>3</v>
      </c>
      <c r="E637" s="12" t="s">
        <v>76</v>
      </c>
      <c r="F637" s="12" t="s">
        <v>124</v>
      </c>
      <c r="G637" s="13"/>
      <c r="H637" s="13"/>
      <c r="I637" s="13"/>
      <c r="J637" s="13">
        <v>33</v>
      </c>
      <c r="K637" s="13"/>
      <c r="L637" s="13"/>
      <c r="M637" s="13"/>
      <c r="N637" s="13"/>
      <c r="O637" s="142">
        <f>IF($C637="","",SUM(H637*Character!$D$42)+(J637*Character!$E$42)+(K637*Character!$F$42)+(L637*Character!$G$42)+(N637*Character!$H$42))</f>
        <v>33</v>
      </c>
      <c r="Q637" s="138" t="s">
        <v>911</v>
      </c>
      <c r="R637" s="138" t="s">
        <v>911</v>
      </c>
      <c r="S637" s="138" t="s">
        <v>911</v>
      </c>
      <c r="T637" s="138" t="s">
        <v>911</v>
      </c>
    </row>
    <row r="638" spans="1:20" x14ac:dyDescent="0.25">
      <c r="A638" s="12" t="s">
        <v>399</v>
      </c>
      <c r="B638" s="12" t="s">
        <v>399</v>
      </c>
      <c r="C638" s="12" t="s">
        <v>416</v>
      </c>
      <c r="D638" s="213">
        <v>5</v>
      </c>
      <c r="E638" s="12" t="s">
        <v>39</v>
      </c>
      <c r="F638" s="12" t="s">
        <v>71</v>
      </c>
      <c r="G638" s="13"/>
      <c r="H638" s="13"/>
      <c r="I638" s="13"/>
      <c r="J638" s="13">
        <v>26</v>
      </c>
      <c r="K638" s="13"/>
      <c r="L638" s="13"/>
      <c r="M638" s="13"/>
      <c r="N638" s="13">
        <v>20</v>
      </c>
      <c r="O638" s="142">
        <f>IF($C638="","",SUM(H638*Character!$D$42)+(J638*Character!$E$42)+(K638*Character!$F$42)+(L638*Character!$G$42)+(N638*Character!$H$42))</f>
        <v>26</v>
      </c>
      <c r="Q638" s="138" t="s">
        <v>911</v>
      </c>
      <c r="R638" s="138" t="s">
        <v>911</v>
      </c>
      <c r="S638" s="138" t="s">
        <v>911</v>
      </c>
      <c r="T638" s="138" t="s">
        <v>911</v>
      </c>
    </row>
    <row r="639" spans="1:20" x14ac:dyDescent="0.25">
      <c r="A639" s="12" t="s">
        <v>399</v>
      </c>
      <c r="B639" s="12" t="s">
        <v>399</v>
      </c>
      <c r="C639" s="12" t="s">
        <v>421</v>
      </c>
      <c r="D639" s="213">
        <v>5</v>
      </c>
      <c r="E639" s="12" t="s">
        <v>48</v>
      </c>
      <c r="F639" s="12" t="s">
        <v>82</v>
      </c>
      <c r="G639" s="13"/>
      <c r="H639" s="13">
        <v>9</v>
      </c>
      <c r="I639" s="13"/>
      <c r="J639" s="13">
        <v>9</v>
      </c>
      <c r="K639" s="13">
        <v>1</v>
      </c>
      <c r="L639" s="13"/>
      <c r="M639" s="13">
        <v>3</v>
      </c>
      <c r="N639" s="13"/>
      <c r="O639" s="142">
        <f>IF($C639="","",SUM(H639*Character!$D$42)+(J639*Character!$E$42)+(K639*Character!$F$42)+(L639*Character!$G$42)+(N639*Character!$H$42))</f>
        <v>21.746024999999999</v>
      </c>
      <c r="Q639" s="138" t="s">
        <v>911</v>
      </c>
      <c r="R639" s="138" t="s">
        <v>911</v>
      </c>
      <c r="S639" s="138" t="s">
        <v>911</v>
      </c>
      <c r="T639" s="138" t="s">
        <v>911</v>
      </c>
    </row>
    <row r="640" spans="1:20" x14ac:dyDescent="0.25">
      <c r="A640" s="12" t="s">
        <v>399</v>
      </c>
      <c r="B640" s="12" t="s">
        <v>399</v>
      </c>
      <c r="C640" s="12" t="s">
        <v>439</v>
      </c>
      <c r="D640" s="213">
        <v>6</v>
      </c>
      <c r="E640" s="12" t="s">
        <v>34</v>
      </c>
      <c r="F640" s="12"/>
      <c r="G640" s="13"/>
      <c r="H640" s="13">
        <v>10</v>
      </c>
      <c r="I640" s="13"/>
      <c r="J640" s="13"/>
      <c r="K640" s="13">
        <v>1</v>
      </c>
      <c r="L640" s="13"/>
      <c r="M640" s="13"/>
      <c r="N640" s="13"/>
      <c r="O640" s="142">
        <f>IF($C640="","",SUM(H640*Character!$D$42)+(J640*Character!$E$42)+(K640*Character!$F$42)+(L640*Character!$G$42)+(N640*Character!$H$42))</f>
        <v>12.93075</v>
      </c>
      <c r="Q640" s="138" t="s">
        <v>911</v>
      </c>
      <c r="R640" s="138" t="s">
        <v>911</v>
      </c>
      <c r="S640" s="138" t="s">
        <v>911</v>
      </c>
      <c r="T640" s="138" t="s">
        <v>911</v>
      </c>
    </row>
    <row r="641" spans="1:20" x14ac:dyDescent="0.25">
      <c r="A641" s="12" t="s">
        <v>399</v>
      </c>
      <c r="B641" s="12" t="s">
        <v>399</v>
      </c>
      <c r="C641" s="12" t="s">
        <v>400</v>
      </c>
      <c r="D641" s="213">
        <v>5</v>
      </c>
      <c r="E641" s="12" t="s">
        <v>39</v>
      </c>
      <c r="F641" s="12" t="s">
        <v>401</v>
      </c>
      <c r="G641" s="13">
        <v>5</v>
      </c>
      <c r="H641" s="13">
        <v>6</v>
      </c>
      <c r="I641" s="13"/>
      <c r="J641" s="13">
        <v>37</v>
      </c>
      <c r="K641" s="13"/>
      <c r="L641" s="13">
        <v>1</v>
      </c>
      <c r="M641" s="13"/>
      <c r="N641" s="13"/>
      <c r="O641" s="142">
        <f>IF($C641="","",SUM(H641*Character!$D$42)+(J641*Character!$E$42)+(K641*Character!$F$42)+(L641*Character!$G$42)+(N641*Character!$H$42))</f>
        <v>55.171919826470592</v>
      </c>
      <c r="Q641" s="138" t="s">
        <v>911</v>
      </c>
      <c r="R641" s="138" t="s">
        <v>911</v>
      </c>
      <c r="S641" s="138" t="s">
        <v>911</v>
      </c>
      <c r="T641" s="138" t="s">
        <v>911</v>
      </c>
    </row>
    <row r="642" spans="1:20" x14ac:dyDescent="0.25">
      <c r="A642" s="12" t="s">
        <v>399</v>
      </c>
      <c r="B642" s="12" t="s">
        <v>399</v>
      </c>
      <c r="C642" s="12" t="s">
        <v>407</v>
      </c>
      <c r="D642" s="213">
        <v>5</v>
      </c>
      <c r="E642" s="12" t="s">
        <v>39</v>
      </c>
      <c r="F642" s="12"/>
      <c r="G642" s="13">
        <v>6</v>
      </c>
      <c r="H642" s="13"/>
      <c r="I642" s="13"/>
      <c r="J642" s="13">
        <v>25</v>
      </c>
      <c r="K642" s="13">
        <v>1</v>
      </c>
      <c r="L642" s="13"/>
      <c r="M642" s="13"/>
      <c r="N642" s="13"/>
      <c r="O642" s="142">
        <f>IF($C642="","",SUM(H642*Character!$D$42)+(J642*Character!$E$42)+(K642*Character!$F$42)+(L642*Character!$G$42)+(N642*Character!$H$42))</f>
        <v>36.083500000000001</v>
      </c>
      <c r="Q642" s="138" t="s">
        <v>911</v>
      </c>
      <c r="R642" s="138" t="s">
        <v>911</v>
      </c>
      <c r="S642" s="138" t="s">
        <v>911</v>
      </c>
      <c r="T642" s="138" t="s">
        <v>911</v>
      </c>
    </row>
    <row r="643" spans="1:20" x14ac:dyDescent="0.25">
      <c r="A643" s="12" t="s">
        <v>399</v>
      </c>
      <c r="B643" s="12" t="s">
        <v>399</v>
      </c>
      <c r="C643" s="12" t="s">
        <v>410</v>
      </c>
      <c r="D643" s="213">
        <v>5</v>
      </c>
      <c r="E643" s="12" t="s">
        <v>86</v>
      </c>
      <c r="F643" s="12" t="s">
        <v>87</v>
      </c>
      <c r="G643" s="13">
        <v>7</v>
      </c>
      <c r="H643" s="13"/>
      <c r="I643" s="13"/>
      <c r="J643" s="13">
        <v>16</v>
      </c>
      <c r="K643" s="13"/>
      <c r="L643" s="13">
        <v>1</v>
      </c>
      <c r="M643" s="13"/>
      <c r="N643" s="13"/>
      <c r="O643" s="142">
        <f>IF($C643="","",SUM(H643*Character!$D$42)+(J643*Character!$E$42)+(K643*Character!$F$42)+(L643*Character!$G$42)+(N643*Character!$H$42))</f>
        <v>33.063569826470591</v>
      </c>
      <c r="Q643" s="138" t="s">
        <v>911</v>
      </c>
      <c r="R643" s="138" t="s">
        <v>911</v>
      </c>
      <c r="S643" s="138" t="s">
        <v>911</v>
      </c>
      <c r="T643" s="138" t="s">
        <v>911</v>
      </c>
    </row>
    <row r="644" spans="1:20" x14ac:dyDescent="0.25">
      <c r="A644" s="12" t="s">
        <v>399</v>
      </c>
      <c r="B644" s="12" t="s">
        <v>399</v>
      </c>
      <c r="C644" s="12" t="s">
        <v>404</v>
      </c>
      <c r="D644" s="213">
        <v>6</v>
      </c>
      <c r="E644" s="12" t="s">
        <v>34</v>
      </c>
      <c r="F644" s="12" t="s">
        <v>96</v>
      </c>
      <c r="G644" s="13">
        <v>17</v>
      </c>
      <c r="H644" s="13"/>
      <c r="I644" s="13"/>
      <c r="J644" s="13">
        <v>21</v>
      </c>
      <c r="K644" s="13">
        <v>1</v>
      </c>
      <c r="L644" s="13">
        <v>1</v>
      </c>
      <c r="M644" s="13"/>
      <c r="N644" s="13"/>
      <c r="O644" s="142">
        <f>IF($C644="","",SUM(H644*Character!$D$42)+(J644*Character!$E$42)+(K644*Character!$F$42)+(L644*Character!$G$42)+(N644*Character!$H$42))</f>
        <v>49.147069826470592</v>
      </c>
      <c r="Q644" s="138" t="s">
        <v>911</v>
      </c>
      <c r="R644" s="138" t="s">
        <v>911</v>
      </c>
      <c r="S644" s="138" t="s">
        <v>911</v>
      </c>
      <c r="T644" s="138" t="s">
        <v>911</v>
      </c>
    </row>
    <row r="645" spans="1:20" x14ac:dyDescent="0.25">
      <c r="A645" s="12" t="s">
        <v>399</v>
      </c>
      <c r="B645" s="12" t="s">
        <v>399</v>
      </c>
      <c r="C645" s="12" t="s">
        <v>411</v>
      </c>
      <c r="D645" s="213">
        <v>5</v>
      </c>
      <c r="E645" s="12" t="s">
        <v>412</v>
      </c>
      <c r="F645" s="12" t="s">
        <v>413</v>
      </c>
      <c r="G645" s="13">
        <v>8</v>
      </c>
      <c r="H645" s="13">
        <v>9</v>
      </c>
      <c r="I645" s="13"/>
      <c r="J645" s="13">
        <v>28</v>
      </c>
      <c r="K645" s="13"/>
      <c r="L645" s="13"/>
      <c r="M645" s="13">
        <v>5</v>
      </c>
      <c r="N645" s="13"/>
      <c r="O645" s="142">
        <f>IF($C645="","",SUM(H645*Character!$D$42)+(J645*Character!$E$42)+(K645*Character!$F$42)+(L645*Character!$G$42)+(N645*Character!$H$42))</f>
        <v>29.662524999999999</v>
      </c>
      <c r="Q645" s="138" t="s">
        <v>911</v>
      </c>
      <c r="R645" s="138" t="s">
        <v>911</v>
      </c>
      <c r="S645" s="138" t="s">
        <v>911</v>
      </c>
      <c r="T645" s="138" t="s">
        <v>911</v>
      </c>
    </row>
    <row r="646" spans="1:20" x14ac:dyDescent="0.25">
      <c r="A646" s="12" t="s">
        <v>399</v>
      </c>
      <c r="B646" s="12" t="s">
        <v>399</v>
      </c>
      <c r="C646" s="12" t="s">
        <v>424</v>
      </c>
      <c r="D646" s="213">
        <v>1</v>
      </c>
      <c r="E646" s="12" t="s">
        <v>126</v>
      </c>
      <c r="F646" s="12" t="s">
        <v>425</v>
      </c>
      <c r="G646" s="13"/>
      <c r="H646" s="13">
        <v>7</v>
      </c>
      <c r="I646" s="13">
        <v>4</v>
      </c>
      <c r="J646" s="13">
        <v>18</v>
      </c>
      <c r="K646" s="13"/>
      <c r="L646" s="13"/>
      <c r="M646" s="13"/>
      <c r="N646" s="13"/>
      <c r="O646" s="142">
        <f>IF($C646="","",SUM(H646*Character!$D$42)+(J646*Character!$E$42)+(K646*Character!$F$42)+(L646*Character!$G$42)+(N646*Character!$H$42))</f>
        <v>19.293074999999998</v>
      </c>
      <c r="Q646" s="138" t="s">
        <v>911</v>
      </c>
      <c r="R646" s="138" t="s">
        <v>1227</v>
      </c>
      <c r="S646" s="138" t="s">
        <v>911</v>
      </c>
      <c r="T646" s="138" t="s">
        <v>911</v>
      </c>
    </row>
    <row r="647" spans="1:20" x14ac:dyDescent="0.25">
      <c r="A647" s="12" t="s">
        <v>399</v>
      </c>
      <c r="B647" s="12" t="s">
        <v>399</v>
      </c>
      <c r="C647" s="12" t="s">
        <v>987</v>
      </c>
      <c r="D647" s="213">
        <v>5</v>
      </c>
      <c r="E647" s="12" t="s">
        <v>68</v>
      </c>
      <c r="F647" s="12" t="s">
        <v>69</v>
      </c>
      <c r="G647" s="13"/>
      <c r="H647" s="13"/>
      <c r="I647" s="13"/>
      <c r="J647" s="13">
        <v>22</v>
      </c>
      <c r="K647" s="13"/>
      <c r="L647" s="13"/>
      <c r="M647" s="13"/>
      <c r="N647" s="13"/>
      <c r="O647" s="142">
        <f>IF($C647="","",SUM(H647*Character!$D$42)+(J647*Character!$E$42)+(K647*Character!$F$42)+(L647*Character!$G$42)+(N647*Character!$H$42))</f>
        <v>22</v>
      </c>
      <c r="Q647" s="138" t="s">
        <v>911</v>
      </c>
      <c r="R647" s="138" t="s">
        <v>911</v>
      </c>
      <c r="S647" s="138" t="s">
        <v>911</v>
      </c>
      <c r="T647" s="138" t="s">
        <v>1227</v>
      </c>
    </row>
    <row r="648" spans="1:20" x14ac:dyDescent="0.25">
      <c r="A648" s="12" t="s">
        <v>399</v>
      </c>
      <c r="B648" s="12" t="s">
        <v>399</v>
      </c>
      <c r="C648" s="12" t="s">
        <v>986</v>
      </c>
      <c r="D648" s="213">
        <v>5</v>
      </c>
      <c r="E648" s="12" t="s">
        <v>68</v>
      </c>
      <c r="F648" s="12" t="s">
        <v>69</v>
      </c>
      <c r="G648" s="13"/>
      <c r="H648" s="13"/>
      <c r="I648" s="13"/>
      <c r="J648" s="13">
        <v>44</v>
      </c>
      <c r="K648" s="13"/>
      <c r="L648" s="13"/>
      <c r="M648" s="13"/>
      <c r="N648" s="13"/>
      <c r="O648" s="142">
        <f>IF($C648="","",SUM(H648*Character!$D$42)+(J648*Character!$E$42)+(K648*Character!$F$42)+(L648*Character!$G$42)+(N648*Character!$H$42))</f>
        <v>44</v>
      </c>
      <c r="Q648" s="138" t="s">
        <v>911</v>
      </c>
      <c r="R648" s="138" t="s">
        <v>911</v>
      </c>
      <c r="S648" s="138" t="s">
        <v>1227</v>
      </c>
      <c r="T648" s="138" t="s">
        <v>911</v>
      </c>
    </row>
    <row r="649" spans="1:20" x14ac:dyDescent="0.25">
      <c r="A649" s="12" t="s">
        <v>399</v>
      </c>
      <c r="B649" s="12" t="s">
        <v>399</v>
      </c>
      <c r="C649" s="12" t="s">
        <v>427</v>
      </c>
      <c r="D649" s="213">
        <v>4</v>
      </c>
      <c r="E649" s="12" t="s">
        <v>73</v>
      </c>
      <c r="F649" s="12" t="s">
        <v>121</v>
      </c>
      <c r="G649" s="13"/>
      <c r="H649" s="13">
        <v>13</v>
      </c>
      <c r="I649" s="13"/>
      <c r="J649" s="13"/>
      <c r="K649" s="13"/>
      <c r="L649" s="13">
        <v>1</v>
      </c>
      <c r="M649" s="13">
        <v>4</v>
      </c>
      <c r="N649" s="13"/>
      <c r="O649" s="142">
        <f>IF($C649="","",SUM(H649*Character!$D$42)+(J649*Character!$E$42)+(K649*Character!$F$42)+(L649*Character!$G$42)+(N649*Character!$H$42))</f>
        <v>19.464994826470591</v>
      </c>
      <c r="Q649" s="138" t="s">
        <v>911</v>
      </c>
      <c r="R649" s="138" t="s">
        <v>911</v>
      </c>
      <c r="S649" s="138" t="s">
        <v>911</v>
      </c>
      <c r="T649" s="138" t="s">
        <v>911</v>
      </c>
    </row>
    <row r="650" spans="1:20" x14ac:dyDescent="0.25">
      <c r="A650" s="12" t="s">
        <v>399</v>
      </c>
      <c r="B650" s="12" t="s">
        <v>399</v>
      </c>
      <c r="C650" s="12" t="s">
        <v>414</v>
      </c>
      <c r="D650" s="213">
        <v>4</v>
      </c>
      <c r="E650" s="12" t="s">
        <v>73</v>
      </c>
      <c r="F650" s="12" t="s">
        <v>415</v>
      </c>
      <c r="G650" s="13">
        <v>10</v>
      </c>
      <c r="H650" s="13">
        <v>10</v>
      </c>
      <c r="I650" s="13"/>
      <c r="J650" s="13">
        <v>11</v>
      </c>
      <c r="K650" s="13"/>
      <c r="L650" s="13">
        <v>1</v>
      </c>
      <c r="M650" s="13"/>
      <c r="N650" s="13"/>
      <c r="O650" s="142">
        <f>IF($C650="","",SUM(H650*Character!$D$42)+(J650*Character!$E$42)+(K650*Character!$F$42)+(L650*Character!$G$42)+(N650*Character!$H$42))</f>
        <v>29.91081982647059</v>
      </c>
      <c r="Q650" s="138" t="s">
        <v>911</v>
      </c>
      <c r="R650" s="138" t="s">
        <v>911</v>
      </c>
      <c r="S650" s="138" t="s">
        <v>911</v>
      </c>
      <c r="T650" s="138" t="s">
        <v>911</v>
      </c>
    </row>
    <row r="651" spans="1:20" x14ac:dyDescent="0.25">
      <c r="A651" s="12"/>
      <c r="B651" s="12"/>
      <c r="C651" s="12"/>
      <c r="E651" s="12"/>
      <c r="F651" s="12"/>
      <c r="G651" s="13"/>
      <c r="H651" s="13"/>
      <c r="I651" s="13"/>
      <c r="J651" s="13"/>
      <c r="K651" s="13"/>
      <c r="L651" s="13"/>
      <c r="M651" s="13"/>
      <c r="N651" s="13"/>
      <c r="O651" s="142"/>
    </row>
    <row r="652" spans="1:20" x14ac:dyDescent="0.25">
      <c r="A652" s="12" t="s">
        <v>744</v>
      </c>
      <c r="B652" s="12"/>
      <c r="C652" s="12"/>
      <c r="E652" s="12"/>
      <c r="F652" s="12"/>
      <c r="G652" s="13"/>
      <c r="H652" s="13"/>
      <c r="I652" s="13"/>
      <c r="J652" s="13"/>
      <c r="K652" s="13"/>
      <c r="L652" s="13"/>
      <c r="M652" s="13"/>
      <c r="N652" s="13"/>
      <c r="O652" s="142" t="str">
        <f>IF($C652="","",SUM(H652*Character!$D$42)+(J652*Character!$E$42)+(K652*Character!$F$42)+(L652*Character!$G$42)+(N652*Character!$H$42))</f>
        <v/>
      </c>
    </row>
    <row r="653" spans="1:20" x14ac:dyDescent="0.25">
      <c r="A653" s="12" t="s">
        <v>744</v>
      </c>
      <c r="B653" s="12" t="s">
        <v>744</v>
      </c>
      <c r="C653" s="12" t="s">
        <v>751</v>
      </c>
      <c r="D653" s="213">
        <v>1</v>
      </c>
      <c r="E653" s="12" t="s">
        <v>86</v>
      </c>
      <c r="F653" s="12" t="s">
        <v>752</v>
      </c>
      <c r="G653" s="13"/>
      <c r="H653" s="13"/>
      <c r="I653" s="13"/>
      <c r="J653" s="13">
        <v>29</v>
      </c>
      <c r="K653" s="13"/>
      <c r="L653" s="13"/>
      <c r="M653" s="13"/>
      <c r="N653" s="13"/>
      <c r="O653" s="142">
        <f>IF($C653="","",SUM(H653*Character!$D$42)+(J653*Character!$E$42)+(K653*Character!$F$42)+(L653*Character!$G$42)+(N653*Character!$H$42))</f>
        <v>29</v>
      </c>
      <c r="Q653" s="138" t="s">
        <v>911</v>
      </c>
      <c r="R653" s="138" t="s">
        <v>911</v>
      </c>
      <c r="S653" s="138" t="s">
        <v>911</v>
      </c>
      <c r="T653" s="138" t="s">
        <v>911</v>
      </c>
    </row>
    <row r="654" spans="1:20" x14ac:dyDescent="0.25">
      <c r="A654" s="12" t="s">
        <v>744</v>
      </c>
      <c r="B654" s="12" t="s">
        <v>744</v>
      </c>
      <c r="C654" s="12" t="s">
        <v>756</v>
      </c>
      <c r="D654" s="213">
        <v>1</v>
      </c>
      <c r="E654" s="12" t="s">
        <v>126</v>
      </c>
      <c r="F654" s="12" t="s">
        <v>757</v>
      </c>
      <c r="G654" s="13"/>
      <c r="H654" s="13"/>
      <c r="I654" s="13"/>
      <c r="J654" s="13">
        <v>12</v>
      </c>
      <c r="K654" s="13"/>
      <c r="L654" s="13"/>
      <c r="M654" s="13"/>
      <c r="N654" s="13"/>
      <c r="O654" s="142">
        <f>IF($C654="","",SUM(H654*Character!$D$42)+(J654*Character!$E$42)+(K654*Character!$F$42)+(L654*Character!$G$42)+(N654*Character!$H$42))</f>
        <v>12</v>
      </c>
      <c r="Q654" s="138" t="s">
        <v>911</v>
      </c>
      <c r="R654" s="138" t="s">
        <v>911</v>
      </c>
      <c r="S654" s="138" t="s">
        <v>911</v>
      </c>
      <c r="T654" s="138" t="s">
        <v>911</v>
      </c>
    </row>
    <row r="655" spans="1:20" x14ac:dyDescent="0.25">
      <c r="A655" s="12" t="s">
        <v>744</v>
      </c>
      <c r="B655" s="12" t="s">
        <v>744</v>
      </c>
      <c r="C655" s="12" t="s">
        <v>762</v>
      </c>
      <c r="D655" s="213">
        <v>5</v>
      </c>
      <c r="E655" s="12" t="s">
        <v>86</v>
      </c>
      <c r="F655" s="12" t="s">
        <v>497</v>
      </c>
      <c r="G655" s="13"/>
      <c r="H655" s="13"/>
      <c r="I655" s="13"/>
      <c r="J655" s="13"/>
      <c r="K655" s="13"/>
      <c r="L655" s="13"/>
      <c r="M655" s="13"/>
      <c r="N655" s="13"/>
      <c r="O655" s="142">
        <f>IF($C655="","",SUM(H655*Character!$D$42)+(J655*Character!$E$42)+(K655*Character!$F$42)+(L655*Character!$G$42)+(N655*Character!$H$42))</f>
        <v>0</v>
      </c>
      <c r="Q655" s="138" t="s">
        <v>911</v>
      </c>
      <c r="R655" s="138" t="s">
        <v>911</v>
      </c>
      <c r="S655" s="138" t="s">
        <v>911</v>
      </c>
      <c r="T655" s="138" t="s">
        <v>911</v>
      </c>
    </row>
    <row r="656" spans="1:20" x14ac:dyDescent="0.25">
      <c r="A656" s="12" t="s">
        <v>744</v>
      </c>
      <c r="B656" s="12" t="s">
        <v>744</v>
      </c>
      <c r="C656" s="12" t="s">
        <v>753</v>
      </c>
      <c r="D656" s="213">
        <v>6</v>
      </c>
      <c r="E656" s="12" t="s">
        <v>34</v>
      </c>
      <c r="F656" s="12" t="s">
        <v>562</v>
      </c>
      <c r="G656" s="13"/>
      <c r="H656" s="13"/>
      <c r="I656" s="13"/>
      <c r="J656" s="13"/>
      <c r="K656" s="13">
        <v>2</v>
      </c>
      <c r="L656" s="13"/>
      <c r="M656" s="13"/>
      <c r="N656" s="13"/>
      <c r="O656" s="142">
        <f>IF($C656="","",SUM(H656*Character!$D$42)+(J656*Character!$E$42)+(K656*Character!$F$42)+(L656*Character!$G$42)+(N656*Character!$H$42))</f>
        <v>22.166999999999998</v>
      </c>
      <c r="Q656" s="138" t="s">
        <v>911</v>
      </c>
      <c r="R656" s="138" t="s">
        <v>911</v>
      </c>
      <c r="S656" s="138" t="s">
        <v>911</v>
      </c>
      <c r="T656" s="138" t="s">
        <v>911</v>
      </c>
    </row>
    <row r="657" spans="1:20" x14ac:dyDescent="0.25">
      <c r="A657" s="12" t="s">
        <v>744</v>
      </c>
      <c r="B657" s="12" t="s">
        <v>744</v>
      </c>
      <c r="C657" s="12" t="s">
        <v>759</v>
      </c>
      <c r="D657" s="213">
        <v>5</v>
      </c>
      <c r="E657" s="12" t="s">
        <v>48</v>
      </c>
      <c r="F657" s="12" t="s">
        <v>464</v>
      </c>
      <c r="G657" s="13"/>
      <c r="H657" s="13"/>
      <c r="I657" s="13"/>
      <c r="J657" s="13"/>
      <c r="K657" s="13"/>
      <c r="L657" s="13"/>
      <c r="M657" s="13"/>
      <c r="N657" s="13"/>
      <c r="O657" s="142">
        <f>IF($C657="","",SUM(H657*Character!$D$42)+(J657*Character!$E$42)+(K657*Character!$F$42)+(L657*Character!$G$42)+(N657*Character!$H$42))</f>
        <v>0</v>
      </c>
      <c r="Q657" s="138" t="s">
        <v>911</v>
      </c>
      <c r="R657" s="138" t="s">
        <v>911</v>
      </c>
      <c r="S657" s="138" t="s">
        <v>911</v>
      </c>
      <c r="T657" s="138" t="s">
        <v>911</v>
      </c>
    </row>
    <row r="658" spans="1:20" x14ac:dyDescent="0.25">
      <c r="A658" s="12" t="s">
        <v>744</v>
      </c>
      <c r="B658" s="12" t="s">
        <v>744</v>
      </c>
      <c r="C658" s="12" t="s">
        <v>754</v>
      </c>
      <c r="D658" s="213">
        <v>1</v>
      </c>
      <c r="E658" s="12" t="s">
        <v>86</v>
      </c>
      <c r="F658" s="12" t="s">
        <v>755</v>
      </c>
      <c r="G658" s="13"/>
      <c r="H658" s="13"/>
      <c r="I658" s="13"/>
      <c r="J658" s="13"/>
      <c r="K658" s="13">
        <v>2</v>
      </c>
      <c r="L658" s="13"/>
      <c r="M658" s="13"/>
      <c r="N658" s="13"/>
      <c r="O658" s="142">
        <f>IF($C658="","",SUM(H658*Character!$D$42)+(J658*Character!$E$42)+(K658*Character!$F$42)+(L658*Character!$G$42)+(N658*Character!$H$42))</f>
        <v>22.166999999999998</v>
      </c>
      <c r="Q658" s="138" t="s">
        <v>911</v>
      </c>
      <c r="R658" s="138" t="s">
        <v>911</v>
      </c>
      <c r="S658" s="138" t="s">
        <v>911</v>
      </c>
      <c r="T658" s="138" t="s">
        <v>911</v>
      </c>
    </row>
    <row r="659" spans="1:20" x14ac:dyDescent="0.25">
      <c r="A659" s="12" t="s">
        <v>744</v>
      </c>
      <c r="B659" s="12" t="s">
        <v>744</v>
      </c>
      <c r="C659" s="12" t="s">
        <v>745</v>
      </c>
      <c r="D659" s="213">
        <v>6</v>
      </c>
      <c r="E659" s="12" t="s">
        <v>34</v>
      </c>
      <c r="F659" s="12" t="s">
        <v>746</v>
      </c>
      <c r="G659" s="13"/>
      <c r="H659" s="13"/>
      <c r="I659" s="13"/>
      <c r="J659" s="13">
        <v>85</v>
      </c>
      <c r="K659" s="13"/>
      <c r="L659" s="13"/>
      <c r="M659" s="13"/>
      <c r="N659" s="13"/>
      <c r="O659" s="142">
        <f>IF($C659="","",SUM(H659*Character!$D$42)+(J659*Character!$E$42)+(K659*Character!$F$42)+(L659*Character!$G$42)+(N659*Character!$H$42))</f>
        <v>85</v>
      </c>
      <c r="Q659" s="138" t="s">
        <v>911</v>
      </c>
      <c r="R659" s="138" t="s">
        <v>911</v>
      </c>
      <c r="S659" s="138" t="s">
        <v>911</v>
      </c>
      <c r="T659" s="138" t="s">
        <v>911</v>
      </c>
    </row>
    <row r="660" spans="1:20" x14ac:dyDescent="0.25">
      <c r="A660" s="12" t="s">
        <v>744</v>
      </c>
      <c r="B660" s="12" t="s">
        <v>744</v>
      </c>
      <c r="C660" s="12" t="s">
        <v>760</v>
      </c>
      <c r="D660" s="213">
        <v>4</v>
      </c>
      <c r="E660" s="12" t="s">
        <v>73</v>
      </c>
      <c r="F660" s="12" t="s">
        <v>761</v>
      </c>
      <c r="G660" s="13"/>
      <c r="H660" s="13"/>
      <c r="I660" s="13"/>
      <c r="J660" s="13"/>
      <c r="K660" s="13"/>
      <c r="L660" s="13"/>
      <c r="M660" s="13"/>
      <c r="N660" s="13"/>
      <c r="O660" s="142">
        <f>IF($C660="","",SUM(H660*Character!$D$42)+(J660*Character!$E$42)+(K660*Character!$F$42)+(L660*Character!$G$42)+(N660*Character!$H$42))</f>
        <v>0</v>
      </c>
      <c r="Q660" s="138" t="s">
        <v>911</v>
      </c>
      <c r="R660" s="138" t="s">
        <v>911</v>
      </c>
      <c r="S660" s="138" t="s">
        <v>911</v>
      </c>
      <c r="T660" s="138" t="s">
        <v>911</v>
      </c>
    </row>
    <row r="661" spans="1:20" x14ac:dyDescent="0.25">
      <c r="A661" s="12" t="s">
        <v>744</v>
      </c>
      <c r="B661" s="12" t="s">
        <v>744</v>
      </c>
      <c r="C661" s="12" t="s">
        <v>747</v>
      </c>
      <c r="D661" s="213">
        <v>3</v>
      </c>
      <c r="E661" s="12" t="s">
        <v>42</v>
      </c>
      <c r="F661" s="12" t="s">
        <v>43</v>
      </c>
      <c r="G661" s="13"/>
      <c r="H661" s="13"/>
      <c r="I661" s="13"/>
      <c r="J661" s="13">
        <v>44</v>
      </c>
      <c r="K661" s="13"/>
      <c r="L661" s="13">
        <v>2</v>
      </c>
      <c r="M661" s="13"/>
      <c r="N661" s="13"/>
      <c r="O661" s="142">
        <f>IF($C661="","",SUM(H661*Character!$D$42)+(J661*Character!$E$42)+(K661*Character!$F$42)+(L661*Character!$G$42)+(N661*Character!$H$42))</f>
        <v>78.127139652941182</v>
      </c>
      <c r="Q661" s="138" t="s">
        <v>911</v>
      </c>
      <c r="R661" s="138" t="s">
        <v>911</v>
      </c>
      <c r="S661" s="138" t="s">
        <v>911</v>
      </c>
      <c r="T661" s="138" t="s">
        <v>911</v>
      </c>
    </row>
    <row r="662" spans="1:20" x14ac:dyDescent="0.25">
      <c r="A662" s="12" t="s">
        <v>744</v>
      </c>
      <c r="B662" s="12" t="s">
        <v>744</v>
      </c>
      <c r="C662" s="12" t="s">
        <v>763</v>
      </c>
      <c r="D662" s="213">
        <v>4</v>
      </c>
      <c r="E662" s="12" t="s">
        <v>429</v>
      </c>
      <c r="F662" s="12" t="s">
        <v>432</v>
      </c>
      <c r="G662" s="13">
        <v>7</v>
      </c>
      <c r="H662" s="13"/>
      <c r="I662" s="13"/>
      <c r="J662" s="13"/>
      <c r="K662" s="13"/>
      <c r="L662" s="13"/>
      <c r="M662" s="13"/>
      <c r="N662" s="13">
        <v>20</v>
      </c>
      <c r="O662" s="142">
        <f>IF($C662="","",SUM(H662*Character!$D$42)+(J662*Character!$E$42)+(K662*Character!$F$42)+(L662*Character!$G$42)+(N662*Character!$H$42))</f>
        <v>0</v>
      </c>
      <c r="Q662" s="138" t="s">
        <v>911</v>
      </c>
      <c r="R662" s="138" t="s">
        <v>911</v>
      </c>
      <c r="S662" s="138" t="s">
        <v>911</v>
      </c>
      <c r="T662" s="138" t="s">
        <v>911</v>
      </c>
    </row>
    <row r="663" spans="1:20" x14ac:dyDescent="0.25">
      <c r="A663" s="12" t="s">
        <v>744</v>
      </c>
      <c r="B663" s="12" t="s">
        <v>744</v>
      </c>
      <c r="C663" s="12" t="s">
        <v>748</v>
      </c>
      <c r="D663" s="213">
        <v>4</v>
      </c>
      <c r="E663" s="12" t="s">
        <v>198</v>
      </c>
      <c r="F663" s="12" t="s">
        <v>749</v>
      </c>
      <c r="G663" s="13"/>
      <c r="H663" s="13"/>
      <c r="I663" s="13"/>
      <c r="J663" s="13">
        <v>48</v>
      </c>
      <c r="K663" s="13"/>
      <c r="L663" s="13"/>
      <c r="M663" s="13"/>
      <c r="N663" s="13"/>
      <c r="O663" s="142">
        <f>IF($C663="","",SUM(H663*Character!$D$42)+(J663*Character!$E$42)+(K663*Character!$F$42)+(L663*Character!$G$42)+(N663*Character!$H$42))</f>
        <v>48</v>
      </c>
      <c r="Q663" s="138" t="s">
        <v>911</v>
      </c>
      <c r="R663" s="138" t="s">
        <v>911</v>
      </c>
      <c r="S663" s="138" t="s">
        <v>911</v>
      </c>
      <c r="T663" s="138" t="s">
        <v>911</v>
      </c>
    </row>
    <row r="664" spans="1:20" x14ac:dyDescent="0.25">
      <c r="A664" s="12" t="s">
        <v>744</v>
      </c>
      <c r="B664" s="12" t="s">
        <v>744</v>
      </c>
      <c r="C664" s="12" t="s">
        <v>764</v>
      </c>
      <c r="D664" s="213">
        <v>6</v>
      </c>
      <c r="E664" s="12" t="s">
        <v>130</v>
      </c>
      <c r="F664" s="12" t="s">
        <v>765</v>
      </c>
      <c r="G664" s="13"/>
      <c r="H664" s="13"/>
      <c r="I664" s="13"/>
      <c r="J664" s="13"/>
      <c r="K664" s="13"/>
      <c r="L664" s="13"/>
      <c r="M664" s="13"/>
      <c r="N664" s="13"/>
      <c r="O664" s="142">
        <f>IF($C664="","",SUM(H664*Character!$D$42)+(J664*Character!$E$42)+(K664*Character!$F$42)+(L664*Character!$G$42)+(N664*Character!$H$42))</f>
        <v>0</v>
      </c>
      <c r="Q664" s="138" t="s">
        <v>911</v>
      </c>
      <c r="R664" s="138" t="s">
        <v>911</v>
      </c>
      <c r="S664" s="138" t="s">
        <v>911</v>
      </c>
      <c r="T664" s="138" t="s">
        <v>911</v>
      </c>
    </row>
    <row r="665" spans="1:20" x14ac:dyDescent="0.25">
      <c r="A665" s="12" t="s">
        <v>744</v>
      </c>
      <c r="B665" s="12" t="s">
        <v>744</v>
      </c>
      <c r="C665" s="12" t="s">
        <v>758</v>
      </c>
      <c r="D665" s="213">
        <v>2</v>
      </c>
      <c r="E665" s="12" t="s">
        <v>76</v>
      </c>
      <c r="F665" s="12" t="s">
        <v>679</v>
      </c>
      <c r="G665" s="13"/>
      <c r="H665" s="13"/>
      <c r="I665" s="13"/>
      <c r="J665" s="13"/>
      <c r="K665" s="13"/>
      <c r="L665" s="13"/>
      <c r="M665" s="13"/>
      <c r="N665" s="13"/>
      <c r="O665" s="142">
        <f>IF($C665="","",SUM(H665*Character!$D$42)+(J665*Character!$E$42)+(K665*Character!$F$42)+(L665*Character!$G$42)+(N665*Character!$H$42))</f>
        <v>0</v>
      </c>
      <c r="Q665" s="138" t="s">
        <v>911</v>
      </c>
      <c r="R665" s="138" t="s">
        <v>911</v>
      </c>
      <c r="S665" s="138" t="s">
        <v>911</v>
      </c>
      <c r="T665" s="138" t="s">
        <v>911</v>
      </c>
    </row>
    <row r="666" spans="1:20" x14ac:dyDescent="0.25">
      <c r="A666" s="12" t="s">
        <v>744</v>
      </c>
      <c r="B666" s="12" t="s">
        <v>744</v>
      </c>
      <c r="C666" s="12" t="s">
        <v>750</v>
      </c>
      <c r="D666" s="213">
        <v>6</v>
      </c>
      <c r="E666" s="12" t="s">
        <v>34</v>
      </c>
      <c r="F666" s="12" t="s">
        <v>177</v>
      </c>
      <c r="G666" s="13"/>
      <c r="H666" s="13"/>
      <c r="I666" s="13"/>
      <c r="J666" s="13">
        <v>40</v>
      </c>
      <c r="K666" s="13"/>
      <c r="L666" s="13"/>
      <c r="M666" s="13"/>
      <c r="N666" s="13"/>
      <c r="O666" s="142">
        <f>IF($C666="","",SUM(H666*Character!$D$42)+(J666*Character!$E$42)+(K666*Character!$F$42)+(L666*Character!$G$42)+(N666*Character!$H$42))</f>
        <v>40</v>
      </c>
      <c r="Q666" s="138" t="s">
        <v>911</v>
      </c>
      <c r="R666" s="138" t="s">
        <v>911</v>
      </c>
      <c r="S666" s="138" t="s">
        <v>911</v>
      </c>
      <c r="T666" s="138" t="s">
        <v>911</v>
      </c>
    </row>
    <row r="667" spans="1:20" x14ac:dyDescent="0.25">
      <c r="A667" s="12" t="s">
        <v>744</v>
      </c>
      <c r="B667" s="12" t="s">
        <v>744</v>
      </c>
      <c r="C667" s="12" t="s">
        <v>766</v>
      </c>
      <c r="D667" s="213">
        <v>4</v>
      </c>
      <c r="E667" s="12" t="s">
        <v>73</v>
      </c>
      <c r="F667" s="12" t="s">
        <v>767</v>
      </c>
      <c r="G667" s="13"/>
      <c r="H667" s="13"/>
      <c r="I667" s="13"/>
      <c r="J667" s="13"/>
      <c r="K667" s="13"/>
      <c r="L667" s="13"/>
      <c r="M667" s="13"/>
      <c r="N667" s="13"/>
      <c r="O667" s="142">
        <f>IF($C667="","",SUM(H667*Character!$D$42)+(J667*Character!$E$42)+(K667*Character!$F$42)+(L667*Character!$G$42)+(N667*Character!$H$42))</f>
        <v>0</v>
      </c>
      <c r="Q667" s="138" t="s">
        <v>911</v>
      </c>
      <c r="R667" s="138" t="s">
        <v>911</v>
      </c>
      <c r="S667" s="138" t="s">
        <v>911</v>
      </c>
      <c r="T667" s="138" t="s">
        <v>911</v>
      </c>
    </row>
    <row r="668" spans="1:20" x14ac:dyDescent="0.25">
      <c r="A668" s="145"/>
      <c r="B668" s="145"/>
      <c r="C668" s="145"/>
      <c r="D668" s="220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20"/>
      <c r="Q668" s="145"/>
      <c r="R668" s="145"/>
      <c r="S668" s="145"/>
      <c r="T668" s="145"/>
    </row>
    <row r="669" spans="1:20" x14ac:dyDescent="0.25">
      <c r="A669" s="145"/>
      <c r="B669" s="145"/>
      <c r="C669" s="145"/>
      <c r="D669" s="220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20"/>
      <c r="Q669" s="145"/>
      <c r="R669" s="145"/>
      <c r="S669" s="145"/>
      <c r="T669" s="145"/>
    </row>
    <row r="670" spans="1:20" x14ac:dyDescent="0.25">
      <c r="A670" s="145"/>
      <c r="B670" s="145"/>
      <c r="C670" s="145"/>
      <c r="D670" s="220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20"/>
      <c r="Q670" s="145"/>
      <c r="R670" s="145"/>
      <c r="S670" s="145"/>
      <c r="T670" s="145"/>
    </row>
    <row r="671" spans="1:20" x14ac:dyDescent="0.25">
      <c r="A671" s="145"/>
      <c r="B671" s="145"/>
      <c r="C671" s="145"/>
      <c r="D671" s="220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20"/>
      <c r="Q671" s="145"/>
      <c r="R671" s="145"/>
      <c r="S671" s="145"/>
      <c r="T671" s="145"/>
    </row>
    <row r="672" spans="1:20" x14ac:dyDescent="0.25">
      <c r="A672" s="145"/>
      <c r="B672" s="145"/>
      <c r="C672" s="145"/>
      <c r="D672" s="220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20"/>
      <c r="Q672" s="145"/>
      <c r="R672" s="145"/>
      <c r="S672" s="145"/>
      <c r="T672" s="145"/>
    </row>
    <row r="673" spans="1:20" x14ac:dyDescent="0.25">
      <c r="A673" s="145"/>
      <c r="B673" s="145"/>
      <c r="C673" s="145"/>
      <c r="D673" s="220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20"/>
      <c r="Q673" s="145"/>
      <c r="R673" s="145"/>
      <c r="S673" s="145"/>
      <c r="T673" s="145"/>
    </row>
    <row r="674" spans="1:20" x14ac:dyDescent="0.25">
      <c r="A674" s="145"/>
      <c r="B674" s="145"/>
      <c r="C674" s="145"/>
      <c r="D674" s="220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20"/>
      <c r="Q674" s="145"/>
      <c r="R674" s="145"/>
      <c r="S674" s="145"/>
      <c r="T674" s="145"/>
    </row>
    <row r="675" spans="1:20" x14ac:dyDescent="0.25">
      <c r="A675" s="145"/>
      <c r="B675" s="145"/>
      <c r="C675" s="145"/>
      <c r="D675" s="220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20"/>
      <c r="Q675" s="145"/>
      <c r="R675" s="145"/>
      <c r="S675" s="145"/>
      <c r="T675" s="145"/>
    </row>
    <row r="676" spans="1:20" x14ac:dyDescent="0.25">
      <c r="A676" s="145"/>
      <c r="B676" s="145"/>
      <c r="C676" s="145"/>
      <c r="D676" s="220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20"/>
      <c r="Q676" s="145"/>
      <c r="R676" s="145"/>
      <c r="S676" s="145"/>
      <c r="T676" s="145"/>
    </row>
    <row r="677" spans="1:20" x14ac:dyDescent="0.25">
      <c r="A677" s="145"/>
      <c r="B677" s="145"/>
      <c r="C677" s="145"/>
      <c r="D677" s="220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20"/>
      <c r="Q677" s="145"/>
      <c r="R677" s="145"/>
      <c r="S677" s="145"/>
      <c r="T677" s="145"/>
    </row>
    <row r="678" spans="1:20" x14ac:dyDescent="0.25">
      <c r="A678" s="145"/>
      <c r="B678" s="145"/>
      <c r="C678" s="145"/>
      <c r="D678" s="220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20"/>
      <c r="Q678" s="145"/>
      <c r="R678" s="145"/>
      <c r="S678" s="145"/>
      <c r="T678" s="145"/>
    </row>
    <row r="679" spans="1:20" x14ac:dyDescent="0.25">
      <c r="A679" s="145"/>
      <c r="B679" s="145"/>
      <c r="C679" s="145"/>
      <c r="D679" s="220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20"/>
      <c r="Q679" s="145"/>
      <c r="R679" s="145"/>
      <c r="S679" s="145"/>
      <c r="T679" s="145"/>
    </row>
    <row r="680" spans="1:20" x14ac:dyDescent="0.25">
      <c r="A680" s="145"/>
      <c r="B680" s="145"/>
      <c r="C680" s="145"/>
      <c r="D680" s="220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20"/>
      <c r="Q680" s="145"/>
      <c r="R680" s="145"/>
      <c r="S680" s="145"/>
      <c r="T680" s="145"/>
    </row>
    <row r="681" spans="1:20" x14ac:dyDescent="0.25">
      <c r="A681" s="145"/>
      <c r="B681" s="145"/>
      <c r="C681" s="145"/>
      <c r="D681" s="220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20"/>
      <c r="Q681" s="145"/>
      <c r="R681" s="145"/>
      <c r="S681" s="145"/>
      <c r="T681" s="145"/>
    </row>
    <row r="682" spans="1:20" x14ac:dyDescent="0.25">
      <c r="A682" s="145"/>
      <c r="B682" s="145"/>
      <c r="C682" s="145"/>
      <c r="D682" s="220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20"/>
      <c r="Q682" s="145"/>
      <c r="R682" s="145"/>
      <c r="S682" s="145"/>
      <c r="T682" s="145"/>
    </row>
  </sheetData>
  <autoFilter ref="A1:P682"/>
  <conditionalFormatting sqref="A1:O1048576">
    <cfRule type="expression" dxfId="43" priority="45">
      <formula>AND(ROW()&gt;1,$A1&lt;&gt;"",$B1="",OR(ISNUMBER(SEARCH("Enchant",$A1)),ISNUMBER(SEARCH("Attach",$A1))))</formula>
    </cfRule>
    <cfRule type="expression" dxfId="42" priority="46">
      <formula>AND(ROW()&gt;1,$A1&lt;&gt;"",$B1="")</formula>
    </cfRule>
  </conditionalFormatting>
  <conditionalFormatting sqref="A683:O1048209 A317:O368 A313:O315 A308:O311 A303:O306 A298:O301 A280:O296 A266:O278 A258:O264 A250:O256 A244:O248 A242:O242 A224:O240 A219:O222 A214:O217 A202:O212 A197:O200 A190:O195 A186:O188 A177:O184 A167:O175 A165:O165 A141:O162 A129:O139 A111:O127 A105:O109 A70:O103 A67:O68 A49:O65 A45:O47 A34:O43 A29:O32 A24:O27 A22:O22 A11:O20 A5:O9 A1:O1 A3:O3 A370:O681">
    <cfRule type="expression" dxfId="41" priority="71">
      <formula>AND($C1&lt;&gt;"",$C1=$C2,$D1=$D2)</formula>
    </cfRule>
  </conditionalFormatting>
  <conditionalFormatting sqref="A665:O665">
    <cfRule type="expression" dxfId="40" priority="90">
      <formula>AND($C665&lt;&gt;"",$C665=#REF!,$D665=#REF!)</formula>
    </cfRule>
  </conditionalFormatting>
  <conditionalFormatting sqref="E624:O624">
    <cfRule type="expression" dxfId="39" priority="91">
      <formula>AND($C624&lt;&gt;"",$C624=$C627,$D624=$D627)</formula>
    </cfRule>
  </conditionalFormatting>
  <conditionalFormatting sqref="A624:C624">
    <cfRule type="expression" dxfId="38" priority="39">
      <formula>AND(ROW()&gt;1,$A624&lt;&gt;"",$B624="",OR(ISNUMBER(SEARCH("Enchant",$A624)),ISNUMBER(SEARCH("Attach",$A624))))</formula>
    </cfRule>
    <cfRule type="expression" dxfId="37" priority="40">
      <formula>AND(ROW()&gt;1,$A624&lt;&gt;"",$B624="")</formula>
    </cfRule>
  </conditionalFormatting>
  <conditionalFormatting sqref="A624:C624">
    <cfRule type="expression" dxfId="36" priority="41">
      <formula>AND($C624&lt;&gt;"",$C624=$C627,$D624=$D627)</formula>
    </cfRule>
  </conditionalFormatting>
  <conditionalFormatting sqref="D624">
    <cfRule type="expression" dxfId="35" priority="34">
      <formula>AND(ROW()&gt;1,$A624&lt;&gt;"",$B624="",OR(ISNUMBER(SEARCH("Enchant",$A624)),ISNUMBER(SEARCH("Attach",$A624))))</formula>
    </cfRule>
    <cfRule type="expression" dxfId="34" priority="35">
      <formula>AND(ROW()&gt;1,$A624&lt;&gt;"",$B624="")</formula>
    </cfRule>
  </conditionalFormatting>
  <conditionalFormatting sqref="D624">
    <cfRule type="expression" dxfId="33" priority="36">
      <formula>AND($C624&lt;&gt;"",$C624=$C627,$D624=$D627)</formula>
    </cfRule>
  </conditionalFormatting>
  <conditionalFormatting sqref="A682:O682 A369:O369 A316:O316 A312:O312 A307:O307 A302:O302 A297:O297 A279:O279 A265:O265 A257:O257 A249:O249 A243:O243 A241:O241 A223:O223 A218:O218 A213:O213 A201:O201 A196:O196 A189:O189 A185:O185 A176:O176 A166:O166 A163:O164 A140:O140 A128:O128 A110:O110 A104:O104 A69:O69 A66:O66 A48:O48 A44:O44 A33:O33 A28:O28 A23:O23 A21:O21 A10:O10 A4:O4 A2:O2 A397:O398 A650:O653 A643:O645 A628:O632 A607:O613 A603:O605 A593:O597 A589:O591 A583:O585 A575:O578 A556:O558 A549:O553 A540:O542 A532:O534 A523:O525 A512:O514 A489:O499 A474:O476 A468:O470 A464:O466 A455:O457 A449:O451 A426:O428">
    <cfRule type="expression" dxfId="32" priority="108">
      <formula>AND($C2&lt;&gt;"",$C2=#REF!,$D2=#REF!)</formula>
    </cfRule>
  </conditionalFormatting>
  <conditionalFormatting sqref="A623:O623">
    <cfRule type="expression" dxfId="31" priority="216">
      <formula>AND($C623&lt;&gt;"",$C623=$C625,$D623=$D625)</formula>
    </cfRule>
  </conditionalFormatting>
  <conditionalFormatting sqref="A1048526:O1048576">
    <cfRule type="expression" dxfId="30" priority="1081">
      <formula>AND($C1048526&lt;&gt;"",$C1048526=$C270,$D1048526=$D270)</formula>
    </cfRule>
  </conditionalFormatting>
  <conditionalFormatting sqref="A1048210:O1048525">
    <cfRule type="expression" dxfId="29" priority="1885">
      <formula>AND($C1048210&lt;&gt;"",$C1048210=$C1,$D1048210=$D1)</formula>
    </cfRule>
  </conditionalFormatting>
  <conditionalFormatting sqref="Q1:T1048576">
    <cfRule type="expression" dxfId="28" priority="28">
      <formula>AND(ROW()&gt;1,$A1&lt;&gt;"",$B1="",OR(ISNUMBER(SEARCH("Enchant",$A1)),ISNUMBER(SEARCH("Attach",$A1))))</formula>
    </cfRule>
    <cfRule type="expression" dxfId="27" priority="29">
      <formula>AND(ROW()&gt;1,$A1&lt;&gt;"",$B1="")</formula>
    </cfRule>
  </conditionalFormatting>
  <conditionalFormatting sqref="A666:O666">
    <cfRule type="expression" dxfId="26" priority="25">
      <formula>AND($C666&lt;&gt;"",$C666=#REF!,$D666=#REF!)</formula>
    </cfRule>
  </conditionalFormatting>
  <conditionalFormatting sqref="E625:O625">
    <cfRule type="expression" dxfId="25" priority="26">
      <formula>AND($C625&lt;&gt;"",$C625=$C628,$D625=$D628)</formula>
    </cfRule>
  </conditionalFormatting>
  <conditionalFormatting sqref="A625:C625">
    <cfRule type="expression" dxfId="24" priority="22">
      <formula>AND(ROW()&gt;1,$A625&lt;&gt;"",$B625="",OR(ISNUMBER(SEARCH("Enchant",$A625)),ISNUMBER(SEARCH("Attach",$A625))))</formula>
    </cfRule>
    <cfRule type="expression" dxfId="23" priority="23">
      <formula>AND(ROW()&gt;1,$A625&lt;&gt;"",$B625="")</formula>
    </cfRule>
  </conditionalFormatting>
  <conditionalFormatting sqref="A625:C625">
    <cfRule type="expression" dxfId="22" priority="24">
      <formula>AND($C625&lt;&gt;"",$C625=$C628,$D625=$D628)</formula>
    </cfRule>
  </conditionalFormatting>
  <conditionalFormatting sqref="D625">
    <cfRule type="expression" dxfId="21" priority="19">
      <formula>AND(ROW()&gt;1,$A625&lt;&gt;"",$B625="",OR(ISNUMBER(SEARCH("Enchant",$A625)),ISNUMBER(SEARCH("Attach",$A625))))</formula>
    </cfRule>
    <cfRule type="expression" dxfId="20" priority="20">
      <formula>AND(ROW()&gt;1,$A625&lt;&gt;"",$B625="")</formula>
    </cfRule>
  </conditionalFormatting>
  <conditionalFormatting sqref="D625">
    <cfRule type="expression" dxfId="19" priority="21">
      <formula>AND($C625&lt;&gt;"",$C625=$C628,$D625=$D628)</formula>
    </cfRule>
  </conditionalFormatting>
  <conditionalFormatting sqref="A624:O624">
    <cfRule type="expression" dxfId="18" priority="27">
      <formula>AND($C624&lt;&gt;"",$C624=$C626,$D624=$D626)</formula>
    </cfRule>
  </conditionalFormatting>
  <conditionalFormatting sqref="A666:O666">
    <cfRule type="expression" dxfId="17" priority="16">
      <formula>AND($C666&lt;&gt;"",$C666=#REF!,$D666=#REF!)</formula>
    </cfRule>
  </conditionalFormatting>
  <conditionalFormatting sqref="E625:O625">
    <cfRule type="expression" dxfId="16" priority="17">
      <formula>AND($C625&lt;&gt;"",$C625=$C628,$D625=$D628)</formula>
    </cfRule>
  </conditionalFormatting>
  <conditionalFormatting sqref="A625:C625">
    <cfRule type="expression" dxfId="15" priority="13">
      <formula>AND(ROW()&gt;1,$A625&lt;&gt;"",$B625="",OR(ISNUMBER(SEARCH("Enchant",$A625)),ISNUMBER(SEARCH("Attach",$A625))))</formula>
    </cfRule>
    <cfRule type="expression" dxfId="14" priority="14">
      <formula>AND(ROW()&gt;1,$A625&lt;&gt;"",$B625="")</formula>
    </cfRule>
  </conditionalFormatting>
  <conditionalFormatting sqref="A625:C625">
    <cfRule type="expression" dxfId="13" priority="15">
      <formula>AND($C625&lt;&gt;"",$C625=$C628,$D625=$D628)</formula>
    </cfRule>
  </conditionalFormatting>
  <conditionalFormatting sqref="D625">
    <cfRule type="expression" dxfId="12" priority="10">
      <formula>AND(ROW()&gt;1,$A625&lt;&gt;"",$B625="",OR(ISNUMBER(SEARCH("Enchant",$A625)),ISNUMBER(SEARCH("Attach",$A625))))</formula>
    </cfRule>
    <cfRule type="expression" dxfId="11" priority="11">
      <formula>AND(ROW()&gt;1,$A625&lt;&gt;"",$B625="")</formula>
    </cfRule>
  </conditionalFormatting>
  <conditionalFormatting sqref="D625">
    <cfRule type="expression" dxfId="10" priority="12">
      <formula>AND($C625&lt;&gt;"",$C625=$C628,$D625=$D628)</formula>
    </cfRule>
  </conditionalFormatting>
  <conditionalFormatting sqref="A624:O624">
    <cfRule type="expression" dxfId="9" priority="18">
      <formula>AND($C624&lt;&gt;"",$C624=$C626,$D624=$D626)</formula>
    </cfRule>
  </conditionalFormatting>
  <conditionalFormatting sqref="A667:O667">
    <cfRule type="expression" dxfId="8" priority="7">
      <formula>AND($C667&lt;&gt;"",$C667=#REF!,$D667=#REF!)</formula>
    </cfRule>
  </conditionalFormatting>
  <conditionalFormatting sqref="E626:O626">
    <cfRule type="expression" dxfId="7" priority="8">
      <formula>AND($C626&lt;&gt;"",$C626=$C629,$D626=$D629)</formula>
    </cfRule>
  </conditionalFormatting>
  <conditionalFormatting sqref="A626:C626">
    <cfRule type="expression" dxfId="6" priority="4">
      <formula>AND(ROW()&gt;1,$A626&lt;&gt;"",$B626="",OR(ISNUMBER(SEARCH("Enchant",$A626)),ISNUMBER(SEARCH("Attach",$A626))))</formula>
    </cfRule>
    <cfRule type="expression" dxfId="5" priority="5">
      <formula>AND(ROW()&gt;1,$A626&lt;&gt;"",$B626="")</formula>
    </cfRule>
  </conditionalFormatting>
  <conditionalFormatting sqref="A626:C626">
    <cfRule type="expression" dxfId="4" priority="6">
      <formula>AND($C626&lt;&gt;"",$C626=$C629,$D626=$D629)</formula>
    </cfRule>
  </conditionalFormatting>
  <conditionalFormatting sqref="D626">
    <cfRule type="expression" dxfId="3" priority="1">
      <formula>AND(ROW()&gt;1,$A626&lt;&gt;"",$B626="",OR(ISNUMBER(SEARCH("Enchant",$A626)),ISNUMBER(SEARCH("Attach",$A626))))</formula>
    </cfRule>
    <cfRule type="expression" dxfId="2" priority="2">
      <formula>AND(ROW()&gt;1,$A626&lt;&gt;"",$B626="")</formula>
    </cfRule>
  </conditionalFormatting>
  <conditionalFormatting sqref="D626">
    <cfRule type="expression" dxfId="1" priority="3">
      <formula>AND($C626&lt;&gt;"",$C626=$C629,$D626=$D629)</formula>
    </cfRule>
  </conditionalFormatting>
  <conditionalFormatting sqref="A625:O625">
    <cfRule type="expression" dxfId="0" priority="9">
      <formula>AND($C625&lt;&gt;"",$C625=$C627,$D625=$D627)</formula>
    </cfRule>
  </conditionalFormatting>
  <dataValidations count="1">
    <dataValidation type="list" allowBlank="1" showInputMessage="1" showErrorMessage="1" sqref="Q3:T667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H11"/>
  <sheetViews>
    <sheetView workbookViewId="0"/>
  </sheetViews>
  <sheetFormatPr defaultRowHeight="15" x14ac:dyDescent="0.25"/>
  <cols>
    <col min="1" max="1" width="9.140625" style="399" customWidth="1"/>
    <col min="2" max="2" width="9.140625" style="399"/>
    <col min="3" max="3" width="5.7109375" style="399" customWidth="1"/>
    <col min="4" max="4" width="2.5703125" style="399" customWidth="1"/>
    <col min="5" max="7" width="9.140625" style="399"/>
    <col min="8" max="8" width="4.5703125" style="399" customWidth="1"/>
    <col min="9" max="16384" width="9.140625" style="399"/>
  </cols>
  <sheetData>
    <row r="3" spans="2:8" ht="46.5" x14ac:dyDescent="0.7">
      <c r="B3" s="398" t="s">
        <v>1245</v>
      </c>
      <c r="C3" s="152"/>
      <c r="D3" s="152"/>
      <c r="E3" s="152"/>
      <c r="F3" s="152"/>
      <c r="G3" s="152"/>
      <c r="H3" s="152"/>
    </row>
    <row r="4" spans="2:8" x14ac:dyDescent="0.25">
      <c r="B4" s="152"/>
      <c r="C4" s="152"/>
      <c r="D4" s="152"/>
      <c r="E4" s="152"/>
      <c r="F4" s="152"/>
      <c r="G4" s="152"/>
      <c r="H4" s="152"/>
    </row>
    <row r="5" spans="2:8" x14ac:dyDescent="0.25">
      <c r="B5" s="179" t="s">
        <v>1246</v>
      </c>
      <c r="C5" s="152"/>
      <c r="D5" s="152"/>
      <c r="E5" s="179" t="s">
        <v>1247</v>
      </c>
      <c r="F5" s="152"/>
      <c r="G5" s="152"/>
      <c r="H5" s="152"/>
    </row>
    <row r="6" spans="2:8" x14ac:dyDescent="0.25">
      <c r="B6" s="179" t="s">
        <v>1248</v>
      </c>
      <c r="C6" s="152"/>
      <c r="D6" s="152"/>
      <c r="E6" s="179" t="s">
        <v>1258</v>
      </c>
      <c r="F6" s="152"/>
      <c r="G6" s="152"/>
      <c r="H6" s="152"/>
    </row>
    <row r="7" spans="2:8" x14ac:dyDescent="0.25">
      <c r="B7" s="179" t="s">
        <v>1250</v>
      </c>
      <c r="C7" s="152"/>
      <c r="D7" s="152"/>
      <c r="E7" s="179" t="s">
        <v>1249</v>
      </c>
      <c r="F7" s="152"/>
      <c r="G7" s="152"/>
      <c r="H7" s="152"/>
    </row>
    <row r="8" spans="2:8" x14ac:dyDescent="0.25">
      <c r="B8" s="179" t="s">
        <v>1252</v>
      </c>
      <c r="C8" s="152"/>
      <c r="D8" s="152"/>
      <c r="E8" s="179" t="s">
        <v>1251</v>
      </c>
      <c r="F8" s="152"/>
      <c r="G8" s="152"/>
      <c r="H8" s="152"/>
    </row>
    <row r="9" spans="2:8" x14ac:dyDescent="0.25">
      <c r="B9" s="179" t="s">
        <v>1253</v>
      </c>
      <c r="C9" s="152"/>
      <c r="D9" s="152"/>
      <c r="E9" s="179" t="s">
        <v>80</v>
      </c>
      <c r="F9" s="179"/>
      <c r="G9" s="179"/>
      <c r="H9" s="179"/>
    </row>
    <row r="10" spans="2:8" x14ac:dyDescent="0.25">
      <c r="B10" s="179" t="s">
        <v>1254</v>
      </c>
      <c r="C10" s="152"/>
      <c r="D10" s="152"/>
      <c r="E10" s="400" t="s">
        <v>1255</v>
      </c>
      <c r="F10" s="179"/>
      <c r="G10" s="179"/>
      <c r="H10" s="179"/>
    </row>
    <row r="11" spans="2:8" x14ac:dyDescent="0.25">
      <c r="B11" s="179" t="s">
        <v>1256</v>
      </c>
      <c r="C11" s="152"/>
      <c r="D11" s="152"/>
      <c r="E11" s="400" t="s">
        <v>1257</v>
      </c>
      <c r="F11" s="179"/>
      <c r="G11" s="179"/>
      <c r="H11" s="179"/>
    </row>
  </sheetData>
  <hyperlinks>
    <hyperlink ref="E10" r:id="rId1"/>
    <hyperlink ref="E1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dcterms:created xsi:type="dcterms:W3CDTF">2018-03-10T18:33:23Z</dcterms:created>
  <dcterms:modified xsi:type="dcterms:W3CDTF">2019-07-04T14:21:29Z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