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96d84bcaf730be/Documents/"/>
    </mc:Choice>
  </mc:AlternateContent>
  <xr:revisionPtr revIDLastSave="0" documentId="8_{DD2F4334-999C-4AEC-8506-07DECACEDCF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egory stats" sheetId="2" r:id="rId2"/>
    <sheet name="Sub-Category Stats" sheetId="4" r:id="rId3"/>
    <sheet name="Launch Date Outcomes" sheetId="5" r:id="rId4"/>
    <sheet name="Bonus" sheetId="6" r:id="rId5"/>
    <sheet name="Bonus Stat Data" sheetId="10" r:id="rId6"/>
  </sheets>
  <definedNames>
    <definedName name="_xlnm._FilterDatabase" localSheetId="0" hidden="1">Data!$A$1:$T$4115</definedName>
    <definedName name="FailedBacker">'Bonus Stat Data'!$E$1:$E$1531</definedName>
    <definedName name="Goal">Data!$D$1:$D$4115</definedName>
    <definedName name="State">Data!$F$1:$F$4115</definedName>
    <definedName name="SuccessBacker">'Bonus Stat Data'!$B$1:$B$2186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29" i="10"/>
  <c r="J28" i="10"/>
  <c r="J27" i="10"/>
  <c r="J26" i="10"/>
  <c r="I33" i="10"/>
  <c r="I32" i="10"/>
  <c r="I30" i="10"/>
  <c r="I29" i="10"/>
  <c r="I28" i="10"/>
  <c r="I27" i="10"/>
  <c r="I26" i="10"/>
  <c r="J30" i="10" l="1"/>
  <c r="J33" i="10" s="1"/>
  <c r="J32" i="10" l="1"/>
  <c r="J15" i="10" l="1"/>
  <c r="I15" i="10"/>
  <c r="J13" i="10" l="1"/>
  <c r="I13" i="10"/>
  <c r="J11" i="10" l="1"/>
  <c r="I11" i="10"/>
  <c r="J9" i="10"/>
  <c r="I9" i="10"/>
  <c r="J7" i="10"/>
  <c r="I7" i="10"/>
  <c r="J5" i="10"/>
  <c r="I5" i="10"/>
  <c r="D15" i="6"/>
  <c r="C15" i="6"/>
  <c r="D14" i="6"/>
  <c r="D13" i="6"/>
  <c r="D12" i="6"/>
  <c r="D11" i="6"/>
  <c r="D10" i="6"/>
  <c r="D9" i="6"/>
  <c r="D8" i="6"/>
  <c r="D7" i="6"/>
  <c r="D6" i="6"/>
  <c r="D5" i="6"/>
  <c r="D4" i="6"/>
  <c r="C14" i="6"/>
  <c r="C13" i="6"/>
  <c r="C12" i="6"/>
  <c r="C11" i="6"/>
  <c r="C10" i="6"/>
  <c r="C9" i="6"/>
  <c r="C8" i="6"/>
  <c r="C7" i="6"/>
  <c r="C6" i="6"/>
  <c r="C5" i="6"/>
  <c r="B5" i="6"/>
  <c r="B14" i="6"/>
  <c r="B13" i="6"/>
  <c r="B12" i="6"/>
  <c r="E12" i="6" s="1"/>
  <c r="B11" i="6"/>
  <c r="B10" i="6"/>
  <c r="B9" i="6"/>
  <c r="B8" i="6"/>
  <c r="E8" i="6" s="1"/>
  <c r="B7" i="6"/>
  <c r="E7" i="6" s="1"/>
  <c r="G7" i="6" s="1"/>
  <c r="B6" i="6"/>
  <c r="B15" i="6"/>
  <c r="B4" i="6"/>
  <c r="C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9" i="6" l="1"/>
  <c r="H9" i="6" s="1"/>
  <c r="G12" i="6"/>
  <c r="E11" i="6"/>
  <c r="G11" i="6" s="1"/>
  <c r="E10" i="6"/>
  <c r="H10" i="6" s="1"/>
  <c r="E4" i="6"/>
  <c r="H4" i="6" s="1"/>
  <c r="G10" i="6"/>
  <c r="G5" i="6"/>
  <c r="H12" i="6"/>
  <c r="F11" i="6"/>
  <c r="G8" i="6"/>
  <c r="G9" i="6"/>
  <c r="H7" i="6"/>
  <c r="H8" i="6"/>
  <c r="E14" i="6"/>
  <c r="G14" i="6" s="1"/>
  <c r="E6" i="6"/>
  <c r="G6" i="6" s="1"/>
  <c r="F12" i="6"/>
  <c r="E13" i="6"/>
  <c r="H13" i="6" s="1"/>
  <c r="E5" i="6"/>
  <c r="H5" i="6" s="1"/>
  <c r="F10" i="6"/>
  <c r="F9" i="6"/>
  <c r="F8" i="6"/>
  <c r="F7" i="6"/>
  <c r="E15" i="6"/>
  <c r="G15" i="6" s="1"/>
  <c r="H11" i="6" l="1"/>
  <c r="G4" i="6"/>
  <c r="F4" i="6"/>
  <c r="G13" i="6"/>
  <c r="F13" i="6"/>
  <c r="F15" i="6"/>
  <c r="F5" i="6"/>
  <c r="H14" i="6"/>
  <c r="H15" i="6"/>
  <c r="H6" i="6"/>
  <c r="F14" i="6"/>
  <c r="F6" i="6"/>
</calcChain>
</file>

<file path=xl/sharedStrings.xml><?xml version="1.0" encoding="utf-8"?>
<sst xmlns="http://schemas.openxmlformats.org/spreadsheetml/2006/main" count="28569" uniqueCount="8428">
  <si>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</si>
  <si>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</si>
  <si>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</si>
  <si>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</si>
  <si>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</si>
  <si>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</si>
  <si>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</si>
  <si>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</si>
  <si>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</si>
  <si>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</si>
  <si>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</si>
  <si>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</si>
  <si>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</si>
  <si>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</si>
  <si>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</si>
  <si>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</si>
  <si>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</si>
  <si>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</si>
  <si>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</si>
  <si>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</si>
  <si>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</si>
  <si>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</si>
  <si>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</si>
  <si>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</si>
  <si>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</si>
  <si>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</si>
  <si>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</si>
  <si>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</si>
  <si>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</si>
  <si>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</si>
  <si>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</si>
  <si>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</si>
  <si>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</si>
  <si>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</si>
  <si>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</si>
  <si>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</si>
  <si>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</si>
  <si>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</si>
  <si>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</si>
  <si>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</si>
  <si>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</si>
  <si>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</si>
  <si>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</si>
  <si>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</si>
  <si>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</si>
  <si>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</si>
  <si>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</si>
  <si>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</si>
  <si>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</si>
  <si>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</si>
  <si>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</si>
  <si>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</si>
  <si>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</si>
  <si>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</si>
  <si>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</si>
  <si>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</si>
  <si>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</si>
  <si>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</si>
  <si>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</si>
  <si>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</si>
  <si>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</si>
  <si>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</si>
  <si>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</si>
  <si>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</si>
  <si>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</si>
  <si>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</si>
  <si>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</si>
  <si>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</si>
  <si>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</si>
  <si>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</si>
  <si>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</si>
  <si>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</si>
  <si>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</si>
  <si>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</si>
  <si>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</si>
  <si>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</si>
  <si>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</si>
  <si>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</si>
  <si>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</si>
  <si>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</si>
  <si>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</si>
  <si>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</si>
  <si>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</si>
  <si>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</si>
  <si>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</si>
  <si>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</si>
  <si>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</si>
  <si>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</si>
  <si>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</si>
  <si>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</si>
  <si>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</si>
  <si>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</si>
  <si>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</si>
  <si>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</si>
  <si>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</si>
  <si>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</si>
  <si>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</si>
  <si>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</si>
  <si>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</si>
  <si>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</si>
  <si>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</si>
  <si>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</si>
  <si>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</si>
  <si>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</si>
  <si>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</si>
  <si>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</si>
  <si>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</si>
  <si>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</si>
  <si>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</si>
  <si>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</si>
  <si>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</si>
  <si>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</si>
  <si>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</si>
  <si>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</si>
  <si>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</si>
  <si>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</si>
  <si>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</si>
  <si>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</si>
  <si>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</si>
  <si>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</si>
  <si>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</si>
  <si>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</si>
  <si>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</si>
  <si>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</si>
  <si>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</si>
  <si>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</si>
  <si>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</si>
  <si>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</si>
  <si>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</si>
  <si>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</si>
  <si>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</si>
  <si>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</si>
  <si>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</si>
  <si>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</si>
  <si>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</si>
  <si>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</si>
  <si>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</si>
  <si>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</si>
  <si>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</si>
  <si>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</si>
  <si>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</si>
  <si>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</si>
  <si>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</si>
  <si>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</si>
  <si>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</si>
  <si>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</si>
  <si>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</si>
  <si>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</si>
  <si>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</si>
  <si>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</si>
  <si>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</si>
  <si>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</si>
  <si>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</si>
  <si>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</si>
  <si>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</si>
  <si>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</si>
  <si>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</si>
  <si>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</si>
  <si>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</si>
  <si>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</si>
  <si>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</si>
  <si>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</si>
  <si>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</si>
  <si>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</si>
  <si>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</si>
  <si>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</si>
  <si>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</si>
  <si>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</si>
  <si>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</si>
  <si>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</si>
  <si>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</si>
  <si>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</si>
  <si>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</si>
  <si>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</si>
  <si>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</si>
  <si>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</si>
  <si>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</si>
  <si>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</si>
  <si>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</si>
  <si>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</si>
  <si>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</si>
  <si>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</si>
  <si>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</si>
  <si>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</si>
  <si>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</si>
  <si>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</si>
  <si>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</si>
  <si>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</si>
  <si>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</si>
  <si>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</si>
  <si>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</si>
  <si>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</si>
  <si>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</si>
  <si>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</si>
  <si>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</si>
  <si>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</si>
  <si>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</si>
  <si>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</si>
  <si>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</si>
  <si>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</si>
  <si>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</si>
  <si>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</si>
  <si>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</si>
  <si>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</si>
  <si>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</si>
  <si>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</si>
  <si>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</si>
  <si>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</si>
  <si>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</si>
  <si>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</si>
  <si>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</si>
  <si>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</si>
  <si>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</si>
  <si>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</si>
  <si>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</si>
  <si>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</si>
  <si>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</si>
  <si>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</si>
  <si>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</si>
  <si>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</si>
  <si>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</si>
  <si>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</si>
  <si>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</si>
  <si>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</si>
  <si>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</si>
  <si>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</si>
  <si>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</si>
  <si>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</si>
  <si>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</si>
  <si>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</si>
  <si>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</si>
  <si>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</si>
  <si>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</si>
  <si>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</si>
  <si>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</si>
  <si>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</si>
  <si>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</si>
  <si>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</si>
  <si>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</si>
  <si>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</si>
  <si>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</si>
  <si>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</si>
  <si>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</si>
  <si>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</si>
  <si>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</si>
  <si>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</si>
  <si>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</si>
  <si>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</si>
  <si>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</si>
  <si>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</si>
  <si>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</si>
  <si>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</si>
  <si>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</si>
  <si>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</si>
  <si>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</si>
  <si>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</si>
  <si>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</si>
  <si>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</si>
  <si>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</si>
  <si>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</si>
  <si>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</si>
  <si>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</si>
  <si>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</si>
  <si>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</si>
  <si>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</si>
  <si>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</si>
  <si>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</si>
  <si>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</si>
  <si>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</si>
  <si>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</si>
  <si>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</si>
  <si>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</si>
  <si>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</si>
  <si>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</si>
  <si>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</si>
  <si>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</si>
  <si>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</si>
  <si>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</si>
  <si>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</si>
  <si>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</si>
  <si>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</si>
  <si>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</si>
  <si>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</si>
  <si>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</si>
  <si>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</si>
  <si>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</si>
  <si>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</si>
  <si>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</si>
  <si>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</si>
  <si>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</si>
  <si>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</si>
  <si>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</si>
  <si>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</si>
  <si>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</si>
  <si>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</si>
  <si>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</si>
  <si>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</si>
  <si>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</si>
  <si>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</si>
  <si>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</si>
  <si>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</si>
  <si>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</si>
  <si>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</si>
  <si>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</si>
  <si>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</si>
  <si>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</si>
  <si>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</si>
  <si>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</si>
  <si>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</si>
  <si>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</si>
  <si>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</si>
  <si>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</si>
  <si>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</si>
  <si>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</si>
  <si>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</si>
  <si>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</si>
  <si>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</si>
  <si>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</si>
  <si>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</si>
  <si>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</si>
  <si>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</si>
  <si>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</si>
  <si>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</si>
  <si>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</si>
  <si>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</si>
  <si>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</si>
  <si>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</si>
  <si>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</si>
  <si>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</si>
  <si>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</si>
  <si>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</si>
  <si>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</si>
  <si>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</si>
  <si>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</si>
  <si>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</si>
  <si>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</si>
  <si>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</si>
  <si>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</si>
  <si>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</si>
  <si>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</si>
  <si>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</si>
  <si>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</si>
  <si>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</si>
  <si>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</si>
  <si>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</si>
  <si>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</si>
  <si>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</si>
  <si>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</si>
  <si>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</si>
  <si>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</si>
  <si>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</si>
  <si>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</si>
  <si>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</si>
  <si>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</si>
  <si>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</si>
  <si>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</si>
  <si>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</si>
  <si>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</si>
  <si>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</si>
  <si>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</si>
  <si>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</si>
  <si>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</si>
  <si>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</si>
  <si>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</si>
  <si>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</si>
  <si>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</si>
  <si>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</si>
  <si>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</si>
  <si>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</si>
  <si>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</si>
  <si>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</si>
  <si>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</si>
  <si>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</si>
  <si>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</si>
  <si>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</si>
  <si>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</si>
  <si>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</si>
  <si>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</si>
  <si>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</si>
  <si>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</si>
  <si>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</si>
  <si>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</si>
  <si>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</si>
  <si>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</si>
  <si>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</si>
  <si>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</si>
  <si>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</si>
  <si>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</si>
  <si>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</si>
  <si>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</si>
  <si>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</si>
  <si>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</si>
  <si>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</si>
  <si>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</si>
  <si>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</si>
  <si>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</si>
  <si>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</si>
  <si>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</si>
  <si>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</si>
  <si>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</si>
  <si>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</si>
  <si>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</si>
  <si>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</si>
  <si>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</si>
  <si>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</si>
  <si>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</si>
  <si>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</si>
  <si>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</si>
  <si>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</si>
  <si>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</si>
  <si>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</si>
  <si>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</si>
  <si>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</si>
  <si>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</si>
  <si>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</si>
  <si>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</si>
  <si>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</si>
  <si>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</si>
  <si>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</si>
  <si>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</si>
  <si>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</si>
  <si>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</si>
  <si>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</si>
  <si>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</si>
  <si>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</si>
  <si>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</si>
  <si>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</si>
  <si>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</si>
  <si>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</si>
  <si>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</si>
  <si>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</si>
  <si>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</si>
  <si>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</si>
  <si>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</si>
  <si>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</si>
  <si>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</si>
  <si>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</si>
  <si>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</si>
  <si>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</si>
  <si>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</si>
  <si>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</si>
  <si>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</si>
  <si>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</si>
  <si>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</si>
  <si>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</si>
  <si>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</si>
  <si>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</si>
  <si>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</si>
  <si>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</si>
  <si>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</si>
  <si>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</si>
  <si>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</si>
  <si>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</si>
  <si>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</si>
  <si>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</si>
  <si>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</si>
  <si>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</si>
  <si>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</si>
  <si>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</si>
  <si>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</si>
  <si>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</si>
  <si>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</si>
  <si>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</si>
  <si>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</si>
  <si>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</si>
  <si>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</si>
  <si>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</si>
  <si>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</si>
  <si>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</si>
  <si>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</si>
  <si>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</si>
  <si>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</si>
  <si>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</si>
  <si>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</si>
  <si>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</si>
  <si>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</si>
  <si>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</si>
  <si>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</si>
  <si>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</si>
  <si>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</si>
  <si>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</si>
  <si>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</si>
  <si>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</si>
  <si>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</si>
  <si>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</si>
  <si>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</si>
  <si>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</si>
  <si>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</si>
  <si>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</si>
  <si>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</si>
  <si>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</si>
  <si>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</si>
  <si>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</si>
  <si>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</si>
  <si>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</si>
  <si>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</si>
  <si>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</si>
  <si>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</si>
  <si>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</si>
  <si>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</si>
  <si>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</si>
  <si>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</si>
  <si>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</si>
  <si>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</si>
  <si>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</si>
  <si>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</si>
  <si>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</si>
  <si>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</si>
  <si>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</si>
  <si>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</si>
  <si>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</si>
  <si>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</si>
  <si>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</si>
  <si>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</si>
  <si>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</si>
  <si>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</si>
  <si>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</si>
  <si>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</si>
  <si>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</si>
  <si>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</si>
  <si>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</si>
  <si>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</si>
  <si>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</si>
  <si>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</si>
  <si>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</si>
  <si>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</si>
  <si>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</si>
  <si>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</si>
  <si>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</si>
  <si>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</si>
  <si>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</si>
  <si>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</si>
  <si>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</si>
  <si>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</si>
  <si>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</si>
  <si>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</si>
  <si>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</si>
  <si>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</si>
  <si>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</si>
  <si>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</si>
  <si>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</si>
  <si>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</si>
  <si>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</si>
  <si>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</si>
  <si>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</si>
  <si>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</si>
  <si>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</si>
  <si>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</si>
  <si>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</si>
  <si>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</si>
  <si>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</si>
  <si>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</si>
  <si>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</si>
  <si>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</si>
  <si>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</si>
  <si>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</si>
  <si>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</si>
  <si>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</si>
  <si>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</si>
  <si>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</si>
  <si>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</si>
  <si>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</si>
  <si>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</si>
  <si>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</si>
  <si>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</si>
  <si>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</si>
  <si>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</si>
  <si>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</si>
  <si>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</si>
  <si>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</si>
  <si>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</si>
  <si>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</si>
  <si>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</si>
  <si>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</si>
  <si>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</si>
  <si>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</si>
  <si>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</si>
  <si>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</si>
  <si>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</si>
  <si>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</si>
  <si>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</si>
  <si>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</si>
  <si>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</si>
  <si>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</si>
  <si>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</si>
  <si>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</si>
  <si>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</si>
  <si>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</si>
  <si>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</si>
  <si>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</si>
  <si>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</si>
  <si>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</si>
  <si>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</si>
  <si>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</si>
  <si>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</si>
  <si>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</si>
  <si>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</si>
  <si>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</si>
  <si>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</si>
  <si>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</si>
  <si>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</si>
  <si>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</si>
  <si>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</si>
  <si>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</si>
  <si>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</si>
  <si>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</si>
  <si>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</si>
  <si>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</si>
  <si>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</si>
  <si>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</si>
  <si>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</si>
  <si>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</si>
  <si>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</si>
  <si>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</si>
  <si>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</si>
  <si>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</si>
  <si>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</si>
  <si>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</si>
  <si>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</si>
  <si>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</si>
  <si>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</si>
  <si>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</si>
  <si>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</si>
  <si>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</si>
  <si>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</si>
  <si>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</si>
  <si>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</si>
  <si>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</si>
  <si>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</si>
  <si>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</si>
  <si>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</si>
  <si>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</si>
  <si>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</si>
  <si>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</si>
  <si>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</si>
  <si>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</si>
  <si>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</si>
  <si>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</si>
  <si>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</si>
  <si>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</si>
  <si>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</si>
  <si>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</si>
  <si>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</si>
  <si>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</si>
  <si>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</si>
  <si>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</si>
  <si>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</si>
  <si>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</si>
  <si>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</si>
  <si>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</si>
  <si>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</si>
  <si>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</si>
  <si>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</si>
  <si>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</si>
  <si>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</si>
  <si>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</si>
  <si>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</si>
  <si>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</si>
  <si>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</si>
  <si>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</si>
  <si>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</si>
  <si>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</si>
  <si>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</si>
  <si>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</si>
  <si>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</si>
  <si>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</si>
  <si>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</si>
  <si>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</si>
  <si>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</si>
  <si>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</si>
  <si>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</si>
  <si>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</si>
  <si>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</si>
  <si>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</si>
  <si>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</si>
  <si>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</si>
  <si>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</si>
  <si>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</si>
  <si>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</si>
  <si>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</si>
  <si>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</si>
  <si>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</si>
  <si>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</si>
  <si>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</si>
  <si>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</si>
  <si>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</si>
  <si>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</si>
  <si>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</si>
  <si>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</si>
  <si>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</si>
  <si>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</si>
  <si>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</si>
  <si>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</si>
  <si>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</si>
  <si>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</si>
  <si>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</si>
  <si>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</si>
  <si>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</si>
  <si>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</si>
  <si>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</si>
  <si>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</si>
  <si>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</si>
  <si>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</si>
  <si>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</si>
  <si>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</si>
  <si>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</si>
  <si>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</si>
  <si>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</si>
  <si>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</si>
  <si>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</si>
  <si>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</si>
  <si>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</si>
  <si>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</si>
  <si>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</si>
  <si>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</si>
  <si>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</si>
  <si>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</si>
  <si>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</si>
  <si>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</si>
  <si>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</si>
  <si>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</si>
  <si>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</si>
  <si>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</si>
  <si>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</si>
  <si>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</si>
  <si>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</si>
  <si>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</si>
  <si>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</si>
  <si>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</si>
  <si>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</si>
  <si>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</si>
  <si>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</si>
  <si>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</si>
  <si>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</si>
  <si>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</si>
  <si>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</si>
  <si>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</si>
  <si>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</si>
  <si>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</si>
  <si>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</si>
  <si>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</si>
  <si>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</si>
  <si>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</si>
  <si>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</si>
  <si>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</si>
  <si>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</si>
  <si>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</si>
  <si>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</si>
  <si>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</si>
  <si>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</si>
  <si>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</si>
  <si>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</si>
  <si>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</si>
  <si>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</si>
  <si>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</si>
  <si>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</si>
  <si>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</si>
  <si>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</si>
  <si>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</si>
  <si>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</si>
  <si>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</si>
  <si>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</si>
  <si>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</si>
  <si>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</si>
  <si>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</si>
  <si>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</si>
  <si>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</si>
  <si>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</si>
  <si>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</si>
  <si>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</si>
  <si>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</si>
  <si>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</si>
  <si>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</si>
  <si>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</si>
  <si>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</si>
  <si>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</si>
  <si>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</si>
  <si>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</si>
  <si>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</si>
  <si>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</si>
  <si>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</si>
  <si>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</si>
  <si>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</si>
  <si>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</si>
  <si>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</si>
  <si>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</si>
  <si>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</si>
  <si>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</si>
  <si>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</si>
  <si>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</si>
  <si>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</si>
  <si>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</si>
  <si>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</si>
  <si>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</si>
  <si>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</si>
  <si>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</si>
  <si>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</si>
  <si>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</si>
  <si>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</si>
  <si>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</si>
  <si>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</si>
  <si>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</si>
  <si>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</si>
  <si>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</si>
  <si>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</si>
  <si>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</si>
  <si>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</si>
  <si>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</si>
  <si>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</si>
  <si>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</si>
  <si>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</si>
  <si>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</si>
  <si>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</si>
  <si>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</si>
  <si>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</si>
  <si>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</si>
  <si>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</si>
  <si>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</si>
  <si>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</si>
  <si>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</si>
  <si>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</si>
  <si>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</si>
  <si>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</si>
  <si>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</si>
  <si>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</si>
  <si>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</si>
  <si>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</si>
  <si>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</si>
  <si>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</si>
  <si>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</si>
  <si>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</si>
  <si>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</si>
  <si>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</si>
  <si>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</si>
  <si>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</si>
  <si>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</si>
  <si>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</si>
  <si>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</si>
  <si>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</si>
  <si>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</si>
  <si>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</si>
  <si>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</si>
  <si>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</si>
  <si>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</si>
  <si>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</si>
  <si>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</si>
  <si>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</si>
  <si>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</si>
  <si>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</si>
  <si>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</si>
  <si>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</si>
  <si>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</si>
  <si>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</si>
  <si>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</si>
  <si>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</si>
  <si>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</si>
  <si>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</si>
  <si>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</si>
  <si>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</si>
  <si>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</si>
  <si>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</si>
  <si>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</si>
  <si>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</si>
  <si>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</si>
  <si>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</si>
  <si>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</si>
  <si>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</si>
  <si>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</si>
  <si>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</si>
  <si>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</si>
  <si>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</si>
  <si>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</si>
  <si>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</si>
  <si>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</si>
  <si>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</si>
  <si>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</si>
  <si>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</si>
  <si>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</si>
  <si>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</si>
  <si>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</si>
  <si>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</si>
  <si>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</si>
  <si>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</si>
  <si>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</si>
  <si>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</si>
  <si>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</si>
  <si>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</si>
  <si>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</si>
  <si>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</si>
  <si>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</si>
  <si>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</si>
  <si>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</si>
  <si>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</si>
  <si>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</si>
  <si>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</si>
  <si>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</si>
  <si>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</si>
  <si>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</si>
  <si>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</si>
  <si>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</si>
  <si>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</si>
  <si>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</si>
  <si>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</si>
  <si>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</si>
  <si>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</si>
  <si>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</si>
  <si>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</si>
  <si>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</si>
  <si>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</si>
  <si>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</si>
  <si>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</si>
  <si>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</si>
  <si>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</si>
  <si>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</si>
  <si>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</si>
  <si>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</si>
  <si>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</si>
  <si>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</si>
  <si>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</si>
  <si>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</si>
  <si>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</si>
  <si>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</si>
  <si>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</si>
  <si>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</si>
  <si>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</si>
  <si>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</si>
  <si>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</si>
  <si>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</si>
  <si>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</si>
  <si>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</si>
  <si>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</si>
  <si>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</si>
  <si>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</si>
  <si>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</si>
  <si>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</si>
  <si>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</si>
  <si>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</si>
  <si>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</si>
  <si>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</si>
  <si>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</si>
  <si>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</si>
  <si>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</si>
  <si>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</si>
  <si>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</si>
  <si>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</si>
  <si>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</si>
  <si>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</si>
  <si>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</si>
  <si>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</si>
  <si>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</si>
  <si>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</si>
  <si>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</si>
  <si>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</si>
  <si>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</si>
  <si>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</si>
  <si>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</si>
  <si>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</si>
  <si>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</si>
  <si>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</si>
  <si>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</si>
  <si>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</si>
  <si>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</si>
  <si>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</si>
  <si>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</si>
  <si>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</si>
  <si>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</si>
  <si>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</si>
  <si>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</si>
  <si>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</si>
  <si>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</si>
  <si>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</si>
  <si>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</si>
  <si>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</si>
  <si>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</si>
  <si>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</si>
  <si>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</si>
  <si>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</si>
  <si>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</si>
  <si>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</si>
  <si>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</si>
  <si>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</si>
  <si>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</si>
  <si>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</si>
  <si>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</si>
  <si>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</si>
  <si>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</si>
  <si>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</si>
  <si>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</si>
  <si>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</si>
  <si>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</si>
  <si>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</si>
  <si>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</si>
  <si>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</si>
  <si>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</si>
  <si>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</si>
  <si>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</si>
  <si>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</si>
  <si>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</si>
  <si>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</si>
  <si>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</si>
  <si>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</si>
  <si>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</si>
  <si>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</si>
  <si>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</si>
  <si>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</si>
  <si>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</si>
  <si>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</si>
  <si>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</si>
  <si>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</si>
  <si>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</si>
  <si>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</si>
  <si>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</si>
  <si>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</si>
  <si>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</si>
  <si>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</si>
  <si>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</si>
  <si>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</si>
  <si>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</si>
  <si>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</si>
  <si>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</si>
  <si>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</si>
  <si>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</si>
  <si>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</si>
  <si>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</si>
  <si>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</si>
  <si>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</si>
  <si>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</si>
  <si>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</si>
  <si>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</si>
  <si>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</si>
  <si>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</si>
  <si>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</si>
  <si>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</si>
  <si>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</si>
  <si>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</si>
  <si>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</si>
  <si>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</si>
  <si>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</si>
  <si>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</si>
  <si>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</si>
  <si>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</si>
  <si>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</si>
  <si>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</si>
  <si>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</si>
  <si>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</si>
  <si>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</si>
  <si>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</si>
  <si>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</si>
  <si>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</si>
  <si>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</si>
  <si>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</si>
  <si>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</si>
  <si>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</si>
  <si>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</si>
  <si>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</si>
  <si>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</si>
  <si>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</si>
  <si>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</si>
  <si>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</si>
  <si>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</si>
  <si>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</si>
  <si>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</si>
  <si>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</si>
  <si>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</si>
  <si>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</si>
  <si>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</si>
  <si>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</si>
  <si>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</si>
  <si>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</si>
  <si>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</si>
  <si>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</si>
  <si>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</si>
  <si>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</si>
  <si>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</si>
  <si>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</si>
  <si>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</si>
  <si>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</si>
  <si>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</si>
  <si>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</si>
  <si>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</si>
  <si>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</si>
  <si>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</si>
  <si>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</si>
  <si>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</si>
  <si>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</si>
  <si>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</si>
  <si>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</si>
  <si>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</si>
  <si>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</si>
  <si>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</si>
  <si>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</si>
  <si>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</si>
  <si>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</si>
  <si>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</si>
  <si>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</si>
  <si>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</si>
  <si>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</si>
  <si>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</si>
  <si>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</si>
  <si>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</si>
  <si>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</si>
  <si>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</si>
  <si>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</si>
  <si>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</si>
  <si>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</si>
  <si>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</si>
  <si>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</si>
  <si>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</si>
  <si>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</si>
  <si>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</si>
  <si>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</si>
  <si>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</si>
  <si>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</si>
  <si>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</si>
  <si>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</si>
  <si>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</si>
  <si>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</si>
  <si>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</si>
  <si>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</si>
  <si>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</si>
  <si>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</si>
  <si>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</si>
  <si>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</si>
  <si>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</si>
  <si>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</si>
  <si>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</si>
  <si>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</si>
  <si>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</si>
  <si>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</si>
  <si>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</si>
  <si>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</si>
  <si>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</si>
  <si>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</si>
  <si>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</si>
  <si>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</si>
  <si>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</si>
  <si>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</si>
  <si>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</si>
  <si>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</si>
  <si>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</si>
  <si>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</si>
  <si>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</si>
  <si>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</si>
  <si>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</si>
  <si>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</si>
  <si>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</si>
  <si>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</si>
  <si>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</si>
  <si>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</si>
  <si>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</si>
  <si>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</si>
  <si>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</si>
  <si>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</si>
  <si>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</si>
  <si>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</si>
  <si>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</si>
  <si>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</si>
  <si>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</si>
  <si>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</si>
  <si>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</si>
  <si>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</si>
  <si>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</si>
  <si>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</si>
  <si>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</si>
  <si>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</si>
  <si>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</si>
  <si>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</si>
  <si>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</si>
  <si>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</si>
  <si>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</si>
  <si>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</si>
  <si>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</si>
  <si>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</si>
  <si>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</si>
  <si>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</si>
  <si>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</si>
  <si>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</si>
  <si>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</si>
  <si>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</si>
  <si>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</si>
  <si>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</si>
  <si>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</si>
  <si>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</si>
  <si>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</si>
  <si>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</si>
  <si>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</si>
  <si>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</si>
  <si>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</si>
  <si>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</si>
  <si>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</si>
  <si>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</si>
  <si>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</si>
  <si>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</si>
  <si>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</si>
  <si>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</si>
  <si>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</si>
  <si>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</si>
  <si>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</si>
  <si>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</si>
  <si>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</si>
  <si>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</si>
  <si>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</si>
  <si>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</si>
  <si>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</si>
  <si>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</si>
  <si>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</si>
  <si>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</si>
  <si>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</si>
  <si>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</si>
  <si>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</si>
  <si>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</si>
  <si>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</si>
  <si>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</si>
  <si>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</si>
  <si>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</si>
  <si>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</si>
  <si>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</si>
  <si>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</si>
  <si>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</si>
  <si>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</si>
  <si>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</si>
  <si>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</si>
  <si>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</si>
  <si>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</si>
  <si>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</si>
  <si>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</si>
  <si>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</si>
  <si>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</si>
  <si>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</si>
  <si>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</si>
  <si>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</si>
  <si>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</si>
  <si>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</si>
  <si>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</si>
  <si>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</si>
  <si>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</si>
  <si>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</si>
  <si>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</si>
  <si>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</si>
  <si>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</si>
  <si>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</si>
  <si>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</si>
  <si>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</si>
  <si>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</si>
  <si>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</si>
  <si>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</si>
  <si>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</si>
  <si>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</si>
  <si>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</si>
  <si>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</si>
  <si>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</si>
  <si>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</si>
  <si>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</si>
  <si>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</si>
  <si>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</si>
  <si>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</si>
  <si>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</si>
  <si>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</si>
  <si>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</si>
  <si>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</si>
  <si>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</si>
  <si>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</si>
  <si>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</si>
  <si>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</si>
  <si>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</si>
  <si>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</si>
  <si>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</si>
  <si>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</si>
  <si>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</si>
  <si>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</si>
  <si>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</si>
  <si>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</si>
  <si>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</si>
  <si>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</si>
  <si>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</si>
  <si>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</si>
  <si>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</si>
  <si>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</si>
  <si>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</si>
  <si>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</si>
  <si>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</si>
  <si>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</si>
  <si>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</si>
  <si>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</si>
  <si>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</si>
  <si>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</si>
  <si>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</si>
  <si>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</si>
  <si>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</si>
  <si>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</si>
  <si>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</si>
  <si>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</si>
  <si>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</si>
  <si>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</si>
  <si>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</si>
  <si>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</si>
  <si>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</si>
  <si>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</si>
  <si>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</si>
  <si>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</si>
  <si>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</si>
  <si>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</si>
  <si>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</si>
  <si>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</si>
  <si>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</si>
  <si>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</si>
  <si>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</si>
  <si>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</si>
  <si>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</si>
  <si>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</si>
  <si>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</si>
  <si>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</si>
  <si>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</si>
  <si>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</si>
  <si>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</si>
  <si>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</si>
  <si>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</si>
  <si>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</si>
  <si>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</si>
  <si>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</si>
  <si>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</si>
  <si>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</si>
  <si>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</si>
  <si>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</si>
  <si>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</si>
  <si>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</si>
  <si>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</si>
  <si>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</si>
  <si>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</si>
  <si>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</si>
  <si>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</si>
  <si>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</si>
  <si>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</si>
  <si>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</si>
  <si>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</si>
  <si>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</si>
  <si>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</si>
  <si>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</si>
  <si>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</si>
  <si>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</si>
  <si>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</si>
  <si>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</si>
  <si>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</si>
  <si>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</si>
  <si>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</si>
  <si>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</si>
  <si>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</si>
  <si>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</si>
  <si>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</si>
  <si>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</si>
  <si>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</si>
  <si>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</si>
  <si>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</si>
  <si>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</si>
  <si>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</si>
  <si>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</si>
  <si>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</si>
  <si>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</si>
  <si>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</si>
  <si>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</si>
  <si>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</si>
  <si>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</si>
  <si>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</si>
  <si>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</si>
  <si>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</si>
  <si>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</si>
  <si>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</si>
  <si>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</si>
  <si>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</si>
  <si>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</si>
  <si>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</si>
  <si>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</si>
  <si>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</si>
  <si>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</si>
  <si>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</si>
  <si>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</si>
  <si>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</si>
  <si>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</si>
  <si>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</si>
  <si>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</si>
  <si>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</si>
  <si>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</si>
  <si>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</si>
  <si>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</si>
  <si>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</si>
  <si>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</si>
  <si>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</si>
  <si>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</si>
  <si>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</si>
  <si>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</si>
  <si>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</si>
  <si>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</si>
  <si>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</si>
  <si>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</si>
  <si>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</si>
  <si>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</si>
  <si>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</si>
  <si>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</si>
  <si>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</si>
  <si>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</si>
  <si>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</si>
  <si>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</si>
  <si>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</si>
  <si>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</si>
  <si>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</si>
  <si>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</si>
  <si>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</si>
  <si>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</si>
  <si>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</si>
  <si>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</si>
  <si>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</si>
  <si>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</si>
  <si>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</si>
  <si>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</si>
  <si>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</si>
  <si>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</si>
  <si>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</si>
  <si>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</si>
  <si>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</si>
  <si>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</si>
  <si>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</si>
  <si>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</si>
  <si>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</si>
  <si>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</si>
  <si>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</si>
  <si>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</si>
  <si>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</si>
  <si>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</si>
  <si>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</si>
  <si>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</si>
  <si>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</si>
  <si>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</si>
  <si>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</si>
  <si>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</si>
  <si>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</si>
  <si>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</si>
  <si>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</si>
  <si>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</si>
  <si>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</si>
  <si>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</si>
  <si>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</si>
  <si>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</si>
  <si>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</si>
  <si>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</si>
  <si>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</si>
  <si>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</si>
  <si>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</si>
  <si>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</si>
  <si>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</si>
  <si>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</si>
  <si>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</si>
  <si>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</si>
  <si>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</si>
  <si>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</si>
  <si>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</si>
  <si>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</si>
  <si>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</si>
  <si>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</si>
  <si>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</si>
  <si>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</si>
  <si>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</si>
  <si>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</si>
  <si>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</si>
  <si>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</si>
  <si>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</si>
  <si>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</si>
  <si>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</si>
  <si>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</si>
  <si>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</si>
  <si>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</si>
  <si>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</si>
  <si>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</si>
  <si>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</si>
  <si>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</si>
  <si>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</si>
  <si>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</si>
  <si>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</si>
  <si>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</si>
  <si>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</si>
  <si>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</si>
  <si>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</si>
  <si>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</si>
  <si>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</si>
  <si>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</si>
  <si>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</si>
  <si>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</si>
  <si>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</si>
  <si>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</si>
  <si>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</si>
  <si>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</si>
  <si>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</si>
  <si>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</si>
  <si>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</si>
  <si>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</si>
  <si>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</si>
  <si>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</si>
  <si>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</si>
  <si>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</si>
  <si>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</si>
  <si>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</si>
  <si>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</si>
  <si>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</si>
  <si>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</si>
  <si>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</si>
  <si>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</si>
  <si>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</si>
  <si>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</si>
  <si>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</si>
  <si>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</si>
  <si>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</si>
  <si>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</si>
  <si>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</si>
  <si>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</si>
  <si>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</si>
  <si>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</si>
  <si>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</si>
  <si>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</si>
  <si>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</si>
  <si>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</si>
  <si>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</si>
  <si>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</si>
  <si>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</si>
  <si>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</si>
  <si>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</si>
  <si>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</si>
  <si>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</si>
  <si>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</si>
  <si>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</si>
  <si>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</si>
  <si>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</si>
  <si>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</si>
  <si>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</si>
  <si>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</si>
  <si>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</si>
  <si>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</si>
  <si>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</si>
  <si>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</si>
  <si>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</si>
  <si>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</si>
  <si>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</si>
  <si>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</si>
  <si>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</si>
  <si>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</si>
  <si>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</si>
  <si>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</si>
  <si>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</si>
  <si>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</si>
  <si>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</si>
  <si>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</si>
  <si>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</si>
  <si>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</si>
  <si>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</si>
  <si>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</si>
  <si>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</si>
  <si>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</si>
  <si>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</si>
  <si>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</si>
  <si>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</si>
  <si>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</si>
  <si>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</si>
  <si>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</si>
  <si>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</si>
  <si>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</si>
  <si>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</si>
  <si>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</si>
  <si>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</si>
  <si>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</si>
  <si>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</si>
  <si>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</si>
  <si>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</si>
  <si>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</si>
  <si>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</si>
  <si>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</si>
  <si>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</si>
  <si>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</si>
  <si>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</si>
  <si>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</si>
  <si>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</si>
  <si>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</si>
  <si>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</si>
  <si>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</si>
  <si>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</si>
  <si>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</si>
  <si>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</si>
  <si>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</si>
  <si>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</si>
  <si>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</si>
  <si>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</si>
  <si>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</si>
  <si>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</si>
  <si>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</si>
  <si>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</si>
  <si>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</si>
  <si>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</si>
  <si>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</si>
  <si>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</si>
  <si>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</si>
  <si>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</si>
  <si>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</si>
  <si>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</si>
  <si>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</si>
  <si>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</si>
  <si>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</si>
  <si>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</si>
  <si>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</si>
  <si>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</si>
  <si>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</si>
  <si>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</si>
  <si>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</si>
  <si>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</si>
  <si>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</si>
  <si>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</si>
  <si>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</si>
  <si>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</si>
  <si>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</si>
  <si>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</si>
  <si>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</si>
  <si>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</si>
  <si>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</si>
  <si>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</si>
  <si>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</si>
  <si>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</si>
  <si>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</si>
  <si>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</si>
  <si>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</si>
  <si>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</si>
  <si>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</si>
  <si>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</si>
  <si>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</si>
  <si>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</si>
  <si>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</si>
  <si>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</si>
  <si>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</si>
  <si>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</si>
  <si>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</si>
  <si>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</si>
  <si>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</si>
  <si>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</si>
  <si>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</si>
  <si>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</si>
  <si>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</si>
  <si>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</si>
  <si>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</si>
  <si>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</si>
  <si>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</si>
  <si>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</si>
  <si>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</si>
  <si>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</si>
  <si>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</si>
  <si>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</si>
  <si>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</si>
  <si>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</si>
  <si>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</si>
  <si>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</si>
  <si>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</si>
  <si>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</si>
  <si>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</si>
  <si>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</si>
  <si>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</si>
  <si>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</si>
  <si>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</si>
  <si>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</si>
  <si>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</si>
  <si>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</si>
  <si>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</si>
  <si>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</si>
  <si>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</si>
  <si>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</si>
  <si>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</si>
  <si>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</si>
  <si>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</si>
  <si>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</si>
  <si>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</si>
  <si>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</si>
  <si>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</si>
  <si>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</si>
  <si>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</si>
  <si>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</si>
  <si>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</si>
  <si>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</si>
  <si>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</si>
  <si>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</si>
  <si>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</si>
  <si>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</si>
  <si>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</si>
  <si>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</si>
  <si>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</si>
  <si>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</si>
  <si>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</si>
  <si>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</si>
  <si>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</si>
  <si>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</si>
  <si>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</si>
  <si>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</si>
  <si>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</si>
  <si>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</si>
  <si>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</si>
  <si>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</si>
  <si>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</si>
  <si>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</si>
  <si>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</si>
  <si>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</si>
  <si>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</si>
  <si>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</si>
  <si>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</si>
  <si>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</si>
  <si>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</si>
  <si>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</si>
  <si>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</si>
  <si>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</si>
  <si>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</si>
  <si>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</si>
  <si>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</si>
  <si>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</si>
  <si>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</si>
  <si>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</si>
  <si>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</si>
  <si>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</si>
  <si>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</si>
  <si>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</si>
  <si>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</si>
  <si>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</si>
  <si>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</si>
  <si>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</si>
  <si>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</si>
  <si>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</si>
  <si>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</si>
  <si>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</si>
  <si>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</si>
  <si>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</si>
  <si>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</si>
  <si>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</si>
  <si>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</si>
  <si>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</si>
  <si>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</si>
  <si>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</si>
  <si>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</si>
  <si>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</si>
  <si>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</si>
  <si>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</si>
  <si>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</si>
  <si>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</si>
  <si>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</si>
  <si>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</si>
  <si>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</si>
  <si>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</si>
  <si>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</si>
  <si>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</si>
  <si>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</si>
  <si>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</si>
  <si>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</si>
  <si>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</si>
  <si>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</si>
  <si>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</si>
  <si>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</si>
  <si>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</si>
  <si>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</si>
  <si>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</si>
  <si>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</si>
  <si>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</si>
  <si>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</si>
  <si>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</si>
  <si>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</si>
  <si>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</si>
  <si>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</si>
  <si>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</si>
  <si>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</si>
  <si>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</si>
  <si>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</si>
  <si>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</si>
  <si>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</si>
  <si>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</si>
  <si>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</si>
  <si>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</si>
  <si>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</si>
  <si>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</si>
  <si>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</si>
  <si>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</si>
  <si>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</si>
  <si>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</si>
  <si>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</si>
  <si>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</si>
  <si>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</si>
  <si>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</si>
  <si>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</si>
  <si>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</si>
  <si>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</si>
  <si>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</si>
  <si>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</si>
  <si>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</si>
  <si>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</si>
  <si>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</si>
  <si>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</si>
  <si>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</si>
  <si>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</si>
  <si>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</si>
  <si>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</si>
  <si>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</si>
  <si>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</si>
  <si>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</si>
  <si>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</si>
  <si>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</si>
  <si>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</si>
  <si>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</si>
  <si>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</si>
  <si>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</si>
  <si>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</si>
  <si>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</si>
  <si>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</si>
  <si>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</si>
  <si>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</si>
  <si>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</si>
  <si>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</si>
  <si>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</si>
  <si>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</si>
  <si>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</si>
  <si>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</si>
  <si>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</si>
  <si>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</si>
  <si>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</si>
  <si>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</si>
  <si>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</si>
  <si>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</si>
  <si>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</si>
  <si>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</si>
  <si>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</si>
  <si>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</si>
  <si>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</si>
  <si>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</si>
  <si>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</si>
  <si>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</si>
  <si>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</si>
  <si>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</si>
  <si>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</si>
  <si>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</si>
  <si>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</si>
  <si>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</si>
  <si>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</si>
  <si>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</si>
  <si>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</si>
  <si>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</si>
  <si>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</si>
  <si>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</si>
  <si>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</si>
  <si>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</si>
  <si>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</si>
  <si>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</si>
  <si>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</si>
  <si>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</si>
  <si>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</si>
  <si>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</si>
  <si>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</si>
  <si>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</si>
  <si>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</si>
  <si>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</si>
  <si>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</si>
  <si>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</si>
  <si>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</si>
  <si>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</si>
  <si>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</si>
  <si>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</si>
  <si>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</si>
  <si>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</si>
  <si>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</si>
  <si>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</si>
  <si>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</si>
  <si>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</si>
  <si>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</si>
  <si>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</si>
  <si>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</si>
  <si>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</si>
  <si>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</si>
  <si>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</si>
  <si>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</si>
  <si>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</si>
  <si>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</si>
  <si>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</si>
  <si>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</si>
  <si>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</si>
  <si>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</si>
  <si>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</si>
  <si>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</si>
  <si>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</si>
  <si>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</si>
  <si>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</si>
  <si>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</si>
  <si>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</si>
  <si>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</si>
  <si>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</si>
  <si>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</si>
  <si>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</si>
  <si>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</si>
  <si>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</si>
  <si>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</si>
  <si>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</si>
  <si>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</si>
  <si>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</si>
  <si>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</si>
  <si>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</si>
  <si>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</si>
  <si>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</si>
  <si>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</si>
  <si>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</si>
  <si>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</si>
  <si>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</si>
  <si>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</si>
  <si>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</si>
  <si>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</si>
  <si>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</si>
  <si>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</si>
  <si>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</si>
  <si>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</si>
  <si>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</si>
  <si>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</si>
  <si>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</si>
  <si>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</si>
  <si>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</si>
  <si>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</si>
  <si>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</si>
  <si>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</si>
  <si>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</si>
  <si>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</si>
  <si>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</si>
  <si>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</si>
  <si>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</si>
  <si>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</si>
  <si>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</si>
  <si>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</si>
  <si>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</si>
  <si>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</si>
  <si>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</si>
  <si>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</si>
  <si>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</si>
  <si>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</si>
  <si>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</si>
  <si>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</si>
  <si>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</si>
  <si>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</si>
  <si>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</si>
  <si>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</si>
  <si>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</si>
  <si>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</si>
  <si>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</si>
  <si>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</si>
  <si>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</si>
  <si>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</si>
  <si>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</si>
  <si>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</si>
  <si>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</si>
  <si>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</si>
  <si>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</si>
  <si>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</si>
  <si>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</si>
  <si>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</si>
  <si>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</si>
  <si>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</si>
  <si>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</si>
  <si>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</si>
  <si>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</si>
  <si>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</si>
  <si>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</si>
  <si>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</si>
  <si>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</si>
  <si>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</si>
  <si>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</si>
  <si>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</si>
  <si>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</si>
  <si>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</si>
  <si>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</si>
  <si>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</si>
  <si>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</si>
  <si>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</si>
  <si>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</si>
  <si>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</si>
  <si>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</si>
  <si>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</si>
  <si>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</si>
  <si>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</si>
  <si>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</si>
  <si>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</si>
  <si>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</si>
  <si>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</si>
  <si>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</si>
  <si>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</si>
  <si>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</si>
  <si>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</si>
  <si>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</si>
  <si>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</si>
  <si>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</si>
  <si>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</si>
  <si>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</si>
  <si>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</si>
  <si>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</si>
  <si>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</si>
  <si>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</si>
  <si>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</si>
  <si>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</si>
  <si>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</si>
  <si>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</si>
  <si>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</si>
  <si>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</si>
  <si>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</si>
  <si>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</si>
  <si>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</si>
  <si>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</si>
  <si>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</si>
  <si>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</si>
  <si>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</si>
  <si>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</si>
  <si>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</si>
  <si>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</si>
  <si>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</si>
  <si>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</si>
  <si>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</si>
  <si>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</si>
  <si>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</si>
  <si>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</si>
  <si>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</si>
  <si>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</si>
  <si>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</si>
  <si>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</si>
  <si>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</si>
  <si>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</si>
  <si>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</si>
  <si>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</si>
  <si>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</si>
  <si>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</si>
  <si>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</si>
  <si>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</si>
  <si>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</si>
  <si>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</si>
  <si>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</si>
  <si>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</si>
  <si>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</si>
  <si>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</si>
  <si>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</si>
  <si>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</si>
  <si>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</si>
  <si>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</si>
  <si>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</si>
  <si>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</si>
  <si>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</si>
  <si>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</si>
  <si>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</si>
  <si>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</si>
  <si>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</si>
  <si>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</si>
  <si>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</si>
  <si>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</si>
  <si>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</si>
  <si>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</si>
  <si>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</si>
  <si>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</si>
  <si>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</si>
  <si>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</si>
  <si>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</si>
  <si>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</si>
  <si>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</si>
  <si>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</si>
  <si>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</si>
  <si>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</si>
  <si>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</si>
  <si>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</si>
  <si>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</si>
  <si>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</si>
  <si>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</si>
  <si>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</si>
  <si>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</si>
  <si>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</si>
  <si>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</si>
  <si>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</si>
  <si>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</si>
  <si>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</si>
  <si>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</si>
  <si>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</si>
  <si>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</si>
  <si>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</si>
  <si>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</si>
  <si>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</si>
  <si>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</si>
  <si>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</si>
  <si>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</si>
  <si>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</si>
  <si>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</si>
  <si>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</si>
  <si>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</si>
  <si>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</si>
  <si>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</si>
  <si>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</si>
  <si>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</si>
  <si>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</si>
  <si>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</si>
  <si>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</si>
  <si>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</si>
  <si>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</si>
  <si>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</si>
  <si>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</si>
  <si>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</si>
  <si>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</si>
  <si>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</si>
  <si>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</si>
  <si>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</si>
  <si>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</si>
  <si>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</si>
  <si>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</si>
  <si>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</si>
  <si>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</si>
  <si>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</si>
  <si>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</si>
  <si>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</si>
  <si>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</si>
  <si>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</si>
  <si>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</si>
  <si>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</si>
  <si>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</si>
  <si>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</si>
  <si>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</si>
  <si>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</si>
  <si>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</si>
  <si>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</si>
  <si>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</si>
  <si>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</si>
  <si>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</si>
  <si>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</si>
  <si>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</si>
  <si>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</si>
  <si>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</si>
  <si>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</si>
  <si>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</si>
  <si>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</si>
  <si>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</si>
  <si>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</si>
  <si>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</si>
  <si>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</si>
  <si>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</si>
  <si>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</si>
  <si>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</si>
  <si>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</si>
  <si>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</si>
  <si>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</si>
  <si>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</si>
  <si>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</si>
  <si>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</si>
  <si>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</si>
  <si>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</si>
  <si>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</si>
  <si>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</si>
  <si>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</si>
  <si>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</si>
  <si>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</si>
  <si>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</si>
  <si>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</si>
  <si>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</si>
  <si>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</si>
  <si>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</si>
  <si>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</si>
  <si>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</si>
  <si>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</si>
  <si>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</si>
  <si>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</si>
  <si>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</si>
  <si>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</si>
  <si>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</si>
  <si>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</si>
  <si>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</si>
  <si>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</si>
  <si>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</si>
  <si>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</si>
  <si>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</si>
  <si>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</si>
  <si>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</si>
  <si>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</si>
  <si>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</si>
  <si>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</si>
  <si>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</si>
  <si>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</si>
  <si>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</si>
  <si>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</si>
  <si>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</si>
  <si>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</si>
  <si>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</si>
  <si>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</si>
  <si>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</si>
  <si>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</si>
  <si>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</si>
  <si>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</si>
  <si>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</si>
  <si>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</si>
  <si>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</si>
  <si>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</si>
  <si>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</si>
  <si>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</si>
  <si>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</si>
  <si>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</si>
  <si>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</si>
  <si>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</si>
  <si>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</si>
  <si>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</si>
  <si>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</si>
  <si>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</si>
  <si>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</si>
  <si>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</si>
  <si>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</si>
  <si>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</si>
  <si>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</si>
  <si>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</si>
  <si>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</si>
  <si>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</si>
  <si>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</si>
  <si>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</si>
  <si>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</si>
  <si>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</si>
  <si>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</si>
  <si>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</si>
  <si>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</si>
  <si>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</si>
  <si>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</si>
  <si>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</si>
  <si>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</si>
  <si>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</si>
  <si>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</si>
  <si>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</si>
  <si>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</si>
  <si>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</si>
  <si>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</si>
  <si>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</si>
  <si>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</si>
  <si>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</si>
  <si>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</si>
  <si>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</si>
  <si>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</si>
  <si>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</si>
  <si>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</si>
  <si>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</si>
  <si>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</si>
  <si>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</si>
  <si>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</si>
  <si>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</si>
  <si>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</si>
  <si>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</si>
  <si>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</si>
  <si>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</si>
  <si>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</si>
  <si>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</si>
  <si>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</si>
  <si>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</si>
  <si>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</si>
  <si>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</si>
  <si>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</si>
  <si>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</si>
  <si>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</si>
  <si>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</si>
  <si>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</si>
  <si>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</si>
  <si>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</si>
  <si>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</si>
  <si>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</si>
  <si>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</si>
  <si>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</si>
  <si>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</si>
  <si>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</si>
  <si>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</si>
  <si>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</si>
  <si>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</si>
  <si>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</si>
  <si>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</si>
  <si>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</si>
  <si>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</si>
  <si>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</si>
  <si>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</si>
  <si>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</si>
  <si>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</si>
  <si>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</si>
  <si>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</si>
  <si>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</si>
  <si>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</si>
  <si>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</si>
  <si>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</si>
  <si>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</si>
  <si>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</si>
  <si>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</si>
  <si>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</si>
  <si>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</si>
  <si>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</si>
  <si>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</si>
  <si>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</si>
  <si>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</si>
  <si>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</si>
  <si>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</si>
  <si>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</si>
  <si>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</si>
  <si>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</si>
  <si>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</si>
  <si>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</si>
  <si>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</si>
  <si>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</si>
  <si>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</si>
  <si>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</si>
  <si>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</si>
  <si>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</si>
  <si>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</si>
  <si>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</si>
  <si>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</si>
  <si>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</si>
  <si>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</si>
  <si>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</si>
  <si>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</si>
  <si>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</si>
  <si>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</si>
  <si>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</si>
  <si>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</si>
  <si>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</si>
  <si>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</si>
  <si>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</si>
  <si>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</si>
  <si>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</si>
  <si>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</si>
  <si>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</si>
  <si>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</si>
  <si>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</si>
  <si>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</si>
  <si>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</si>
  <si>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</si>
  <si>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</si>
  <si>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</si>
  <si>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</si>
  <si>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</si>
  <si>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</si>
  <si>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</si>
  <si>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</si>
  <si>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</si>
  <si>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</si>
  <si>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</si>
  <si>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</si>
  <si>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</si>
  <si>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</si>
  <si>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</si>
  <si>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</si>
  <si>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</si>
  <si>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</si>
  <si>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</si>
  <si>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</si>
  <si>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</si>
  <si>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</si>
  <si>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</si>
  <si>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</si>
  <si>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</si>
  <si>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</si>
  <si>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</si>
  <si>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</si>
  <si>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</si>
  <si>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</si>
  <si>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</si>
  <si>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</si>
  <si>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</si>
  <si>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</si>
  <si>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</si>
  <si>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</si>
  <si>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</si>
  <si>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</si>
  <si>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</si>
  <si>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</si>
  <si>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</si>
  <si>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</si>
  <si>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</si>
  <si>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</si>
  <si>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</si>
  <si>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</si>
  <si>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</si>
  <si>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</si>
  <si>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</si>
  <si>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</si>
  <si>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</si>
  <si>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</si>
  <si>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</si>
  <si>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</si>
  <si>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</si>
  <si>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</si>
  <si>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</si>
  <si>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</si>
  <si>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</si>
  <si>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</si>
  <si>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</si>
  <si>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</si>
  <si>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</si>
  <si>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</si>
  <si>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</si>
  <si>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</si>
  <si>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</si>
  <si>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</si>
  <si>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</si>
  <si>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</si>
  <si>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</si>
  <si>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</si>
  <si>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</si>
  <si>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</si>
  <si>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</si>
  <si>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</si>
  <si>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</si>
  <si>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</si>
  <si>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</si>
  <si>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</si>
  <si>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</si>
  <si>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</si>
  <si>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</si>
  <si>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</si>
  <si>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</si>
  <si>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</si>
  <si>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</si>
  <si>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</si>
  <si>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</si>
  <si>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</si>
  <si>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</si>
  <si>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</si>
  <si>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</si>
  <si>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</si>
  <si>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</si>
  <si>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</si>
  <si>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</si>
  <si>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</si>
  <si>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</si>
  <si>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</si>
  <si>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</si>
  <si>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</si>
  <si>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</si>
  <si>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</si>
  <si>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</si>
  <si>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</si>
  <si>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</si>
  <si>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</si>
  <si>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</si>
  <si>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</si>
  <si>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</si>
  <si>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</si>
  <si>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</si>
  <si>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</si>
  <si>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</si>
  <si>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</si>
  <si>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</si>
  <si>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</si>
  <si>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</si>
  <si>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</si>
  <si>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</si>
  <si>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</si>
  <si>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</si>
  <si>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</si>
  <si>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</si>
  <si>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</si>
  <si>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</si>
  <si>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</si>
  <si>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</si>
  <si>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</si>
  <si>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</si>
  <si>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</si>
  <si>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</si>
  <si>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</si>
  <si>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</si>
  <si>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</si>
  <si>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</si>
  <si>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</si>
  <si>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</si>
  <si>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</si>
  <si>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</si>
  <si>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</si>
  <si>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</si>
  <si>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</si>
  <si>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</si>
  <si>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</si>
  <si>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</si>
  <si>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</si>
  <si>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</si>
  <si>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</si>
  <si>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</si>
  <si>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</si>
  <si>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</si>
  <si>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</si>
  <si>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</si>
  <si>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</si>
  <si>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</si>
  <si>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</si>
  <si>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</si>
  <si>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</si>
  <si>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</si>
  <si>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</si>
  <si>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</si>
  <si>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</si>
  <si>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</si>
  <si>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</si>
  <si>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</si>
  <si>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</si>
  <si>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</si>
  <si>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</si>
  <si>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</si>
  <si>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</si>
  <si>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</si>
  <si>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</si>
  <si>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</si>
  <si>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</si>
  <si>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</si>
  <si>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</si>
  <si>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</si>
  <si>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</si>
  <si>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</si>
  <si>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</si>
  <si>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</si>
  <si>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</si>
  <si>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</si>
  <si>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</si>
  <si>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</si>
  <si>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</si>
  <si>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</si>
  <si>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</si>
  <si>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</si>
  <si>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</si>
  <si>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</si>
  <si>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</si>
  <si>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</si>
  <si>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</si>
  <si>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</si>
  <si>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</si>
  <si>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</si>
  <si>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</si>
  <si>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</si>
  <si>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</si>
  <si>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</si>
  <si>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</si>
  <si>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</si>
  <si>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</si>
  <si>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</si>
  <si>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</si>
  <si>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</si>
  <si>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</si>
  <si>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</si>
  <si>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</si>
  <si>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</si>
  <si>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</si>
  <si>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</si>
  <si>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</si>
  <si>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</si>
  <si>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</si>
  <si>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</si>
  <si>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</si>
  <si>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</si>
  <si>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</si>
  <si>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</si>
  <si>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</si>
  <si>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</si>
  <si>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</si>
  <si>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</si>
  <si>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</si>
  <si>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</si>
  <si>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</si>
  <si>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</si>
  <si>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</si>
  <si>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</si>
  <si>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</si>
  <si>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</si>
  <si>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</si>
  <si>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</si>
  <si>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</si>
  <si>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</si>
  <si>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</si>
  <si>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</si>
  <si>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</si>
  <si>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</si>
  <si>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</si>
  <si>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</si>
  <si>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</si>
  <si>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</si>
  <si>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</si>
  <si>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</si>
  <si>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</si>
  <si>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</si>
  <si>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</si>
  <si>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</si>
  <si>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</si>
  <si>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</si>
  <si>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</si>
  <si>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</si>
  <si>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</si>
  <si>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</si>
  <si>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</si>
  <si>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</si>
  <si>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</si>
  <si>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</si>
  <si>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</si>
  <si>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</si>
  <si>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</si>
  <si>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</si>
  <si>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</si>
  <si>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</si>
  <si>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</si>
  <si>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</si>
  <si>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</si>
  <si>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</si>
  <si>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</si>
  <si>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</si>
  <si>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</si>
  <si>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</si>
  <si>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</si>
  <si>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</si>
  <si>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</si>
  <si>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</si>
  <si>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</si>
  <si>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</si>
  <si>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</si>
  <si>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</si>
  <si>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</si>
  <si>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</si>
  <si>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</si>
  <si>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</si>
  <si>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</si>
  <si>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</si>
  <si>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</si>
  <si>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</si>
  <si>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</si>
  <si>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</si>
  <si>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</si>
  <si>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</si>
  <si>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</si>
  <si>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</si>
  <si>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</si>
  <si>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</si>
  <si>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</si>
  <si>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</si>
  <si>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</si>
  <si>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</si>
  <si>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</si>
  <si>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</si>
  <si>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</si>
  <si>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</si>
  <si>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</si>
  <si>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</si>
  <si>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</si>
  <si>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</si>
  <si>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</si>
  <si>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</si>
  <si>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</si>
  <si>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</si>
  <si>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</si>
  <si>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</si>
  <si>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</si>
  <si>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</si>
  <si>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</si>
  <si>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</si>
  <si>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</si>
  <si>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</si>
  <si>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</si>
  <si>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</si>
  <si>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</si>
  <si>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</si>
  <si>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</si>
  <si>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</si>
  <si>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</si>
  <si>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</si>
  <si>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</si>
  <si>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</si>
  <si>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</si>
  <si>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</si>
  <si>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</si>
  <si>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</si>
  <si>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</si>
  <si>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</si>
  <si>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</si>
  <si>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</si>
  <si>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</si>
  <si>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</si>
  <si>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</si>
  <si>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</si>
  <si>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</si>
  <si>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</si>
  <si>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</si>
  <si>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</si>
  <si>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</si>
  <si>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</si>
  <si>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</si>
  <si>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</si>
  <si>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</si>
  <si>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</si>
  <si>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</si>
  <si>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</si>
  <si>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</si>
  <si>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</si>
  <si>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</si>
  <si>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</si>
  <si>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</si>
  <si>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</si>
  <si>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</si>
  <si>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</si>
  <si>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</si>
  <si>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</si>
  <si>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</si>
  <si>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</si>
  <si>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</si>
  <si>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</si>
  <si>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</si>
  <si>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</si>
  <si>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</si>
  <si>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</si>
  <si>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</si>
  <si>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</si>
  <si>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</si>
  <si>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</si>
  <si>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</si>
  <si>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</si>
  <si>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</si>
  <si>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</si>
  <si>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</si>
  <si>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</si>
  <si>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</si>
  <si>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</si>
  <si>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</si>
  <si>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</si>
  <si>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</si>
  <si>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</si>
  <si>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</si>
  <si>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</si>
  <si>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</si>
  <si>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</si>
  <si>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</si>
  <si>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</si>
  <si>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</si>
  <si>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</si>
  <si>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</si>
  <si>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</si>
  <si>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</si>
  <si>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</si>
  <si>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</si>
  <si>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</si>
  <si>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</si>
  <si>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</si>
  <si>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</si>
  <si>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</si>
  <si>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</si>
  <si>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</si>
  <si>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</si>
  <si>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</si>
  <si>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</si>
  <si>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</si>
  <si>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</si>
  <si>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</si>
  <si>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</si>
  <si>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</si>
  <si>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</si>
  <si>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</si>
  <si>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</si>
  <si>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</si>
  <si>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</si>
  <si>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</si>
  <si>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</si>
  <si>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</si>
  <si>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</si>
  <si>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</si>
  <si>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</si>
  <si>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</si>
  <si>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</si>
  <si>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</si>
  <si>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</si>
  <si>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</si>
  <si>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</si>
  <si>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</si>
  <si>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</si>
  <si>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</si>
  <si>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</si>
  <si>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</si>
  <si>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</si>
  <si>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</si>
  <si>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</si>
  <si>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</si>
  <si>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</si>
  <si>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</si>
  <si>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</si>
  <si>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</si>
  <si>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</si>
  <si>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</si>
  <si>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</si>
  <si>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</si>
  <si>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</si>
  <si>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</si>
  <si>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</si>
  <si>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</si>
  <si>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</si>
  <si>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</si>
  <si>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</si>
  <si>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</si>
  <si>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</si>
  <si>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</si>
  <si>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</si>
  <si>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</si>
  <si>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</si>
  <si>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</si>
  <si>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</si>
  <si>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</si>
  <si>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</si>
  <si>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</si>
  <si>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</si>
  <si>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</si>
  <si>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</si>
  <si>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</si>
  <si>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</si>
  <si>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</si>
  <si>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</si>
  <si>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</si>
  <si>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</si>
  <si>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</si>
  <si>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</si>
  <si>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</si>
  <si>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</si>
  <si>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</si>
  <si>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</si>
  <si>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</si>
  <si>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</si>
  <si>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</si>
  <si>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</si>
  <si>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</si>
  <si>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</si>
  <si>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</si>
  <si>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</si>
  <si>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</si>
  <si>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</si>
  <si>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</si>
  <si>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</si>
  <si>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</si>
  <si>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</si>
  <si>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</si>
  <si>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</si>
  <si>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</si>
  <si>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</si>
  <si>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</si>
  <si>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</si>
  <si>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</si>
  <si>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</si>
  <si>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</si>
  <si>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</si>
  <si>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</si>
  <si>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</si>
  <si>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</si>
  <si>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</si>
  <si>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</si>
  <si>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</si>
  <si>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</si>
  <si>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</si>
  <si>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</si>
  <si>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</si>
  <si>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</si>
  <si>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</si>
  <si>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</si>
  <si>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</si>
  <si>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</si>
  <si>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</si>
  <si>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</si>
  <si>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</si>
  <si>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</si>
  <si>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</si>
  <si>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</si>
  <si>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</si>
  <si>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</si>
  <si>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</si>
  <si>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</si>
  <si>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</si>
  <si>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</si>
  <si>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</si>
  <si>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</si>
  <si>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</si>
  <si>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</si>
  <si>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</si>
  <si>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</si>
  <si>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</si>
  <si>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</si>
  <si>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</si>
  <si>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</si>
  <si>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</si>
  <si>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</si>
  <si>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</si>
  <si>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</si>
  <si>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</si>
  <si>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</si>
  <si>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</si>
  <si>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</si>
  <si>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</si>
  <si>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</si>
  <si>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</si>
  <si>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</si>
  <si>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</si>
  <si>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</si>
  <si>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</si>
  <si>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</si>
  <si>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</si>
  <si>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</si>
  <si>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</si>
  <si>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</si>
  <si>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</si>
  <si>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</si>
  <si>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</si>
  <si>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</si>
  <si>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</si>
  <si>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</si>
  <si>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</si>
  <si>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</si>
  <si>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</si>
  <si>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</si>
  <si>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</si>
  <si>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</si>
  <si>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</si>
  <si>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</si>
  <si>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</si>
  <si>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</si>
  <si>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</si>
  <si>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</si>
  <si>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</si>
  <si>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</si>
  <si>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</si>
  <si>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</si>
  <si>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</si>
  <si>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</si>
  <si>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</si>
  <si>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</si>
  <si>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</si>
  <si>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</si>
  <si>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</si>
  <si>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</si>
  <si>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</si>
  <si>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</si>
  <si>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</si>
  <si>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</si>
  <si>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</si>
  <si>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</si>
  <si>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</si>
  <si>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</si>
  <si>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</si>
  <si>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</si>
  <si>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</si>
  <si>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</si>
  <si>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</si>
  <si>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</si>
  <si>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</si>
  <si>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</si>
  <si>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</si>
  <si>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</si>
  <si>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</si>
  <si>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</si>
  <si>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</si>
  <si>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</si>
  <si>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</si>
  <si>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</si>
  <si>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</si>
  <si>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</si>
  <si>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</si>
  <si>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</si>
  <si>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</si>
  <si>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</si>
  <si>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</si>
  <si>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</si>
  <si>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</si>
  <si>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</si>
  <si>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</si>
  <si>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</si>
  <si>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</si>
  <si>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</si>
  <si>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</si>
  <si>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</si>
  <si>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</si>
  <si>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</si>
  <si>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</si>
  <si>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</si>
  <si>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</si>
  <si>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</si>
  <si>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</si>
  <si>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</si>
  <si>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</si>
  <si>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</si>
  <si>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</si>
  <si>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</si>
  <si>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</si>
  <si>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</si>
  <si>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</si>
  <si>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</si>
  <si>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</si>
  <si>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</si>
  <si>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</si>
  <si>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</si>
  <si>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</si>
  <si>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</si>
  <si>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</si>
  <si>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</si>
  <si>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</si>
  <si>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</si>
  <si>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</si>
  <si>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</si>
  <si>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</si>
  <si>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</si>
  <si>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</si>
  <si>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</si>
  <si>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</si>
  <si>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</si>
  <si>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</si>
  <si>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</si>
  <si>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</si>
  <si>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</si>
  <si>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</si>
  <si>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</si>
  <si>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</si>
  <si>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</si>
  <si>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</si>
  <si>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</si>
  <si>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</si>
  <si>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</si>
  <si>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</si>
  <si>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</si>
  <si>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</si>
  <si>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</si>
  <si>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</si>
  <si>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</si>
  <si>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</si>
  <si>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</si>
  <si>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</si>
  <si>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</si>
  <si>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</si>
  <si>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</si>
  <si>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</si>
  <si>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</si>
  <si>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</si>
  <si>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</si>
  <si>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</si>
  <si>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</si>
  <si>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</si>
  <si>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</si>
  <si>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</si>
  <si>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</si>
  <si>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</si>
  <si>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</si>
  <si>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</si>
  <si>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</si>
  <si>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</si>
  <si>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</si>
  <si>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</si>
  <si>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</si>
  <si>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</si>
  <si>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</si>
  <si>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</si>
  <si>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</si>
  <si>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</si>
  <si>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</si>
  <si>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</si>
  <si>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</si>
  <si>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</si>
  <si>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</si>
  <si>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</si>
  <si>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</si>
  <si>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</si>
  <si>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</si>
  <si>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</si>
  <si>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</si>
  <si>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</si>
  <si>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</si>
  <si>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</si>
  <si>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</si>
  <si>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</si>
  <si>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</si>
  <si>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</si>
  <si>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</si>
  <si>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</si>
  <si>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</si>
  <si>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</si>
  <si>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</si>
  <si>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</si>
  <si>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</si>
  <si>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</si>
  <si>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</si>
  <si>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</si>
  <si>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</si>
  <si>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</si>
  <si>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</si>
  <si>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</si>
  <si>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</si>
  <si>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</si>
  <si>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</si>
  <si>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</si>
  <si>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</si>
  <si>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</si>
  <si>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</si>
  <si>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</si>
  <si>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</si>
  <si>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</si>
  <si>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</si>
  <si>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</si>
  <si>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</si>
  <si>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</si>
  <si>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</si>
  <si>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</si>
  <si>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</si>
  <si>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</si>
  <si>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</si>
  <si>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</si>
  <si>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</si>
  <si>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</si>
  <si>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</si>
  <si>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</si>
  <si>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</si>
  <si>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</si>
  <si>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</si>
  <si>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</si>
  <si>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</si>
  <si>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</si>
  <si>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</si>
  <si>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</si>
  <si>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</si>
  <si>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</si>
  <si>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</si>
  <si>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</si>
  <si>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</si>
  <si>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</si>
  <si>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</si>
  <si>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</si>
  <si>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</si>
  <si>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</si>
  <si>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</si>
  <si>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</si>
  <si>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</si>
  <si>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</si>
  <si>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</si>
  <si>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</si>
  <si>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</si>
  <si>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</si>
  <si>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</si>
  <si>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</si>
  <si>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</si>
  <si>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</si>
  <si>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</si>
  <si>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</si>
  <si>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</si>
  <si>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</si>
  <si>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</si>
  <si>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</si>
  <si>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</si>
  <si>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</si>
  <si>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</si>
  <si>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</si>
  <si>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</si>
  <si>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</si>
  <si>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</si>
  <si>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</si>
  <si>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</si>
  <si>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</si>
  <si>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</si>
  <si>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</si>
  <si>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</si>
  <si>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</si>
  <si>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</si>
  <si>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</si>
  <si>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</si>
  <si>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</si>
  <si>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</si>
  <si>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</si>
  <si>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</si>
  <si>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</si>
  <si>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</si>
  <si>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</si>
  <si>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</si>
  <si>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</si>
  <si>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</si>
  <si>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</si>
  <si>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</si>
  <si>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</si>
  <si>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</si>
  <si>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</si>
  <si>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</si>
  <si>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</si>
  <si>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</si>
  <si>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</si>
  <si>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</si>
  <si>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</si>
  <si>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</si>
  <si>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</si>
  <si>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</si>
  <si>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</si>
  <si>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</si>
  <si>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</si>
  <si>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</si>
  <si>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</si>
  <si>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</si>
  <si>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</si>
  <si>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</si>
  <si>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</si>
  <si>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</si>
  <si>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</si>
  <si>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</si>
  <si>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</si>
  <si>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</si>
  <si>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</si>
  <si>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</si>
  <si>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</si>
  <si>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</si>
  <si>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</si>
  <si>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</si>
  <si>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</si>
  <si>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</si>
  <si>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</si>
  <si>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</si>
  <si>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</si>
  <si>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</si>
  <si>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</si>
  <si>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</si>
  <si>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</si>
  <si>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</si>
  <si>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</si>
  <si>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</si>
  <si>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</si>
  <si>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</si>
  <si>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</si>
  <si>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</si>
  <si>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</si>
  <si>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</si>
  <si>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</si>
  <si>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</si>
  <si>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</si>
  <si>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</si>
  <si>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</si>
  <si>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</si>
  <si>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</si>
  <si>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</si>
  <si>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</si>
  <si>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</si>
  <si>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</si>
  <si>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</si>
  <si>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</si>
  <si>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</si>
  <si>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</si>
  <si>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</si>
  <si>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</si>
  <si>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</si>
  <si>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</si>
  <si>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</si>
  <si>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</si>
  <si>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</si>
  <si>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</si>
  <si>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</si>
  <si>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</si>
  <si>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</si>
  <si>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</si>
  <si>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</si>
  <si>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</si>
  <si>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</si>
  <si>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</si>
  <si>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</si>
  <si>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</si>
  <si>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</si>
  <si>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</si>
  <si>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</si>
  <si>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</si>
  <si>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</si>
  <si>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</si>
  <si>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</si>
  <si>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</si>
  <si>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</si>
  <si>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</si>
  <si>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</si>
  <si>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</si>
  <si>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</si>
  <si>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</si>
  <si>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</si>
  <si>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</si>
  <si>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</si>
  <si>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</si>
  <si>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</si>
  <si>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</si>
  <si>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</si>
  <si>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</si>
  <si>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</si>
  <si>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</si>
  <si>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</si>
  <si>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</si>
  <si>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</si>
  <si>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</si>
  <si>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</si>
  <si>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</si>
  <si>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</si>
  <si>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</si>
  <si>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</si>
  <si>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</si>
  <si>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</si>
  <si>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</si>
  <si>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</si>
  <si>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</si>
  <si>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</si>
  <si>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</si>
  <si>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</si>
  <si>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</si>
  <si>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</si>
  <si>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</si>
  <si>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</si>
  <si>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</si>
  <si>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</si>
  <si>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</si>
  <si>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</si>
  <si>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</si>
  <si>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</si>
  <si>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</si>
  <si>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</si>
  <si>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</si>
  <si>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</si>
  <si>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</si>
  <si>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</si>
  <si>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</si>
  <si>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</si>
  <si>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</si>
  <si>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</si>
  <si>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</si>
  <si>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</si>
  <si>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</si>
  <si>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</si>
  <si>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</si>
  <si>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</si>
  <si>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</si>
  <si>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</si>
  <si>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</si>
  <si>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</si>
  <si>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</si>
  <si>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</si>
  <si>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</si>
  <si>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</si>
  <si>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</si>
  <si>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</si>
  <si>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</si>
  <si>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</si>
  <si>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</si>
  <si>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</si>
  <si>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</si>
  <si>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</si>
  <si>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</si>
  <si>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</si>
  <si>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</si>
  <si>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</si>
  <si>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</si>
  <si>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</si>
  <si>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</si>
  <si>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</si>
  <si>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</si>
  <si>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</si>
  <si>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</si>
  <si>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</si>
  <si>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</si>
  <si>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</si>
  <si>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</si>
  <si>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</si>
  <si>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</si>
  <si>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</si>
  <si>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</si>
  <si>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</si>
  <si>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</si>
  <si>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</si>
  <si>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</si>
  <si>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</si>
  <si>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</si>
  <si>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</si>
  <si>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</si>
  <si>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</si>
  <si>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</si>
  <si>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</si>
  <si>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</si>
  <si>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</si>
  <si>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</si>
  <si>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</si>
  <si>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</si>
  <si>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</si>
  <si>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</si>
  <si>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</si>
  <si>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</si>
  <si>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</si>
  <si>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</si>
  <si>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</si>
  <si>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</si>
  <si>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</si>
  <si>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</si>
  <si>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</si>
  <si>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</si>
  <si>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</si>
  <si>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</si>
  <si>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</si>
  <si>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</si>
  <si>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</si>
  <si>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</si>
  <si>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</si>
  <si>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</si>
  <si>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</si>
  <si>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</si>
  <si>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</si>
  <si>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</si>
  <si>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</si>
  <si>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</si>
  <si>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</si>
  <si>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</si>
  <si>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</si>
  <si>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</si>
  <si>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</si>
  <si>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</si>
  <si>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</si>
  <si>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</si>
  <si>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</si>
  <si>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</si>
  <si>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</si>
  <si>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</si>
  <si>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</si>
  <si>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</si>
  <si>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</si>
  <si>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</si>
  <si>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</si>
  <si>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</si>
  <si>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</si>
  <si>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</si>
  <si>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</si>
  <si>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</si>
  <si>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</si>
  <si>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</si>
  <si>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</si>
  <si>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</si>
  <si>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</si>
  <si>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</si>
  <si>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</si>
  <si>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</si>
  <si>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</si>
  <si>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</si>
  <si>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</si>
  <si>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</si>
  <si>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</si>
  <si>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</si>
  <si>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</si>
  <si>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</si>
  <si>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</si>
  <si>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</si>
  <si>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</si>
  <si>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</si>
  <si>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</si>
  <si>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</si>
  <si>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</si>
  <si>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</si>
  <si>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</si>
  <si>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</si>
  <si>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</si>
  <si>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</si>
  <si>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</si>
  <si>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</si>
  <si>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</si>
  <si>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</si>
  <si>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</si>
  <si>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</si>
  <si>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</si>
  <si>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</si>
  <si>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</si>
  <si>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</si>
  <si>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</si>
  <si>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</si>
  <si>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</si>
  <si>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</si>
  <si>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</si>
  <si>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</si>
  <si>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</si>
  <si>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</si>
  <si>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</si>
  <si>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</si>
  <si>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</si>
  <si>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</si>
  <si>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</si>
  <si>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</si>
  <si>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</si>
  <si>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</si>
  <si>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</si>
  <si>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</si>
  <si>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</si>
  <si>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</si>
  <si>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</si>
  <si>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</si>
  <si>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</si>
  <si>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</si>
  <si>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</si>
  <si>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</si>
  <si>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</si>
  <si>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</si>
  <si>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</si>
  <si>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</si>
  <si>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</si>
  <si>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</si>
  <si>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</si>
  <si>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</si>
  <si>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</si>
  <si>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</si>
  <si>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</si>
  <si>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</si>
  <si>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</si>
  <si>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</si>
  <si>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</si>
  <si>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</si>
  <si>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</si>
  <si>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</si>
  <si>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</si>
  <si>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</si>
  <si>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</si>
  <si>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</si>
  <si>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</si>
  <si>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</si>
  <si>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</si>
  <si>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</si>
  <si>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</si>
  <si>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</si>
  <si>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</si>
  <si>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</si>
  <si>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</si>
  <si>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</si>
  <si>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</si>
  <si>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</si>
  <si>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</si>
  <si>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</si>
  <si>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</si>
  <si>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</si>
  <si>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</si>
  <si>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</si>
  <si>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</si>
  <si>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</si>
  <si>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</si>
  <si>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</si>
  <si>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</si>
  <si>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</si>
  <si>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</si>
  <si>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</si>
  <si>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</si>
  <si>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</si>
  <si>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</si>
  <si>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</si>
  <si>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</si>
  <si>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</si>
  <si>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</si>
  <si>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</si>
  <si>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</si>
  <si>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</si>
  <si>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</si>
  <si>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</si>
  <si>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</si>
  <si>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</si>
  <si>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</si>
  <si>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</si>
  <si>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</si>
  <si>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</si>
  <si>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</si>
  <si>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</si>
  <si>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</si>
  <si>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</si>
  <si>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</si>
  <si>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</si>
  <si>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</si>
  <si>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</si>
  <si>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</si>
  <si>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</si>
  <si>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</si>
  <si>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</si>
  <si>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</si>
  <si>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</si>
  <si>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</si>
  <si>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</si>
  <si>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</si>
  <si>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</si>
  <si>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</si>
  <si>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</si>
  <si>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</si>
  <si>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</si>
  <si>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</si>
  <si>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</si>
  <si>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</si>
  <si>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</si>
  <si>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</si>
  <si>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</si>
  <si>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</si>
  <si>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</si>
  <si>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</si>
  <si>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</si>
  <si>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</si>
  <si>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</si>
  <si>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</si>
  <si>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</si>
  <si>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</si>
  <si>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</si>
  <si>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</si>
  <si>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</si>
  <si>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</si>
  <si>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</si>
  <si>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</si>
  <si>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</si>
  <si>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</si>
  <si>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</si>
  <si>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</si>
  <si>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</si>
  <si>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</si>
  <si>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</si>
  <si>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</si>
  <si>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</si>
  <si>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</si>
  <si>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</si>
  <si>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</si>
  <si>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</si>
  <si>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</si>
  <si>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</si>
  <si>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</si>
  <si>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</si>
  <si>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</si>
  <si>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</si>
  <si>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</si>
  <si>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</si>
  <si>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</si>
  <si>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</si>
  <si>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</si>
  <si>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</si>
  <si>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</si>
  <si>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</si>
  <si>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</si>
  <si>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</si>
  <si>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</si>
  <si>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</si>
  <si>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</si>
  <si>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</si>
  <si>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</si>
  <si>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</si>
  <si>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</si>
  <si>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</si>
  <si>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</si>
  <si>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</si>
  <si>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</si>
  <si>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</si>
  <si>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</si>
  <si>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</si>
  <si>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</si>
  <si>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</si>
  <si>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</si>
  <si>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</si>
  <si>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</si>
  <si>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</si>
  <si>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</si>
  <si>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</si>
  <si>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</si>
  <si>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</si>
  <si>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</si>
  <si>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</si>
  <si>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</si>
  <si>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</si>
  <si>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</si>
  <si>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</si>
  <si>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</si>
  <si>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</si>
  <si>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</si>
  <si>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</si>
  <si>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</si>
  <si>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</si>
  <si>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</si>
  <si>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</si>
  <si>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</si>
  <si>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</si>
  <si>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</si>
  <si>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</si>
  <si>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</si>
  <si>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</si>
  <si>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</si>
  <si>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</si>
  <si>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</si>
  <si>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</si>
  <si>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</si>
  <si>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</si>
  <si>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</si>
  <si>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</si>
  <si>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</si>
  <si>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</si>
  <si>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</si>
  <si>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</si>
  <si>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</si>
  <si>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</si>
  <si>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</si>
  <si>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</si>
  <si>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</si>
  <si>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</si>
  <si>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</si>
  <si>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</si>
  <si>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</si>
  <si>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</si>
  <si>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</si>
  <si>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</si>
  <si>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</si>
  <si>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</si>
  <si>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</si>
  <si>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</si>
  <si>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</si>
  <si>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</si>
  <si>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</si>
  <si>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</si>
  <si>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</si>
  <si>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</si>
  <si>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</si>
  <si>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</si>
  <si>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</si>
  <si>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</si>
  <si>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</si>
  <si>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</si>
  <si>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</si>
  <si>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</si>
  <si>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</si>
  <si>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</si>
  <si>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</si>
  <si>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</si>
  <si>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</si>
  <si>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</si>
  <si>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</si>
  <si>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</si>
  <si>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</si>
  <si>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</si>
  <si>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</si>
  <si>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</si>
  <si>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</si>
  <si>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</si>
  <si>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</si>
  <si>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</si>
  <si>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</si>
  <si>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</si>
  <si>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</si>
  <si>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</si>
  <si>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</si>
  <si>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</si>
  <si>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</si>
  <si>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</si>
  <si>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</si>
  <si>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</si>
  <si>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</si>
  <si>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</si>
  <si>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</si>
  <si>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</si>
  <si>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</si>
  <si>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</si>
  <si>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</si>
  <si>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</si>
  <si>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</si>
  <si>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</si>
  <si>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</si>
  <si>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</si>
  <si>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</si>
  <si>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</si>
  <si>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</si>
  <si>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</si>
  <si>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</si>
  <si>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</si>
  <si>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</si>
  <si>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</si>
  <si>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</si>
  <si>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</si>
  <si>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</si>
  <si>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</si>
  <si>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</si>
  <si>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</si>
  <si>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</si>
  <si>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</si>
  <si>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</si>
  <si>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</si>
  <si>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</si>
  <si>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</si>
  <si>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</si>
  <si>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</si>
  <si>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</si>
  <si>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</si>
  <si>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</si>
  <si>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</si>
  <si>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</si>
  <si>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</si>
  <si>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</si>
  <si>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</si>
  <si>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</si>
  <si>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</si>
  <si>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</si>
  <si>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</si>
  <si>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</si>
  <si>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</si>
  <si>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</si>
  <si>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</si>
  <si>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</si>
  <si>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</si>
  <si>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</si>
  <si>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</si>
  <si>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</si>
  <si>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</si>
  <si>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</si>
  <si>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</si>
  <si>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</si>
  <si>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</si>
  <si>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</si>
  <si>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</si>
  <si>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</si>
  <si>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</si>
  <si>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</si>
  <si>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</si>
  <si>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</si>
  <si>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</si>
  <si>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</si>
  <si>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</si>
  <si>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</si>
  <si>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</si>
  <si>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</si>
  <si>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</si>
  <si>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</si>
  <si>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</si>
  <si>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</si>
  <si>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</si>
  <si>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</si>
  <si>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</si>
  <si>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</si>
  <si>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</si>
  <si>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</si>
  <si>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</si>
  <si>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</si>
  <si>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</si>
  <si>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</si>
  <si>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</si>
  <si>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</si>
  <si>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</si>
  <si>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</si>
  <si>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</si>
  <si>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</si>
  <si>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</si>
  <si>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</si>
  <si>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</si>
  <si>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</si>
  <si>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</si>
  <si>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</si>
  <si>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</si>
  <si>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</si>
  <si>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</si>
  <si>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</si>
  <si>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</si>
  <si>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</si>
  <si>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</si>
  <si>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</si>
  <si>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</si>
  <si>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</si>
  <si>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</si>
  <si>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</si>
  <si>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</si>
  <si>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</si>
  <si>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</si>
  <si>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</si>
  <si>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</si>
  <si>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</si>
  <si>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</si>
  <si>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</si>
  <si>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</si>
  <si>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</si>
  <si>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</si>
  <si>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</si>
  <si>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</si>
  <si>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</si>
  <si>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</si>
  <si>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</si>
  <si>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</si>
  <si>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</si>
  <si>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</si>
  <si>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</si>
  <si>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</si>
  <si>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</si>
  <si>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</si>
  <si>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</si>
  <si>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</si>
  <si>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</si>
  <si>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</si>
  <si>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</si>
  <si>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</si>
  <si>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</si>
  <si>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</si>
  <si>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</si>
  <si>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</si>
  <si>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</si>
  <si>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</si>
  <si>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</si>
  <si>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</si>
  <si>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</si>
  <si>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</si>
  <si>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</si>
  <si>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</si>
  <si>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</si>
  <si>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</si>
  <si>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</si>
  <si>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</si>
  <si>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</si>
  <si>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</si>
  <si>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</si>
  <si>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</si>
  <si>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</si>
  <si>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</si>
  <si>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</si>
  <si>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</si>
  <si>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</si>
  <si>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</si>
  <si>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</si>
  <si>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</si>
  <si>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</si>
  <si>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</si>
  <si>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</si>
  <si>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</si>
  <si>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</si>
  <si>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</si>
  <si>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</si>
  <si>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</si>
  <si>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</si>
  <si>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</si>
  <si>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</si>
  <si>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</si>
  <si>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</si>
  <si>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</si>
  <si>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</si>
  <si>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</si>
  <si>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</si>
  <si>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</si>
  <si>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</si>
  <si>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</si>
  <si>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</si>
  <si>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</si>
  <si>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</si>
  <si>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</si>
  <si>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</si>
  <si>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</si>
  <si>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</si>
  <si>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</si>
  <si>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</si>
  <si>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</si>
  <si>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</si>
  <si>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</si>
  <si>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</si>
  <si>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</si>
  <si>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</si>
  <si>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</si>
  <si>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</si>
  <si>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</si>
  <si>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</si>
  <si>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</si>
  <si>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</si>
  <si>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</si>
  <si>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</si>
  <si>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</si>
  <si>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</si>
  <si>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</si>
  <si>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</si>
  <si>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</si>
  <si>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</si>
  <si>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</si>
  <si>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</si>
  <si>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</si>
  <si>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</si>
  <si>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</si>
  <si>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</si>
  <si>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</si>
  <si>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</si>
  <si>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</si>
  <si>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</si>
  <si>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</si>
  <si>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</si>
  <si>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</si>
  <si>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</si>
  <si>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</si>
  <si>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</si>
  <si>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</si>
  <si>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</si>
  <si>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</si>
  <si>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</si>
  <si>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</si>
  <si>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</si>
  <si>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</si>
  <si>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</si>
  <si>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</si>
  <si>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</si>
  <si>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</si>
  <si>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</si>
  <si>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</si>
  <si>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</si>
  <si>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</si>
  <si>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</si>
  <si>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</si>
  <si>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</si>
  <si>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</si>
  <si>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</si>
  <si>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</si>
  <si>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</si>
  <si>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</si>
  <si>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</si>
  <si>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</si>
  <si>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</si>
  <si>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</si>
  <si>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</si>
  <si>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</si>
  <si>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</si>
  <si>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</si>
  <si>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</si>
  <si>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</si>
  <si>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</si>
  <si>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</si>
  <si>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</si>
  <si>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</si>
  <si>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</si>
  <si>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</si>
  <si>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</si>
  <si>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</si>
  <si>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</si>
  <si>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</si>
  <si>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</si>
  <si>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</si>
  <si>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</si>
  <si>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</si>
  <si>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</si>
  <si>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</si>
  <si>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</si>
  <si>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</si>
  <si>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</si>
  <si>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</si>
  <si>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</si>
  <si>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</si>
  <si>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</si>
  <si>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</si>
  <si>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</si>
  <si>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</si>
  <si>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</si>
  <si>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</si>
  <si>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</si>
  <si>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</si>
  <si>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</si>
  <si>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</si>
  <si>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</si>
  <si>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</si>
  <si>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</si>
  <si>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</si>
  <si>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</si>
  <si>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</si>
  <si>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</si>
  <si>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</si>
  <si>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</si>
  <si>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</si>
  <si>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</si>
  <si>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</si>
  <si>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</si>
  <si>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</si>
  <si>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</si>
  <si>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</si>
  <si>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</si>
  <si>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</si>
  <si>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</si>
  <si>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</si>
  <si>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</si>
  <si>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</si>
  <si>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</si>
  <si>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</si>
  <si>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</si>
  <si>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</si>
  <si>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</si>
  <si>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</si>
  <si>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</si>
  <si>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</si>
  <si>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</si>
  <si>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</si>
  <si>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</si>
  <si>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</si>
  <si>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</si>
  <si>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</si>
  <si>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</si>
  <si>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</si>
  <si>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</si>
  <si>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</si>
  <si>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</si>
  <si>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</si>
  <si>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</si>
  <si>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</si>
  <si>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</si>
  <si>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</si>
  <si>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</si>
  <si>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</si>
  <si>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</si>
  <si>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</si>
  <si>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</si>
  <si>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</si>
  <si>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</si>
  <si>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</si>
  <si>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</si>
  <si>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</si>
  <si>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</si>
  <si>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</si>
  <si>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</si>
  <si>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</si>
  <si>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</si>
  <si>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</si>
  <si>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</si>
  <si>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</si>
  <si>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</si>
  <si>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</si>
  <si>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</si>
  <si>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</si>
  <si>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</si>
  <si>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</si>
  <si>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</si>
  <si>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</si>
  <si>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</si>
  <si>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</si>
  <si>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</si>
  <si>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</si>
  <si>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</si>
  <si>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</si>
  <si>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</si>
  <si>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</si>
  <si>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</si>
  <si>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</si>
  <si>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</si>
  <si>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</si>
  <si>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</si>
  <si>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</si>
  <si>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</si>
  <si>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</si>
  <si>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</si>
  <si>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</si>
  <si>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</si>
  <si>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</si>
  <si>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</si>
  <si>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</si>
  <si>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</si>
  <si>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</si>
  <si>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</si>
  <si>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</si>
  <si>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</si>
  <si>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</si>
  <si>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</si>
  <si>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</si>
  <si>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</si>
  <si>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</si>
  <si>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</si>
  <si>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</si>
  <si>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</si>
  <si>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</si>
  <si>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</si>
  <si>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</si>
  <si>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</si>
  <si>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</si>
  <si>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</si>
  <si>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</si>
  <si>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</si>
  <si>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</si>
  <si>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</si>
  <si>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</si>
  <si>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</si>
  <si>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</si>
  <si>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</si>
  <si>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</si>
  <si>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</si>
  <si>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</si>
  <si>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</si>
  <si>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</si>
  <si>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</si>
  <si>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</si>
  <si>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</si>
  <si>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</si>
  <si>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</si>
  <si>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</si>
  <si>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</si>
  <si>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</si>
  <si>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</si>
  <si>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</si>
  <si>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</si>
  <si>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</si>
  <si>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</si>
  <si>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</si>
  <si>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</si>
  <si>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</si>
  <si>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</si>
  <si>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</si>
  <si>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</si>
  <si>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</si>
  <si>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</si>
  <si>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</si>
  <si>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</si>
  <si>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</si>
  <si>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</si>
  <si>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</si>
  <si>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</si>
  <si>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</si>
  <si>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</si>
  <si>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</si>
  <si>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</si>
  <si>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</si>
  <si>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</si>
  <si>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</si>
  <si>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</si>
  <si>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</si>
  <si>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</si>
  <si>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</si>
  <si>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</si>
  <si>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</si>
  <si>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</si>
  <si>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</si>
  <si>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</si>
  <si>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</si>
  <si>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</si>
  <si>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</si>
  <si>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</si>
  <si>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</si>
  <si>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</si>
  <si>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</si>
  <si>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</si>
  <si>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</si>
  <si>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</si>
  <si>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</si>
  <si>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</si>
  <si>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</si>
  <si>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</si>
  <si>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</si>
  <si>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</si>
  <si>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</si>
  <si>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</si>
  <si>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</si>
  <si>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</si>
  <si>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</si>
  <si>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</si>
  <si>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</si>
  <si>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</si>
  <si>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</si>
  <si>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</si>
  <si>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</si>
  <si>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</si>
  <si>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</si>
  <si>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</si>
  <si>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</si>
  <si>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</si>
  <si>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</si>
  <si>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</si>
  <si>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</si>
  <si>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</si>
  <si>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</si>
  <si>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</si>
  <si>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</si>
  <si>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</si>
  <si>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</si>
  <si>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</si>
  <si>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</si>
  <si>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</si>
  <si>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</si>
  <si>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</si>
  <si>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</si>
  <si>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</si>
  <si>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</si>
  <si>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</si>
  <si>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</si>
  <si>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</si>
  <si>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</si>
  <si>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</si>
  <si>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</si>
  <si>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</si>
  <si>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</si>
  <si>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</si>
  <si>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</si>
  <si>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</si>
  <si>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</si>
  <si>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</si>
  <si>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</si>
  <si>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</si>
  <si>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</si>
  <si>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</si>
  <si>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</si>
  <si>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</si>
  <si>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</si>
  <si>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</si>
  <si>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</si>
  <si>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</si>
  <si>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</si>
  <si>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</si>
  <si>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</si>
  <si>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</si>
  <si>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</si>
  <si>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</si>
  <si>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</si>
  <si>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</si>
  <si>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</si>
  <si>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</si>
  <si>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</si>
  <si>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</si>
  <si>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</si>
  <si>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</si>
  <si>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</si>
  <si>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</si>
  <si>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</si>
  <si>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</si>
  <si>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</si>
  <si>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</si>
  <si>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</si>
  <si>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</si>
  <si>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</si>
  <si>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</si>
  <si>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</si>
  <si>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</si>
  <si>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</si>
  <si>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</si>
  <si>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</si>
  <si>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</si>
  <si>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</si>
  <si>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</si>
  <si>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</si>
  <si>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</si>
  <si>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</si>
  <si>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</si>
  <si>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</si>
  <si>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</si>
  <si>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</si>
  <si>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</si>
  <si>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</si>
  <si>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</si>
  <si>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</si>
  <si>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</si>
  <si>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</si>
  <si>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</si>
  <si>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</si>
  <si>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</si>
  <si>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</si>
  <si>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</si>
  <si>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</si>
  <si>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</si>
  <si>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</si>
  <si>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</si>
  <si>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</si>
  <si>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</si>
  <si>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</si>
  <si>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</si>
  <si>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</si>
  <si>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</si>
  <si>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</si>
  <si>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</si>
  <si>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</si>
  <si>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</si>
  <si>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</si>
  <si>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</si>
  <si>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</si>
  <si>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</si>
  <si>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</si>
  <si>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</si>
  <si>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</si>
  <si>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</si>
  <si>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</si>
  <si>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</si>
  <si>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</si>
  <si>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</si>
  <si>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</si>
  <si>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</si>
  <si>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</si>
  <si>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</si>
  <si>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</si>
  <si>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</si>
  <si>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</si>
  <si>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</si>
  <si>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</si>
  <si>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</si>
  <si>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</si>
  <si>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</si>
  <si>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</si>
  <si>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</si>
  <si>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</si>
  <si>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</si>
  <si>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</si>
  <si>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</si>
  <si>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</si>
  <si>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</si>
  <si>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</si>
  <si>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</si>
  <si>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</si>
  <si>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</si>
  <si>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</si>
  <si>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</si>
  <si>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</si>
  <si>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</si>
  <si>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</si>
  <si>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</si>
  <si>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</si>
  <si>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</si>
  <si>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</si>
  <si>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</si>
  <si>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</si>
  <si>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</si>
  <si>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</si>
  <si>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</si>
  <si>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</si>
  <si>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</si>
  <si>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</si>
  <si>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</si>
  <si>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</si>
  <si>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</si>
  <si>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</si>
  <si>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</si>
  <si>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</si>
  <si>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</si>
  <si>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</si>
  <si>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</si>
  <si>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</si>
  <si>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</si>
  <si>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</si>
  <si>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</si>
  <si>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</si>
  <si>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</si>
  <si>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</si>
  <si>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</si>
  <si>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</si>
  <si>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</si>
  <si>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</si>
  <si>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</si>
  <si>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</si>
  <si>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</si>
  <si>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</si>
  <si>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</si>
  <si>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</si>
  <si>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</si>
  <si>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</si>
  <si>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</si>
  <si>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</si>
  <si>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</si>
  <si>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</si>
  <si>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</si>
  <si>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</si>
  <si>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</si>
  <si>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</si>
  <si>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</si>
  <si>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</si>
  <si>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</si>
  <si>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</si>
  <si>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</si>
  <si>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</si>
  <si>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</si>
  <si>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</si>
  <si>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</si>
  <si>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</si>
  <si>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</si>
  <si>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</si>
  <si>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</si>
  <si>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</si>
  <si>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</si>
  <si>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</si>
  <si>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</si>
  <si>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</si>
  <si>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</si>
  <si>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</si>
  <si>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</si>
  <si>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</si>
  <si>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</si>
  <si>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</si>
  <si>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</si>
  <si>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</si>
  <si>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</si>
  <si>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</si>
  <si>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</si>
  <si>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</si>
  <si>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</si>
  <si>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</si>
  <si>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</si>
  <si>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</si>
  <si>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</si>
  <si>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</si>
  <si>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</si>
  <si>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</si>
  <si>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</si>
  <si>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</si>
  <si>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</si>
  <si>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</si>
  <si>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</si>
  <si>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</si>
  <si>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</si>
  <si>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</si>
  <si>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</si>
  <si>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</si>
  <si>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</si>
  <si>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</si>
  <si>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</si>
  <si>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</si>
  <si>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</si>
  <si>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</si>
  <si>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</si>
  <si>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</si>
  <si>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</si>
  <si>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</si>
  <si>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</si>
  <si>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</si>
  <si>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</si>
  <si>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</si>
  <si>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</si>
  <si>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</si>
  <si>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</si>
  <si>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</si>
  <si>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</si>
  <si>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</si>
  <si>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</si>
  <si>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</si>
  <si>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</si>
  <si>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</si>
  <si>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</si>
  <si>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</si>
  <si>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</si>
  <si>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</si>
  <si>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</si>
  <si>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</si>
  <si>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</si>
  <si>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</si>
  <si>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</si>
  <si>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</si>
  <si>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</si>
  <si>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</si>
  <si>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</si>
  <si>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</si>
  <si>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</si>
  <si>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</si>
  <si>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</si>
  <si>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</si>
  <si>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</si>
  <si>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</si>
  <si>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</si>
  <si>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</si>
  <si>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</si>
  <si>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</si>
  <si>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</si>
  <si>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</si>
  <si>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</si>
  <si>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</si>
  <si>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</si>
  <si>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</si>
  <si>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</si>
  <si>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</si>
  <si>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</si>
  <si>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</si>
  <si>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</si>
  <si>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</si>
  <si>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</si>
  <si>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</si>
  <si>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</si>
  <si>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</si>
  <si>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</si>
  <si>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</si>
  <si>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</si>
  <si>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</si>
  <si>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</si>
  <si>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</si>
  <si>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</si>
  <si>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</si>
  <si>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</si>
  <si>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</si>
  <si>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</si>
  <si>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</si>
  <si>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</si>
  <si>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</si>
  <si>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</si>
  <si>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</si>
  <si>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</si>
  <si>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</si>
  <si>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</si>
  <si>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</si>
  <si>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</si>
  <si>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</si>
  <si>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</si>
  <si>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</si>
  <si>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</si>
  <si>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</si>
  <si>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</si>
  <si>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</si>
  <si>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</si>
  <si>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</si>
  <si>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</si>
  <si>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</si>
  <si>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</si>
  <si>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</si>
  <si>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</si>
  <si>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</si>
  <si>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</si>
  <si>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</si>
  <si>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</si>
  <si>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</si>
  <si>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</si>
  <si>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</si>
  <si>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</si>
  <si>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</si>
  <si>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</si>
  <si>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</si>
  <si>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</si>
  <si>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</si>
  <si>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</si>
  <si>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</si>
  <si>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</si>
  <si>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</si>
  <si>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</si>
  <si>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</si>
  <si>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</si>
  <si>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</si>
  <si>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</si>
  <si>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</si>
  <si>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</si>
  <si>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</si>
  <si>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</si>
  <si>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</si>
  <si>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</si>
  <si>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</si>
  <si>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</si>
  <si>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</si>
  <si>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</si>
  <si>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</si>
  <si>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</si>
  <si>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</si>
  <si>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</si>
  <si>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</si>
  <si>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</si>
  <si>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</si>
  <si>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</si>
  <si>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</si>
  <si>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</si>
  <si>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</si>
  <si>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</si>
  <si>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</si>
  <si>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</si>
  <si>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</si>
  <si>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</si>
  <si>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</si>
  <si>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</si>
  <si>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</si>
  <si>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</si>
  <si>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</si>
  <si>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</si>
  <si>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</si>
  <si>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</si>
  <si>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</si>
  <si>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</si>
  <si>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</si>
  <si>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</si>
  <si>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</si>
  <si>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</si>
  <si>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</si>
  <si>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</si>
  <si>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</si>
  <si>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</si>
  <si>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</si>
  <si>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</si>
  <si>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</si>
  <si>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</si>
  <si>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</si>
  <si>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</si>
  <si>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</si>
  <si>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</si>
  <si>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</si>
  <si>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</si>
  <si>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</si>
  <si>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</si>
  <si>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</si>
  <si>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</si>
  <si>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</si>
  <si>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</si>
  <si>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</si>
  <si>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</si>
  <si>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</si>
  <si>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</si>
  <si>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</si>
  <si>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</si>
  <si>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</si>
  <si>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</si>
  <si>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</si>
  <si>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</si>
  <si>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</si>
  <si>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</si>
  <si>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</si>
  <si>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</si>
  <si>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</si>
  <si>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</si>
  <si>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</si>
  <si>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</si>
  <si>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</si>
  <si>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</si>
  <si>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</si>
  <si>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</si>
  <si>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</si>
  <si>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</si>
  <si>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</si>
  <si>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</si>
  <si>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</si>
  <si>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</si>
  <si>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</si>
  <si>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</si>
  <si>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</si>
  <si>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</si>
  <si>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</si>
  <si>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</si>
  <si>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</si>
  <si>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</si>
  <si>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</si>
  <si>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</si>
  <si>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</si>
  <si>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</si>
  <si>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</si>
  <si>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</si>
  <si>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</si>
  <si>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</si>
  <si>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</si>
  <si>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</si>
  <si>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</si>
  <si>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</si>
  <si>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</si>
  <si>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</si>
  <si>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</si>
  <si>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</si>
  <si>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</si>
  <si>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</si>
  <si>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</si>
  <si>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</si>
  <si>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</si>
  <si>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</si>
  <si>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</si>
  <si>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</si>
  <si>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</si>
  <si>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</si>
  <si>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</si>
  <si>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</si>
  <si>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</si>
  <si>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</si>
  <si>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</si>
  <si>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</si>
  <si>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</si>
  <si>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</si>
  <si>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</si>
  <si>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</si>
  <si>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</si>
  <si>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</si>
  <si>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</si>
  <si>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</si>
  <si>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</si>
  <si>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</si>
  <si>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</si>
  <si>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</si>
  <si>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</si>
  <si>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</si>
  <si>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</si>
  <si>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</si>
  <si>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</si>
  <si>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</si>
  <si>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</si>
  <si>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</si>
  <si>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</si>
  <si>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</si>
  <si>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</si>
  <si>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</si>
  <si>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</si>
  <si>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</si>
  <si>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</si>
  <si>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</si>
  <si>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</si>
  <si>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</si>
  <si>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</si>
  <si>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</si>
  <si>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</si>
  <si>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</si>
  <si>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</si>
  <si>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</si>
  <si>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</si>
  <si>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</si>
  <si>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</si>
  <si>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</si>
  <si>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</si>
  <si>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</si>
  <si>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</si>
  <si>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</si>
  <si>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</si>
  <si>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</si>
  <si>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</si>
  <si>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</si>
  <si>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</si>
  <si>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</si>
  <si>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</si>
  <si>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</si>
  <si>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</si>
  <si>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</si>
  <si>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</si>
  <si>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</si>
  <si>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</si>
  <si>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</si>
  <si>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</si>
  <si>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</si>
  <si>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</si>
  <si>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</si>
  <si>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</si>
  <si>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</si>
  <si>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</si>
  <si>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</si>
  <si>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</si>
  <si>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</si>
  <si>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</si>
  <si>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</si>
  <si>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</si>
  <si>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</si>
  <si>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</si>
  <si>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</si>
  <si>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</si>
  <si>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</si>
  <si>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</si>
  <si>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</si>
  <si>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</si>
  <si>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</si>
  <si>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</si>
  <si>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</si>
  <si>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</si>
  <si>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</si>
  <si>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</si>
  <si>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</si>
  <si>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</si>
  <si>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</si>
  <si>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</si>
  <si>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</si>
  <si>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</si>
  <si>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</si>
  <si>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</si>
  <si>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</si>
  <si>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</si>
  <si>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</si>
  <si>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</si>
  <si>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</si>
  <si>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</si>
  <si>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</si>
  <si>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</si>
  <si>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</si>
  <si>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</si>
  <si>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</si>
  <si>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</si>
  <si>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</si>
  <si>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</si>
  <si>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</si>
  <si>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</si>
  <si>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</si>
  <si>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</si>
  <si>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</si>
  <si>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</si>
  <si>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</si>
  <si>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</si>
  <si>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</si>
  <si>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</si>
  <si>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</si>
  <si>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</si>
  <si>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</si>
  <si>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</si>
  <si>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</si>
  <si>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</si>
  <si>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</si>
  <si>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</si>
  <si>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</si>
  <si>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</si>
  <si>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</si>
  <si>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</si>
  <si>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</si>
  <si>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</si>
  <si>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</si>
  <si>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</si>
  <si>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</si>
  <si>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</si>
  <si>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</si>
  <si>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</si>
  <si>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</si>
  <si>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</si>
  <si>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</si>
  <si>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</si>
  <si>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</si>
  <si>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</si>
  <si>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</si>
  <si>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</si>
  <si>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</si>
  <si>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</si>
  <si>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</si>
  <si>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</si>
  <si>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</si>
  <si>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</si>
  <si>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</si>
  <si>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</si>
  <si>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</si>
  <si>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</si>
  <si>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</si>
  <si>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</si>
  <si>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</si>
  <si>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</si>
  <si>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</si>
  <si>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</si>
  <si>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</si>
  <si>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</si>
  <si>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</si>
  <si>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</si>
  <si>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</si>
  <si>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</si>
  <si>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</si>
  <si>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</si>
  <si>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</si>
  <si>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</si>
  <si>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</si>
  <si>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</si>
  <si>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</si>
  <si>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</si>
  <si>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</si>
  <si>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</si>
  <si>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</si>
  <si>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</si>
  <si>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</si>
  <si>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</si>
  <si>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</si>
  <si>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</si>
  <si>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</si>
  <si>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</si>
  <si>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</si>
  <si>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</si>
  <si>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</si>
  <si>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</si>
  <si>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</si>
  <si>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</si>
  <si>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</si>
  <si>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</si>
  <si>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</si>
  <si>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</si>
  <si>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</si>
  <si>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</si>
  <si>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</si>
  <si>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</si>
  <si>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</si>
  <si>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</si>
  <si>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</si>
  <si>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</si>
  <si>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</si>
  <si>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</si>
  <si>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</si>
  <si>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</si>
  <si>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</si>
  <si>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</si>
  <si>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</si>
  <si>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</si>
  <si>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</si>
  <si>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</si>
  <si>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</si>
  <si>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</si>
  <si>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</si>
  <si>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</si>
  <si>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</si>
  <si>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</si>
  <si>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</si>
  <si>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</si>
  <si>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</si>
  <si>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</si>
  <si>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</si>
  <si>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</si>
  <si>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</si>
  <si>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</si>
  <si>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</si>
  <si>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</si>
  <si>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</si>
  <si>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</si>
  <si>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</si>
  <si>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</si>
  <si>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</si>
  <si>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</si>
  <si>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</si>
  <si>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</si>
  <si>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</si>
  <si>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</si>
  <si>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</si>
  <si>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</si>
  <si>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</si>
  <si>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</si>
  <si>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</si>
  <si>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</si>
  <si>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</si>
  <si>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</si>
  <si>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</si>
  <si>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</si>
  <si>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</si>
  <si>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</si>
  <si>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</si>
  <si>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</si>
  <si>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</si>
  <si>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</si>
  <si>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</si>
  <si>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</si>
  <si>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</si>
  <si>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</si>
  <si>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</si>
  <si>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</si>
  <si>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</si>
  <si>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</si>
  <si>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</si>
  <si>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</si>
  <si>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</si>
  <si>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</si>
  <si>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</si>
  <si>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</si>
  <si>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</si>
  <si>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</si>
  <si>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</si>
  <si>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</si>
  <si>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</si>
  <si>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</si>
  <si>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</si>
  <si>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</si>
  <si>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</si>
  <si>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</si>
  <si>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</si>
  <si>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</si>
  <si>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</si>
  <si>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</si>
  <si>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</si>
  <si>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</si>
  <si>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</si>
  <si>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</si>
  <si>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</si>
  <si>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</si>
  <si>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</si>
  <si>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</si>
  <si>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</si>
  <si>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</si>
  <si>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</si>
  <si>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</si>
  <si>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</si>
  <si>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</si>
  <si>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</si>
  <si>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</si>
  <si>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</si>
  <si>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</si>
  <si>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</si>
  <si>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</si>
  <si>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</si>
  <si>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</si>
  <si>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</si>
  <si>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</si>
  <si>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</si>
  <si>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</si>
  <si>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</si>
  <si>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</si>
  <si>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</si>
  <si>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</si>
  <si>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</si>
  <si>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</si>
  <si>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</si>
  <si>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</si>
  <si>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</si>
  <si>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</si>
  <si>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</si>
  <si>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</si>
  <si>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</si>
  <si>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</si>
  <si>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</si>
  <si>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</si>
  <si>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</si>
  <si>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</si>
  <si>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</si>
  <si>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</si>
  <si>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</si>
  <si>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</si>
  <si>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</si>
  <si>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</si>
  <si>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</si>
  <si>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</si>
  <si>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</si>
  <si>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</si>
  <si>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</si>
  <si>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</si>
  <si>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</si>
  <si>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</si>
  <si>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</si>
  <si>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</si>
  <si>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</si>
  <si>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</si>
  <si>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</si>
  <si>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</si>
  <si>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</si>
  <si>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</si>
  <si>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</si>
  <si>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</si>
  <si>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</si>
  <si>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</si>
  <si>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</si>
  <si>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</si>
  <si>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</si>
  <si>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</si>
  <si>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</si>
  <si>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</si>
  <si>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</si>
  <si>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</si>
  <si>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</si>
  <si>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</si>
  <si>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</si>
  <si>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</si>
  <si>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</si>
  <si>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</si>
  <si>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</si>
  <si>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</si>
  <si>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</si>
  <si>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</si>
  <si>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</si>
  <si>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</si>
  <si>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</si>
  <si>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</si>
  <si>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</si>
  <si>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</si>
  <si>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</si>
  <si>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</si>
  <si>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</si>
  <si>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</si>
  <si>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</si>
  <si>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</si>
  <si>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</si>
  <si>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</si>
  <si>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</si>
  <si>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</si>
  <si>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</si>
  <si>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</si>
  <si>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</si>
  <si>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</si>
  <si>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</si>
  <si>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</si>
  <si>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</si>
  <si>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</si>
  <si>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</si>
  <si>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</si>
  <si>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</si>
  <si>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</si>
  <si>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</si>
  <si>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</si>
  <si>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</si>
  <si>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</si>
  <si>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</si>
  <si>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</si>
  <si>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</si>
  <si>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</si>
  <si>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</si>
  <si>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</si>
  <si>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</si>
  <si>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</si>
  <si>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</si>
  <si>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</si>
  <si>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</si>
  <si>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</si>
  <si>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</si>
  <si>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</si>
  <si>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</si>
  <si>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</si>
  <si>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</si>
  <si>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</si>
  <si>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</si>
  <si>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</si>
  <si>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</si>
  <si>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</si>
  <si>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</si>
  <si>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</si>
  <si>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</si>
  <si>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</si>
  <si>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</si>
  <si>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</si>
  <si>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</si>
  <si>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</si>
  <si>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</si>
  <si>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</si>
  <si>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</si>
  <si>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</si>
  <si>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</si>
  <si>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</si>
  <si>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</si>
  <si>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</si>
  <si>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</si>
  <si>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</si>
  <si>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</si>
  <si>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</si>
  <si>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</si>
  <si>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</si>
  <si>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</si>
  <si>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</si>
  <si>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</si>
  <si>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</si>
  <si>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</si>
  <si>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</si>
  <si>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</si>
  <si>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</si>
  <si>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</si>
  <si>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</si>
  <si>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</si>
  <si>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</si>
  <si>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</si>
  <si>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</si>
  <si>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</si>
  <si>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</si>
  <si>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</si>
  <si>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</si>
  <si>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</si>
  <si>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</si>
  <si>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</si>
  <si>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</si>
  <si>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</si>
  <si>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</si>
  <si>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</si>
  <si>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</si>
  <si>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</si>
  <si>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</si>
  <si>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</si>
  <si>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</si>
  <si>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</si>
  <si>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</si>
  <si>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</si>
  <si>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</si>
  <si>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</si>
  <si>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</si>
  <si>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</si>
  <si>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</si>
  <si>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</si>
  <si>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</si>
  <si>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</si>
  <si>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</si>
  <si>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</si>
  <si>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</si>
  <si>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</si>
  <si>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</si>
  <si>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</si>
  <si>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</si>
  <si>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</si>
  <si>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</si>
  <si>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</si>
  <si>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</si>
  <si>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</si>
  <si>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</si>
  <si>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</si>
  <si>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</si>
  <si>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</si>
  <si>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</si>
  <si>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</si>
  <si>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</si>
  <si>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</si>
  <si>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</si>
  <si>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</si>
  <si>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</si>
  <si>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</si>
  <si>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</si>
  <si>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</si>
  <si>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</si>
  <si>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</si>
  <si>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</si>
  <si>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</si>
  <si>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</si>
  <si>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</si>
  <si>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</si>
  <si>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</si>
  <si>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</si>
  <si>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</si>
  <si>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</si>
  <si>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</si>
  <si>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</si>
  <si>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</si>
  <si>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</si>
  <si>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</si>
  <si>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</si>
  <si>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</si>
  <si>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</si>
  <si>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</si>
  <si>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</si>
  <si>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</si>
  <si>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</si>
  <si>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</si>
  <si>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</si>
  <si>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</si>
  <si>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</si>
  <si>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</si>
  <si>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</si>
  <si>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</si>
  <si>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</si>
  <si>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</si>
  <si>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</si>
  <si>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</si>
  <si>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</si>
  <si>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</si>
  <si>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</si>
  <si>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</si>
  <si>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</si>
  <si>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</si>
  <si>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</si>
  <si>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</si>
  <si>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</si>
  <si>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</si>
  <si>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</si>
  <si>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</si>
  <si>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</si>
  <si>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</si>
  <si>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</si>
  <si>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</si>
  <si>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</si>
  <si>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</si>
  <si>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</si>
  <si>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</si>
  <si>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</si>
  <si>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</si>
  <si>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</si>
  <si>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</si>
  <si>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</si>
  <si>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</si>
  <si>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</si>
  <si>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</si>
  <si>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</si>
  <si>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</si>
  <si>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</si>
  <si>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</si>
  <si>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</si>
  <si>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</si>
  <si>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</si>
  <si>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</si>
  <si>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</si>
  <si>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</si>
  <si>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</si>
  <si>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</si>
  <si>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</si>
  <si>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</si>
  <si>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</si>
  <si>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</si>
  <si>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</si>
  <si>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</si>
  <si>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</si>
  <si>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</si>
  <si>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</si>
  <si>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</si>
  <si>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</si>
  <si>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</si>
  <si>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</si>
  <si>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</si>
  <si>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</si>
  <si>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</si>
  <si>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</si>
  <si>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</si>
  <si>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</si>
  <si>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</si>
  <si>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</si>
  <si>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</si>
  <si>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</si>
  <si>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</si>
  <si>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</si>
  <si>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</si>
  <si>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</si>
  <si>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</si>
  <si>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</si>
  <si>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</si>
  <si>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</si>
  <si>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</si>
  <si>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</si>
  <si>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</si>
  <si>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</si>
  <si>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</si>
  <si>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</si>
  <si>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</si>
  <si>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</si>
  <si>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</si>
  <si>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</si>
  <si>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</si>
  <si>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</si>
  <si>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</si>
  <si>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</si>
  <si>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</si>
  <si>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</si>
  <si>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</si>
  <si>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</si>
  <si>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</si>
  <si>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</si>
  <si>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</si>
  <si>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</si>
  <si>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</si>
  <si>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</si>
  <si>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</si>
  <si>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</si>
  <si>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</si>
  <si>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</si>
  <si>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</si>
  <si>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</si>
  <si>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</si>
  <si>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</si>
  <si>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</si>
  <si>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</si>
  <si>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</si>
  <si>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</si>
  <si>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</si>
  <si>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</si>
  <si>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</si>
  <si>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</si>
  <si>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</si>
  <si>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</si>
  <si>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</si>
  <si>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</si>
  <si>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</si>
  <si>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</si>
  <si>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</si>
  <si>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</si>
  <si>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</si>
  <si>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</si>
  <si>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</si>
  <si>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</si>
  <si>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</si>
  <si>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</si>
  <si>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</si>
  <si>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</si>
  <si>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</si>
  <si>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</si>
  <si>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</si>
  <si>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</si>
  <si>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</si>
  <si>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</si>
  <si>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</si>
  <si>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</si>
  <si>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</si>
  <si>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</si>
  <si>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</si>
  <si>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</si>
  <si>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</si>
  <si>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</si>
  <si>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</si>
  <si>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</si>
  <si>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</si>
  <si>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</si>
  <si>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</si>
  <si>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</si>
  <si>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</si>
  <si>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</si>
  <si>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</si>
  <si>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</si>
  <si>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</si>
  <si>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</si>
  <si>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</si>
  <si>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</si>
  <si>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</si>
  <si>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</si>
  <si>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</si>
  <si>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</si>
  <si>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</si>
  <si>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</si>
  <si>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</si>
  <si>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</si>
  <si>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</si>
  <si>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</si>
  <si>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</si>
  <si>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</si>
  <si>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</si>
  <si>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</si>
  <si>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</si>
  <si>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</si>
  <si>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</si>
  <si>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</si>
  <si>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</si>
  <si>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</si>
  <si>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</si>
  <si>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</si>
  <si>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</si>
  <si>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</si>
  <si>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</si>
  <si>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</si>
  <si>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</si>
  <si>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</si>
  <si>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</si>
  <si>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</si>
  <si>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</si>
  <si>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</si>
  <si>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</si>
  <si>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</si>
  <si>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</si>
  <si>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</si>
  <si>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</si>
  <si>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</si>
  <si>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</si>
  <si>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</si>
  <si>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</si>
  <si>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</si>
  <si>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</si>
  <si>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</si>
  <si>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</si>
  <si>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</si>
  <si>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</si>
  <si>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</si>
  <si>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</si>
  <si>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</si>
  <si>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</si>
  <si>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</si>
  <si>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</si>
  <si>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</si>
  <si>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</si>
  <si>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</si>
  <si>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</si>
  <si>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</si>
  <si>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</si>
  <si>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</si>
  <si>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</si>
  <si>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</si>
  <si>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</si>
  <si>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</si>
  <si>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</si>
  <si>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</si>
  <si>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</si>
  <si>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</si>
  <si>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</si>
  <si>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</si>
  <si>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</si>
  <si>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</si>
  <si>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</si>
  <si>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</si>
  <si>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</si>
  <si>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</si>
  <si>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</si>
  <si>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</si>
  <si>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</si>
  <si>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</si>
  <si>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</si>
  <si>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</si>
  <si>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</si>
  <si>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</si>
  <si>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</si>
  <si>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</si>
  <si>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</si>
  <si>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</si>
  <si>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</si>
  <si>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</si>
  <si>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</si>
  <si>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</si>
  <si>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</si>
  <si>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</si>
  <si>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</si>
  <si>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</si>
  <si>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</si>
  <si>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</si>
  <si>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</si>
  <si>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</si>
  <si>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</si>
  <si>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</si>
  <si>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</si>
  <si>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</si>
  <si>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</si>
  <si>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</si>
  <si>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</si>
  <si>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</si>
  <si>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</si>
  <si>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</si>
  <si>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</si>
  <si>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</si>
  <si>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</si>
  <si>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</si>
  <si>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</si>
  <si>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</si>
  <si>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</si>
  <si>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</si>
  <si>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</si>
  <si>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</si>
  <si>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</si>
  <si>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</si>
  <si>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</si>
  <si>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</si>
  <si>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</si>
  <si>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</si>
  <si>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</si>
  <si>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</si>
  <si>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</si>
  <si>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</si>
  <si>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</si>
  <si>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</si>
  <si>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</si>
  <si>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</si>
  <si>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</si>
  <si>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</si>
  <si>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</si>
  <si>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</si>
  <si>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</si>
  <si>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</si>
  <si>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</si>
  <si>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</si>
  <si>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</si>
  <si>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</si>
  <si>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</si>
  <si>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</si>
  <si>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</si>
  <si>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</si>
  <si>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</si>
  <si>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</si>
  <si>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</si>
  <si>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</si>
  <si>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</si>
  <si>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</si>
  <si>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</si>
  <si>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</si>
  <si>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</si>
  <si>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</si>
  <si>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</si>
  <si>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</si>
  <si>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</si>
  <si>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</si>
  <si>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</si>
  <si>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</si>
  <si>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</si>
  <si>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</si>
  <si>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</si>
  <si>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</si>
  <si>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</si>
  <si>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</si>
  <si>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</si>
  <si>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</si>
  <si>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</si>
  <si>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</si>
  <si>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</si>
  <si>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</si>
  <si>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</si>
  <si>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</si>
  <si>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</si>
  <si>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</si>
  <si>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</si>
  <si>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</si>
  <si>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</si>
  <si>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</si>
  <si>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</si>
  <si>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</si>
  <si>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</si>
  <si>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</si>
  <si>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</si>
  <si>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</si>
  <si>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</si>
  <si>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</si>
  <si>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</si>
  <si>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</si>
  <si>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</si>
  <si>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</si>
  <si>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</si>
  <si>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</si>
  <si>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</si>
  <si>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</si>
  <si>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</si>
  <si>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</si>
  <si>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</si>
  <si>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</si>
  <si>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</si>
  <si>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</si>
  <si>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</si>
  <si>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</si>
  <si>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</si>
  <si>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</si>
  <si>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</si>
  <si>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</si>
  <si>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</si>
  <si>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</si>
  <si>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</si>
  <si>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</si>
  <si>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</si>
  <si>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</si>
  <si>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</si>
  <si>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</si>
  <si>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</si>
  <si>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</si>
  <si>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</si>
  <si>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</si>
  <si>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</si>
  <si>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</si>
  <si>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</si>
  <si>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</si>
  <si>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</si>
  <si>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</si>
  <si>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</si>
  <si>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</si>
  <si>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</si>
  <si>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</si>
  <si>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</si>
  <si>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</si>
  <si>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</si>
  <si>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</si>
  <si>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</si>
  <si>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</si>
  <si>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</si>
  <si>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</si>
  <si>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</si>
  <si>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</si>
  <si>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</si>
  <si>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</si>
  <si>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</si>
  <si>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</si>
  <si>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</si>
  <si>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</si>
  <si>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</si>
  <si>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</si>
  <si>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</si>
  <si>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</si>
  <si>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</si>
  <si>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</si>
  <si>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</si>
  <si>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</si>
  <si>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</si>
  <si>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</si>
  <si>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</si>
  <si>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</si>
  <si>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</si>
  <si>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</si>
  <si>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</si>
  <si>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</si>
  <si>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</si>
  <si>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</si>
  <si>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</si>
  <si>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</si>
  <si>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</si>
  <si>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</si>
  <si>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</si>
  <si>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</si>
  <si>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</si>
  <si>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</si>
  <si>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</si>
  <si>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</si>
  <si>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</si>
  <si>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</si>
  <si>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</si>
  <si>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</si>
  <si>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</si>
  <si>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</si>
  <si>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</si>
  <si>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</si>
  <si>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</si>
  <si>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</si>
  <si>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</si>
  <si>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</si>
  <si>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</si>
  <si>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</si>
  <si>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</si>
  <si>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</si>
  <si>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</si>
  <si>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</si>
  <si>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</si>
  <si>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</si>
  <si>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</si>
  <si>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</si>
  <si>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</si>
  <si>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</si>
  <si>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</si>
  <si>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</si>
  <si>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</si>
  <si>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</si>
  <si>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</si>
  <si>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</si>
  <si>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</si>
  <si>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</si>
  <si>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</si>
  <si>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</si>
  <si>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</si>
  <si>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</si>
  <si>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</si>
  <si>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</si>
  <si>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</si>
  <si>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</si>
  <si>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</si>
  <si>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</si>
  <si>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</si>
  <si>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</si>
  <si>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</si>
  <si>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</si>
  <si>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</si>
  <si>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</si>
  <si>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</si>
  <si>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</si>
  <si>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</si>
  <si>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</si>
  <si>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</si>
  <si>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</si>
  <si>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</si>
  <si>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</si>
  <si>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</si>
  <si>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</si>
  <si>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</si>
  <si>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</si>
  <si>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</si>
  <si>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</si>
  <si>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</si>
  <si>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</si>
  <si>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</si>
  <si>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</si>
  <si>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</si>
  <si>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</si>
  <si>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</si>
  <si>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</si>
  <si>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</si>
  <si>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</si>
  <si>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</si>
  <si>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</si>
  <si>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</si>
  <si>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</si>
  <si>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</si>
  <si>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</si>
  <si>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</si>
  <si>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</si>
  <si>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</si>
  <si>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</si>
  <si>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</si>
  <si>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</si>
  <si>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</si>
  <si>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</si>
  <si>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</si>
  <si>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</si>
  <si>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</si>
  <si>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</si>
  <si>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</si>
  <si>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</si>
  <si>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</si>
  <si>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</si>
  <si>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</si>
  <si>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</si>
  <si>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</si>
  <si>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</si>
  <si>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</si>
  <si>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</si>
  <si>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</si>
  <si>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</si>
  <si>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</si>
  <si>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</si>
  <si>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</si>
  <si>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</si>
  <si>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</si>
  <si>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</si>
  <si>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</si>
  <si>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</si>
  <si>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</si>
  <si>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</si>
  <si>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</si>
  <si>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</si>
  <si>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</si>
  <si>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</si>
  <si>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</si>
  <si>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</si>
  <si>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</si>
  <si>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</si>
  <si>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</si>
  <si>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</si>
  <si>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</si>
  <si>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</si>
  <si>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</si>
  <si>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</si>
  <si>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</si>
  <si>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</si>
  <si>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</si>
  <si>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</si>
  <si>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</si>
  <si>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</si>
  <si>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</si>
  <si>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</si>
  <si>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</si>
  <si>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</si>
  <si>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</si>
  <si>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</si>
  <si>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</si>
  <si>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</si>
  <si>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</si>
  <si>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</si>
  <si>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</si>
  <si>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</si>
  <si>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</si>
  <si>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</si>
  <si>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</si>
  <si>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</si>
  <si>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</si>
  <si>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</si>
  <si>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</si>
  <si>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</si>
  <si>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</si>
  <si>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</si>
  <si>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</si>
  <si>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</si>
  <si>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</si>
  <si>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</si>
  <si>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</si>
  <si>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</si>
  <si>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</si>
  <si>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</si>
  <si>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</si>
  <si>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</si>
  <si>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</si>
  <si>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</si>
  <si>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</si>
  <si>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</si>
  <si>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</si>
  <si>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</si>
  <si>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</si>
  <si>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</si>
  <si>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</si>
  <si>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</si>
  <si>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</si>
  <si>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</si>
  <si>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</si>
  <si>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</si>
  <si>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</si>
  <si>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</si>
  <si>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</si>
  <si>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</si>
  <si>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</si>
  <si>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</si>
  <si>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</si>
  <si>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</si>
  <si>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</si>
  <si>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</si>
  <si>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</si>
  <si>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</si>
  <si>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</si>
  <si>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</si>
  <si>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</si>
  <si>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</si>
  <si>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</si>
  <si>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</si>
  <si>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</si>
  <si>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</si>
  <si>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</si>
  <si>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</si>
  <si>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</si>
  <si>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</si>
  <si>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</si>
  <si>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</si>
  <si>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</si>
  <si>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</si>
  <si>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</si>
  <si>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</si>
  <si>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</si>
  <si>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</si>
  <si>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</si>
  <si>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</si>
  <si>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</si>
  <si>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</si>
  <si>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</si>
  <si>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</si>
  <si>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</si>
  <si>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</si>
  <si>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</si>
  <si>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</si>
  <si>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</si>
  <si>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</si>
  <si>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</si>
  <si>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</si>
  <si>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</si>
  <si>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</si>
  <si>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</si>
  <si>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</si>
  <si>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</si>
  <si>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</si>
  <si>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</si>
  <si>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</si>
  <si>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</si>
  <si>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</si>
  <si>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</si>
  <si>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</si>
  <si>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</si>
  <si>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</si>
  <si>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</si>
  <si>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</si>
  <si>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</si>
  <si>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</si>
  <si>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</si>
  <si>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</si>
  <si>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</si>
  <si>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</si>
  <si>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</si>
  <si>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</si>
  <si>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</si>
  <si>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</si>
  <si>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</si>
  <si>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</si>
  <si>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</si>
  <si>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</si>
  <si>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</si>
  <si>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</si>
  <si>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</si>
  <si>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</si>
  <si>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</si>
  <si>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</si>
  <si>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</si>
  <si>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</si>
  <si>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</si>
  <si>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</si>
  <si>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</si>
  <si>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</si>
  <si>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</si>
  <si>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</si>
  <si>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</si>
  <si>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</si>
  <si>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</si>
  <si>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</si>
  <si>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</si>
  <si>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</si>
  <si>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</si>
  <si>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</si>
  <si>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</si>
  <si>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</si>
  <si>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</si>
  <si>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</si>
  <si>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</si>
  <si>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</si>
  <si>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</si>
  <si>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</si>
  <si>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</si>
  <si>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</si>
  <si>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</si>
  <si>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</si>
  <si>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</si>
  <si>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</si>
  <si>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</si>
  <si>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</si>
  <si>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</si>
  <si>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</si>
  <si>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</si>
  <si>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</si>
  <si>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</si>
  <si>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</si>
  <si>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</si>
  <si>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</si>
  <si>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</si>
  <si>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</si>
  <si>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</si>
  <si>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</si>
  <si>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</si>
  <si>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</si>
  <si>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</si>
  <si>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</si>
  <si>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</si>
  <si>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</si>
  <si>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</si>
  <si>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</si>
  <si>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</si>
  <si>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</si>
  <si>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</si>
  <si>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</si>
  <si>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</si>
  <si>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</si>
  <si>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</si>
  <si>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</si>
  <si>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</si>
  <si>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</si>
  <si>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</si>
  <si>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</si>
  <si>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</si>
  <si>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</si>
  <si>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</si>
  <si>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</si>
  <si>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</si>
  <si>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</si>
  <si>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</si>
  <si>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</si>
  <si>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</si>
  <si>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</si>
  <si>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</si>
  <si>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</si>
  <si>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</si>
  <si>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</si>
  <si>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</si>
  <si>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</si>
  <si>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</si>
  <si>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</si>
  <si>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</si>
  <si>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</si>
  <si>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</si>
  <si>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</si>
  <si>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</si>
  <si>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</si>
  <si>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</si>
  <si>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</si>
  <si>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</si>
  <si>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</si>
  <si>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</si>
  <si>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</si>
  <si>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</si>
  <si>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</si>
  <si>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</si>
  <si>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</si>
  <si>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</si>
  <si>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</si>
  <si>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</si>
  <si>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</si>
  <si>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</si>
  <si>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</si>
  <si>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</si>
  <si>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</si>
  <si>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</si>
  <si>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</si>
  <si>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</si>
  <si>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</si>
  <si>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</si>
  <si>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</si>
  <si>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</si>
  <si>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</si>
  <si>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</si>
  <si>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</si>
  <si>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</si>
  <si>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</si>
  <si>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</si>
  <si>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</si>
  <si>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</si>
  <si>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</si>
  <si>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</si>
  <si>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</si>
  <si>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</si>
  <si>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</si>
  <si>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</si>
  <si>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</si>
  <si>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</si>
  <si>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</si>
  <si>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</si>
  <si>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</si>
  <si>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</si>
  <si>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</si>
  <si>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</si>
  <si>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</si>
  <si>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</si>
  <si>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</si>
  <si>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</si>
  <si>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</si>
  <si>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</si>
  <si>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</si>
  <si>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</si>
  <si>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</si>
  <si>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</si>
  <si>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</si>
  <si>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</si>
  <si>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</si>
  <si>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</si>
  <si>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</si>
  <si>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</si>
  <si>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</si>
  <si>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</si>
  <si>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</si>
  <si>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</si>
  <si>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</si>
  <si>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</si>
  <si>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</si>
  <si>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</si>
  <si>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</si>
  <si>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</si>
  <si>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</si>
  <si>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</si>
  <si>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</si>
  <si>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</si>
  <si>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</si>
  <si>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</si>
  <si>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</si>
  <si>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</si>
  <si>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</si>
  <si>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</si>
  <si>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</si>
  <si>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</si>
  <si>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</si>
  <si>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</si>
  <si>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</si>
  <si>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</si>
  <si>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</si>
  <si>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</si>
  <si>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</si>
  <si>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</si>
  <si>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</si>
  <si>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</si>
  <si>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</si>
  <si>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</si>
  <si>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</si>
  <si>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</si>
  <si>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</si>
  <si>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</si>
  <si>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</si>
  <si>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</si>
  <si>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</si>
  <si>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</si>
  <si>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</si>
  <si>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</si>
  <si>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</si>
  <si>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</si>
  <si>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</si>
  <si>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</si>
  <si>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</si>
  <si>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</si>
  <si>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</si>
  <si>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</si>
  <si>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</si>
  <si>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</si>
  <si>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</si>
  <si>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</si>
  <si>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</si>
  <si>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</si>
  <si>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</si>
  <si>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</si>
  <si>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</si>
  <si>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</si>
  <si>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</si>
  <si>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</si>
  <si>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</si>
  <si>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</si>
  <si>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</si>
  <si>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</si>
  <si>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</si>
  <si>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</si>
  <si>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</si>
  <si>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</si>
  <si>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</si>
  <si>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</si>
  <si>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</si>
  <si>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</si>
  <si>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</si>
  <si>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</si>
  <si>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</si>
  <si>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</si>
  <si>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</si>
  <si>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</si>
  <si>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</si>
  <si>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</si>
  <si>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</si>
  <si>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</si>
  <si>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</si>
  <si>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</si>
  <si>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</si>
  <si>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</si>
  <si>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</si>
  <si>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</si>
  <si>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</si>
  <si>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</si>
  <si>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</si>
  <si>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</si>
  <si>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</si>
  <si>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</si>
  <si>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</si>
  <si>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</si>
  <si>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</si>
  <si>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</si>
  <si>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</si>
  <si>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</si>
  <si>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</si>
  <si>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</si>
  <si>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</si>
  <si>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</si>
  <si>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</si>
  <si>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</si>
  <si>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</si>
  <si>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</si>
  <si>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</si>
  <si>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</si>
  <si>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</si>
  <si>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</si>
  <si>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</si>
  <si>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</si>
  <si>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</si>
  <si>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</si>
  <si>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</si>
  <si>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</si>
  <si>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</si>
  <si>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</si>
  <si>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</si>
  <si>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</si>
  <si>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</si>
  <si>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</si>
  <si>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</si>
  <si>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</si>
  <si>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</si>
  <si>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</si>
  <si>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</si>
  <si>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</si>
  <si>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</si>
  <si>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</si>
  <si>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</si>
  <si>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</si>
  <si>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</si>
  <si>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</si>
  <si>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</si>
  <si>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</si>
  <si>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</si>
  <si>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</si>
  <si>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</si>
  <si>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</si>
  <si>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</si>
  <si>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</si>
  <si>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</si>
  <si>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</si>
  <si>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</si>
  <si>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</si>
  <si>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</si>
  <si>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</si>
  <si>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</si>
  <si>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</si>
  <si>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</si>
  <si>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</si>
  <si>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</si>
  <si>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</si>
  <si>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</si>
  <si>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</si>
  <si>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</si>
  <si>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</si>
  <si>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</si>
  <si>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</si>
  <si>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</si>
  <si>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</si>
  <si>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</si>
  <si>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</si>
  <si>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</si>
  <si>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</si>
  <si>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</si>
  <si>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</si>
  <si>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</si>
  <si>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</si>
  <si>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</si>
  <si>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</si>
  <si>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</si>
  <si>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</si>
  <si>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</si>
  <si>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</si>
  <si>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</si>
  <si>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</si>
  <si>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</si>
  <si>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</si>
  <si>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</si>
  <si>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</si>
  <si>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</si>
  <si>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</si>
  <si>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</si>
  <si>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</si>
  <si>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</si>
  <si>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</si>
  <si>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</si>
  <si>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</si>
  <si>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</si>
  <si>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</si>
  <si>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</si>
  <si>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</si>
  <si>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</si>
  <si>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</si>
  <si>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</si>
  <si>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</si>
  <si>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</si>
  <si>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</si>
  <si>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</si>
  <si>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</si>
  <si>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</si>
  <si>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</si>
  <si>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</si>
  <si>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</si>
  <si>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</si>
  <si>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</si>
  <si>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</si>
  <si>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</si>
  <si>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</si>
  <si>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</si>
  <si>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</si>
  <si>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</si>
  <si>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</si>
  <si>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</si>
  <si>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</si>
  <si>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</si>
  <si>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</si>
  <si>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</si>
  <si>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</si>
  <si>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</si>
  <si>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</si>
  <si>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</si>
  <si>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</si>
  <si>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</si>
  <si>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</si>
  <si>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</si>
  <si>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</si>
  <si>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</si>
  <si>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</si>
  <si>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</si>
  <si>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</si>
  <si>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</si>
  <si>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</si>
  <si>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</si>
  <si>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</si>
  <si>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</si>
  <si>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</si>
  <si>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</si>
  <si>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</si>
  <si>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</si>
  <si>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</si>
  <si>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</si>
  <si>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</si>
  <si>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</si>
  <si>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</si>
  <si>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</si>
  <si>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</si>
  <si>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</si>
  <si>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</si>
  <si>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</si>
  <si>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</si>
  <si>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</si>
  <si>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</si>
  <si>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</si>
  <si>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</si>
  <si>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</si>
  <si>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</si>
  <si>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</si>
  <si>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</si>
  <si>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</si>
  <si>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</si>
  <si>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</si>
  <si>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</si>
  <si>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</si>
  <si>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</si>
  <si>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</si>
  <si>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</si>
  <si>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</si>
  <si>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</si>
  <si>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</si>
  <si>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</si>
  <si>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</si>
  <si>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</si>
  <si>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</si>
  <si>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</si>
  <si>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</si>
  <si>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</si>
  <si>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</si>
  <si>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</si>
  <si>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</si>
  <si>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</si>
  <si>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</si>
  <si>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</si>
  <si>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</si>
  <si>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</si>
  <si>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</si>
  <si>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</si>
  <si>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</si>
  <si>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</si>
  <si>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</si>
  <si>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</si>
  <si>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</si>
  <si>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</si>
  <si>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</si>
  <si>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</si>
  <si>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</si>
  <si>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</si>
  <si>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</si>
  <si>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</si>
  <si>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</si>
  <si>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</si>
  <si>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</si>
  <si>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</si>
  <si>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</si>
  <si>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</si>
  <si>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</si>
  <si>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</si>
  <si>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</si>
  <si>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</si>
  <si>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</si>
  <si>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</si>
  <si>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</si>
  <si>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</si>
  <si>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</si>
  <si>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</si>
  <si>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</si>
  <si>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</si>
  <si>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</si>
  <si>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</si>
  <si>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</si>
  <si>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</si>
  <si>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</si>
  <si>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</si>
  <si>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</si>
  <si>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</si>
  <si>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</si>
  <si>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</si>
  <si>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</si>
  <si>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</si>
  <si>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</si>
  <si>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</si>
  <si>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</si>
  <si>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</si>
  <si>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</si>
  <si>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</si>
  <si>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</si>
  <si>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</si>
  <si>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</si>
  <si>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</si>
  <si>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</si>
  <si>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</si>
  <si>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</si>
  <si>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</si>
  <si>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</si>
  <si>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</si>
  <si>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</si>
  <si>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</si>
  <si>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</si>
  <si>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</si>
  <si>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</si>
  <si>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</si>
  <si>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</si>
  <si>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</si>
  <si>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</si>
  <si>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</si>
  <si>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</si>
  <si>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</si>
  <si>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</si>
  <si>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</si>
  <si>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</si>
  <si>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</si>
  <si>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</si>
  <si>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</si>
  <si>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</si>
  <si>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</si>
  <si>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</si>
  <si>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</si>
  <si>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</si>
  <si>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</si>
  <si>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</si>
  <si>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</si>
  <si>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</si>
  <si>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</si>
  <si>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</si>
  <si>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</si>
  <si>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</si>
  <si>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</si>
  <si>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</si>
  <si>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</si>
  <si>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</si>
  <si>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</si>
  <si>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</si>
  <si>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</si>
  <si>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</si>
  <si>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</si>
  <si>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</si>
  <si>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</si>
  <si>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</si>
  <si>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</si>
  <si>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</si>
  <si>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</si>
  <si>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</si>
  <si>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</si>
  <si>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</si>
  <si>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</si>
  <si>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</si>
  <si>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</si>
  <si>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</si>
  <si>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</si>
  <si>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</si>
  <si>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</si>
  <si>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</si>
  <si>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</si>
  <si>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</si>
  <si>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</si>
  <si>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</si>
  <si>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</si>
  <si>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</si>
  <si>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</si>
  <si>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</si>
  <si>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</si>
  <si>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</si>
  <si>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</si>
  <si>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</si>
  <si>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</si>
  <si>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</si>
  <si>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</si>
  <si>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</si>
  <si>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</si>
  <si>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</si>
  <si>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</si>
  <si>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</si>
  <si>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</si>
  <si>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</si>
  <si>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</si>
  <si>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</si>
  <si>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</si>
  <si>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</si>
  <si>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</si>
  <si>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</si>
  <si>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</si>
  <si>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</si>
  <si>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</si>
  <si>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</si>
  <si>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</si>
  <si>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</si>
  <si>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</si>
  <si>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</si>
  <si>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</si>
  <si>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</si>
  <si>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</si>
  <si>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</si>
  <si>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</si>
  <si>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</si>
  <si>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</si>
  <si>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</si>
  <si>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</si>
  <si>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</si>
  <si>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</si>
  <si>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</si>
  <si>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</si>
  <si>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</si>
  <si>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</si>
  <si>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</si>
  <si>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</si>
  <si>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</si>
  <si>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</si>
  <si>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</si>
  <si>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</si>
  <si>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</si>
  <si>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</si>
  <si>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</si>
  <si>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</si>
  <si>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</si>
  <si>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</si>
  <si>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</si>
  <si>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</si>
  <si>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</si>
  <si>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</si>
  <si>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</si>
  <si>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</si>
  <si>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</si>
  <si>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</si>
  <si>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</si>
  <si>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</si>
  <si>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</si>
  <si>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</si>
  <si>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</si>
  <si>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</si>
  <si>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</si>
  <si>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</si>
  <si>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</si>
  <si>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</si>
  <si>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</si>
  <si>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</si>
  <si>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</si>
  <si>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</si>
  <si>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</si>
  <si>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</si>
  <si>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</si>
  <si>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</si>
  <si>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</si>
  <si>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</si>
  <si>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</si>
  <si>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</si>
  <si>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</si>
  <si>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</si>
  <si>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</si>
  <si>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</si>
  <si>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</si>
  <si>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</si>
  <si>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</si>
  <si>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</si>
  <si>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</si>
  <si>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</si>
  <si>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</si>
  <si>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</si>
  <si>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</si>
  <si>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</si>
  <si>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</si>
  <si>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</si>
  <si>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</si>
  <si>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</si>
  <si>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</si>
  <si>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</si>
  <si>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</si>
  <si>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</si>
  <si>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</si>
  <si>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</si>
  <si>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</si>
  <si>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</si>
  <si>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</si>
  <si>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</si>
  <si>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</si>
  <si>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</si>
  <si>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</si>
  <si>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</si>
  <si>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</si>
  <si>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</si>
  <si>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</si>
  <si>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</si>
  <si>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</si>
  <si>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</si>
  <si>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</si>
  <si>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</si>
  <si>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</si>
  <si>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</si>
  <si>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</si>
  <si>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</si>
  <si>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</si>
  <si>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</si>
  <si>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</si>
  <si>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</si>
  <si>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</si>
  <si>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</si>
  <si>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</si>
  <si>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</si>
  <si>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</si>
  <si>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</si>
  <si>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</si>
  <si>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</si>
  <si>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</si>
  <si>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</si>
  <si>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</si>
  <si>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</si>
  <si>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</si>
  <si>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</si>
  <si>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</si>
  <si>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</si>
  <si>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</si>
  <si>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</si>
  <si>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</si>
  <si>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</si>
  <si>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</si>
  <si>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</si>
  <si>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</si>
  <si>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</si>
  <si>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</si>
  <si>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</si>
  <si>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</si>
  <si>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</si>
  <si>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</si>
  <si>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</si>
  <si>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</si>
  <si>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</si>
  <si>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</si>
  <si>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</si>
  <si>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</si>
  <si>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</si>
  <si>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</si>
  <si>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</si>
  <si>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</si>
  <si>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</si>
  <si>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</si>
  <si>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</si>
  <si>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</si>
  <si>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</si>
  <si>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</si>
  <si>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</si>
  <si>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</si>
  <si>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</si>
  <si>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</si>
  <si>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</si>
  <si>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</si>
  <si>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</si>
  <si>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</si>
  <si>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</si>
  <si>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</si>
  <si>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</si>
  <si>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</si>
  <si>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</si>
  <si>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</si>
  <si>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</si>
  <si>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</si>
  <si>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</si>
  <si>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</si>
  <si>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</si>
  <si>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</si>
  <si>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</si>
  <si>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</si>
  <si>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</si>
  <si>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</si>
  <si>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</si>
  <si>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</si>
  <si>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</si>
  <si>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</si>
  <si>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</si>
  <si>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</si>
  <si>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</si>
  <si>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</si>
  <si>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</si>
  <si>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</si>
  <si>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</si>
  <si>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</si>
  <si>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</si>
  <si>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</si>
  <si>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</si>
  <si>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</si>
  <si>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</si>
  <si>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</si>
  <si>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</si>
  <si>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</si>
  <si>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</si>
  <si>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</si>
  <si>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</si>
  <si>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</si>
  <si>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</si>
  <si>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</si>
  <si>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</si>
  <si>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</si>
  <si>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</si>
  <si>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</si>
  <si>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</si>
  <si>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</si>
  <si>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</si>
  <si>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</si>
  <si>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</si>
  <si>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</si>
  <si>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</si>
  <si>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</si>
  <si>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</si>
  <si>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</si>
  <si>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</si>
  <si>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</si>
  <si>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</si>
  <si>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</si>
  <si>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</si>
  <si>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</si>
  <si>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</si>
  <si>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</si>
  <si>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</si>
  <si>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</si>
  <si>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</si>
  <si>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</si>
  <si>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</si>
  <si>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</si>
  <si>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</si>
  <si>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</si>
  <si>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</si>
  <si>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</si>
  <si>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</si>
  <si>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</si>
  <si>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</si>
  <si>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</si>
  <si>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</si>
  <si>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</si>
  <si>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</si>
  <si>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</si>
  <si>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</si>
  <si>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</si>
  <si>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</si>
  <si>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</si>
  <si>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</si>
  <si>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</si>
  <si>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</si>
  <si>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</si>
  <si>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</si>
  <si>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</si>
  <si>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</si>
  <si>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</si>
  <si>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</si>
  <si>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</si>
  <si>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</si>
  <si>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</si>
  <si>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</si>
  <si>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</si>
  <si>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</si>
  <si>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</si>
  <si>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</si>
  <si>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</si>
  <si>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</si>
  <si>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</si>
  <si>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</si>
  <si>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</si>
  <si>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</si>
  <si>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</si>
  <si>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</si>
  <si>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</si>
  <si>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</si>
  <si>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</si>
  <si>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</si>
  <si>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</si>
  <si>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</si>
  <si>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</si>
  <si>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</si>
  <si>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</si>
  <si>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</si>
  <si>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</si>
  <si>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</si>
  <si>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</si>
  <si>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</si>
  <si>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</si>
  <si>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</si>
  <si>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</si>
  <si>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</si>
  <si>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</si>
  <si>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</si>
  <si>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</si>
  <si>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</si>
  <si>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</si>
  <si>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</si>
  <si>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</si>
  <si>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</si>
  <si>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</si>
  <si>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</si>
  <si>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</si>
  <si>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</si>
  <si>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</si>
  <si>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</si>
  <si>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</si>
  <si>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</si>
  <si>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</si>
  <si>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</si>
  <si>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</si>
  <si>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</si>
  <si>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</si>
  <si>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</si>
  <si>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</si>
  <si>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</si>
  <si>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</si>
  <si>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</si>
  <si>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</si>
  <si>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</si>
  <si>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</si>
  <si>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</si>
  <si>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</si>
  <si>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</si>
  <si>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</si>
  <si>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</si>
  <si>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</si>
  <si>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</si>
  <si>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</si>
  <si>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</si>
  <si>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</si>
  <si>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</si>
  <si>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</si>
  <si>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</si>
  <si>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</si>
  <si>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</si>
  <si>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</si>
  <si>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</si>
  <si>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</si>
  <si>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</si>
  <si>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</si>
  <si>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</si>
  <si>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</si>
  <si>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</si>
  <si>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</si>
  <si>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</si>
  <si>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</si>
  <si>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</si>
  <si>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</si>
  <si>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</si>
  <si>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</si>
  <si>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</si>
  <si>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</si>
  <si>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</si>
  <si>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</si>
  <si>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</si>
  <si>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</si>
  <si>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</si>
  <si>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</si>
  <si>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</si>
  <si>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</si>
  <si>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</si>
  <si>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</si>
  <si>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</si>
  <si>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</si>
  <si>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</si>
  <si>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</si>
  <si>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</si>
  <si>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</si>
  <si>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</si>
  <si>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</si>
  <si>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</si>
  <si>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</si>
  <si>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</si>
  <si>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</si>
  <si>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</si>
  <si>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</si>
  <si>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</si>
  <si>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</si>
  <si>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</si>
  <si>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</si>
  <si>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</si>
  <si>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</si>
  <si>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</si>
  <si>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</si>
  <si>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</si>
  <si>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</si>
  <si>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</si>
  <si>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</si>
  <si>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</si>
  <si>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</si>
  <si>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</si>
  <si>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</si>
  <si>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</si>
  <si>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</si>
  <si>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</si>
  <si>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</si>
  <si>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</si>
  <si>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</si>
  <si>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</si>
  <si>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</si>
  <si>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</si>
  <si>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</si>
  <si>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</si>
  <si>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</si>
  <si>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</si>
  <si>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</si>
  <si>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</si>
  <si>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</si>
  <si>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</si>
  <si>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</si>
  <si>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</si>
  <si>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</si>
  <si>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</si>
  <si>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</si>
  <si>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</si>
  <si>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</si>
  <si>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</si>
  <si>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</si>
  <si>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</si>
  <si>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</si>
  <si>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</si>
  <si>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</si>
  <si>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</si>
  <si>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</si>
  <si>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</si>
  <si>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</si>
  <si>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</si>
  <si>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</si>
  <si>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</si>
  <si>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</si>
  <si>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</si>
  <si>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</si>
  <si>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</si>
  <si>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</si>
  <si>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</si>
  <si>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</si>
  <si>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</si>
  <si>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</si>
  <si>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</si>
  <si>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</si>
  <si>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</si>
  <si>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</si>
  <si>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</si>
  <si>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</si>
  <si>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</si>
  <si>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</si>
  <si>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</si>
  <si>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</si>
  <si>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</si>
  <si>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</si>
  <si>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</si>
  <si>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</si>
  <si>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</si>
  <si>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</si>
  <si>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</si>
  <si>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</si>
  <si>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</si>
  <si>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</si>
  <si>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</si>
  <si>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</si>
  <si>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</si>
  <si>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</si>
  <si>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</si>
  <si>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</si>
  <si>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</si>
  <si>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</si>
  <si>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</si>
  <si>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</si>
  <si>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</si>
  <si>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</si>
  <si>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</si>
  <si>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</si>
  <si>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</si>
  <si>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</si>
  <si>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</si>
  <si>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</si>
  <si>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</si>
  <si>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</si>
  <si>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</si>
  <si>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</si>
  <si>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</si>
  <si>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</si>
  <si>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</si>
  <si>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</si>
  <si>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</si>
  <si>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</si>
  <si>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</si>
  <si>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</si>
  <si>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</si>
  <si>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</si>
  <si>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</si>
  <si>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</si>
  <si>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</si>
  <si>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</si>
  <si>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</si>
  <si>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</si>
  <si>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</si>
  <si>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</si>
  <si>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</si>
  <si>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</si>
  <si>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</si>
  <si>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</si>
  <si>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</si>
  <si>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</si>
  <si>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</si>
  <si>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</si>
  <si>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</si>
  <si>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</si>
  <si>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</si>
  <si>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</si>
  <si>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</si>
  <si>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</si>
  <si>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</si>
  <si>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</si>
  <si>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</si>
  <si>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</si>
  <si>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</si>
  <si>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</si>
  <si>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</si>
  <si>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</si>
  <si>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</si>
  <si>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</si>
  <si>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</si>
  <si>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</si>
  <si>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</si>
  <si>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</si>
  <si>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</si>
  <si>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</si>
  <si>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</si>
  <si>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</si>
  <si>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</si>
  <si>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</si>
  <si>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</si>
  <si>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</si>
  <si>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</si>
  <si>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</si>
  <si>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</si>
  <si>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</si>
  <si>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</si>
  <si>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</si>
  <si>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</si>
  <si>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</si>
  <si>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</si>
  <si>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</si>
  <si>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</si>
  <si>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</si>
  <si>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</si>
  <si>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</si>
  <si>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</si>
  <si>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</si>
  <si>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</si>
  <si>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</si>
  <si>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</si>
  <si>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</si>
  <si>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</si>
  <si>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</si>
  <si>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</si>
  <si>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</si>
  <si>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</si>
  <si>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</si>
  <si>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</si>
  <si>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</si>
  <si>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</si>
  <si>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</si>
  <si>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</si>
  <si>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</si>
  <si>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</si>
  <si>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</si>
  <si>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</si>
  <si>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</si>
  <si>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</si>
  <si>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</si>
  <si>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</si>
  <si>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</si>
  <si>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</si>
  <si>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</si>
  <si>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</si>
  <si>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</si>
  <si>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</si>
  <si>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</si>
  <si>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</si>
  <si>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</si>
  <si>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</si>
  <si>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</si>
  <si>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</si>
  <si>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</si>
  <si>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</si>
  <si>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</si>
  <si>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</si>
  <si>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</si>
  <si>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</si>
  <si>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</si>
  <si>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</si>
  <si>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</si>
  <si>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</si>
  <si>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</si>
  <si>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</si>
  <si>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</si>
  <si>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</si>
  <si>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</si>
  <si>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</si>
  <si>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</si>
  <si>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</si>
  <si>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</si>
  <si>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</si>
  <si>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</si>
  <si>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</si>
  <si>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</si>
  <si>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</si>
  <si>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</si>
  <si>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</si>
  <si>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</si>
  <si>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</si>
  <si>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</si>
  <si>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</si>
  <si>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</si>
  <si>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</si>
  <si>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</si>
  <si>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</si>
  <si>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</si>
  <si>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</si>
  <si>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</si>
  <si>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</si>
  <si>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</si>
  <si>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</si>
  <si>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</si>
  <si>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</si>
  <si>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</si>
  <si>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</si>
  <si>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</si>
  <si>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</si>
  <si>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</si>
  <si>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</si>
  <si>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</si>
  <si>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</si>
  <si>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</si>
  <si>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</si>
  <si>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</si>
  <si>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</si>
  <si>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</si>
  <si>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</si>
  <si>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</si>
  <si>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</si>
  <si>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</si>
  <si>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</si>
  <si>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</si>
  <si>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</si>
  <si>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</si>
  <si>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</si>
  <si>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</si>
  <si>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</si>
  <si>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</si>
  <si>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</si>
  <si>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</si>
  <si>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</si>
  <si>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</si>
  <si>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</si>
  <si>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</si>
  <si>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</si>
  <si>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</si>
  <si>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</si>
  <si>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</si>
  <si>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</si>
  <si>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</si>
  <si>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</si>
  <si>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</si>
  <si>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</si>
  <si>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</si>
  <si>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</si>
  <si>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</si>
  <si>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</si>
  <si>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</si>
  <si>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</si>
  <si>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</si>
  <si>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</si>
  <si>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</si>
  <si>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</si>
  <si>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</si>
  <si>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</si>
  <si>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</si>
  <si>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</si>
  <si>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</si>
  <si>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</si>
  <si>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</si>
  <si>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</si>
  <si>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</si>
  <si>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</si>
  <si>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</si>
  <si>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</si>
  <si>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</si>
  <si>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</si>
  <si>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</si>
  <si>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</si>
  <si>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</si>
  <si>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</si>
  <si>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</si>
  <si>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</si>
  <si>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</si>
  <si>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</si>
  <si>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</si>
  <si>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</si>
  <si>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</si>
  <si>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</si>
  <si>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</si>
  <si>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</si>
  <si>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</si>
  <si>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</si>
  <si>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</si>
  <si>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</si>
  <si>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</si>
  <si>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</si>
  <si>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</si>
  <si>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</si>
  <si>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</si>
  <si>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</si>
  <si>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</si>
  <si>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</si>
  <si>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</si>
  <si>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</si>
  <si>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</si>
  <si>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</si>
  <si>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</si>
  <si>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</si>
  <si>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</si>
  <si>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</si>
  <si>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</si>
  <si>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</si>
  <si>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</si>
  <si>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</si>
  <si>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</si>
  <si>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</si>
  <si>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</si>
  <si>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</si>
  <si>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</si>
  <si>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</si>
  <si>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</si>
  <si>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</si>
  <si>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</si>
  <si>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</si>
  <si>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</si>
  <si>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</si>
  <si>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</si>
  <si>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</si>
  <si>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</si>
  <si>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</si>
  <si>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</si>
  <si>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</si>
  <si>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</si>
  <si>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</si>
  <si>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</si>
  <si>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</si>
  <si>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</si>
  <si>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</si>
  <si>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</si>
  <si>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</si>
  <si>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</si>
  <si>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</si>
  <si>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</si>
  <si>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</si>
  <si>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</si>
  <si>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</si>
  <si>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</si>
  <si>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</si>
  <si>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</si>
  <si>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</si>
  <si>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</si>
  <si>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</si>
  <si>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</si>
  <si>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</si>
  <si>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</si>
  <si>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</si>
  <si>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</si>
  <si>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</si>
  <si>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</si>
  <si>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</si>
  <si>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</si>
  <si>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</si>
  <si>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</si>
  <si>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</si>
  <si>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</si>
  <si>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</si>
  <si>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</si>
  <si>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</si>
  <si>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</si>
  <si>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</si>
  <si>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</si>
  <si>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</si>
  <si>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</si>
  <si>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</si>
  <si>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</si>
  <si>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</si>
  <si>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</si>
  <si>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</si>
  <si>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</si>
  <si>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</si>
  <si>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</si>
  <si>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</si>
  <si>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</si>
  <si>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</si>
  <si>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</si>
  <si>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</si>
  <si>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</si>
  <si>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</si>
  <si>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</si>
  <si>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</si>
  <si>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</si>
  <si>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</si>
  <si>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</si>
  <si>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</si>
  <si>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</si>
  <si>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</si>
  <si>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</si>
  <si>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</si>
  <si>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</si>
  <si>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</si>
  <si>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</si>
  <si>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</si>
  <si>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</si>
  <si>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</si>
  <si>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</si>
  <si>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</si>
  <si>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</si>
  <si>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</si>
  <si>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</si>
  <si>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</si>
  <si>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</si>
  <si>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</si>
  <si>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</si>
  <si>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</si>
  <si>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</si>
  <si>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</si>
  <si>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</si>
  <si>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</si>
  <si>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</si>
  <si>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</si>
  <si>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</si>
  <si>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</si>
  <si>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</si>
  <si>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</si>
  <si>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</si>
  <si>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</si>
  <si>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</si>
  <si>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</si>
  <si>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</si>
  <si>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</si>
  <si>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</si>
  <si>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</si>
  <si>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</si>
  <si>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</si>
  <si>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</si>
  <si>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</si>
  <si>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</si>
  <si>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</si>
  <si>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</si>
  <si>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</si>
  <si>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</si>
  <si>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</si>
  <si>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</si>
  <si>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</si>
  <si>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</si>
  <si>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</si>
  <si>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</si>
  <si>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</si>
  <si>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</si>
  <si>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</si>
  <si>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</si>
  <si>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</si>
  <si>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</si>
  <si>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</si>
  <si>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</si>
  <si>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</si>
  <si>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</si>
  <si>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</si>
  <si>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</si>
  <si>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</si>
  <si>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</si>
  <si>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</si>
  <si>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</si>
  <si>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</si>
  <si>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</si>
  <si>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</si>
  <si>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</si>
  <si>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</si>
  <si>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</si>
  <si>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</si>
  <si>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</si>
  <si>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</si>
  <si>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</si>
  <si>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</si>
  <si>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</si>
  <si>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</si>
  <si>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</si>
  <si>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</si>
  <si>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</si>
  <si>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</si>
  <si>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</si>
  <si>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</si>
  <si>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</si>
  <si>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</si>
  <si>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</si>
  <si>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</si>
  <si>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</si>
  <si>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</si>
  <si>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</si>
  <si>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</si>
  <si>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</si>
  <si>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</si>
  <si>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</si>
  <si>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</si>
  <si>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</si>
  <si>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</si>
  <si>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</si>
  <si>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</si>
  <si>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</si>
  <si>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</si>
  <si>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</si>
  <si>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</si>
  <si>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</si>
  <si>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</si>
  <si>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</si>
  <si>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</si>
  <si>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</si>
  <si>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</si>
  <si>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</si>
  <si>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</si>
  <si>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</si>
  <si>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</si>
  <si>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</si>
  <si>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</si>
  <si>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</si>
  <si>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</si>
  <si>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</si>
  <si>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</si>
  <si>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</si>
  <si>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</si>
  <si>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</si>
  <si>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</si>
  <si>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</si>
  <si>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</si>
  <si>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</si>
  <si>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</si>
  <si>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</si>
  <si>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</si>
  <si>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</si>
  <si>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</si>
  <si>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</si>
  <si>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</si>
  <si>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</si>
  <si>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</si>
  <si>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</si>
  <si>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</si>
  <si>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</si>
  <si>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</si>
  <si>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</si>
  <si>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</si>
  <si>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</si>
  <si>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</si>
  <si>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</si>
  <si>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</si>
  <si>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</si>
  <si>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</si>
  <si>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</si>
  <si>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</si>
  <si>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</si>
  <si>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</si>
  <si>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</si>
  <si>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</si>
  <si>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</si>
  <si>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</si>
  <si>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</si>
  <si>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</si>
  <si>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</si>
  <si>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</si>
  <si>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</si>
  <si>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</si>
  <si>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</si>
  <si>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</si>
  <si>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</si>
  <si>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</si>
  <si>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</si>
  <si>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</si>
  <si>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</si>
  <si>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</si>
  <si>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</si>
  <si>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</si>
  <si>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</si>
  <si>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</si>
  <si>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</si>
  <si>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</si>
  <si>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</si>
  <si>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</si>
  <si>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</si>
  <si>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</si>
  <si>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</si>
  <si>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</si>
  <si>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</si>
  <si>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</si>
  <si>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</si>
  <si>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</si>
  <si>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</si>
  <si>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</si>
  <si>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</si>
  <si>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</si>
  <si>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</si>
  <si>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</si>
  <si>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</si>
  <si>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</si>
  <si>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</si>
  <si>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</si>
  <si>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</si>
  <si>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</si>
  <si>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</si>
  <si>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</si>
  <si>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</si>
  <si>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</si>
  <si>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</si>
  <si>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</si>
  <si>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</si>
  <si>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</si>
  <si>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</si>
  <si>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</si>
  <si>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</si>
  <si>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</si>
  <si>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</si>
  <si>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</si>
  <si>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</si>
  <si>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</si>
  <si>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</si>
  <si>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</si>
  <si>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</si>
  <si>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</si>
  <si>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</si>
  <si>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</si>
  <si>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</si>
  <si>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</si>
  <si>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</si>
  <si>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</si>
  <si>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</si>
  <si>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</si>
  <si>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</si>
  <si>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</si>
  <si>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</si>
  <si>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</si>
  <si>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</si>
  <si>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</si>
  <si>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</si>
  <si>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</si>
  <si>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</si>
  <si>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</si>
  <si>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</si>
  <si>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</si>
  <si>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</si>
  <si>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</si>
  <si>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</si>
  <si>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</si>
  <si>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</si>
  <si>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</si>
  <si>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</si>
  <si>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</si>
  <si>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</si>
  <si>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</si>
  <si>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</si>
  <si>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</si>
  <si>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</si>
  <si>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</si>
  <si>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</si>
  <si>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</si>
  <si>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</si>
  <si>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</si>
  <si>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</si>
  <si>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</si>
  <si>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</si>
  <si>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</si>
  <si>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</si>
  <si>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</si>
  <si>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</si>
  <si>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</si>
  <si>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</si>
  <si>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</si>
  <si>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</si>
  <si>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</si>
  <si>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</si>
  <si>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</si>
  <si>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</si>
  <si>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</si>
  <si>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</si>
  <si>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</si>
  <si>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</si>
  <si>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</si>
  <si>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</si>
  <si>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</si>
  <si>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</si>
  <si>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</si>
  <si>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</si>
  <si>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</si>
  <si>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</si>
  <si>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</si>
  <si>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</si>
  <si>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</si>
  <si>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</si>
  <si>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</si>
  <si>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</si>
  <si>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</si>
  <si>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</si>
  <si>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</si>
  <si>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</si>
  <si>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</si>
  <si>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</si>
  <si>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</si>
  <si>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</si>
  <si>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</si>
  <si>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</si>
  <si>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</si>
  <si>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</si>
  <si>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</si>
  <si>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</si>
  <si>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</si>
  <si>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</si>
  <si>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</si>
  <si>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</si>
  <si>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</si>
  <si>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</si>
  <si>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</si>
  <si>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</si>
  <si>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</si>
  <si>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</si>
  <si>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</si>
  <si>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</si>
  <si>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</si>
  <si>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</si>
  <si>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</si>
  <si>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</si>
  <si>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</si>
  <si>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</si>
  <si>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</si>
  <si>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</si>
  <si>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</si>
  <si>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</si>
  <si>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</si>
  <si>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</si>
  <si>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</si>
  <si>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</si>
  <si>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</si>
  <si>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</si>
  <si>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</si>
  <si>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</si>
  <si>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</si>
  <si>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</si>
  <si>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</si>
  <si>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</si>
  <si>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</si>
  <si>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</si>
  <si>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</si>
  <si>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</si>
  <si>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</si>
  <si>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</si>
  <si>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</si>
  <si>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</si>
  <si>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</si>
  <si>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</si>
  <si>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</si>
  <si>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</si>
  <si>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</si>
  <si>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</si>
  <si>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</si>
  <si>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</si>
  <si>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</si>
  <si>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</si>
  <si>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</si>
  <si>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</si>
  <si>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</si>
  <si>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</si>
  <si>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</si>
  <si>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</si>
  <si>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</si>
  <si>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</si>
  <si>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</si>
  <si>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</si>
  <si>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</si>
  <si>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</si>
  <si>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</si>
  <si>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</si>
  <si>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</si>
  <si>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</si>
  <si>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</si>
  <si>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</si>
  <si>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</si>
  <si>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</si>
  <si>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</si>
  <si>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</si>
  <si>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</si>
  <si>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</si>
  <si>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</si>
  <si>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</si>
  <si>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</si>
  <si>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</si>
  <si>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</si>
  <si>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</si>
  <si>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</si>
  <si>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</si>
  <si>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</si>
  <si>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</si>
  <si>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</si>
  <si>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</si>
  <si>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</si>
  <si>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</si>
  <si>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</si>
  <si>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</si>
  <si>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</si>
  <si>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</si>
  <si>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</si>
  <si>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</si>
  <si>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</si>
  <si>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</si>
  <si>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</si>
  <si>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</si>
  <si>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</si>
  <si>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</si>
  <si>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</si>
  <si>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</si>
  <si>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</si>
  <si>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</si>
  <si>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</si>
  <si>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</si>
  <si>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</si>
  <si>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</si>
  <si>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</si>
  <si>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</si>
  <si>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</si>
  <si>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</si>
  <si>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</si>
  <si>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</si>
  <si>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</si>
  <si>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</si>
  <si>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</si>
  <si>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</si>
  <si>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</si>
  <si>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</si>
  <si>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</si>
  <si>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</si>
  <si>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</si>
  <si>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</si>
  <si>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</si>
  <si>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</si>
  <si>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</si>
  <si>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</si>
  <si>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</si>
  <si>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</si>
  <si>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</si>
  <si>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</si>
  <si>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</si>
  <si>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</si>
  <si>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</si>
  <si>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</si>
  <si>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</si>
  <si>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</si>
  <si>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</si>
  <si>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</si>
  <si>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</si>
  <si>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</si>
  <si>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</si>
  <si>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</si>
  <si>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</si>
  <si>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</si>
  <si>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</si>
  <si>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</si>
  <si>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</si>
  <si>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</si>
  <si>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</si>
  <si>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</si>
  <si>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</si>
  <si>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</si>
  <si>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</si>
  <si>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</si>
  <si>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</si>
  <si>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</si>
  <si>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</si>
  <si>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</si>
  <si>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</si>
  <si>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</si>
  <si>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</si>
  <si>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</si>
  <si>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</si>
  <si>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</si>
  <si>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</si>
  <si>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</si>
  <si>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</si>
  <si>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</si>
  <si>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</si>
  <si>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</si>
  <si>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</si>
  <si>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</si>
  <si>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</si>
  <si>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</si>
  <si>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</si>
  <si>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</si>
  <si>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</si>
  <si>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</si>
  <si>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</si>
  <si>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</si>
  <si>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</si>
  <si>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</si>
  <si>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</si>
  <si>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</si>
  <si>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</si>
  <si>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</si>
  <si>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</si>
  <si>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</si>
  <si>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</si>
  <si>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</si>
  <si>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</si>
  <si>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</si>
  <si>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</si>
  <si>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</si>
  <si>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</si>
  <si>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</si>
  <si>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</si>
  <si>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</si>
  <si>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</si>
  <si>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</si>
  <si>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</si>
  <si>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</si>
  <si>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</si>
  <si>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</si>
  <si>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</si>
  <si>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</si>
  <si>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</si>
  <si>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</si>
  <si>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</si>
  <si>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</si>
  <si>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</si>
  <si>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</si>
  <si>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</si>
  <si>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</si>
  <si>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</si>
  <si>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</si>
  <si>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</si>
  <si>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</si>
  <si>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</si>
  <si>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</si>
  <si>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</si>
  <si>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</si>
  <si>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</si>
  <si>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</si>
  <si>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</si>
  <si>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</si>
  <si>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</si>
  <si>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</si>
  <si>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</si>
  <si>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</si>
  <si>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</si>
  <si>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</si>
  <si>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</si>
  <si>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</si>
  <si>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</si>
  <si>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</si>
  <si>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</si>
  <si>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</si>
  <si>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</si>
  <si>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</si>
  <si>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</si>
  <si>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</si>
  <si>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</si>
  <si>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</si>
  <si>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</si>
  <si>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</si>
  <si>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</si>
  <si>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</si>
  <si>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</si>
  <si>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</si>
  <si>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</si>
  <si>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</si>
  <si>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</si>
  <si>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</si>
  <si>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</si>
  <si>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</si>
  <si>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</si>
  <si>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</si>
  <si>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</si>
  <si>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</si>
  <si>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</si>
  <si>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</si>
  <si>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</si>
  <si>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</si>
  <si>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</si>
  <si>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</si>
  <si>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</si>
  <si>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</si>
  <si>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</si>
  <si>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</si>
  <si>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</si>
  <si>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</si>
  <si>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</si>
  <si>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</si>
  <si>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</si>
  <si>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</si>
  <si>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</si>
  <si>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</si>
  <si>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</si>
  <si>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</si>
  <si>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</si>
  <si>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</si>
  <si>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</si>
  <si>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</si>
  <si>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</si>
  <si>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</si>
  <si>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</si>
  <si>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</si>
  <si>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</si>
  <si>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</si>
  <si>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</si>
  <si>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</si>
  <si>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</si>
  <si>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</si>
  <si>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</si>
  <si>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</si>
  <si>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</si>
  <si>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</si>
  <si>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</si>
  <si>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</si>
  <si>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</si>
  <si>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</si>
  <si>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</si>
  <si>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</si>
  <si>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</si>
  <si>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</si>
  <si>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</si>
  <si>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</si>
  <si>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</si>
  <si>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</si>
  <si>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</si>
  <si>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</si>
  <si>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</si>
  <si>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</si>
  <si>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</si>
  <si>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</si>
  <si>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</si>
  <si>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</si>
  <si>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</si>
  <si>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</si>
  <si>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</si>
  <si>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</si>
  <si>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</si>
  <si>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</si>
  <si>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</si>
  <si>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</si>
  <si>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</si>
  <si>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</si>
  <si>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</si>
  <si>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</si>
  <si>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</si>
  <si>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</si>
  <si>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</si>
  <si>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</si>
  <si>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</si>
  <si>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</si>
  <si>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</si>
  <si>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</si>
  <si>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</si>
  <si>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</si>
  <si>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</si>
  <si>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</si>
  <si>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</si>
  <si>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</si>
  <si>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</si>
  <si>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</si>
  <si>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</si>
  <si>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</si>
  <si>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</si>
  <si>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</si>
  <si>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</si>
  <si>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</si>
  <si>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</si>
  <si>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</si>
  <si>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</si>
  <si>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</si>
  <si>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</si>
  <si>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</si>
  <si>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</si>
  <si>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</si>
  <si>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</si>
  <si>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</si>
  <si>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</si>
  <si>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</si>
  <si>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</si>
  <si>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</si>
  <si>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</si>
  <si>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</si>
  <si>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</si>
  <si>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</si>
  <si>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</si>
  <si>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</si>
  <si>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</si>
  <si>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</si>
  <si>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</si>
  <si>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</si>
  <si>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</si>
  <si>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</si>
  <si>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</si>
  <si>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</si>
  <si>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</si>
  <si>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</si>
  <si>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</si>
  <si>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</si>
  <si>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</si>
  <si>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</si>
  <si>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</si>
  <si>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</si>
  <si>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</si>
  <si>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</si>
  <si>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</si>
  <si>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</si>
  <si>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</si>
  <si>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</si>
  <si>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</si>
  <si>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</si>
  <si>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</si>
  <si>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</si>
  <si>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</si>
  <si>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</si>
  <si>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</si>
  <si>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</si>
  <si>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</si>
  <si>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</si>
  <si>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</si>
  <si>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</si>
  <si>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</si>
  <si>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</si>
  <si>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</si>
  <si>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</si>
  <si>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</si>
  <si>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</si>
  <si>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</si>
  <si>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</si>
  <si>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</si>
  <si>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</si>
  <si>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</si>
  <si>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</si>
  <si>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</si>
  <si>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</si>
  <si>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</si>
  <si>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</si>
  <si>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</si>
  <si>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</si>
  <si>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</si>
  <si>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</si>
  <si>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</si>
  <si>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</si>
  <si>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</si>
  <si>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</si>
  <si>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</si>
  <si>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</si>
  <si>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</si>
  <si>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</si>
  <si>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</si>
  <si>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</si>
  <si>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</si>
  <si>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</si>
  <si>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</si>
  <si>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</si>
  <si>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</si>
  <si>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</si>
  <si>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</si>
  <si>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</si>
  <si>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</si>
  <si>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</si>
  <si>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</si>
  <si>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</si>
  <si>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</si>
  <si>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</si>
  <si>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</si>
  <si>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</si>
  <si>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</si>
  <si>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</si>
  <si>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</si>
  <si>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</si>
  <si>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</si>
  <si>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</si>
  <si>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</si>
  <si>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</si>
  <si>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</si>
  <si>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</si>
  <si>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</si>
  <si>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</si>
  <si>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</si>
  <si>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</si>
  <si>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</si>
  <si>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</si>
  <si>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</si>
  <si>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</si>
  <si>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</si>
  <si>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</si>
  <si>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</si>
  <si>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</si>
  <si>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</si>
  <si>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</si>
  <si>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</si>
  <si>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</si>
  <si>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</si>
  <si>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</si>
  <si>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</si>
  <si>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</si>
  <si>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</si>
  <si>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</si>
  <si>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</si>
  <si>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</si>
  <si>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</si>
  <si>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</si>
  <si>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</si>
  <si>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</si>
  <si>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</si>
  <si>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</si>
  <si>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</si>
  <si>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</si>
  <si>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</si>
  <si>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</si>
  <si>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</si>
  <si>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</si>
  <si>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</si>
  <si>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</si>
  <si>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</si>
  <si>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</si>
  <si>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</si>
  <si>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</si>
  <si>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</si>
  <si>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</si>
  <si>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</si>
  <si>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</si>
  <si>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</si>
  <si>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</si>
  <si>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</si>
  <si>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</si>
  <si>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</si>
  <si>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</si>
  <si>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</si>
  <si>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</si>
  <si>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</si>
  <si>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</si>
  <si>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</si>
  <si>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</si>
  <si>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</si>
  <si>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</si>
  <si>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</si>
  <si>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</si>
  <si>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</si>
  <si>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</si>
  <si>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</si>
  <si>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</si>
  <si>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</si>
  <si>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</si>
  <si>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</si>
  <si>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</si>
  <si>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</si>
  <si>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</si>
  <si>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</si>
  <si>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</si>
  <si>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</si>
  <si>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</si>
  <si>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</si>
  <si>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</si>
  <si>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</si>
  <si>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</si>
  <si>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</si>
  <si>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</si>
  <si>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</si>
  <si>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</si>
  <si>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</si>
  <si>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</si>
  <si>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</si>
  <si>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</si>
  <si>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</si>
  <si>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</si>
  <si>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</si>
  <si>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</si>
  <si>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</si>
  <si>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</si>
  <si>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</si>
  <si>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</si>
  <si>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</si>
  <si>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</si>
  <si>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</si>
  <si>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</si>
  <si>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</si>
  <si>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</si>
  <si>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</si>
  <si>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</si>
  <si>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</si>
  <si>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</si>
  <si>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</si>
  <si>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</si>
  <si>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</si>
  <si>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</si>
  <si>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</si>
  <si>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</si>
  <si>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</si>
  <si>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</si>
  <si>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</si>
  <si>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</si>
  <si>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</si>
  <si>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</si>
  <si>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</si>
  <si>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</si>
  <si>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</si>
  <si>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</si>
  <si>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</si>
  <si>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</si>
  <si>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</si>
  <si>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</si>
  <si>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</si>
  <si>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</si>
  <si>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</si>
  <si>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</si>
  <si>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</si>
  <si>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</si>
  <si>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</si>
  <si>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</si>
  <si>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</si>
  <si>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</si>
  <si>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</si>
  <si>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</si>
  <si>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</si>
  <si>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</si>
  <si>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</si>
  <si>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</si>
  <si>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</si>
  <si>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</si>
  <si>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</si>
  <si>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</si>
  <si>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</si>
  <si>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</si>
  <si>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</si>
  <si>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</si>
  <si>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</si>
  <si>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</si>
  <si>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</si>
  <si>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</si>
  <si>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</si>
  <si>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</si>
  <si>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</si>
  <si>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</si>
  <si>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</si>
  <si>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</si>
  <si>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</si>
  <si>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</si>
  <si>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</si>
  <si>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</si>
  <si>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</si>
  <si>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</si>
  <si>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</si>
  <si>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</si>
  <si>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</si>
  <si>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</si>
  <si>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</si>
  <si>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</si>
  <si>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</si>
  <si>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</si>
  <si>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</si>
  <si>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</si>
  <si>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</si>
  <si>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</si>
  <si>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</si>
  <si>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</si>
  <si>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</si>
  <si>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</si>
  <si>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</si>
  <si>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</si>
  <si>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</si>
  <si>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</si>
  <si>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</si>
  <si>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</si>
  <si>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</si>
  <si>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</si>
  <si>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</si>
  <si>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</si>
  <si>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</si>
  <si>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</si>
  <si>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</si>
  <si>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</si>
  <si>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</si>
  <si>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</si>
  <si>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</si>
  <si>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</si>
  <si>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</si>
  <si>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</si>
  <si>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</si>
  <si>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</si>
  <si>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</si>
  <si>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</si>
  <si>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</si>
  <si>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</si>
  <si>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</si>
  <si>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</si>
  <si>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</si>
  <si>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</si>
  <si>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</si>
  <si>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</si>
  <si>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</si>
  <si>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</si>
  <si>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</si>
  <si>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</si>
  <si>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</si>
  <si>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</si>
  <si>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</si>
  <si>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</si>
  <si>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</si>
  <si>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</si>
  <si>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</si>
  <si>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</si>
  <si>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</si>
  <si>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</si>
  <si>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</si>
  <si>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</si>
  <si>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</si>
  <si>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</si>
  <si>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</si>
  <si>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</si>
  <si>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</si>
  <si>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</si>
  <si>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</si>
  <si>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Outcomes Based on Launch Date</t>
  </si>
  <si>
    <t>Sub-Category Stats</t>
  </si>
  <si>
    <t>Successful Campaigns by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</si>
  <si>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</si>
  <si>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</si>
  <si>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</si>
  <si>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</si>
  <si>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</si>
  <si>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</si>
  <si>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</si>
  <si>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</si>
  <si>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</si>
  <si>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</si>
  <si>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</si>
  <si>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</si>
  <si>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</si>
  <si>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</si>
  <si>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</si>
  <si>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</si>
  <si>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</si>
  <si>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</si>
  <si>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</si>
  <si>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</si>
  <si>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Outcomes Based on Goal Amount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</si>
  <si>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</si>
  <si>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</si>
  <si>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</si>
  <si>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</si>
  <si>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</si>
  <si>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</si>
  <si>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</t>
  </si>
  <si>
    <t>Failed</t>
  </si>
  <si>
    <t>Statistics</t>
  </si>
  <si>
    <t>Outcome</t>
  </si>
  <si>
    <t xml:space="preserve">Notes: </t>
  </si>
  <si>
    <t>Large numbers are skewing the average up - especially in Successful Group where the highest 2 are 20K+</t>
  </si>
  <si>
    <t>and the 3rd less than half at only 8.3K</t>
  </si>
  <si>
    <t>Median summarizes this data in a more meaningful way due to it's high level of variation and potential outliers</t>
  </si>
  <si>
    <t>First Quartile:</t>
  </si>
  <si>
    <t>Median:</t>
  </si>
  <si>
    <t>Second Quartile:</t>
  </si>
  <si>
    <t>Third Quartile:</t>
  </si>
  <si>
    <t>Interquartile Range:</t>
  </si>
  <si>
    <t>Q1 - (1.5*IQR) Boundary:</t>
  </si>
  <si>
    <t>Q3 + (1.5*IQR) Boundary:</t>
  </si>
  <si>
    <t>(blank)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</si>
  <si>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</si>
  <si>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</si>
  <si>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</si>
  <si>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</si>
  <si>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</si>
  <si>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</si>
  <si>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</si>
  <si>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</si>
  <si>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</si>
  <si>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</si>
  <si>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</si>
  <si>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</si>
  <si>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</si>
  <si>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There is more variability with Successful Backers because the Standard Deviation is larger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</si>
</sst>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8"/>
      </patternFill>
    </fill>
    <fill>
      <patternFill patternType="solid">
        <fgColor rgb="FF99FF9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ABFFFF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2" fillId="4" borderId="1" applyNumberFormat="0" applyFont="0" applyAlignment="0" applyProtection="0"/>
    <xf numFmtId="0" fontId="6" fillId="5" borderId="0" applyNumberFormat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6" borderId="0" xfId="0" applyFill="1"/>
    <xf numFmtId="9" fontId="0" fillId="0" borderId="0" xfId="0" applyNumberFormat="1"/>
    <xf numFmtId="0" fontId="0" fillId="7" borderId="0" xfId="0" applyFill="1"/>
    <xf numFmtId="0" fontId="0" fillId="8" borderId="0" xfId="0" applyFill="1"/>
    <xf numFmtId="0" fontId="5" fillId="9" borderId="0" xfId="0" applyFont="1" applyFill="1"/>
    <xf numFmtId="0" fontId="5" fillId="0" borderId="0" xfId="0" applyFont="1"/>
    <xf numFmtId="0" fontId="7" fillId="9" borderId="0" xfId="0" applyFont="1" applyFill="1"/>
    <xf numFmtId="0" fontId="8" fillId="9" borderId="0" xfId="0" applyFont="1" applyFill="1"/>
    <xf numFmtId="0" fontId="9" fillId="0" borderId="0" xfId="0" applyFont="1"/>
    <xf numFmtId="0" fontId="7" fillId="0" borderId="0" xfId="0" applyFont="1"/>
    <xf numFmtId="0" fontId="9" fillId="9" borderId="0" xfId="0" applyFont="1" applyFill="1"/>
    <xf numFmtId="0" fontId="0" fillId="0" borderId="0" xfId="0" applyFill="1"/>
    <xf numFmtId="0" fontId="3" fillId="2" borderId="0" xfId="1"/>
    <xf numFmtId="0" fontId="0" fillId="4" borderId="1" xfId="3" applyFont="1"/>
    <xf numFmtId="0" fontId="6" fillId="5" borderId="0" xfId="4"/>
    <xf numFmtId="0" fontId="4" fillId="3" borderId="0" xfId="2" applyBorder="1"/>
    <xf numFmtId="0" fontId="4" fillId="3" borderId="0" xfId="2"/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5">
    <cellStyle name="Accent5" xfId="4" builtinId="45"/>
    <cellStyle name="Bad" xfId="2" builtinId="27"/>
    <cellStyle name="Good" xfId="1" builtinId="26"/>
    <cellStyle name="Normal" xfId="0" builtinId="0"/>
    <cellStyle name="Note" xfId="3" builtinId="10"/>
  </cellStyles>
  <dxfs count="15">
    <dxf>
      <fill>
        <patternFill>
          <bgColor rgb="FF00B050"/>
        </patternFill>
      </fill>
    </dxf>
    <dxf>
      <fill>
        <patternFill>
          <bgColor rgb="FF99FF99"/>
        </patternFill>
      </fill>
    </dxf>
    <dxf>
      <fill>
        <patternFill>
          <bgColor rgb="FFFF9999"/>
        </patternFill>
      </fill>
    </dxf>
    <dxf>
      <fill>
        <patternFill>
          <bgColor rgb="FFFFFFB7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99FF99"/>
        </patternFill>
      </fill>
    </dxf>
    <dxf>
      <fill>
        <patternFill>
          <bgColor rgb="FFFF9999"/>
        </patternFill>
      </fill>
    </dxf>
    <dxf>
      <fill>
        <patternFill>
          <bgColor rgb="FFFFFFB7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99FF99"/>
        </patternFill>
      </fill>
    </dxf>
    <dxf>
      <fill>
        <patternFill>
          <bgColor rgb="FFFF9999"/>
        </patternFill>
      </fill>
    </dxf>
    <dxf>
      <fill>
        <patternFill>
          <bgColor rgb="FFFFFFB7"/>
        </patternFill>
      </fill>
    </dxf>
    <dxf>
      <fill>
        <patternFill>
          <bgColor rgb="FFABFFFF"/>
        </patternFill>
      </fill>
    </dxf>
  </dxfs>
  <tableStyles count="0" defaultTableStyle="TableStyleMedium2" defaultPivotStyle="PivotStyleLight16"/>
  <colors>
    <mruColors>
      <color rgb="FF99FF99"/>
      <color rgb="FFFF9999"/>
      <color rgb="FFABFFFF"/>
      <color rgb="FFFFFF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Workbook 20211215.xlsx]Category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stats'!$B$7:$B$17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79-47F6-9743-45BFC28BBE9A}"/>
            </c:ext>
          </c:extLst>
        </c:ser>
        <c:ser>
          <c:idx val="1"/>
          <c:order val="1"/>
          <c:tx>
            <c:strRef>
              <c:f>'Category stats'!$C$5:$C$6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stats'!$C$7:$C$17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A79-47F6-9743-45BFC28BBE9A}"/>
            </c:ext>
          </c:extLst>
        </c:ser>
        <c:ser>
          <c:idx val="2"/>
          <c:order val="2"/>
          <c:tx>
            <c:strRef>
              <c:f>'Category stats'!$D$5:$D$6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stats'!$D$7:$D$17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A79-47F6-9743-45BFC28BBE9A}"/>
            </c:ext>
          </c:extLst>
        </c:ser>
        <c:ser>
          <c:idx val="3"/>
          <c:order val="3"/>
          <c:tx>
            <c:strRef>
              <c:f>'Category stats'!$E$5:$E$6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stats'!$E$7:$E$17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DA79-47F6-9743-45BFC28BBE9A}"/>
            </c:ext>
          </c:extLst>
        </c:ser>
        <c:ser>
          <c:idx val="4"/>
          <c:order val="4"/>
          <c:tx>
            <c:strRef>
              <c:f>'Category stats'!$F$5:$F$6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stats'!$F$7:$F$17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7EF0-4E2D-A267-A28D3C8E2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4159280"/>
        <c:axId val="389161296"/>
      </c:barChart>
      <c:catAx>
        <c:axId val="40415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61296"/>
        <c:crosses val="autoZero"/>
        <c:auto val="1"/>
        <c:lblAlgn val="ctr"/>
        <c:lblOffset val="100"/>
        <c:noMultiLvlLbl val="0"/>
      </c:catAx>
      <c:valAx>
        <c:axId val="38916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15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Workbook 20211215.xlsx]Sub-Category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Stats'!$B$8:$B$49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BA-4AB5-9F6F-C65BB1E8E761}"/>
            </c:ext>
          </c:extLst>
        </c:ser>
        <c:ser>
          <c:idx val="1"/>
          <c:order val="1"/>
          <c:tx>
            <c:strRef>
              <c:f>'Sub-Category Stats'!$C$6:$C$7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Stats'!$C$8:$C$49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BA-4AB5-9F6F-C65BB1E8E761}"/>
            </c:ext>
          </c:extLst>
        </c:ser>
        <c:ser>
          <c:idx val="2"/>
          <c:order val="2"/>
          <c:tx>
            <c:strRef>
              <c:f>'Sub-Category Stats'!$D$6:$D$7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Stats'!$D$8:$D$49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BA-4AB5-9F6F-C65BB1E8E761}"/>
            </c:ext>
          </c:extLst>
        </c:ser>
        <c:ser>
          <c:idx val="3"/>
          <c:order val="3"/>
          <c:tx>
            <c:strRef>
              <c:f>'Sub-Category Stats'!$E$6:$E$7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Stats'!$E$8:$E$49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BA-4AB5-9F6F-C65BB1E8E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3385024"/>
        <c:axId val="443387936"/>
      </c:barChart>
      <c:catAx>
        <c:axId val="44338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87936"/>
        <c:crosses val="autoZero"/>
        <c:auto val="1"/>
        <c:lblAlgn val="ctr"/>
        <c:lblOffset val="100"/>
        <c:noMultiLvlLbl val="0"/>
      </c:catAx>
      <c:valAx>
        <c:axId val="44338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Workbook 20211215.xlsx]Launch Date Outcomes!PivotTable1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Outcomes'!$B$8:$B$20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9-4CA8-8CA2-BEBBFE6B6EFA}"/>
            </c:ext>
          </c:extLst>
        </c:ser>
        <c:ser>
          <c:idx val="1"/>
          <c:order val="1"/>
          <c:tx>
            <c:strRef>
              <c:f>'Launch Date Outcomes'!$C$6:$C$7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9-4CA8-8CA2-BEBBFE6B6EFA}"/>
            </c:ext>
          </c:extLst>
        </c:ser>
        <c:ser>
          <c:idx val="2"/>
          <c:order val="2"/>
          <c:tx>
            <c:strRef>
              <c:f>'Launch Date Outcomes'!$D$6:$D$7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Outcomes'!$D$8:$D$20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919-4CA8-8CA2-BEBBFE6B6EFA}"/>
            </c:ext>
          </c:extLst>
        </c:ser>
        <c:ser>
          <c:idx val="3"/>
          <c:order val="3"/>
          <c:tx>
            <c:strRef>
              <c:f>'Launch Date Outcomes'!$E$6:$E$7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Outcomes'!$E$8:$E$20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919-4CA8-8CA2-BEBBFE6B6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742607"/>
        <c:axId val="1163741775"/>
      </c:lineChart>
      <c:catAx>
        <c:axId val="116374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741775"/>
        <c:crosses val="autoZero"/>
        <c:auto val="1"/>
        <c:lblAlgn val="ctr"/>
        <c:lblOffset val="100"/>
        <c:noMultiLvlLbl val="0"/>
      </c:catAx>
      <c:valAx>
        <c:axId val="116374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74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0.5102219626168224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B-4FCC-BEF4-D21E3F265FBE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0.39544392523364486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0.42857142857142855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2B-4FCC-BEF4-D21E3F265FBE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9.4334112149532703E-2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0.42857142857142855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2B-4FCC-BEF4-D21E3F265FB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70893487"/>
        <c:axId val="1370898063"/>
      </c:lineChart>
      <c:catAx>
        <c:axId val="137089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898063"/>
        <c:crosses val="autoZero"/>
        <c:auto val="1"/>
        <c:lblAlgn val="ctr"/>
        <c:lblOffset val="100"/>
        <c:noMultiLvlLbl val="0"/>
      </c:catAx>
      <c:valAx>
        <c:axId val="13708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89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0</xdr:row>
      <xdr:rowOff>175260</xdr:rowOff>
    </xdr:from>
    <xdr:to>
      <xdr:col>17</xdr:col>
      <xdr:colOff>68580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9791C-D162-4E55-ACE2-5F3D0F7EB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1</xdr:row>
      <xdr:rowOff>0</xdr:rowOff>
    </xdr:from>
    <xdr:to>
      <xdr:col>16</xdr:col>
      <xdr:colOff>175260</xdr:colOff>
      <xdr:row>29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76A94-E0E4-4A3C-B328-622F29CB9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693420</xdr:colOff>
      <xdr:row>4</xdr:row>
      <xdr:rowOff>0</xdr:rowOff>
    </xdr:from>
    <xdr:to>
      <xdr:col>15</xdr:col>
      <xdr:colOff>510540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F07469-DA82-477C-BFE9-F9F2AB0E7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15</xdr:row>
      <xdr:rowOff>160020</xdr:rowOff>
    </xdr:from>
    <xdr:to>
      <xdr:col>7</xdr:col>
      <xdr:colOff>1196340</xdr:colOff>
      <xdr:row>39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95D6AC-3975-425E-8BF7-F0284E008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har" refreshedDate="44541.921645254632" createdVersion="7" refreshedVersion="7" minRefreshableVersion="3" recordCount="4115" xr:uid="{457F8D31-86AE-4345-A59B-260E49D0F81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har" refreshedDate="44542.752826620374" createdVersion="7" refreshedVersion="7" minRefreshableVersion="3" recordCount="4115" xr:uid="{BFD041C3-EAC8-4582-8C23-36B91B13884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CD786-9322-485C-AAF1-631A62F0837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G1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 v="3"/>
    </i>
    <i>
      <x v="1"/>
    </i>
    <i>
      <x/>
    </i>
    <i>
      <x v="2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2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33AD5-E6C5-4DE2-9739-ABC9BC926F6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F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1CB33-CAD0-4650-B899-E3F353BF1A42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6:F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B15" sqref="B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30" bestFit="1" customWidth="1"/>
    <col min="16" max="16" width="22.109375" style="6" bestFit="1" customWidth="1"/>
    <col min="17" max="17" width="11.77734375" bestFit="1" customWidth="1"/>
    <col min="18" max="18" width="17.6640625" bestFit="1" customWidth="1"/>
    <col min="19" max="19" width="30.21875" style="11" bestFit="1" customWidth="1"/>
    <col min="20" max="20" width="28.44140625" style="1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9" t="s">
        <v>8306</v>
      </c>
      <c r="P1" s="5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0">
        <f>E2/D2*100</f>
        <v>136.85882352941178</v>
      </c>
      <c r="P2" s="6">
        <f t="shared" ref="P2:P65" si="0">E2/L2</f>
        <v>63.917582417582416</v>
      </c>
      <c r="Q2" t="str">
        <f>TRIM(MID(SUBSTITUTE($N2,"/",REPT(" ",LEN($N2))),COLUMNS($N:N)*LEN($N2)-(LEN($N2)-1),LEN($N2)))</f>
        <v>film &amp; video</v>
      </c>
      <c r="R2" t="str">
        <f>TRIM(MID(SUBSTITUTE($N2,"/",REPT(" ",LEN($N2))),COLUMNS($N:O)*LEN($N2)-(LEN($N2)-1),LEN($N2)))</f>
        <v>television</v>
      </c>
      <c r="S2" s="11">
        <f t="shared" ref="S2:S65" si="1">(((J2/60)/60)/24)+DATE(1970,1,1)</f>
        <v>42177.007071759261</v>
      </c>
      <c r="T2" s="11">
        <f t="shared" ref="T2:T65" si="2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0">
        <f t="shared" ref="O3:O66" si="3">E3/D3*100</f>
        <v>142.60827250608273</v>
      </c>
      <c r="P3" s="6">
        <f t="shared" si="0"/>
        <v>185.48101265822785</v>
      </c>
      <c r="Q3" t="str">
        <f>TRIM(MID(SUBSTITUTE($N3,"/",REPT(" ",LEN($N3))),COLUMNS($N:N)*LEN($N3)-(LEN($N3)-1),LEN($N3)))</f>
        <v>film &amp; video</v>
      </c>
      <c r="R3" t="str">
        <f>TRIM(MID(SUBSTITUTE($N3,"/",REPT(" ",LEN($N3))),COLUMNS($N:O)*LEN($N3)-(LEN($N3)-1),LEN($N3)))</f>
        <v>television</v>
      </c>
      <c r="S3" s="11">
        <f t="shared" si="1"/>
        <v>42766.600497685184</v>
      </c>
      <c r="T3" s="11">
        <f t="shared" si="2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0">
        <f t="shared" si="3"/>
        <v>105</v>
      </c>
      <c r="P4" s="6">
        <f t="shared" si="0"/>
        <v>15</v>
      </c>
      <c r="Q4" t="str">
        <f>TRIM(MID(SUBSTITUTE($N4,"/",REPT(" ",LEN($N4))),COLUMNS($N:N)*LEN($N4)-(LEN($N4)-1),LEN($N4)))</f>
        <v>film &amp; video</v>
      </c>
      <c r="R4" t="str">
        <f>TRIM(MID(SUBSTITUTE($N4,"/",REPT(" ",LEN($N4))),COLUMNS($N:O)*LEN($N4)-(LEN($N4)-1),LEN($N4)))</f>
        <v>television</v>
      </c>
      <c r="S4" s="11">
        <f t="shared" si="1"/>
        <v>42405.702349537038</v>
      </c>
      <c r="T4" s="11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0">
        <f t="shared" si="3"/>
        <v>103.89999999999999</v>
      </c>
      <c r="P5" s="6">
        <f t="shared" si="0"/>
        <v>69.266666666666666</v>
      </c>
      <c r="Q5" t="str">
        <f>TRIM(MID(SUBSTITUTE($N5,"/",REPT(" ",LEN($N5))),COLUMNS($N:N)*LEN($N5)-(LEN($N5)-1),LEN($N5)))</f>
        <v>film &amp; video</v>
      </c>
      <c r="R5" t="str">
        <f>TRIM(MID(SUBSTITUTE($N5,"/",REPT(" ",LEN($N5))),COLUMNS($N:O)*LEN($N5)-(LEN($N5)-1),LEN($N5)))</f>
        <v>television</v>
      </c>
      <c r="S5" s="11">
        <f t="shared" si="1"/>
        <v>41828.515127314815</v>
      </c>
      <c r="T5" s="11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0">
        <f t="shared" si="3"/>
        <v>122.99154545454545</v>
      </c>
      <c r="P6" s="6">
        <f t="shared" si="0"/>
        <v>190.55028169014085</v>
      </c>
      <c r="Q6" t="str">
        <f>TRIM(MID(SUBSTITUTE($N6,"/",REPT(" ",LEN($N6))),COLUMNS($N:N)*LEN($N6)-(LEN($N6)-1),LEN($N6)))</f>
        <v>film &amp; video</v>
      </c>
      <c r="R6" t="str">
        <f>TRIM(MID(SUBSTITUTE($N6,"/",REPT(" ",LEN($N6))),COLUMNS($N:O)*LEN($N6)-(LEN($N6)-1),LEN($N6)))</f>
        <v>television</v>
      </c>
      <c r="S6" s="11">
        <f t="shared" si="1"/>
        <v>42327.834247685183</v>
      </c>
      <c r="T6" s="11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0">
        <f t="shared" si="3"/>
        <v>109.77744436109028</v>
      </c>
      <c r="P7" s="6">
        <f t="shared" si="0"/>
        <v>93.40425531914893</v>
      </c>
      <c r="Q7" t="str">
        <f>TRIM(MID(SUBSTITUTE($N7,"/",REPT(" ",LEN($N7))),COLUMNS($N:N)*LEN($N7)-(LEN($N7)-1),LEN($N7)))</f>
        <v>film &amp; video</v>
      </c>
      <c r="R7" t="str">
        <f>TRIM(MID(SUBSTITUTE($N7,"/",REPT(" ",LEN($N7))),COLUMNS($N:O)*LEN($N7)-(LEN($N7)-1),LEN($N7)))</f>
        <v>television</v>
      </c>
      <c r="S7" s="11">
        <f t="shared" si="1"/>
        <v>42563.932951388888</v>
      </c>
      <c r="T7" s="11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0">
        <f t="shared" si="3"/>
        <v>106.4875</v>
      </c>
      <c r="P8" s="6">
        <f t="shared" si="0"/>
        <v>146.87931034482759</v>
      </c>
      <c r="Q8" t="str">
        <f>TRIM(MID(SUBSTITUTE($N8,"/",REPT(" ",LEN($N8))),COLUMNS($N:N)*LEN($N8)-(LEN($N8)-1),LEN($N8)))</f>
        <v>film &amp; video</v>
      </c>
      <c r="R8" t="str">
        <f>TRIM(MID(SUBSTITUTE($N8,"/",REPT(" ",LEN($N8))),COLUMNS($N:O)*LEN($N8)-(LEN($N8)-1),LEN($N8)))</f>
        <v>television</v>
      </c>
      <c r="S8" s="11">
        <f t="shared" si="1"/>
        <v>41794.072337962964</v>
      </c>
      <c r="T8" s="11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0">
        <f t="shared" si="3"/>
        <v>101.22222222222221</v>
      </c>
      <c r="P9" s="6">
        <f t="shared" si="0"/>
        <v>159.82456140350877</v>
      </c>
      <c r="Q9" t="str">
        <f>TRIM(MID(SUBSTITUTE($N9,"/",REPT(" ",LEN($N9))),COLUMNS($N:N)*LEN($N9)-(LEN($N9)-1),LEN($N9)))</f>
        <v>film &amp; video</v>
      </c>
      <c r="R9" t="str">
        <f>TRIM(MID(SUBSTITUTE($N9,"/",REPT(" ",LEN($N9))),COLUMNS($N:O)*LEN($N9)-(LEN($N9)-1),LEN($N9)))</f>
        <v>television</v>
      </c>
      <c r="S9" s="11">
        <f t="shared" si="1"/>
        <v>42516.047071759262</v>
      </c>
      <c r="T9" s="11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0">
        <f t="shared" si="3"/>
        <v>100.04342857142856</v>
      </c>
      <c r="P10" s="6">
        <f t="shared" si="0"/>
        <v>291.79333333333335</v>
      </c>
      <c r="Q10" t="str">
        <f>TRIM(MID(SUBSTITUTE($N10,"/",REPT(" ",LEN($N10))),COLUMNS($N:N)*LEN($N10)-(LEN($N10)-1),LEN($N10)))</f>
        <v>film &amp; video</v>
      </c>
      <c r="R10" t="str">
        <f>TRIM(MID(SUBSTITUTE($N10,"/",REPT(" ",LEN($N10))),COLUMNS($N:O)*LEN($N10)-(LEN($N10)-1),LEN($N10)))</f>
        <v>television</v>
      </c>
      <c r="S10" s="11">
        <f t="shared" si="1"/>
        <v>42468.94458333333</v>
      </c>
      <c r="T10" s="11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0">
        <f t="shared" si="3"/>
        <v>125.998</v>
      </c>
      <c r="P11" s="6">
        <f t="shared" si="0"/>
        <v>31.499500000000001</v>
      </c>
      <c r="Q11" t="str">
        <f>TRIM(MID(SUBSTITUTE($N11,"/",REPT(" ",LEN($N11))),COLUMNS($N:N)*LEN($N11)-(LEN($N11)-1),LEN($N11)))</f>
        <v>film &amp; video</v>
      </c>
      <c r="R11" t="str">
        <f>TRIM(MID(SUBSTITUTE($N11,"/",REPT(" ",LEN($N11))),COLUMNS($N:O)*LEN($N11)-(LEN($N11)-1),LEN($N11)))</f>
        <v>television</v>
      </c>
      <c r="S11" s="11">
        <f t="shared" si="1"/>
        <v>42447.103518518517</v>
      </c>
      <c r="T11" s="11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0">
        <f t="shared" si="3"/>
        <v>100.49999999999999</v>
      </c>
      <c r="P12" s="6">
        <f t="shared" si="0"/>
        <v>158.68421052631578</v>
      </c>
      <c r="Q12" t="str">
        <f>TRIM(MID(SUBSTITUTE($N12,"/",REPT(" ",LEN($N12))),COLUMNS($N:N)*LEN($N12)-(LEN($N12)-1),LEN($N12)))</f>
        <v>film &amp; video</v>
      </c>
      <c r="R12" t="str">
        <f>TRIM(MID(SUBSTITUTE($N12,"/",REPT(" ",LEN($N12))),COLUMNS($N:O)*LEN($N12)-(LEN($N12)-1),LEN($N12)))</f>
        <v>television</v>
      </c>
      <c r="S12" s="11">
        <f t="shared" si="1"/>
        <v>41780.068043981482</v>
      </c>
      <c r="T12" s="11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0">
        <f t="shared" si="3"/>
        <v>120.5</v>
      </c>
      <c r="P13" s="6">
        <f t="shared" si="0"/>
        <v>80.333333333333329</v>
      </c>
      <c r="Q13" t="str">
        <f>TRIM(MID(SUBSTITUTE($N13,"/",REPT(" ",LEN($N13))),COLUMNS($N:N)*LEN($N13)-(LEN($N13)-1),LEN($N13)))</f>
        <v>film &amp; video</v>
      </c>
      <c r="R13" t="str">
        <f>TRIM(MID(SUBSTITUTE($N13,"/",REPT(" ",LEN($N13))),COLUMNS($N:O)*LEN($N13)-(LEN($N13)-1),LEN($N13)))</f>
        <v>television</v>
      </c>
      <c r="S13" s="11">
        <f t="shared" si="1"/>
        <v>42572.778495370367</v>
      </c>
      <c r="T13" s="11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0">
        <f t="shared" si="3"/>
        <v>165.29333333333335</v>
      </c>
      <c r="P14" s="6">
        <f t="shared" si="0"/>
        <v>59.961305925030231</v>
      </c>
      <c r="Q14" t="str">
        <f>TRIM(MID(SUBSTITUTE($N14,"/",REPT(" ",LEN($N14))),COLUMNS($N:N)*LEN($N14)-(LEN($N14)-1),LEN($N14)))</f>
        <v>film &amp; video</v>
      </c>
      <c r="R14" t="str">
        <f>TRIM(MID(SUBSTITUTE($N14,"/",REPT(" ",LEN($N14))),COLUMNS($N:O)*LEN($N14)-(LEN($N14)-1),LEN($N14)))</f>
        <v>television</v>
      </c>
      <c r="S14" s="11">
        <f t="shared" si="1"/>
        <v>41791.713252314818</v>
      </c>
      <c r="T14" s="11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0">
        <f t="shared" si="3"/>
        <v>159.97142857142856</v>
      </c>
      <c r="P15" s="6">
        <f t="shared" si="0"/>
        <v>109.78431372549019</v>
      </c>
      <c r="Q15" t="str">
        <f>TRIM(MID(SUBSTITUTE($N15,"/",REPT(" ",LEN($N15))),COLUMNS($N:N)*LEN($N15)-(LEN($N15)-1),LEN($N15)))</f>
        <v>film &amp; video</v>
      </c>
      <c r="R15" t="str">
        <f>TRIM(MID(SUBSTITUTE($N15,"/",REPT(" ",LEN($N15))),COLUMNS($N:O)*LEN($N15)-(LEN($N15)-1),LEN($N15)))</f>
        <v>television</v>
      </c>
      <c r="S15" s="11">
        <f t="shared" si="1"/>
        <v>42508.677187499998</v>
      </c>
      <c r="T15" s="11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0">
        <f t="shared" si="3"/>
        <v>100.93333333333334</v>
      </c>
      <c r="P16" s="6">
        <f t="shared" si="0"/>
        <v>147.70731707317074</v>
      </c>
      <c r="Q16" t="str">
        <f>TRIM(MID(SUBSTITUTE($N16,"/",REPT(" ",LEN($N16))),COLUMNS($N:N)*LEN($N16)-(LEN($N16)-1),LEN($N16)))</f>
        <v>film &amp; video</v>
      </c>
      <c r="R16" t="str">
        <f>TRIM(MID(SUBSTITUTE($N16,"/",REPT(" ",LEN($N16))),COLUMNS($N:O)*LEN($N16)-(LEN($N16)-1),LEN($N16)))</f>
        <v>television</v>
      </c>
      <c r="S16" s="11">
        <f t="shared" si="1"/>
        <v>41808.02648148148</v>
      </c>
      <c r="T16" s="11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0">
        <f t="shared" si="3"/>
        <v>106.60000000000001</v>
      </c>
      <c r="P17" s="6">
        <f t="shared" si="0"/>
        <v>21.755102040816325</v>
      </c>
      <c r="Q17" t="str">
        <f>TRIM(MID(SUBSTITUTE($N17,"/",REPT(" ",LEN($N17))),COLUMNS($N:N)*LEN($N17)-(LEN($N17)-1),LEN($N17)))</f>
        <v>film &amp; video</v>
      </c>
      <c r="R17" t="str">
        <f>TRIM(MID(SUBSTITUTE($N17,"/",REPT(" ",LEN($N17))),COLUMNS($N:O)*LEN($N17)-(LEN($N17)-1),LEN($N17)))</f>
        <v>television</v>
      </c>
      <c r="S17" s="11">
        <f t="shared" si="1"/>
        <v>42256.391875000001</v>
      </c>
      <c r="T17" s="11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0">
        <f t="shared" si="3"/>
        <v>100.24166666666667</v>
      </c>
      <c r="P18" s="6">
        <f t="shared" si="0"/>
        <v>171.84285714285716</v>
      </c>
      <c r="Q18" t="str">
        <f>TRIM(MID(SUBSTITUTE($N18,"/",REPT(" ",LEN($N18))),COLUMNS($N:N)*LEN($N18)-(LEN($N18)-1),LEN($N18)))</f>
        <v>film &amp; video</v>
      </c>
      <c r="R18" t="str">
        <f>TRIM(MID(SUBSTITUTE($N18,"/",REPT(" ",LEN($N18))),COLUMNS($N:O)*LEN($N18)-(LEN($N18)-1),LEN($N18)))</f>
        <v>television</v>
      </c>
      <c r="S18" s="11">
        <f t="shared" si="1"/>
        <v>41760.796423611115</v>
      </c>
      <c r="T18" s="11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0">
        <f t="shared" si="3"/>
        <v>100.66666666666666</v>
      </c>
      <c r="P19" s="6">
        <f t="shared" si="0"/>
        <v>41.944444444444443</v>
      </c>
      <c r="Q19" t="str">
        <f>TRIM(MID(SUBSTITUTE($N19,"/",REPT(" ",LEN($N19))),COLUMNS($N:N)*LEN($N19)-(LEN($N19)-1),LEN($N19)))</f>
        <v>film &amp; video</v>
      </c>
      <c r="R19" t="str">
        <f>TRIM(MID(SUBSTITUTE($N19,"/",REPT(" ",LEN($N19))),COLUMNS($N:O)*LEN($N19)-(LEN($N19)-1),LEN($N19)))</f>
        <v>television</v>
      </c>
      <c r="S19" s="11">
        <f t="shared" si="1"/>
        <v>41917.731736111113</v>
      </c>
      <c r="T19" s="11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0">
        <f t="shared" si="3"/>
        <v>106.32110000000002</v>
      </c>
      <c r="P20" s="6">
        <f t="shared" si="0"/>
        <v>93.264122807017543</v>
      </c>
      <c r="Q20" t="str">
        <f>TRIM(MID(SUBSTITUTE($N20,"/",REPT(" ",LEN($N20))),COLUMNS($N:N)*LEN($N20)-(LEN($N20)-1),LEN($N20)))</f>
        <v>film &amp; video</v>
      </c>
      <c r="R20" t="str">
        <f>TRIM(MID(SUBSTITUTE($N20,"/",REPT(" ",LEN($N20))),COLUMNS($N:O)*LEN($N20)-(LEN($N20)-1),LEN($N20)))</f>
        <v>television</v>
      </c>
      <c r="S20" s="11">
        <f t="shared" si="1"/>
        <v>41869.542314814818</v>
      </c>
      <c r="T20" s="11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0">
        <f t="shared" si="3"/>
        <v>145.29411764705881</v>
      </c>
      <c r="P21" s="6">
        <f t="shared" si="0"/>
        <v>56.136363636363633</v>
      </c>
      <c r="Q21" t="str">
        <f>TRIM(MID(SUBSTITUTE($N21,"/",REPT(" ",LEN($N21))),COLUMNS($N:N)*LEN($N21)-(LEN($N21)-1),LEN($N21)))</f>
        <v>film &amp; video</v>
      </c>
      <c r="R21" t="str">
        <f>TRIM(MID(SUBSTITUTE($N21,"/",REPT(" ",LEN($N21))),COLUMNS($N:O)*LEN($N21)-(LEN($N21)-1),LEN($N21)))</f>
        <v>television</v>
      </c>
      <c r="S21" s="11">
        <f t="shared" si="1"/>
        <v>42175.816365740742</v>
      </c>
      <c r="T21" s="11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0">
        <f t="shared" si="3"/>
        <v>100.2</v>
      </c>
      <c r="P22" s="6">
        <f t="shared" si="0"/>
        <v>80.16</v>
      </c>
      <c r="Q22" t="str">
        <f>TRIM(MID(SUBSTITUTE($N22,"/",REPT(" ",LEN($N22))),COLUMNS($N:N)*LEN($N22)-(LEN($N22)-1),LEN($N22)))</f>
        <v>film &amp; video</v>
      </c>
      <c r="R22" t="str">
        <f>TRIM(MID(SUBSTITUTE($N22,"/",REPT(" ",LEN($N22))),COLUMNS($N:O)*LEN($N22)-(LEN($N22)-1),LEN($N22)))</f>
        <v>television</v>
      </c>
      <c r="S22" s="11">
        <f t="shared" si="1"/>
        <v>42200.758240740746</v>
      </c>
      <c r="T22" s="11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0">
        <f t="shared" si="3"/>
        <v>109.13513513513513</v>
      </c>
      <c r="P23" s="6">
        <f t="shared" si="0"/>
        <v>199.9009900990099</v>
      </c>
      <c r="Q23" t="str">
        <f>TRIM(MID(SUBSTITUTE($N23,"/",REPT(" ",LEN($N23))),COLUMNS($N:N)*LEN($N23)-(LEN($N23)-1),LEN($N23)))</f>
        <v>film &amp; video</v>
      </c>
      <c r="R23" t="str">
        <f>TRIM(MID(SUBSTITUTE($N23,"/",REPT(" ",LEN($N23))),COLUMNS($N:O)*LEN($N23)-(LEN($N23)-1),LEN($N23)))</f>
        <v>television</v>
      </c>
      <c r="S23" s="11">
        <f t="shared" si="1"/>
        <v>41878.627187500002</v>
      </c>
      <c r="T23" s="11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0">
        <f t="shared" si="3"/>
        <v>117.14285714285715</v>
      </c>
      <c r="P24" s="6">
        <f t="shared" si="0"/>
        <v>51.25</v>
      </c>
      <c r="Q24" t="str">
        <f>TRIM(MID(SUBSTITUTE($N24,"/",REPT(" ",LEN($N24))),COLUMNS($N:N)*LEN($N24)-(LEN($N24)-1),LEN($N24)))</f>
        <v>film &amp; video</v>
      </c>
      <c r="R24" t="str">
        <f>TRIM(MID(SUBSTITUTE($N24,"/",REPT(" ",LEN($N24))),COLUMNS($N:O)*LEN($N24)-(LEN($N24)-1),LEN($N24)))</f>
        <v>television</v>
      </c>
      <c r="S24" s="11">
        <f t="shared" si="1"/>
        <v>41989.91134259259</v>
      </c>
      <c r="T24" s="11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0">
        <f t="shared" si="3"/>
        <v>118.5</v>
      </c>
      <c r="P25" s="6">
        <f t="shared" si="0"/>
        <v>103.04347826086956</v>
      </c>
      <c r="Q25" t="str">
        <f>TRIM(MID(SUBSTITUTE($N25,"/",REPT(" ",LEN($N25))),COLUMNS($N:N)*LEN($N25)-(LEN($N25)-1),LEN($N25)))</f>
        <v>film &amp; video</v>
      </c>
      <c r="R25" t="str">
        <f>TRIM(MID(SUBSTITUTE($N25,"/",REPT(" ",LEN($N25))),COLUMNS($N:O)*LEN($N25)-(LEN($N25)-1),LEN($N25)))</f>
        <v>television</v>
      </c>
      <c r="S25" s="11">
        <f t="shared" si="1"/>
        <v>42097.778946759259</v>
      </c>
      <c r="T25" s="11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0">
        <f t="shared" si="3"/>
        <v>108.80768571428572</v>
      </c>
      <c r="P26" s="6">
        <f t="shared" si="0"/>
        <v>66.346149825783982</v>
      </c>
      <c r="Q26" t="str">
        <f>TRIM(MID(SUBSTITUTE($N26,"/",REPT(" ",LEN($N26))),COLUMNS($N:N)*LEN($N26)-(LEN($N26)-1),LEN($N26)))</f>
        <v>film &amp; video</v>
      </c>
      <c r="R26" t="str">
        <f>TRIM(MID(SUBSTITUTE($N26,"/",REPT(" ",LEN($N26))),COLUMNS($N:O)*LEN($N26)-(LEN($N26)-1),LEN($N26)))</f>
        <v>television</v>
      </c>
      <c r="S26" s="11">
        <f t="shared" si="1"/>
        <v>42229.820173611108</v>
      </c>
      <c r="T26" s="11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0">
        <f t="shared" si="3"/>
        <v>133.33333333333331</v>
      </c>
      <c r="P27" s="6">
        <f t="shared" si="0"/>
        <v>57.142857142857146</v>
      </c>
      <c r="Q27" t="str">
        <f>TRIM(MID(SUBSTITUTE($N27,"/",REPT(" ",LEN($N27))),COLUMNS($N:N)*LEN($N27)-(LEN($N27)-1),LEN($N27)))</f>
        <v>film &amp; video</v>
      </c>
      <c r="R27" t="str">
        <f>TRIM(MID(SUBSTITUTE($N27,"/",REPT(" ",LEN($N27))),COLUMNS($N:O)*LEN($N27)-(LEN($N27)-1),LEN($N27)))</f>
        <v>television</v>
      </c>
      <c r="S27" s="11">
        <f t="shared" si="1"/>
        <v>42318.025011574078</v>
      </c>
      <c r="T27" s="11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0">
        <f t="shared" si="3"/>
        <v>155.20000000000002</v>
      </c>
      <c r="P28" s="6">
        <f t="shared" si="0"/>
        <v>102.10526315789474</v>
      </c>
      <c r="Q28" t="str">
        <f>TRIM(MID(SUBSTITUTE($N28,"/",REPT(" ",LEN($N28))),COLUMNS($N:N)*LEN($N28)-(LEN($N28)-1),LEN($N28)))</f>
        <v>film &amp; video</v>
      </c>
      <c r="R28" t="str">
        <f>TRIM(MID(SUBSTITUTE($N28,"/",REPT(" ",LEN($N28))),COLUMNS($N:O)*LEN($N28)-(LEN($N28)-1),LEN($N28)))</f>
        <v>television</v>
      </c>
      <c r="S28" s="11">
        <f t="shared" si="1"/>
        <v>41828.515555555554</v>
      </c>
      <c r="T28" s="11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0">
        <f t="shared" si="3"/>
        <v>111.72500000000001</v>
      </c>
      <c r="P29" s="6">
        <f t="shared" si="0"/>
        <v>148.96666666666667</v>
      </c>
      <c r="Q29" t="str">
        <f>TRIM(MID(SUBSTITUTE($N29,"/",REPT(" ",LEN($N29))),COLUMNS($N:N)*LEN($N29)-(LEN($N29)-1),LEN($N29)))</f>
        <v>film &amp; video</v>
      </c>
      <c r="R29" t="str">
        <f>TRIM(MID(SUBSTITUTE($N29,"/",REPT(" ",LEN($N29))),COLUMNS($N:O)*LEN($N29)-(LEN($N29)-1),LEN($N29)))</f>
        <v>television</v>
      </c>
      <c r="S29" s="11">
        <f t="shared" si="1"/>
        <v>41929.164733796293</v>
      </c>
      <c r="T29" s="11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0">
        <f t="shared" si="3"/>
        <v>100.35000000000001</v>
      </c>
      <c r="P30" s="6">
        <f t="shared" si="0"/>
        <v>169.6056338028169</v>
      </c>
      <c r="Q30" t="str">
        <f>TRIM(MID(SUBSTITUTE($N30,"/",REPT(" ",LEN($N30))),COLUMNS($N:N)*LEN($N30)-(LEN($N30)-1),LEN($N30)))</f>
        <v>film &amp; video</v>
      </c>
      <c r="R30" t="str">
        <f>TRIM(MID(SUBSTITUTE($N30,"/",REPT(" ",LEN($N30))),COLUMNS($N:O)*LEN($N30)-(LEN($N30)-1),LEN($N30)))</f>
        <v>television</v>
      </c>
      <c r="S30" s="11">
        <f t="shared" si="1"/>
        <v>42324.96393518518</v>
      </c>
      <c r="T30" s="11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0">
        <f t="shared" si="3"/>
        <v>123.33333333333334</v>
      </c>
      <c r="P31" s="6">
        <f t="shared" si="0"/>
        <v>31.623931623931625</v>
      </c>
      <c r="Q31" t="str">
        <f>TRIM(MID(SUBSTITUTE($N31,"/",REPT(" ",LEN($N31))),COLUMNS($N:N)*LEN($N31)-(LEN($N31)-1),LEN($N31)))</f>
        <v>film &amp; video</v>
      </c>
      <c r="R31" t="str">
        <f>TRIM(MID(SUBSTITUTE($N31,"/",REPT(" ",LEN($N31))),COLUMNS($N:O)*LEN($N31)-(LEN($N31)-1),LEN($N31)))</f>
        <v>television</v>
      </c>
      <c r="S31" s="11">
        <f t="shared" si="1"/>
        <v>41812.67324074074</v>
      </c>
      <c r="T31" s="11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0">
        <f t="shared" si="3"/>
        <v>101.29975</v>
      </c>
      <c r="P32" s="6">
        <f t="shared" si="0"/>
        <v>76.45264150943396</v>
      </c>
      <c r="Q32" t="str">
        <f>TRIM(MID(SUBSTITUTE($N32,"/",REPT(" ",LEN($N32))),COLUMNS($N:N)*LEN($N32)-(LEN($N32)-1),LEN($N32)))</f>
        <v>film &amp; video</v>
      </c>
      <c r="R32" t="str">
        <f>TRIM(MID(SUBSTITUTE($N32,"/",REPT(" ",LEN($N32))),COLUMNS($N:O)*LEN($N32)-(LEN($N32)-1),LEN($N32)))</f>
        <v>television</v>
      </c>
      <c r="S32" s="11">
        <f t="shared" si="1"/>
        <v>41842.292997685188</v>
      </c>
      <c r="T32" s="11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0">
        <f t="shared" si="3"/>
        <v>100</v>
      </c>
      <c r="P33" s="6">
        <f t="shared" si="0"/>
        <v>13</v>
      </c>
      <c r="Q33" t="str">
        <f>TRIM(MID(SUBSTITUTE($N33,"/",REPT(" ",LEN($N33))),COLUMNS($N:N)*LEN($N33)-(LEN($N33)-1),LEN($N33)))</f>
        <v>film &amp; video</v>
      </c>
      <c r="R33" t="str">
        <f>TRIM(MID(SUBSTITUTE($N33,"/",REPT(" ",LEN($N33))),COLUMNS($N:O)*LEN($N33)-(LEN($N33)-1),LEN($N33)))</f>
        <v>television</v>
      </c>
      <c r="S33" s="11">
        <f t="shared" si="1"/>
        <v>42376.79206018518</v>
      </c>
      <c r="T33" s="11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0">
        <f t="shared" si="3"/>
        <v>100.24604569420035</v>
      </c>
      <c r="P34" s="6">
        <f t="shared" si="0"/>
        <v>320.44943820224717</v>
      </c>
      <c r="Q34" t="str">
        <f>TRIM(MID(SUBSTITUTE($N34,"/",REPT(" ",LEN($N34))),COLUMNS($N:N)*LEN($N34)-(LEN($N34)-1),LEN($N34)))</f>
        <v>film &amp; video</v>
      </c>
      <c r="R34" t="str">
        <f>TRIM(MID(SUBSTITUTE($N34,"/",REPT(" ",LEN($N34))),COLUMNS($N:O)*LEN($N34)-(LEN($N34)-1),LEN($N34)))</f>
        <v>television</v>
      </c>
      <c r="S34" s="11">
        <f t="shared" si="1"/>
        <v>42461.627511574072</v>
      </c>
      <c r="T34" s="11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0">
        <f t="shared" si="3"/>
        <v>102.0952380952381</v>
      </c>
      <c r="P35" s="6">
        <f t="shared" si="0"/>
        <v>83.75</v>
      </c>
      <c r="Q35" t="str">
        <f>TRIM(MID(SUBSTITUTE($N35,"/",REPT(" ",LEN($N35))),COLUMNS($N:N)*LEN($N35)-(LEN($N35)-1),LEN($N35)))</f>
        <v>film &amp; video</v>
      </c>
      <c r="R35" t="str">
        <f>TRIM(MID(SUBSTITUTE($N35,"/",REPT(" ",LEN($N35))),COLUMNS($N:O)*LEN($N35)-(LEN($N35)-1),LEN($N35)))</f>
        <v>television</v>
      </c>
      <c r="S35" s="11">
        <f t="shared" si="1"/>
        <v>42286.660891203705</v>
      </c>
      <c r="T35" s="11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0">
        <f t="shared" si="3"/>
        <v>130.46153846153845</v>
      </c>
      <c r="P36" s="6">
        <f t="shared" si="0"/>
        <v>49.882352941176471</v>
      </c>
      <c r="Q36" t="str">
        <f>TRIM(MID(SUBSTITUTE($N36,"/",REPT(" ",LEN($N36))),COLUMNS($N:N)*LEN($N36)-(LEN($N36)-1),LEN($N36)))</f>
        <v>film &amp; video</v>
      </c>
      <c r="R36" t="str">
        <f>TRIM(MID(SUBSTITUTE($N36,"/",REPT(" ",LEN($N36))),COLUMNS($N:O)*LEN($N36)-(LEN($N36)-1),LEN($N36)))</f>
        <v>television</v>
      </c>
      <c r="S36" s="11">
        <f t="shared" si="1"/>
        <v>41841.321770833332</v>
      </c>
      <c r="T36" s="11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0">
        <f t="shared" si="3"/>
        <v>166.5</v>
      </c>
      <c r="P37" s="6">
        <f t="shared" si="0"/>
        <v>59.464285714285715</v>
      </c>
      <c r="Q37" t="str">
        <f>TRIM(MID(SUBSTITUTE($N37,"/",REPT(" ",LEN($N37))),COLUMNS($N:N)*LEN($N37)-(LEN($N37)-1),LEN($N37)))</f>
        <v>film &amp; video</v>
      </c>
      <c r="R37" t="str">
        <f>TRIM(MID(SUBSTITUTE($N37,"/",REPT(" ",LEN($N37))),COLUMNS($N:O)*LEN($N37)-(LEN($N37)-1),LEN($N37)))</f>
        <v>television</v>
      </c>
      <c r="S37" s="11">
        <f t="shared" si="1"/>
        <v>42098.291828703703</v>
      </c>
      <c r="T37" s="11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0">
        <f t="shared" si="3"/>
        <v>142.15</v>
      </c>
      <c r="P38" s="6">
        <f t="shared" si="0"/>
        <v>193.84090909090909</v>
      </c>
      <c r="Q38" t="str">
        <f>TRIM(MID(SUBSTITUTE($N38,"/",REPT(" ",LEN($N38))),COLUMNS($N:N)*LEN($N38)-(LEN($N38)-1),LEN($N38)))</f>
        <v>film &amp; video</v>
      </c>
      <c r="R38" t="str">
        <f>TRIM(MID(SUBSTITUTE($N38,"/",REPT(" ",LEN($N38))),COLUMNS($N:O)*LEN($N38)-(LEN($N38)-1),LEN($N38)))</f>
        <v>television</v>
      </c>
      <c r="S38" s="11">
        <f t="shared" si="1"/>
        <v>42068.307002314818</v>
      </c>
      <c r="T38" s="11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0">
        <f t="shared" si="3"/>
        <v>183.44090909090909</v>
      </c>
      <c r="P39" s="6">
        <f t="shared" si="0"/>
        <v>159.51383399209487</v>
      </c>
      <c r="Q39" t="str">
        <f>TRIM(MID(SUBSTITUTE($N39,"/",REPT(" ",LEN($N39))),COLUMNS($N:N)*LEN($N39)-(LEN($N39)-1),LEN($N39)))</f>
        <v>film &amp; video</v>
      </c>
      <c r="R39" t="str">
        <f>TRIM(MID(SUBSTITUTE($N39,"/",REPT(" ",LEN($N39))),COLUMNS($N:O)*LEN($N39)-(LEN($N39)-1),LEN($N39)))</f>
        <v>television</v>
      </c>
      <c r="S39" s="11">
        <f t="shared" si="1"/>
        <v>42032.693043981482</v>
      </c>
      <c r="T39" s="11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0">
        <f t="shared" si="3"/>
        <v>110.04</v>
      </c>
      <c r="P40" s="6">
        <f t="shared" si="0"/>
        <v>41.68181818181818</v>
      </c>
      <c r="Q40" t="str">
        <f>TRIM(MID(SUBSTITUTE($N40,"/",REPT(" ",LEN($N40))),COLUMNS($N:N)*LEN($N40)-(LEN($N40)-1),LEN($N40)))</f>
        <v>film &amp; video</v>
      </c>
      <c r="R40" t="str">
        <f>TRIM(MID(SUBSTITUTE($N40,"/",REPT(" ",LEN($N40))),COLUMNS($N:O)*LEN($N40)-(LEN($N40)-1),LEN($N40)))</f>
        <v>television</v>
      </c>
      <c r="S40" s="11">
        <f t="shared" si="1"/>
        <v>41375.057222222218</v>
      </c>
      <c r="T40" s="11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0">
        <f t="shared" si="3"/>
        <v>130.98000000000002</v>
      </c>
      <c r="P41" s="6">
        <f t="shared" si="0"/>
        <v>150.89861751152074</v>
      </c>
      <c r="Q41" t="str">
        <f>TRIM(MID(SUBSTITUTE($N41,"/",REPT(" ",LEN($N41))),COLUMNS($N:N)*LEN($N41)-(LEN($N41)-1),LEN($N41)))</f>
        <v>film &amp; video</v>
      </c>
      <c r="R41" t="str">
        <f>TRIM(MID(SUBSTITUTE($N41,"/",REPT(" ",LEN($N41))),COLUMNS($N:O)*LEN($N41)-(LEN($N41)-1),LEN($N41)))</f>
        <v>television</v>
      </c>
      <c r="S41" s="11">
        <f t="shared" si="1"/>
        <v>41754.047083333331</v>
      </c>
      <c r="T41" s="11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0">
        <f t="shared" si="3"/>
        <v>101.35000000000001</v>
      </c>
      <c r="P42" s="6">
        <f t="shared" si="0"/>
        <v>126.6875</v>
      </c>
      <c r="Q42" t="str">
        <f>TRIM(MID(SUBSTITUTE($N42,"/",REPT(" ",LEN($N42))),COLUMNS($N:N)*LEN($N42)-(LEN($N42)-1),LEN($N42)))</f>
        <v>film &amp; video</v>
      </c>
      <c r="R42" t="str">
        <f>TRIM(MID(SUBSTITUTE($N42,"/",REPT(" ",LEN($N42))),COLUMNS($N:O)*LEN($N42)-(LEN($N42)-1),LEN($N42)))</f>
        <v>television</v>
      </c>
      <c r="S42" s="11">
        <f t="shared" si="1"/>
        <v>41789.21398148148</v>
      </c>
      <c r="T42" s="11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0">
        <f t="shared" si="3"/>
        <v>100</v>
      </c>
      <c r="P43" s="6">
        <f t="shared" si="0"/>
        <v>105.26315789473684</v>
      </c>
      <c r="Q43" t="str">
        <f>TRIM(MID(SUBSTITUTE($N43,"/",REPT(" ",LEN($N43))),COLUMNS($N:N)*LEN($N43)-(LEN($N43)-1),LEN($N43)))</f>
        <v>film &amp; video</v>
      </c>
      <c r="R43" t="str">
        <f>TRIM(MID(SUBSTITUTE($N43,"/",REPT(" ",LEN($N43))),COLUMNS($N:O)*LEN($N43)-(LEN($N43)-1),LEN($N43)))</f>
        <v>television</v>
      </c>
      <c r="S43" s="11">
        <f t="shared" si="1"/>
        <v>41887.568912037037</v>
      </c>
      <c r="T43" s="11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0">
        <f t="shared" si="3"/>
        <v>141.85714285714286</v>
      </c>
      <c r="P44" s="6">
        <f t="shared" si="0"/>
        <v>117.51479289940828</v>
      </c>
      <c r="Q44" t="str">
        <f>TRIM(MID(SUBSTITUTE($N44,"/",REPT(" ",LEN($N44))),COLUMNS($N:N)*LEN($N44)-(LEN($N44)-1),LEN($N44)))</f>
        <v>film &amp; video</v>
      </c>
      <c r="R44" t="str">
        <f>TRIM(MID(SUBSTITUTE($N44,"/",REPT(" ",LEN($N44))),COLUMNS($N:O)*LEN($N44)-(LEN($N44)-1),LEN($N44)))</f>
        <v>television</v>
      </c>
      <c r="S44" s="11">
        <f t="shared" si="1"/>
        <v>41971.639189814814</v>
      </c>
      <c r="T44" s="11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0">
        <f t="shared" si="3"/>
        <v>308.65999999999997</v>
      </c>
      <c r="P45" s="6">
        <f t="shared" si="0"/>
        <v>117.36121673003802</v>
      </c>
      <c r="Q45" t="str">
        <f>TRIM(MID(SUBSTITUTE($N45,"/",REPT(" ",LEN($N45))),COLUMNS($N:N)*LEN($N45)-(LEN($N45)-1),LEN($N45)))</f>
        <v>film &amp; video</v>
      </c>
      <c r="R45" t="str">
        <f>TRIM(MID(SUBSTITUTE($N45,"/",REPT(" ",LEN($N45))),COLUMNS($N:O)*LEN($N45)-(LEN($N45)-1),LEN($N45)))</f>
        <v>television</v>
      </c>
      <c r="S45" s="11">
        <f t="shared" si="1"/>
        <v>41802.790347222224</v>
      </c>
      <c r="T45" s="11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0">
        <f t="shared" si="3"/>
        <v>100</v>
      </c>
      <c r="P46" s="6">
        <f t="shared" si="0"/>
        <v>133.33333333333334</v>
      </c>
      <c r="Q46" t="str">
        <f>TRIM(MID(SUBSTITUTE($N46,"/",REPT(" ",LEN($N46))),COLUMNS($N:N)*LEN($N46)-(LEN($N46)-1),LEN($N46)))</f>
        <v>film &amp; video</v>
      </c>
      <c r="R46" t="str">
        <f>TRIM(MID(SUBSTITUTE($N46,"/",REPT(" ",LEN($N46))),COLUMNS($N:O)*LEN($N46)-(LEN($N46)-1),LEN($N46)))</f>
        <v>television</v>
      </c>
      <c r="S46" s="11">
        <f t="shared" si="1"/>
        <v>41874.098807870374</v>
      </c>
      <c r="T46" s="11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0">
        <f t="shared" si="3"/>
        <v>120</v>
      </c>
      <c r="P47" s="6">
        <f t="shared" si="0"/>
        <v>98.360655737704917</v>
      </c>
      <c r="Q47" t="str">
        <f>TRIM(MID(SUBSTITUTE($N47,"/",REPT(" ",LEN($N47))),COLUMNS($N:N)*LEN($N47)-(LEN($N47)-1),LEN($N47)))</f>
        <v>film &amp; video</v>
      </c>
      <c r="R47" t="str">
        <f>TRIM(MID(SUBSTITUTE($N47,"/",REPT(" ",LEN($N47))),COLUMNS($N:O)*LEN($N47)-(LEN($N47)-1),LEN($N47)))</f>
        <v>television</v>
      </c>
      <c r="S47" s="11">
        <f t="shared" si="1"/>
        <v>42457.623923611114</v>
      </c>
      <c r="T47" s="11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0">
        <f t="shared" si="3"/>
        <v>104.16666666666667</v>
      </c>
      <c r="P48" s="6">
        <f t="shared" si="0"/>
        <v>194.44444444444446</v>
      </c>
      <c r="Q48" t="str">
        <f>TRIM(MID(SUBSTITUTE($N48,"/",REPT(" ",LEN($N48))),COLUMNS($N:N)*LEN($N48)-(LEN($N48)-1),LEN($N48)))</f>
        <v>film &amp; video</v>
      </c>
      <c r="R48" t="str">
        <f>TRIM(MID(SUBSTITUTE($N48,"/",REPT(" ",LEN($N48))),COLUMNS($N:O)*LEN($N48)-(LEN($N48)-1),LEN($N48)))</f>
        <v>television</v>
      </c>
      <c r="S48" s="11">
        <f t="shared" si="1"/>
        <v>42323.964976851858</v>
      </c>
      <c r="T48" s="11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0">
        <f t="shared" si="3"/>
        <v>107.61100000000002</v>
      </c>
      <c r="P49" s="6">
        <f t="shared" si="0"/>
        <v>76.865000000000009</v>
      </c>
      <c r="Q49" t="str">
        <f>TRIM(MID(SUBSTITUTE($N49,"/",REPT(" ",LEN($N49))),COLUMNS($N:N)*LEN($N49)-(LEN($N49)-1),LEN($N49)))</f>
        <v>film &amp; video</v>
      </c>
      <c r="R49" t="str">
        <f>TRIM(MID(SUBSTITUTE($N49,"/",REPT(" ",LEN($N49))),COLUMNS($N:O)*LEN($N49)-(LEN($N49)-1),LEN($N49)))</f>
        <v>television</v>
      </c>
      <c r="S49" s="11">
        <f t="shared" si="1"/>
        <v>41932.819525462961</v>
      </c>
      <c r="T49" s="11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0">
        <f t="shared" si="3"/>
        <v>107.94999999999999</v>
      </c>
      <c r="P50" s="6">
        <f t="shared" si="0"/>
        <v>56.815789473684212</v>
      </c>
      <c r="Q50" t="str">
        <f>TRIM(MID(SUBSTITUTE($N50,"/",REPT(" ",LEN($N50))),COLUMNS($N:N)*LEN($N50)-(LEN($N50)-1),LEN($N50)))</f>
        <v>film &amp; video</v>
      </c>
      <c r="R50" t="str">
        <f>TRIM(MID(SUBSTITUTE($N50,"/",REPT(" ",LEN($N50))),COLUMNS($N:O)*LEN($N50)-(LEN($N50)-1),LEN($N50)))</f>
        <v>television</v>
      </c>
      <c r="S50" s="11">
        <f t="shared" si="1"/>
        <v>42033.516898148147</v>
      </c>
      <c r="T50" s="11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0">
        <f t="shared" si="3"/>
        <v>100</v>
      </c>
      <c r="P51" s="6">
        <f t="shared" si="0"/>
        <v>137.93103448275863</v>
      </c>
      <c r="Q51" t="str">
        <f>TRIM(MID(SUBSTITUTE($N51,"/",REPT(" ",LEN($N51))),COLUMNS($N:N)*LEN($N51)-(LEN($N51)-1),LEN($N51)))</f>
        <v>film &amp; video</v>
      </c>
      <c r="R51" t="str">
        <f>TRIM(MID(SUBSTITUTE($N51,"/",REPT(" ",LEN($N51))),COLUMNS($N:O)*LEN($N51)-(LEN($N51)-1),LEN($N51)))</f>
        <v>television</v>
      </c>
      <c r="S51" s="11">
        <f t="shared" si="1"/>
        <v>42271.176446759258</v>
      </c>
      <c r="T51" s="11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0">
        <f t="shared" si="3"/>
        <v>100</v>
      </c>
      <c r="P52" s="6">
        <f t="shared" si="0"/>
        <v>27.272727272727273</v>
      </c>
      <c r="Q52" t="str">
        <f>TRIM(MID(SUBSTITUTE($N52,"/",REPT(" ",LEN($N52))),COLUMNS($N:N)*LEN($N52)-(LEN($N52)-1),LEN($N52)))</f>
        <v>film &amp; video</v>
      </c>
      <c r="R52" t="str">
        <f>TRIM(MID(SUBSTITUTE($N52,"/",REPT(" ",LEN($N52))),COLUMNS($N:O)*LEN($N52)-(LEN($N52)-1),LEN($N52)))</f>
        <v>television</v>
      </c>
      <c r="S52" s="11">
        <f t="shared" si="1"/>
        <v>41995.752986111111</v>
      </c>
      <c r="T52" s="11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0">
        <f t="shared" si="3"/>
        <v>128.0181818181818</v>
      </c>
      <c r="P53" s="6">
        <f t="shared" si="0"/>
        <v>118.33613445378151</v>
      </c>
      <c r="Q53" t="str">
        <f>TRIM(MID(SUBSTITUTE($N53,"/",REPT(" ",LEN($N53))),COLUMNS($N:N)*LEN($N53)-(LEN($N53)-1),LEN($N53)))</f>
        <v>film &amp; video</v>
      </c>
      <c r="R53" t="str">
        <f>TRIM(MID(SUBSTITUTE($N53,"/",REPT(" ",LEN($N53))),COLUMNS($N:O)*LEN($N53)-(LEN($N53)-1),LEN($N53)))</f>
        <v>television</v>
      </c>
      <c r="S53" s="11">
        <f t="shared" si="1"/>
        <v>42196.928668981483</v>
      </c>
      <c r="T53" s="11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0">
        <f t="shared" si="3"/>
        <v>116.21</v>
      </c>
      <c r="P54" s="6">
        <f t="shared" si="0"/>
        <v>223.48076923076923</v>
      </c>
      <c r="Q54" t="str">
        <f>TRIM(MID(SUBSTITUTE($N54,"/",REPT(" ",LEN($N54))),COLUMNS($N:N)*LEN($N54)-(LEN($N54)-1),LEN($N54)))</f>
        <v>film &amp; video</v>
      </c>
      <c r="R54" t="str">
        <f>TRIM(MID(SUBSTITUTE($N54,"/",REPT(" ",LEN($N54))),COLUMNS($N:O)*LEN($N54)-(LEN($N54)-1),LEN($N54)))</f>
        <v>television</v>
      </c>
      <c r="S54" s="11">
        <f t="shared" si="1"/>
        <v>41807.701921296299</v>
      </c>
      <c r="T54" s="11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0">
        <f t="shared" si="3"/>
        <v>109.63333333333334</v>
      </c>
      <c r="P55" s="6">
        <f t="shared" si="0"/>
        <v>28.111111111111111</v>
      </c>
      <c r="Q55" t="str">
        <f>TRIM(MID(SUBSTITUTE($N55,"/",REPT(" ",LEN($N55))),COLUMNS($N:N)*LEN($N55)-(LEN($N55)-1),LEN($N55)))</f>
        <v>film &amp; video</v>
      </c>
      <c r="R55" t="str">
        <f>TRIM(MID(SUBSTITUTE($N55,"/",REPT(" ",LEN($N55))),COLUMNS($N:O)*LEN($N55)-(LEN($N55)-1),LEN($N55)))</f>
        <v>television</v>
      </c>
      <c r="S55" s="11">
        <f t="shared" si="1"/>
        <v>41719.549131944441</v>
      </c>
      <c r="T55" s="11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0">
        <f t="shared" si="3"/>
        <v>101</v>
      </c>
      <c r="P56" s="6">
        <f t="shared" si="0"/>
        <v>194.23076923076923</v>
      </c>
      <c r="Q56" t="str">
        <f>TRIM(MID(SUBSTITUTE($N56,"/",REPT(" ",LEN($N56))),COLUMNS($N:N)*LEN($N56)-(LEN($N56)-1),LEN($N56)))</f>
        <v>film &amp; video</v>
      </c>
      <c r="R56" t="str">
        <f>TRIM(MID(SUBSTITUTE($N56,"/",REPT(" ",LEN($N56))),COLUMNS($N:O)*LEN($N56)-(LEN($N56)-1),LEN($N56)))</f>
        <v>television</v>
      </c>
      <c r="S56" s="11">
        <f t="shared" si="1"/>
        <v>42333.713206018518</v>
      </c>
      <c r="T56" s="11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0">
        <f t="shared" si="3"/>
        <v>128.95348837209301</v>
      </c>
      <c r="P57" s="6">
        <f t="shared" si="0"/>
        <v>128.95348837209303</v>
      </c>
      <c r="Q57" t="str">
        <f>TRIM(MID(SUBSTITUTE($N57,"/",REPT(" ",LEN($N57))),COLUMNS($N:N)*LEN($N57)-(LEN($N57)-1),LEN($N57)))</f>
        <v>film &amp; video</v>
      </c>
      <c r="R57" t="str">
        <f>TRIM(MID(SUBSTITUTE($N57,"/",REPT(" ",LEN($N57))),COLUMNS($N:O)*LEN($N57)-(LEN($N57)-1),LEN($N57)))</f>
        <v>television</v>
      </c>
      <c r="S57" s="11">
        <f t="shared" si="1"/>
        <v>42496.968935185185</v>
      </c>
      <c r="T57" s="11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0">
        <f t="shared" si="3"/>
        <v>107.26249999999999</v>
      </c>
      <c r="P58" s="6">
        <f t="shared" si="0"/>
        <v>49.316091954022987</v>
      </c>
      <c r="Q58" t="str">
        <f>TRIM(MID(SUBSTITUTE($N58,"/",REPT(" ",LEN($N58))),COLUMNS($N:N)*LEN($N58)-(LEN($N58)-1),LEN($N58)))</f>
        <v>film &amp; video</v>
      </c>
      <c r="R58" t="str">
        <f>TRIM(MID(SUBSTITUTE($N58,"/",REPT(" ",LEN($N58))),COLUMNS($N:O)*LEN($N58)-(LEN($N58)-1),LEN($N58)))</f>
        <v>television</v>
      </c>
      <c r="S58" s="11">
        <f t="shared" si="1"/>
        <v>42149.548888888887</v>
      </c>
      <c r="T58" s="11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0">
        <f t="shared" si="3"/>
        <v>101.89999999999999</v>
      </c>
      <c r="P59" s="6">
        <f t="shared" si="0"/>
        <v>221.52173913043478</v>
      </c>
      <c r="Q59" t="str">
        <f>TRIM(MID(SUBSTITUTE($N59,"/",REPT(" ",LEN($N59))),COLUMNS($N:N)*LEN($N59)-(LEN($N59)-1),LEN($N59)))</f>
        <v>film &amp; video</v>
      </c>
      <c r="R59" t="str">
        <f>TRIM(MID(SUBSTITUTE($N59,"/",REPT(" ",LEN($N59))),COLUMNS($N:O)*LEN($N59)-(LEN($N59)-1),LEN($N59)))</f>
        <v>television</v>
      </c>
      <c r="S59" s="11">
        <f t="shared" si="1"/>
        <v>42089.83289351852</v>
      </c>
      <c r="T59" s="11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0">
        <f t="shared" si="3"/>
        <v>102.91</v>
      </c>
      <c r="P60" s="6">
        <f t="shared" si="0"/>
        <v>137.21333333333334</v>
      </c>
      <c r="Q60" t="str">
        <f>TRIM(MID(SUBSTITUTE($N60,"/",REPT(" ",LEN($N60))),COLUMNS($N:N)*LEN($N60)-(LEN($N60)-1),LEN($N60)))</f>
        <v>film &amp; video</v>
      </c>
      <c r="R60" t="str">
        <f>TRIM(MID(SUBSTITUTE($N60,"/",REPT(" ",LEN($N60))),COLUMNS($N:O)*LEN($N60)-(LEN($N60)-1),LEN($N60)))</f>
        <v>television</v>
      </c>
      <c r="S60" s="11">
        <f t="shared" si="1"/>
        <v>41932.745046296295</v>
      </c>
      <c r="T60" s="11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0">
        <f t="shared" si="3"/>
        <v>100.12570000000001</v>
      </c>
      <c r="P61" s="6">
        <f t="shared" si="0"/>
        <v>606.82242424242418</v>
      </c>
      <c r="Q61" t="str">
        <f>TRIM(MID(SUBSTITUTE($N61,"/",REPT(" ",LEN($N61))),COLUMNS($N:N)*LEN($N61)-(LEN($N61)-1),LEN($N61)))</f>
        <v>film &amp; video</v>
      </c>
      <c r="R61" t="str">
        <f>TRIM(MID(SUBSTITUTE($N61,"/",REPT(" ",LEN($N61))),COLUMNS($N:O)*LEN($N61)-(LEN($N61)-1),LEN($N61)))</f>
        <v>television</v>
      </c>
      <c r="S61" s="11">
        <f t="shared" si="1"/>
        <v>42230.23583333334</v>
      </c>
      <c r="T61" s="11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0">
        <f t="shared" si="3"/>
        <v>103.29622222222221</v>
      </c>
      <c r="P62" s="6">
        <f t="shared" si="0"/>
        <v>43.040092592592593</v>
      </c>
      <c r="Q62" t="str">
        <f>TRIM(MID(SUBSTITUTE($N62,"/",REPT(" ",LEN($N62))),COLUMNS($N:N)*LEN($N62)-(LEN($N62)-1),LEN($N62)))</f>
        <v>film &amp; video</v>
      </c>
      <c r="R62" t="str">
        <f>TRIM(MID(SUBSTITUTE($N62,"/",REPT(" ",LEN($N62))),COLUMNS($N:O)*LEN($N62)-(LEN($N62)-1),LEN($N62)))</f>
        <v>shorts</v>
      </c>
      <c r="S62" s="11">
        <f t="shared" si="1"/>
        <v>41701.901817129627</v>
      </c>
      <c r="T62" s="11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0">
        <f t="shared" si="3"/>
        <v>148.30000000000001</v>
      </c>
      <c r="P63" s="6">
        <f t="shared" si="0"/>
        <v>322.39130434782606</v>
      </c>
      <c r="Q63" t="str">
        <f>TRIM(MID(SUBSTITUTE($N63,"/",REPT(" ",LEN($N63))),COLUMNS($N:N)*LEN($N63)-(LEN($N63)-1),LEN($N63)))</f>
        <v>film &amp; video</v>
      </c>
      <c r="R63" t="str">
        <f>TRIM(MID(SUBSTITUTE($N63,"/",REPT(" ",LEN($N63))),COLUMNS($N:O)*LEN($N63)-(LEN($N63)-1),LEN($N63)))</f>
        <v>shorts</v>
      </c>
      <c r="S63" s="11">
        <f t="shared" si="1"/>
        <v>41409.814317129632</v>
      </c>
      <c r="T63" s="11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0">
        <f t="shared" si="3"/>
        <v>154.73333333333332</v>
      </c>
      <c r="P64" s="6">
        <f t="shared" si="0"/>
        <v>96.708333333333329</v>
      </c>
      <c r="Q64" t="str">
        <f>TRIM(MID(SUBSTITUTE($N64,"/",REPT(" ",LEN($N64))),COLUMNS($N:N)*LEN($N64)-(LEN($N64)-1),LEN($N64)))</f>
        <v>film &amp; video</v>
      </c>
      <c r="R64" t="str">
        <f>TRIM(MID(SUBSTITUTE($N64,"/",REPT(" ",LEN($N64))),COLUMNS($N:O)*LEN($N64)-(LEN($N64)-1),LEN($N64)))</f>
        <v>shorts</v>
      </c>
      <c r="S64" s="11">
        <f t="shared" si="1"/>
        <v>41311.799513888887</v>
      </c>
      <c r="T64" s="11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0">
        <f t="shared" si="3"/>
        <v>113.51849999999999</v>
      </c>
      <c r="P65" s="6">
        <f t="shared" si="0"/>
        <v>35.474531249999998</v>
      </c>
      <c r="Q65" t="str">
        <f>TRIM(MID(SUBSTITUTE($N65,"/",REPT(" ",LEN($N65))),COLUMNS($N:N)*LEN($N65)-(LEN($N65)-1),LEN($N65)))</f>
        <v>film &amp; video</v>
      </c>
      <c r="R65" t="str">
        <f>TRIM(MID(SUBSTITUTE($N65,"/",REPT(" ",LEN($N65))),COLUMNS($N:O)*LEN($N65)-(LEN($N65)-1),LEN($N65)))</f>
        <v>shorts</v>
      </c>
      <c r="S65" s="11">
        <f t="shared" si="1"/>
        <v>41612.912187499998</v>
      </c>
      <c r="T65" s="11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0">
        <f t="shared" si="3"/>
        <v>173.33333333333334</v>
      </c>
      <c r="P66" s="6">
        <f t="shared" ref="P66:P129" si="4">E66/L66</f>
        <v>86.666666666666671</v>
      </c>
      <c r="Q66" t="str">
        <f>TRIM(MID(SUBSTITUTE($N66,"/",REPT(" ",LEN($N66))),COLUMNS($N:N)*LEN($N66)-(LEN($N66)-1),LEN($N66)))</f>
        <v>film &amp; video</v>
      </c>
      <c r="R66" t="str">
        <f>TRIM(MID(SUBSTITUTE($N66,"/",REPT(" ",LEN($N66))),COLUMNS($N:O)*LEN($N66)-(LEN($N66)-1),LEN($N66)))</f>
        <v>shorts</v>
      </c>
      <c r="S66" s="11">
        <f t="shared" ref="S66:S129" si="5">(((J66/60)/60)/24)+DATE(1970,1,1)</f>
        <v>41433.01829861111</v>
      </c>
      <c r="T66" s="11">
        <f t="shared" ref="T66:T129" si="6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0">
        <f t="shared" ref="O67:O130" si="7">E67/D67*100</f>
        <v>107.52857142857141</v>
      </c>
      <c r="P67" s="6">
        <f t="shared" si="4"/>
        <v>132.05263157894737</v>
      </c>
      <c r="Q67" t="str">
        <f>TRIM(MID(SUBSTITUTE($N67,"/",REPT(" ",LEN($N67))),COLUMNS($N:N)*LEN($N67)-(LEN($N67)-1),LEN($N67)))</f>
        <v>film &amp; video</v>
      </c>
      <c r="R67" t="str">
        <f>TRIM(MID(SUBSTITUTE($N67,"/",REPT(" ",LEN($N67))),COLUMNS($N:O)*LEN($N67)-(LEN($N67)-1),LEN($N67)))</f>
        <v>shorts</v>
      </c>
      <c r="S67" s="11">
        <f t="shared" si="5"/>
        <v>41835.821226851855</v>
      </c>
      <c r="T67" s="11">
        <f t="shared" si="6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0">
        <f t="shared" si="7"/>
        <v>118.6</v>
      </c>
      <c r="P68" s="6">
        <f t="shared" si="4"/>
        <v>91.230769230769226</v>
      </c>
      <c r="Q68" t="str">
        <f>TRIM(MID(SUBSTITUTE($N68,"/",REPT(" ",LEN($N68))),COLUMNS($N:N)*LEN($N68)-(LEN($N68)-1),LEN($N68)))</f>
        <v>film &amp; video</v>
      </c>
      <c r="R68" t="str">
        <f>TRIM(MID(SUBSTITUTE($N68,"/",REPT(" ",LEN($N68))),COLUMNS($N:O)*LEN($N68)-(LEN($N68)-1),LEN($N68)))</f>
        <v>shorts</v>
      </c>
      <c r="S68" s="11">
        <f t="shared" si="5"/>
        <v>42539.849768518514</v>
      </c>
      <c r="T68" s="11">
        <f t="shared" si="6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0">
        <f t="shared" si="7"/>
        <v>116.25000000000001</v>
      </c>
      <c r="P69" s="6">
        <f t="shared" si="4"/>
        <v>116.25</v>
      </c>
      <c r="Q69" t="str">
        <f>TRIM(MID(SUBSTITUTE($N69,"/",REPT(" ",LEN($N69))),COLUMNS($N:N)*LEN($N69)-(LEN($N69)-1),LEN($N69)))</f>
        <v>film &amp; video</v>
      </c>
      <c r="R69" t="str">
        <f>TRIM(MID(SUBSTITUTE($N69,"/",REPT(" ",LEN($N69))),COLUMNS($N:O)*LEN($N69)-(LEN($N69)-1),LEN($N69)))</f>
        <v>shorts</v>
      </c>
      <c r="S69" s="11">
        <f t="shared" si="5"/>
        <v>41075.583379629628</v>
      </c>
      <c r="T69" s="11">
        <f t="shared" si="6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0">
        <f t="shared" si="7"/>
        <v>127.16666666666667</v>
      </c>
      <c r="P70" s="6">
        <f t="shared" si="4"/>
        <v>21.194444444444443</v>
      </c>
      <c r="Q70" t="str">
        <f>TRIM(MID(SUBSTITUTE($N70,"/",REPT(" ",LEN($N70))),COLUMNS($N:N)*LEN($N70)-(LEN($N70)-1),LEN($N70)))</f>
        <v>film &amp; video</v>
      </c>
      <c r="R70" t="str">
        <f>TRIM(MID(SUBSTITUTE($N70,"/",REPT(" ",LEN($N70))),COLUMNS($N:O)*LEN($N70)-(LEN($N70)-1),LEN($N70)))</f>
        <v>shorts</v>
      </c>
      <c r="S70" s="11">
        <f t="shared" si="5"/>
        <v>41663.569340277776</v>
      </c>
      <c r="T70" s="11">
        <f t="shared" si="6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0">
        <f t="shared" si="7"/>
        <v>110.9423</v>
      </c>
      <c r="P71" s="6">
        <f t="shared" si="4"/>
        <v>62.327134831460668</v>
      </c>
      <c r="Q71" t="str">
        <f>TRIM(MID(SUBSTITUTE($N71,"/",REPT(" ",LEN($N71))),COLUMNS($N:N)*LEN($N71)-(LEN($N71)-1),LEN($N71)))</f>
        <v>film &amp; video</v>
      </c>
      <c r="R71" t="str">
        <f>TRIM(MID(SUBSTITUTE($N71,"/",REPT(" ",LEN($N71))),COLUMNS($N:O)*LEN($N71)-(LEN($N71)-1),LEN($N71)))</f>
        <v>shorts</v>
      </c>
      <c r="S71" s="11">
        <f t="shared" si="5"/>
        <v>40786.187789351854</v>
      </c>
      <c r="T71" s="11">
        <f t="shared" si="6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0">
        <f t="shared" si="7"/>
        <v>127.2</v>
      </c>
      <c r="P72" s="6">
        <f t="shared" si="4"/>
        <v>37.411764705882355</v>
      </c>
      <c r="Q72" t="str">
        <f>TRIM(MID(SUBSTITUTE($N72,"/",REPT(" ",LEN($N72))),COLUMNS($N:N)*LEN($N72)-(LEN($N72)-1),LEN($N72)))</f>
        <v>film &amp; video</v>
      </c>
      <c r="R72" t="str">
        <f>TRIM(MID(SUBSTITUTE($N72,"/",REPT(" ",LEN($N72))),COLUMNS($N:O)*LEN($N72)-(LEN($N72)-1),LEN($N72)))</f>
        <v>shorts</v>
      </c>
      <c r="S72" s="11">
        <f t="shared" si="5"/>
        <v>40730.896354166667</v>
      </c>
      <c r="T72" s="11">
        <f t="shared" si="6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0">
        <f t="shared" si="7"/>
        <v>123.94444444444443</v>
      </c>
      <c r="P73" s="6">
        <f t="shared" si="4"/>
        <v>69.71875</v>
      </c>
      <c r="Q73" t="str">
        <f>TRIM(MID(SUBSTITUTE($N73,"/",REPT(" ",LEN($N73))),COLUMNS($N:N)*LEN($N73)-(LEN($N73)-1),LEN($N73)))</f>
        <v>film &amp; video</v>
      </c>
      <c r="R73" t="str">
        <f>TRIM(MID(SUBSTITUTE($N73,"/",REPT(" ",LEN($N73))),COLUMNS($N:O)*LEN($N73)-(LEN($N73)-1),LEN($N73)))</f>
        <v>shorts</v>
      </c>
      <c r="S73" s="11">
        <f t="shared" si="5"/>
        <v>40997.271493055552</v>
      </c>
      <c r="T73" s="11">
        <f t="shared" si="6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0">
        <f t="shared" si="7"/>
        <v>108.40909090909091</v>
      </c>
      <c r="P74" s="6">
        <f t="shared" si="4"/>
        <v>58.170731707317074</v>
      </c>
      <c r="Q74" t="str">
        <f>TRIM(MID(SUBSTITUTE($N74,"/",REPT(" ",LEN($N74))),COLUMNS($N:N)*LEN($N74)-(LEN($N74)-1),LEN($N74)))</f>
        <v>film &amp; video</v>
      </c>
      <c r="R74" t="str">
        <f>TRIM(MID(SUBSTITUTE($N74,"/",REPT(" ",LEN($N74))),COLUMNS($N:O)*LEN($N74)-(LEN($N74)-1),LEN($N74)))</f>
        <v>shorts</v>
      </c>
      <c r="S74" s="11">
        <f t="shared" si="5"/>
        <v>41208.010196759256</v>
      </c>
      <c r="T74" s="11">
        <f t="shared" si="6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0">
        <f t="shared" si="7"/>
        <v>100</v>
      </c>
      <c r="P75" s="6">
        <f t="shared" si="4"/>
        <v>50</v>
      </c>
      <c r="Q75" t="str">
        <f>TRIM(MID(SUBSTITUTE($N75,"/",REPT(" ",LEN($N75))),COLUMNS($N:N)*LEN($N75)-(LEN($N75)-1),LEN($N75)))</f>
        <v>film &amp; video</v>
      </c>
      <c r="R75" t="str">
        <f>TRIM(MID(SUBSTITUTE($N75,"/",REPT(" ",LEN($N75))),COLUMNS($N:O)*LEN($N75)-(LEN($N75)-1),LEN($N75)))</f>
        <v>shorts</v>
      </c>
      <c r="S75" s="11">
        <f t="shared" si="5"/>
        <v>40587.75675925926</v>
      </c>
      <c r="T75" s="11">
        <f t="shared" si="6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0">
        <f t="shared" si="7"/>
        <v>112.93199999999999</v>
      </c>
      <c r="P76" s="6">
        <f t="shared" si="4"/>
        <v>19.471034482758618</v>
      </c>
      <c r="Q76" t="str">
        <f>TRIM(MID(SUBSTITUTE($N76,"/",REPT(" ",LEN($N76))),COLUMNS($N:N)*LEN($N76)-(LEN($N76)-1),LEN($N76)))</f>
        <v>film &amp; video</v>
      </c>
      <c r="R76" t="str">
        <f>TRIM(MID(SUBSTITUTE($N76,"/",REPT(" ",LEN($N76))),COLUMNS($N:O)*LEN($N76)-(LEN($N76)-1),LEN($N76)))</f>
        <v>shorts</v>
      </c>
      <c r="S76" s="11">
        <f t="shared" si="5"/>
        <v>42360.487210648149</v>
      </c>
      <c r="T76" s="11">
        <f t="shared" si="6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0">
        <f t="shared" si="7"/>
        <v>115.42857142857143</v>
      </c>
      <c r="P77" s="6">
        <f t="shared" si="4"/>
        <v>85.957446808510639</v>
      </c>
      <c r="Q77" t="str">
        <f>TRIM(MID(SUBSTITUTE($N77,"/",REPT(" ",LEN($N77))),COLUMNS($N:N)*LEN($N77)-(LEN($N77)-1),LEN($N77)))</f>
        <v>film &amp; video</v>
      </c>
      <c r="R77" t="str">
        <f>TRIM(MID(SUBSTITUTE($N77,"/",REPT(" ",LEN($N77))),COLUMNS($N:O)*LEN($N77)-(LEN($N77)-1),LEN($N77)))</f>
        <v>shorts</v>
      </c>
      <c r="S77" s="11">
        <f t="shared" si="5"/>
        <v>41357.209166666667</v>
      </c>
      <c r="T77" s="11">
        <f t="shared" si="6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0">
        <f t="shared" si="7"/>
        <v>153.33333333333334</v>
      </c>
      <c r="P78" s="6">
        <f t="shared" si="4"/>
        <v>30.666666666666668</v>
      </c>
      <c r="Q78" t="str">
        <f>TRIM(MID(SUBSTITUTE($N78,"/",REPT(" ",LEN($N78))),COLUMNS($N:N)*LEN($N78)-(LEN($N78)-1),LEN($N78)))</f>
        <v>film &amp; video</v>
      </c>
      <c r="R78" t="str">
        <f>TRIM(MID(SUBSTITUTE($N78,"/",REPT(" ",LEN($N78))),COLUMNS($N:O)*LEN($N78)-(LEN($N78)-1),LEN($N78)))</f>
        <v>shorts</v>
      </c>
      <c r="S78" s="11">
        <f t="shared" si="5"/>
        <v>40844.691643518519</v>
      </c>
      <c r="T78" s="11">
        <f t="shared" si="6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0">
        <f t="shared" si="7"/>
        <v>392.5</v>
      </c>
      <c r="P79" s="6">
        <f t="shared" si="4"/>
        <v>60.384615384615387</v>
      </c>
      <c r="Q79" t="str">
        <f>TRIM(MID(SUBSTITUTE($N79,"/",REPT(" ",LEN($N79))),COLUMNS($N:N)*LEN($N79)-(LEN($N79)-1),LEN($N79)))</f>
        <v>film &amp; video</v>
      </c>
      <c r="R79" t="str">
        <f>TRIM(MID(SUBSTITUTE($N79,"/",REPT(" ",LEN($N79))),COLUMNS($N:O)*LEN($N79)-(LEN($N79)-1),LEN($N79)))</f>
        <v>shorts</v>
      </c>
      <c r="S79" s="11">
        <f t="shared" si="5"/>
        <v>40997.144872685189</v>
      </c>
      <c r="T79" s="11">
        <f t="shared" si="6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0">
        <f t="shared" si="7"/>
        <v>2702</v>
      </c>
      <c r="P80" s="6">
        <f t="shared" si="4"/>
        <v>38.6</v>
      </c>
      <c r="Q80" t="str">
        <f>TRIM(MID(SUBSTITUTE($N80,"/",REPT(" ",LEN($N80))),COLUMNS($N:N)*LEN($N80)-(LEN($N80)-1),LEN($N80)))</f>
        <v>film &amp; video</v>
      </c>
      <c r="R80" t="str">
        <f>TRIM(MID(SUBSTITUTE($N80,"/",REPT(" ",LEN($N80))),COLUMNS($N:O)*LEN($N80)-(LEN($N80)-1),LEN($N80)))</f>
        <v>shorts</v>
      </c>
      <c r="S80" s="11">
        <f t="shared" si="5"/>
        <v>42604.730567129634</v>
      </c>
      <c r="T80" s="11">
        <f t="shared" si="6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0">
        <f t="shared" si="7"/>
        <v>127</v>
      </c>
      <c r="P81" s="6">
        <f t="shared" si="4"/>
        <v>40.268292682926827</v>
      </c>
      <c r="Q81" t="str">
        <f>TRIM(MID(SUBSTITUTE($N81,"/",REPT(" ",LEN($N81))),COLUMNS($N:N)*LEN($N81)-(LEN($N81)-1),LEN($N81)))</f>
        <v>film &amp; video</v>
      </c>
      <c r="R81" t="str">
        <f>TRIM(MID(SUBSTITUTE($N81,"/",REPT(" ",LEN($N81))),COLUMNS($N:O)*LEN($N81)-(LEN($N81)-1),LEN($N81)))</f>
        <v>shorts</v>
      </c>
      <c r="S81" s="11">
        <f t="shared" si="5"/>
        <v>41724.776539351849</v>
      </c>
      <c r="T81" s="11">
        <f t="shared" si="6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0">
        <f t="shared" si="7"/>
        <v>107.25</v>
      </c>
      <c r="P82" s="6">
        <f t="shared" si="4"/>
        <v>273.82978723404256</v>
      </c>
      <c r="Q82" t="str">
        <f>TRIM(MID(SUBSTITUTE($N82,"/",REPT(" ",LEN($N82))),COLUMNS($N:N)*LEN($N82)-(LEN($N82)-1),LEN($N82)))</f>
        <v>film &amp; video</v>
      </c>
      <c r="R82" t="str">
        <f>TRIM(MID(SUBSTITUTE($N82,"/",REPT(" ",LEN($N82))),COLUMNS($N:O)*LEN($N82)-(LEN($N82)-1),LEN($N82)))</f>
        <v>shorts</v>
      </c>
      <c r="S82" s="11">
        <f t="shared" si="5"/>
        <v>41583.083981481483</v>
      </c>
      <c r="T82" s="11">
        <f t="shared" si="6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0">
        <f t="shared" si="7"/>
        <v>198</v>
      </c>
      <c r="P83" s="6">
        <f t="shared" si="4"/>
        <v>53.035714285714285</v>
      </c>
      <c r="Q83" t="str">
        <f>TRIM(MID(SUBSTITUTE($N83,"/",REPT(" ",LEN($N83))),COLUMNS($N:N)*LEN($N83)-(LEN($N83)-1),LEN($N83)))</f>
        <v>film &amp; video</v>
      </c>
      <c r="R83" t="str">
        <f>TRIM(MID(SUBSTITUTE($N83,"/",REPT(" ",LEN($N83))),COLUMNS($N:O)*LEN($N83)-(LEN($N83)-1),LEN($N83)))</f>
        <v>shorts</v>
      </c>
      <c r="S83" s="11">
        <f t="shared" si="5"/>
        <v>41100.158877314818</v>
      </c>
      <c r="T83" s="11">
        <f t="shared" si="6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0">
        <f t="shared" si="7"/>
        <v>100.01249999999999</v>
      </c>
      <c r="P84" s="6">
        <f t="shared" si="4"/>
        <v>40.005000000000003</v>
      </c>
      <c r="Q84" t="str">
        <f>TRIM(MID(SUBSTITUTE($N84,"/",REPT(" ",LEN($N84))),COLUMNS($N:N)*LEN($N84)-(LEN($N84)-1),LEN($N84)))</f>
        <v>film &amp; video</v>
      </c>
      <c r="R84" t="str">
        <f>TRIM(MID(SUBSTITUTE($N84,"/",REPT(" ",LEN($N84))),COLUMNS($N:O)*LEN($N84)-(LEN($N84)-1),LEN($N84)))</f>
        <v>shorts</v>
      </c>
      <c r="S84" s="11">
        <f t="shared" si="5"/>
        <v>40795.820150462961</v>
      </c>
      <c r="T84" s="11">
        <f t="shared" si="6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0">
        <f t="shared" si="7"/>
        <v>102.49999999999999</v>
      </c>
      <c r="P85" s="6">
        <f t="shared" si="4"/>
        <v>15.76923076923077</v>
      </c>
      <c r="Q85" t="str">
        <f>TRIM(MID(SUBSTITUTE($N85,"/",REPT(" ",LEN($N85))),COLUMNS($N:N)*LEN($N85)-(LEN($N85)-1),LEN($N85)))</f>
        <v>film &amp; video</v>
      </c>
      <c r="R85" t="str">
        <f>TRIM(MID(SUBSTITUTE($N85,"/",REPT(" ",LEN($N85))),COLUMNS($N:O)*LEN($N85)-(LEN($N85)-1),LEN($N85)))</f>
        <v>shorts</v>
      </c>
      <c r="S85" s="11">
        <f t="shared" si="5"/>
        <v>42042.615613425922</v>
      </c>
      <c r="T85" s="11">
        <f t="shared" si="6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0">
        <f t="shared" si="7"/>
        <v>100</v>
      </c>
      <c r="P86" s="6">
        <f t="shared" si="4"/>
        <v>71.428571428571431</v>
      </c>
      <c r="Q86" t="str">
        <f>TRIM(MID(SUBSTITUTE($N86,"/",REPT(" ",LEN($N86))),COLUMNS($N:N)*LEN($N86)-(LEN($N86)-1),LEN($N86)))</f>
        <v>film &amp; video</v>
      </c>
      <c r="R86" t="str">
        <f>TRIM(MID(SUBSTITUTE($N86,"/",REPT(" ",LEN($N86))),COLUMNS($N:O)*LEN($N86)-(LEN($N86)-1),LEN($N86)))</f>
        <v>shorts</v>
      </c>
      <c r="S86" s="11">
        <f t="shared" si="5"/>
        <v>40648.757939814815</v>
      </c>
      <c r="T86" s="11">
        <f t="shared" si="6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0">
        <f t="shared" si="7"/>
        <v>125.49999999999999</v>
      </c>
      <c r="P87" s="6">
        <f t="shared" si="4"/>
        <v>71.714285714285708</v>
      </c>
      <c r="Q87" t="str">
        <f>TRIM(MID(SUBSTITUTE($N87,"/",REPT(" ",LEN($N87))),COLUMNS($N:N)*LEN($N87)-(LEN($N87)-1),LEN($N87)))</f>
        <v>film &amp; video</v>
      </c>
      <c r="R87" t="str">
        <f>TRIM(MID(SUBSTITUTE($N87,"/",REPT(" ",LEN($N87))),COLUMNS($N:O)*LEN($N87)-(LEN($N87)-1),LEN($N87)))</f>
        <v>shorts</v>
      </c>
      <c r="S87" s="11">
        <f t="shared" si="5"/>
        <v>40779.125428240739</v>
      </c>
      <c r="T87" s="11">
        <f t="shared" si="6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0">
        <f t="shared" si="7"/>
        <v>106.46666666666667</v>
      </c>
      <c r="P88" s="6">
        <f t="shared" si="4"/>
        <v>375.76470588235293</v>
      </c>
      <c r="Q88" t="str">
        <f>TRIM(MID(SUBSTITUTE($N88,"/",REPT(" ",LEN($N88))),COLUMNS($N:N)*LEN($N88)-(LEN($N88)-1),LEN($N88)))</f>
        <v>film &amp; video</v>
      </c>
      <c r="R88" t="str">
        <f>TRIM(MID(SUBSTITUTE($N88,"/",REPT(" ",LEN($N88))),COLUMNS($N:O)*LEN($N88)-(LEN($N88)-1),LEN($N88)))</f>
        <v>shorts</v>
      </c>
      <c r="S88" s="11">
        <f t="shared" si="5"/>
        <v>42291.556076388893</v>
      </c>
      <c r="T88" s="11">
        <f t="shared" si="6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0">
        <f t="shared" si="7"/>
        <v>104.60000000000001</v>
      </c>
      <c r="P89" s="6">
        <f t="shared" si="4"/>
        <v>104.6</v>
      </c>
      <c r="Q89" t="str">
        <f>TRIM(MID(SUBSTITUTE($N89,"/",REPT(" ",LEN($N89))),COLUMNS($N:N)*LEN($N89)-(LEN($N89)-1),LEN($N89)))</f>
        <v>film &amp; video</v>
      </c>
      <c r="R89" t="str">
        <f>TRIM(MID(SUBSTITUTE($N89,"/",REPT(" ",LEN($N89))),COLUMNS($N:O)*LEN($N89)-(LEN($N89)-1),LEN($N89)))</f>
        <v>shorts</v>
      </c>
      <c r="S89" s="11">
        <f t="shared" si="5"/>
        <v>40322.53938657407</v>
      </c>
      <c r="T89" s="11">
        <f t="shared" si="6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0">
        <f t="shared" si="7"/>
        <v>102.85714285714285</v>
      </c>
      <c r="P90" s="6">
        <f t="shared" si="4"/>
        <v>60</v>
      </c>
      <c r="Q90" t="str">
        <f>TRIM(MID(SUBSTITUTE($N90,"/",REPT(" ",LEN($N90))),COLUMNS($N:N)*LEN($N90)-(LEN($N90)-1),LEN($N90)))</f>
        <v>film &amp; video</v>
      </c>
      <c r="R90" t="str">
        <f>TRIM(MID(SUBSTITUTE($N90,"/",REPT(" ",LEN($N90))),COLUMNS($N:O)*LEN($N90)-(LEN($N90)-1),LEN($N90)))</f>
        <v>shorts</v>
      </c>
      <c r="S90" s="11">
        <f t="shared" si="5"/>
        <v>41786.65892361111</v>
      </c>
      <c r="T90" s="11">
        <f t="shared" si="6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0">
        <f t="shared" si="7"/>
        <v>115.06666666666668</v>
      </c>
      <c r="P91" s="6">
        <f t="shared" si="4"/>
        <v>123.28571428571429</v>
      </c>
      <c r="Q91" t="str">
        <f>TRIM(MID(SUBSTITUTE($N91,"/",REPT(" ",LEN($N91))),COLUMNS($N:N)*LEN($N91)-(LEN($N91)-1),LEN($N91)))</f>
        <v>film &amp; video</v>
      </c>
      <c r="R91" t="str">
        <f>TRIM(MID(SUBSTITUTE($N91,"/",REPT(" ",LEN($N91))),COLUMNS($N:O)*LEN($N91)-(LEN($N91)-1),LEN($N91)))</f>
        <v>shorts</v>
      </c>
      <c r="S91" s="11">
        <f t="shared" si="5"/>
        <v>41402.752222222225</v>
      </c>
      <c r="T91" s="11">
        <f t="shared" si="6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0">
        <f t="shared" si="7"/>
        <v>100.4</v>
      </c>
      <c r="P92" s="6">
        <f t="shared" si="4"/>
        <v>31.375</v>
      </c>
      <c r="Q92" t="str">
        <f>TRIM(MID(SUBSTITUTE($N92,"/",REPT(" ",LEN($N92))),COLUMNS($N:N)*LEN($N92)-(LEN($N92)-1),LEN($N92)))</f>
        <v>film &amp; video</v>
      </c>
      <c r="R92" t="str">
        <f>TRIM(MID(SUBSTITUTE($N92,"/",REPT(" ",LEN($N92))),COLUMNS($N:O)*LEN($N92)-(LEN($N92)-1),LEN($N92)))</f>
        <v>shorts</v>
      </c>
      <c r="S92" s="11">
        <f t="shared" si="5"/>
        <v>40706.297442129631</v>
      </c>
      <c r="T92" s="11">
        <f t="shared" si="6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0">
        <f t="shared" si="7"/>
        <v>120</v>
      </c>
      <c r="P93" s="6">
        <f t="shared" si="4"/>
        <v>78.260869565217391</v>
      </c>
      <c r="Q93" t="str">
        <f>TRIM(MID(SUBSTITUTE($N93,"/",REPT(" ",LEN($N93))),COLUMNS($N:N)*LEN($N93)-(LEN($N93)-1),LEN($N93)))</f>
        <v>film &amp; video</v>
      </c>
      <c r="R93" t="str">
        <f>TRIM(MID(SUBSTITUTE($N93,"/",REPT(" ",LEN($N93))),COLUMNS($N:O)*LEN($N93)-(LEN($N93)-1),LEN($N93)))</f>
        <v>shorts</v>
      </c>
      <c r="S93" s="11">
        <f t="shared" si="5"/>
        <v>40619.402361111112</v>
      </c>
      <c r="T93" s="11">
        <f t="shared" si="6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0">
        <f t="shared" si="7"/>
        <v>105.2</v>
      </c>
      <c r="P94" s="6">
        <f t="shared" si="4"/>
        <v>122.32558139534883</v>
      </c>
      <c r="Q94" t="str">
        <f>TRIM(MID(SUBSTITUTE($N94,"/",REPT(" ",LEN($N94))),COLUMNS($N:N)*LEN($N94)-(LEN($N94)-1),LEN($N94)))</f>
        <v>film &amp; video</v>
      </c>
      <c r="R94" t="str">
        <f>TRIM(MID(SUBSTITUTE($N94,"/",REPT(" ",LEN($N94))),COLUMNS($N:O)*LEN($N94)-(LEN($N94)-1),LEN($N94)))</f>
        <v>shorts</v>
      </c>
      <c r="S94" s="11">
        <f t="shared" si="5"/>
        <v>42721.198877314819</v>
      </c>
      <c r="T94" s="11">
        <f t="shared" si="6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0">
        <f t="shared" si="7"/>
        <v>110.60000000000001</v>
      </c>
      <c r="P95" s="6">
        <f t="shared" si="4"/>
        <v>73.733333333333334</v>
      </c>
      <c r="Q95" t="str">
        <f>TRIM(MID(SUBSTITUTE($N95,"/",REPT(" ",LEN($N95))),COLUMNS($N:N)*LEN($N95)-(LEN($N95)-1),LEN($N95)))</f>
        <v>film &amp; video</v>
      </c>
      <c r="R95" t="str">
        <f>TRIM(MID(SUBSTITUTE($N95,"/",REPT(" ",LEN($N95))),COLUMNS($N:O)*LEN($N95)-(LEN($N95)-1),LEN($N95)))</f>
        <v>shorts</v>
      </c>
      <c r="S95" s="11">
        <f t="shared" si="5"/>
        <v>41065.858067129629</v>
      </c>
      <c r="T95" s="11">
        <f t="shared" si="6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0">
        <f t="shared" si="7"/>
        <v>104</v>
      </c>
      <c r="P96" s="6">
        <f t="shared" si="4"/>
        <v>21.666666666666668</v>
      </c>
      <c r="Q96" t="str">
        <f>TRIM(MID(SUBSTITUTE($N96,"/",REPT(" ",LEN($N96))),COLUMNS($N:N)*LEN($N96)-(LEN($N96)-1),LEN($N96)))</f>
        <v>film &amp; video</v>
      </c>
      <c r="R96" t="str">
        <f>TRIM(MID(SUBSTITUTE($N96,"/",REPT(" ",LEN($N96))),COLUMNS($N:O)*LEN($N96)-(LEN($N96)-1),LEN($N96)))</f>
        <v>shorts</v>
      </c>
      <c r="S96" s="11">
        <f t="shared" si="5"/>
        <v>41716.717847222222</v>
      </c>
      <c r="T96" s="11">
        <f t="shared" si="6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0">
        <f t="shared" si="7"/>
        <v>131.42857142857142</v>
      </c>
      <c r="P97" s="6">
        <f t="shared" si="4"/>
        <v>21.904761904761905</v>
      </c>
      <c r="Q97" t="str">
        <f>TRIM(MID(SUBSTITUTE($N97,"/",REPT(" ",LEN($N97))),COLUMNS($N:N)*LEN($N97)-(LEN($N97)-1),LEN($N97)))</f>
        <v>film &amp; video</v>
      </c>
      <c r="R97" t="str">
        <f>TRIM(MID(SUBSTITUTE($N97,"/",REPT(" ",LEN($N97))),COLUMNS($N:O)*LEN($N97)-(LEN($N97)-1),LEN($N97)))</f>
        <v>shorts</v>
      </c>
      <c r="S97" s="11">
        <f t="shared" si="5"/>
        <v>40935.005104166667</v>
      </c>
      <c r="T97" s="11">
        <f t="shared" si="6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0">
        <f t="shared" si="7"/>
        <v>114.66666666666667</v>
      </c>
      <c r="P98" s="6">
        <f t="shared" si="4"/>
        <v>50.588235294117645</v>
      </c>
      <c r="Q98" t="str">
        <f>TRIM(MID(SUBSTITUTE($N98,"/",REPT(" ",LEN($N98))),COLUMNS($N:N)*LEN($N98)-(LEN($N98)-1),LEN($N98)))</f>
        <v>film &amp; video</v>
      </c>
      <c r="R98" t="str">
        <f>TRIM(MID(SUBSTITUTE($N98,"/",REPT(" ",LEN($N98))),COLUMNS($N:O)*LEN($N98)-(LEN($N98)-1),LEN($N98)))</f>
        <v>shorts</v>
      </c>
      <c r="S98" s="11">
        <f t="shared" si="5"/>
        <v>40324.662511574075</v>
      </c>
      <c r="T98" s="11">
        <f t="shared" si="6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0">
        <f t="shared" si="7"/>
        <v>106.25</v>
      </c>
      <c r="P99" s="6">
        <f t="shared" si="4"/>
        <v>53.125</v>
      </c>
      <c r="Q99" t="str">
        <f>TRIM(MID(SUBSTITUTE($N99,"/",REPT(" ",LEN($N99))),COLUMNS($N:N)*LEN($N99)-(LEN($N99)-1),LEN($N99)))</f>
        <v>film &amp; video</v>
      </c>
      <c r="R99" t="str">
        <f>TRIM(MID(SUBSTITUTE($N99,"/",REPT(" ",LEN($N99))),COLUMNS($N:O)*LEN($N99)-(LEN($N99)-1),LEN($N99)))</f>
        <v>shorts</v>
      </c>
      <c r="S99" s="11">
        <f t="shared" si="5"/>
        <v>40706.135208333333</v>
      </c>
      <c r="T99" s="11">
        <f t="shared" si="6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0">
        <f t="shared" si="7"/>
        <v>106.25</v>
      </c>
      <c r="P100" s="6">
        <f t="shared" si="4"/>
        <v>56.666666666666664</v>
      </c>
      <c r="Q100" t="str">
        <f>TRIM(MID(SUBSTITUTE($N100,"/",REPT(" ",LEN($N100))),COLUMNS($N:N)*LEN($N100)-(LEN($N100)-1),LEN($N100)))</f>
        <v>film &amp; video</v>
      </c>
      <c r="R100" t="str">
        <f>TRIM(MID(SUBSTITUTE($N100,"/",REPT(" ",LEN($N100))),COLUMNS($N:O)*LEN($N100)-(LEN($N100)-1),LEN($N100)))</f>
        <v>shorts</v>
      </c>
      <c r="S100" s="11">
        <f t="shared" si="5"/>
        <v>41214.79483796296</v>
      </c>
      <c r="T100" s="11">
        <f t="shared" si="6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0">
        <f t="shared" si="7"/>
        <v>106.01933333333334</v>
      </c>
      <c r="P101" s="6">
        <f t="shared" si="4"/>
        <v>40.776666666666664</v>
      </c>
      <c r="Q101" t="str">
        <f>TRIM(MID(SUBSTITUTE($N101,"/",REPT(" ",LEN($N101))),COLUMNS($N:N)*LEN($N101)-(LEN($N101)-1),LEN($N101)))</f>
        <v>film &amp; video</v>
      </c>
      <c r="R101" t="str">
        <f>TRIM(MID(SUBSTITUTE($N101,"/",REPT(" ",LEN($N101))),COLUMNS($N:O)*LEN($N101)-(LEN($N101)-1),LEN($N101)))</f>
        <v>shorts</v>
      </c>
      <c r="S101" s="11">
        <f t="shared" si="5"/>
        <v>41631.902766203704</v>
      </c>
      <c r="T101" s="11">
        <f t="shared" si="6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0">
        <f t="shared" si="7"/>
        <v>100</v>
      </c>
      <c r="P102" s="6">
        <f t="shared" si="4"/>
        <v>192.30769230769232</v>
      </c>
      <c r="Q102" t="str">
        <f>TRIM(MID(SUBSTITUTE($N102,"/",REPT(" ",LEN($N102))),COLUMNS($N:N)*LEN($N102)-(LEN($N102)-1),LEN($N102)))</f>
        <v>film &amp; video</v>
      </c>
      <c r="R102" t="str">
        <f>TRIM(MID(SUBSTITUTE($N102,"/",REPT(" ",LEN($N102))),COLUMNS($N:O)*LEN($N102)-(LEN($N102)-1),LEN($N102)))</f>
        <v>shorts</v>
      </c>
      <c r="S102" s="11">
        <f t="shared" si="5"/>
        <v>41197.753310185188</v>
      </c>
      <c r="T102" s="11">
        <f t="shared" si="6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0">
        <f t="shared" si="7"/>
        <v>100</v>
      </c>
      <c r="P103" s="6">
        <f t="shared" si="4"/>
        <v>100</v>
      </c>
      <c r="Q103" t="str">
        <f>TRIM(MID(SUBSTITUTE($N103,"/",REPT(" ",LEN($N103))),COLUMNS($N:N)*LEN($N103)-(LEN($N103)-1),LEN($N103)))</f>
        <v>film &amp; video</v>
      </c>
      <c r="R103" t="str">
        <f>TRIM(MID(SUBSTITUTE($N103,"/",REPT(" ",LEN($N103))),COLUMNS($N:O)*LEN($N103)-(LEN($N103)-1),LEN($N103)))</f>
        <v>shorts</v>
      </c>
      <c r="S103" s="11">
        <f t="shared" si="5"/>
        <v>41274.776736111111</v>
      </c>
      <c r="T103" s="11">
        <f t="shared" si="6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0">
        <f t="shared" si="7"/>
        <v>127.75000000000001</v>
      </c>
      <c r="P104" s="6">
        <f t="shared" si="4"/>
        <v>117.92307692307692</v>
      </c>
      <c r="Q104" t="str">
        <f>TRIM(MID(SUBSTITUTE($N104,"/",REPT(" ",LEN($N104))),COLUMNS($N:N)*LEN($N104)-(LEN($N104)-1),LEN($N104)))</f>
        <v>film &amp; video</v>
      </c>
      <c r="R104" t="str">
        <f>TRIM(MID(SUBSTITUTE($N104,"/",REPT(" ",LEN($N104))),COLUMNS($N:O)*LEN($N104)-(LEN($N104)-1),LEN($N104)))</f>
        <v>shorts</v>
      </c>
      <c r="S104" s="11">
        <f t="shared" si="5"/>
        <v>40505.131168981483</v>
      </c>
      <c r="T104" s="11">
        <f t="shared" si="6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0">
        <f t="shared" si="7"/>
        <v>105.15384615384616</v>
      </c>
      <c r="P105" s="6">
        <f t="shared" si="4"/>
        <v>27.897959183673468</v>
      </c>
      <c r="Q105" t="str">
        <f>TRIM(MID(SUBSTITUTE($N105,"/",REPT(" ",LEN($N105))),COLUMNS($N:N)*LEN($N105)-(LEN($N105)-1),LEN($N105)))</f>
        <v>film &amp; video</v>
      </c>
      <c r="R105" t="str">
        <f>TRIM(MID(SUBSTITUTE($N105,"/",REPT(" ",LEN($N105))),COLUMNS($N:O)*LEN($N105)-(LEN($N105)-1),LEN($N105)))</f>
        <v>shorts</v>
      </c>
      <c r="S105" s="11">
        <f t="shared" si="5"/>
        <v>41682.805902777778</v>
      </c>
      <c r="T105" s="11">
        <f t="shared" si="6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0">
        <f t="shared" si="7"/>
        <v>120</v>
      </c>
      <c r="P106" s="6">
        <f t="shared" si="4"/>
        <v>60</v>
      </c>
      <c r="Q106" t="str">
        <f>TRIM(MID(SUBSTITUTE($N106,"/",REPT(" ",LEN($N106))),COLUMNS($N:N)*LEN($N106)-(LEN($N106)-1),LEN($N106)))</f>
        <v>film &amp; video</v>
      </c>
      <c r="R106" t="str">
        <f>TRIM(MID(SUBSTITUTE($N106,"/",REPT(" ",LEN($N106))),COLUMNS($N:O)*LEN($N106)-(LEN($N106)-1),LEN($N106)))</f>
        <v>shorts</v>
      </c>
      <c r="S106" s="11">
        <f t="shared" si="5"/>
        <v>40612.695208333331</v>
      </c>
      <c r="T106" s="11">
        <f t="shared" si="6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0">
        <f t="shared" si="7"/>
        <v>107.40909090909089</v>
      </c>
      <c r="P107" s="6">
        <f t="shared" si="4"/>
        <v>39.383333333333333</v>
      </c>
      <c r="Q107" t="str">
        <f>TRIM(MID(SUBSTITUTE($N107,"/",REPT(" ",LEN($N107))),COLUMNS($N:N)*LEN($N107)-(LEN($N107)-1),LEN($N107)))</f>
        <v>film &amp; video</v>
      </c>
      <c r="R107" t="str">
        <f>TRIM(MID(SUBSTITUTE($N107,"/",REPT(" ",LEN($N107))),COLUMNS($N:O)*LEN($N107)-(LEN($N107)-1),LEN($N107)))</f>
        <v>shorts</v>
      </c>
      <c r="S107" s="11">
        <f t="shared" si="5"/>
        <v>42485.724768518514</v>
      </c>
      <c r="T107" s="11">
        <f t="shared" si="6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0">
        <f t="shared" si="7"/>
        <v>100.49999999999999</v>
      </c>
      <c r="P108" s="6">
        <f t="shared" si="4"/>
        <v>186.11111111111111</v>
      </c>
      <c r="Q108" t="str">
        <f>TRIM(MID(SUBSTITUTE($N108,"/",REPT(" ",LEN($N108))),COLUMNS($N:N)*LEN($N108)-(LEN($N108)-1),LEN($N108)))</f>
        <v>film &amp; video</v>
      </c>
      <c r="R108" t="str">
        <f>TRIM(MID(SUBSTITUTE($N108,"/",REPT(" ",LEN($N108))),COLUMNS($N:O)*LEN($N108)-(LEN($N108)-1),LEN($N108)))</f>
        <v>shorts</v>
      </c>
      <c r="S108" s="11">
        <f t="shared" si="5"/>
        <v>40987.776631944449</v>
      </c>
      <c r="T108" s="11">
        <f t="shared" si="6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0">
        <f t="shared" si="7"/>
        <v>102.46666666666667</v>
      </c>
      <c r="P109" s="6">
        <f t="shared" si="4"/>
        <v>111.37681159420291</v>
      </c>
      <c r="Q109" t="str">
        <f>TRIM(MID(SUBSTITUTE($N109,"/",REPT(" ",LEN($N109))),COLUMNS($N:N)*LEN($N109)-(LEN($N109)-1),LEN($N109)))</f>
        <v>film &amp; video</v>
      </c>
      <c r="R109" t="str">
        <f>TRIM(MID(SUBSTITUTE($N109,"/",REPT(" ",LEN($N109))),COLUMNS($N:O)*LEN($N109)-(LEN($N109)-1),LEN($N109)))</f>
        <v>shorts</v>
      </c>
      <c r="S109" s="11">
        <f t="shared" si="5"/>
        <v>40635.982488425929</v>
      </c>
      <c r="T109" s="11">
        <f t="shared" si="6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0">
        <f t="shared" si="7"/>
        <v>246.66666666666669</v>
      </c>
      <c r="P110" s="6">
        <f t="shared" si="4"/>
        <v>78.723404255319153</v>
      </c>
      <c r="Q110" t="str">
        <f>TRIM(MID(SUBSTITUTE($N110,"/",REPT(" ",LEN($N110))),COLUMNS($N:N)*LEN($N110)-(LEN($N110)-1),LEN($N110)))</f>
        <v>film &amp; video</v>
      </c>
      <c r="R110" t="str">
        <f>TRIM(MID(SUBSTITUTE($N110,"/",REPT(" ",LEN($N110))),COLUMNS($N:O)*LEN($N110)-(LEN($N110)-1),LEN($N110)))</f>
        <v>shorts</v>
      </c>
      <c r="S110" s="11">
        <f t="shared" si="5"/>
        <v>41365.613078703704</v>
      </c>
      <c r="T110" s="11">
        <f t="shared" si="6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0">
        <f t="shared" si="7"/>
        <v>219.49999999999997</v>
      </c>
      <c r="P111" s="6">
        <f t="shared" si="4"/>
        <v>46.702127659574465</v>
      </c>
      <c r="Q111" t="str">
        <f>TRIM(MID(SUBSTITUTE($N111,"/",REPT(" ",LEN($N111))),COLUMNS($N:N)*LEN($N111)-(LEN($N111)-1),LEN($N111)))</f>
        <v>film &amp; video</v>
      </c>
      <c r="R111" t="str">
        <f>TRIM(MID(SUBSTITUTE($N111,"/",REPT(" ",LEN($N111))),COLUMNS($N:O)*LEN($N111)-(LEN($N111)-1),LEN($N111)))</f>
        <v>shorts</v>
      </c>
      <c r="S111" s="11">
        <f t="shared" si="5"/>
        <v>40570.025810185187</v>
      </c>
      <c r="T111" s="11">
        <f t="shared" si="6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0">
        <f t="shared" si="7"/>
        <v>130.76923076923077</v>
      </c>
      <c r="P112" s="6">
        <f t="shared" si="4"/>
        <v>65.384615384615387</v>
      </c>
      <c r="Q112" t="str">
        <f>TRIM(MID(SUBSTITUTE($N112,"/",REPT(" ",LEN($N112))),COLUMNS($N:N)*LEN($N112)-(LEN($N112)-1),LEN($N112)))</f>
        <v>film &amp; video</v>
      </c>
      <c r="R112" t="str">
        <f>TRIM(MID(SUBSTITUTE($N112,"/",REPT(" ",LEN($N112))),COLUMNS($N:O)*LEN($N112)-(LEN($N112)-1),LEN($N112)))</f>
        <v>shorts</v>
      </c>
      <c r="S112" s="11">
        <f t="shared" si="5"/>
        <v>41557.949687500004</v>
      </c>
      <c r="T112" s="11">
        <f t="shared" si="6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0">
        <f t="shared" si="7"/>
        <v>154.57142857142858</v>
      </c>
      <c r="P113" s="6">
        <f t="shared" si="4"/>
        <v>102.0754716981132</v>
      </c>
      <c r="Q113" t="str">
        <f>TRIM(MID(SUBSTITUTE($N113,"/",REPT(" ",LEN($N113))),COLUMNS($N:N)*LEN($N113)-(LEN($N113)-1),LEN($N113)))</f>
        <v>film &amp; video</v>
      </c>
      <c r="R113" t="str">
        <f>TRIM(MID(SUBSTITUTE($N113,"/",REPT(" ",LEN($N113))),COLUMNS($N:O)*LEN($N113)-(LEN($N113)-1),LEN($N113)))</f>
        <v>shorts</v>
      </c>
      <c r="S113" s="11">
        <f t="shared" si="5"/>
        <v>42125.333182870367</v>
      </c>
      <c r="T113" s="11">
        <f t="shared" si="6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0">
        <f t="shared" si="7"/>
        <v>104</v>
      </c>
      <c r="P114" s="6">
        <f t="shared" si="4"/>
        <v>64.197530864197532</v>
      </c>
      <c r="Q114" t="str">
        <f>TRIM(MID(SUBSTITUTE($N114,"/",REPT(" ",LEN($N114))),COLUMNS($N:N)*LEN($N114)-(LEN($N114)-1),LEN($N114)))</f>
        <v>film &amp; video</v>
      </c>
      <c r="R114" t="str">
        <f>TRIM(MID(SUBSTITUTE($N114,"/",REPT(" ",LEN($N114))),COLUMNS($N:O)*LEN($N114)-(LEN($N114)-1),LEN($N114)))</f>
        <v>shorts</v>
      </c>
      <c r="S114" s="11">
        <f t="shared" si="5"/>
        <v>41718.043032407404</v>
      </c>
      <c r="T114" s="11">
        <f t="shared" si="6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0">
        <f t="shared" si="7"/>
        <v>141</v>
      </c>
      <c r="P115" s="6">
        <f t="shared" si="4"/>
        <v>90.384615384615387</v>
      </c>
      <c r="Q115" t="str">
        <f>TRIM(MID(SUBSTITUTE($N115,"/",REPT(" ",LEN($N115))),COLUMNS($N:N)*LEN($N115)-(LEN($N115)-1),LEN($N115)))</f>
        <v>film &amp; video</v>
      </c>
      <c r="R115" t="str">
        <f>TRIM(MID(SUBSTITUTE($N115,"/",REPT(" ",LEN($N115))),COLUMNS($N:O)*LEN($N115)-(LEN($N115)-1),LEN($N115)))</f>
        <v>shorts</v>
      </c>
      <c r="S115" s="11">
        <f t="shared" si="5"/>
        <v>40753.758425925924</v>
      </c>
      <c r="T115" s="11">
        <f t="shared" si="6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0">
        <f t="shared" si="7"/>
        <v>103.33333333333334</v>
      </c>
      <c r="P116" s="6">
        <f t="shared" si="4"/>
        <v>88.571428571428569</v>
      </c>
      <c r="Q116" t="str">
        <f>TRIM(MID(SUBSTITUTE($N116,"/",REPT(" ",LEN($N116))),COLUMNS($N:N)*LEN($N116)-(LEN($N116)-1),LEN($N116)))</f>
        <v>film &amp; video</v>
      </c>
      <c r="R116" t="str">
        <f>TRIM(MID(SUBSTITUTE($N116,"/",REPT(" ",LEN($N116))),COLUMNS($N:O)*LEN($N116)-(LEN($N116)-1),LEN($N116)))</f>
        <v>shorts</v>
      </c>
      <c r="S116" s="11">
        <f t="shared" si="5"/>
        <v>40861.27416666667</v>
      </c>
      <c r="T116" s="11">
        <f t="shared" si="6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0">
        <f t="shared" si="7"/>
        <v>140.44444444444443</v>
      </c>
      <c r="P117" s="6">
        <f t="shared" si="4"/>
        <v>28.727272727272727</v>
      </c>
      <c r="Q117" t="str">
        <f>TRIM(MID(SUBSTITUTE($N117,"/",REPT(" ",LEN($N117))),COLUMNS($N:N)*LEN($N117)-(LEN($N117)-1),LEN($N117)))</f>
        <v>film &amp; video</v>
      </c>
      <c r="R117" t="str">
        <f>TRIM(MID(SUBSTITUTE($N117,"/",REPT(" ",LEN($N117))),COLUMNS($N:O)*LEN($N117)-(LEN($N117)-1),LEN($N117)))</f>
        <v>shorts</v>
      </c>
      <c r="S117" s="11">
        <f t="shared" si="5"/>
        <v>40918.738935185182</v>
      </c>
      <c r="T117" s="11">
        <f t="shared" si="6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0">
        <f t="shared" si="7"/>
        <v>113.65714285714286</v>
      </c>
      <c r="P118" s="6">
        <f t="shared" si="4"/>
        <v>69.78947368421052</v>
      </c>
      <c r="Q118" t="str">
        <f>TRIM(MID(SUBSTITUTE($N118,"/",REPT(" ",LEN($N118))),COLUMNS($N:N)*LEN($N118)-(LEN($N118)-1),LEN($N118)))</f>
        <v>film &amp; video</v>
      </c>
      <c r="R118" t="str">
        <f>TRIM(MID(SUBSTITUTE($N118,"/",REPT(" ",LEN($N118))),COLUMNS($N:O)*LEN($N118)-(LEN($N118)-1),LEN($N118)))</f>
        <v>shorts</v>
      </c>
      <c r="S118" s="11">
        <f t="shared" si="5"/>
        <v>40595.497164351851</v>
      </c>
      <c r="T118" s="11">
        <f t="shared" si="6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0">
        <f t="shared" si="7"/>
        <v>100.49377777777779</v>
      </c>
      <c r="P119" s="6">
        <f t="shared" si="4"/>
        <v>167.48962962962963</v>
      </c>
      <c r="Q119" t="str">
        <f>TRIM(MID(SUBSTITUTE($N119,"/",REPT(" ",LEN($N119))),COLUMNS($N:N)*LEN($N119)-(LEN($N119)-1),LEN($N119)))</f>
        <v>film &amp; video</v>
      </c>
      <c r="R119" t="str">
        <f>TRIM(MID(SUBSTITUTE($N119,"/",REPT(" ",LEN($N119))),COLUMNS($N:O)*LEN($N119)-(LEN($N119)-1),LEN($N119)))</f>
        <v>shorts</v>
      </c>
      <c r="S119" s="11">
        <f t="shared" si="5"/>
        <v>40248.834999999999</v>
      </c>
      <c r="T119" s="11">
        <f t="shared" si="6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0">
        <f t="shared" si="7"/>
        <v>113.03159999999998</v>
      </c>
      <c r="P120" s="6">
        <f t="shared" si="4"/>
        <v>144.91230769230768</v>
      </c>
      <c r="Q120" t="str">
        <f>TRIM(MID(SUBSTITUTE($N120,"/",REPT(" ",LEN($N120))),COLUMNS($N:N)*LEN($N120)-(LEN($N120)-1),LEN($N120)))</f>
        <v>film &amp; video</v>
      </c>
      <c r="R120" t="str">
        <f>TRIM(MID(SUBSTITUTE($N120,"/",REPT(" ",LEN($N120))),COLUMNS($N:O)*LEN($N120)-(LEN($N120)-1),LEN($N120)))</f>
        <v>shorts</v>
      </c>
      <c r="S120" s="11">
        <f t="shared" si="5"/>
        <v>40723.053657407407</v>
      </c>
      <c r="T120" s="11">
        <f t="shared" si="6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0">
        <f t="shared" si="7"/>
        <v>104.55692307692308</v>
      </c>
      <c r="P121" s="6">
        <f t="shared" si="4"/>
        <v>91.840540540540545</v>
      </c>
      <c r="Q121" t="str">
        <f>TRIM(MID(SUBSTITUTE($N121,"/",REPT(" ",LEN($N121))),COLUMNS($N:N)*LEN($N121)-(LEN($N121)-1),LEN($N121)))</f>
        <v>film &amp; video</v>
      </c>
      <c r="R121" t="str">
        <f>TRIM(MID(SUBSTITUTE($N121,"/",REPT(" ",LEN($N121))),COLUMNS($N:O)*LEN($N121)-(LEN($N121)-1),LEN($N121)))</f>
        <v>shorts</v>
      </c>
      <c r="S121" s="11">
        <f t="shared" si="5"/>
        <v>40739.069282407407</v>
      </c>
      <c r="T121" s="11">
        <f t="shared" si="6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0">
        <f t="shared" si="7"/>
        <v>1.4285714285714287E-2</v>
      </c>
      <c r="P122" s="6">
        <f t="shared" si="4"/>
        <v>10</v>
      </c>
      <c r="Q122" t="str">
        <f>TRIM(MID(SUBSTITUTE($N122,"/",REPT(" ",LEN($N122))),COLUMNS($N:N)*LEN($N122)-(LEN($N122)-1),LEN($N122)))</f>
        <v>film &amp; video</v>
      </c>
      <c r="R122" t="str">
        <f>TRIM(MID(SUBSTITUTE($N122,"/",REPT(" ",LEN($N122))),COLUMNS($N:O)*LEN($N122)-(LEN($N122)-1),LEN($N122)))</f>
        <v>science fiction</v>
      </c>
      <c r="S122" s="11">
        <f t="shared" si="5"/>
        <v>42616.049849537041</v>
      </c>
      <c r="T122" s="11">
        <f t="shared" si="6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0">
        <f t="shared" si="7"/>
        <v>3.3333333333333333E-2</v>
      </c>
      <c r="P123" s="6">
        <f t="shared" si="4"/>
        <v>1</v>
      </c>
      <c r="Q123" t="str">
        <f>TRIM(MID(SUBSTITUTE($N123,"/",REPT(" ",LEN($N123))),COLUMNS($N:N)*LEN($N123)-(LEN($N123)-1),LEN($N123)))</f>
        <v>film &amp; video</v>
      </c>
      <c r="R123" t="str">
        <f>TRIM(MID(SUBSTITUTE($N123,"/",REPT(" ",LEN($N123))),COLUMNS($N:O)*LEN($N123)-(LEN($N123)-1),LEN($N123)))</f>
        <v>science fiction</v>
      </c>
      <c r="S123" s="11">
        <f t="shared" si="5"/>
        <v>42096.704976851848</v>
      </c>
      <c r="T123" s="11">
        <f t="shared" si="6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0">
        <f t="shared" si="7"/>
        <v>0</v>
      </c>
      <c r="P124" s="6" t="e">
        <f t="shared" si="4"/>
        <v>#DIV/0!</v>
      </c>
      <c r="Q124" t="str">
        <f>TRIM(MID(SUBSTITUTE($N124,"/",REPT(" ",LEN($N124))),COLUMNS($N:N)*LEN($N124)-(LEN($N124)-1),LEN($N124)))</f>
        <v>film &amp; video</v>
      </c>
      <c r="R124" t="str">
        <f>TRIM(MID(SUBSTITUTE($N124,"/",REPT(" ",LEN($N124))),COLUMNS($N:O)*LEN($N124)-(LEN($N124)-1),LEN($N124)))</f>
        <v>science fiction</v>
      </c>
      <c r="S124" s="11">
        <f t="shared" si="5"/>
        <v>42593.431793981479</v>
      </c>
      <c r="T124" s="11">
        <f t="shared" si="6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0">
        <f t="shared" si="7"/>
        <v>0.27454545454545454</v>
      </c>
      <c r="P125" s="6">
        <f t="shared" si="4"/>
        <v>25.166666666666668</v>
      </c>
      <c r="Q125" t="str">
        <f>TRIM(MID(SUBSTITUTE($N125,"/",REPT(" ",LEN($N125))),COLUMNS($N:N)*LEN($N125)-(LEN($N125)-1),LEN($N125)))</f>
        <v>film &amp; video</v>
      </c>
      <c r="R125" t="str">
        <f>TRIM(MID(SUBSTITUTE($N125,"/",REPT(" ",LEN($N125))),COLUMNS($N:O)*LEN($N125)-(LEN($N125)-1),LEN($N125)))</f>
        <v>science fiction</v>
      </c>
      <c r="S125" s="11">
        <f t="shared" si="5"/>
        <v>41904.781990740739</v>
      </c>
      <c r="T125" s="11">
        <f t="shared" si="6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0">
        <f t="shared" si="7"/>
        <v>0</v>
      </c>
      <c r="P126" s="6" t="e">
        <f t="shared" si="4"/>
        <v>#DIV/0!</v>
      </c>
      <c r="Q126" t="str">
        <f>TRIM(MID(SUBSTITUTE($N126,"/",REPT(" ",LEN($N126))),COLUMNS($N:N)*LEN($N126)-(LEN($N126)-1),LEN($N126)))</f>
        <v>film &amp; video</v>
      </c>
      <c r="R126" t="str">
        <f>TRIM(MID(SUBSTITUTE($N126,"/",REPT(" ",LEN($N126))),COLUMNS($N:O)*LEN($N126)-(LEN($N126)-1),LEN($N126)))</f>
        <v>science fiction</v>
      </c>
      <c r="S126" s="11">
        <f t="shared" si="5"/>
        <v>42114.928726851853</v>
      </c>
      <c r="T126" s="11">
        <f t="shared" si="6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0">
        <f t="shared" si="7"/>
        <v>14.000000000000002</v>
      </c>
      <c r="P127" s="6">
        <f t="shared" si="4"/>
        <v>11.666666666666666</v>
      </c>
      <c r="Q127" t="str">
        <f>TRIM(MID(SUBSTITUTE($N127,"/",REPT(" ",LEN($N127))),COLUMNS($N:N)*LEN($N127)-(LEN($N127)-1),LEN($N127)))</f>
        <v>film &amp; video</v>
      </c>
      <c r="R127" t="str">
        <f>TRIM(MID(SUBSTITUTE($N127,"/",REPT(" ",LEN($N127))),COLUMNS($N:O)*LEN($N127)-(LEN($N127)-1),LEN($N127)))</f>
        <v>science fiction</v>
      </c>
      <c r="S127" s="11">
        <f t="shared" si="5"/>
        <v>42709.993981481486</v>
      </c>
      <c r="T127" s="11">
        <f t="shared" si="6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0">
        <f t="shared" si="7"/>
        <v>5.548</v>
      </c>
      <c r="P128" s="6">
        <f t="shared" si="4"/>
        <v>106.69230769230769</v>
      </c>
      <c r="Q128" t="str">
        <f>TRIM(MID(SUBSTITUTE($N128,"/",REPT(" ",LEN($N128))),COLUMNS($N:N)*LEN($N128)-(LEN($N128)-1),LEN($N128)))</f>
        <v>film &amp; video</v>
      </c>
      <c r="R128" t="str">
        <f>TRIM(MID(SUBSTITUTE($N128,"/",REPT(" ",LEN($N128))),COLUMNS($N:O)*LEN($N128)-(LEN($N128)-1),LEN($N128)))</f>
        <v>science fiction</v>
      </c>
      <c r="S128" s="11">
        <f t="shared" si="5"/>
        <v>42135.589548611111</v>
      </c>
      <c r="T128" s="11">
        <f t="shared" si="6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0">
        <f t="shared" si="7"/>
        <v>2.375</v>
      </c>
      <c r="P129" s="6">
        <f t="shared" si="4"/>
        <v>47.5</v>
      </c>
      <c r="Q129" t="str">
        <f>TRIM(MID(SUBSTITUTE($N129,"/",REPT(" ",LEN($N129))),COLUMNS($N:N)*LEN($N129)-(LEN($N129)-1),LEN($N129)))</f>
        <v>film &amp; video</v>
      </c>
      <c r="R129" t="str">
        <f>TRIM(MID(SUBSTITUTE($N129,"/",REPT(" ",LEN($N129))),COLUMNS($N:O)*LEN($N129)-(LEN($N129)-1),LEN($N129)))</f>
        <v>science fiction</v>
      </c>
      <c r="S129" s="11">
        <f t="shared" si="5"/>
        <v>42067.62431712963</v>
      </c>
      <c r="T129" s="11">
        <f t="shared" si="6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0">
        <f t="shared" si="7"/>
        <v>1.867</v>
      </c>
      <c r="P130" s="6">
        <f t="shared" ref="P130:P193" si="8">E130/L130</f>
        <v>311.16666666666669</v>
      </c>
      <c r="Q130" t="str">
        <f>TRIM(MID(SUBSTITUTE($N130,"/",REPT(" ",LEN($N130))),COLUMNS($N:N)*LEN($N130)-(LEN($N130)-1),LEN($N130)))</f>
        <v>film &amp; video</v>
      </c>
      <c r="R130" t="str">
        <f>TRIM(MID(SUBSTITUTE($N130,"/",REPT(" ",LEN($N130))),COLUMNS($N:O)*LEN($N130)-(LEN($N130)-1),LEN($N130)))</f>
        <v>science fiction</v>
      </c>
      <c r="S130" s="11">
        <f t="shared" ref="S130:S193" si="9">(((J130/60)/60)/24)+DATE(1970,1,1)</f>
        <v>42628.22792824074</v>
      </c>
      <c r="T130" s="11">
        <f t="shared" ref="T130:T193" si="10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0">
        <f t="shared" ref="O131:O194" si="11">E131/D131*100</f>
        <v>0</v>
      </c>
      <c r="P131" s="6" t="e">
        <f t="shared" si="8"/>
        <v>#DIV/0!</v>
      </c>
      <c r="Q131" t="str">
        <f>TRIM(MID(SUBSTITUTE($N131,"/",REPT(" ",LEN($N131))),COLUMNS($N:N)*LEN($N131)-(LEN($N131)-1),LEN($N131)))</f>
        <v>film &amp; video</v>
      </c>
      <c r="R131" t="str">
        <f>TRIM(MID(SUBSTITUTE($N131,"/",REPT(" ",LEN($N131))),COLUMNS($N:O)*LEN($N131)-(LEN($N131)-1),LEN($N131)))</f>
        <v>science fiction</v>
      </c>
      <c r="S131" s="11">
        <f t="shared" si="9"/>
        <v>41882.937303240738</v>
      </c>
      <c r="T131" s="11">
        <f t="shared" si="10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0">
        <f t="shared" si="11"/>
        <v>0</v>
      </c>
      <c r="P132" s="6" t="e">
        <f t="shared" si="8"/>
        <v>#DIV/0!</v>
      </c>
      <c r="Q132" t="str">
        <f>TRIM(MID(SUBSTITUTE($N132,"/",REPT(" ",LEN($N132))),COLUMNS($N:N)*LEN($N132)-(LEN($N132)-1),LEN($N132)))</f>
        <v>film &amp; video</v>
      </c>
      <c r="R132" t="str">
        <f>TRIM(MID(SUBSTITUTE($N132,"/",REPT(" ",LEN($N132))),COLUMNS($N:O)*LEN($N132)-(LEN($N132)-1),LEN($N132)))</f>
        <v>science fiction</v>
      </c>
      <c r="S132" s="11">
        <f t="shared" si="9"/>
        <v>41778.915416666663</v>
      </c>
      <c r="T132" s="11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0">
        <f t="shared" si="11"/>
        <v>0</v>
      </c>
      <c r="P133" s="6" t="e">
        <f t="shared" si="8"/>
        <v>#DIV/0!</v>
      </c>
      <c r="Q133" t="str">
        <f>TRIM(MID(SUBSTITUTE($N133,"/",REPT(" ",LEN($N133))),COLUMNS($N:N)*LEN($N133)-(LEN($N133)-1),LEN($N133)))</f>
        <v>film &amp; video</v>
      </c>
      <c r="R133" t="str">
        <f>TRIM(MID(SUBSTITUTE($N133,"/",REPT(" ",LEN($N133))),COLUMNS($N:O)*LEN($N133)-(LEN($N133)-1),LEN($N133)))</f>
        <v>science fiction</v>
      </c>
      <c r="S133" s="11">
        <f t="shared" si="9"/>
        <v>42541.837511574078</v>
      </c>
      <c r="T133" s="11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0">
        <f t="shared" si="11"/>
        <v>9.5687499999999996</v>
      </c>
      <c r="P134" s="6">
        <f t="shared" si="8"/>
        <v>94.506172839506178</v>
      </c>
      <c r="Q134" t="str">
        <f>TRIM(MID(SUBSTITUTE($N134,"/",REPT(" ",LEN($N134))),COLUMNS($N:N)*LEN($N134)-(LEN($N134)-1),LEN($N134)))</f>
        <v>film &amp; video</v>
      </c>
      <c r="R134" t="str">
        <f>TRIM(MID(SUBSTITUTE($N134,"/",REPT(" ",LEN($N134))),COLUMNS($N:O)*LEN($N134)-(LEN($N134)-1),LEN($N134)))</f>
        <v>science fiction</v>
      </c>
      <c r="S134" s="11">
        <f t="shared" si="9"/>
        <v>41905.812581018516</v>
      </c>
      <c r="T134" s="11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0">
        <f t="shared" si="11"/>
        <v>0</v>
      </c>
      <c r="P135" s="6" t="e">
        <f t="shared" si="8"/>
        <v>#DIV/0!</v>
      </c>
      <c r="Q135" t="str">
        <f>TRIM(MID(SUBSTITUTE($N135,"/",REPT(" ",LEN($N135))),COLUMNS($N:N)*LEN($N135)-(LEN($N135)-1),LEN($N135)))</f>
        <v>film &amp; video</v>
      </c>
      <c r="R135" t="str">
        <f>TRIM(MID(SUBSTITUTE($N135,"/",REPT(" ",LEN($N135))),COLUMNS($N:O)*LEN($N135)-(LEN($N135)-1),LEN($N135)))</f>
        <v>science fiction</v>
      </c>
      <c r="S135" s="11">
        <f t="shared" si="9"/>
        <v>42491.80768518518</v>
      </c>
      <c r="T135" s="11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0">
        <f t="shared" si="11"/>
        <v>0</v>
      </c>
      <c r="P136" s="6" t="e">
        <f t="shared" si="8"/>
        <v>#DIV/0!</v>
      </c>
      <c r="Q136" t="str">
        <f>TRIM(MID(SUBSTITUTE($N136,"/",REPT(" ",LEN($N136))),COLUMNS($N:N)*LEN($N136)-(LEN($N136)-1),LEN($N136)))</f>
        <v>film &amp; video</v>
      </c>
      <c r="R136" t="str">
        <f>TRIM(MID(SUBSTITUTE($N136,"/",REPT(" ",LEN($N136))),COLUMNS($N:O)*LEN($N136)-(LEN($N136)-1),LEN($N136)))</f>
        <v>science fiction</v>
      </c>
      <c r="S136" s="11">
        <f t="shared" si="9"/>
        <v>42221.909930555557</v>
      </c>
      <c r="T136" s="11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0">
        <f t="shared" si="11"/>
        <v>13.433333333333334</v>
      </c>
      <c r="P137" s="6">
        <f t="shared" si="8"/>
        <v>80.599999999999994</v>
      </c>
      <c r="Q137" t="str">
        <f>TRIM(MID(SUBSTITUTE($N137,"/",REPT(" ",LEN($N137))),COLUMNS($N:N)*LEN($N137)-(LEN($N137)-1),LEN($N137)))</f>
        <v>film &amp; video</v>
      </c>
      <c r="R137" t="str">
        <f>TRIM(MID(SUBSTITUTE($N137,"/",REPT(" ",LEN($N137))),COLUMNS($N:O)*LEN($N137)-(LEN($N137)-1),LEN($N137)))</f>
        <v>science fiction</v>
      </c>
      <c r="S137" s="11">
        <f t="shared" si="9"/>
        <v>41788.381909722222</v>
      </c>
      <c r="T137" s="11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0">
        <f t="shared" si="11"/>
        <v>0</v>
      </c>
      <c r="P138" s="6" t="e">
        <f t="shared" si="8"/>
        <v>#DIV/0!</v>
      </c>
      <c r="Q138" t="str">
        <f>TRIM(MID(SUBSTITUTE($N138,"/",REPT(" ",LEN($N138))),COLUMNS($N:N)*LEN($N138)-(LEN($N138)-1),LEN($N138)))</f>
        <v>film &amp; video</v>
      </c>
      <c r="R138" t="str">
        <f>TRIM(MID(SUBSTITUTE($N138,"/",REPT(" ",LEN($N138))),COLUMNS($N:O)*LEN($N138)-(LEN($N138)-1),LEN($N138)))</f>
        <v>science fiction</v>
      </c>
      <c r="S138" s="11">
        <f t="shared" si="9"/>
        <v>42096.410115740742</v>
      </c>
      <c r="T138" s="11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0">
        <f t="shared" si="11"/>
        <v>0</v>
      </c>
      <c r="P139" s="6" t="e">
        <f t="shared" si="8"/>
        <v>#DIV/0!</v>
      </c>
      <c r="Q139" t="str">
        <f>TRIM(MID(SUBSTITUTE($N139,"/",REPT(" ",LEN($N139))),COLUMNS($N:N)*LEN($N139)-(LEN($N139)-1),LEN($N139)))</f>
        <v>film &amp; video</v>
      </c>
      <c r="R139" t="str">
        <f>TRIM(MID(SUBSTITUTE($N139,"/",REPT(" ",LEN($N139))),COLUMNS($N:O)*LEN($N139)-(LEN($N139)-1),LEN($N139)))</f>
        <v>science fiction</v>
      </c>
      <c r="S139" s="11">
        <f t="shared" si="9"/>
        <v>42239.573993055557</v>
      </c>
      <c r="T139" s="11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0">
        <f t="shared" si="11"/>
        <v>3.1413333333333333</v>
      </c>
      <c r="P140" s="6">
        <f t="shared" si="8"/>
        <v>81.241379310344826</v>
      </c>
      <c r="Q140" t="str">
        <f>TRIM(MID(SUBSTITUTE($N140,"/",REPT(" ",LEN($N140))),COLUMNS($N:N)*LEN($N140)-(LEN($N140)-1),LEN($N140)))</f>
        <v>film &amp; video</v>
      </c>
      <c r="R140" t="str">
        <f>TRIM(MID(SUBSTITUTE($N140,"/",REPT(" ",LEN($N140))),COLUMNS($N:O)*LEN($N140)-(LEN($N140)-1),LEN($N140)))</f>
        <v>science fiction</v>
      </c>
      <c r="S140" s="11">
        <f t="shared" si="9"/>
        <v>42186.257418981477</v>
      </c>
      <c r="T140" s="11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0">
        <f t="shared" si="11"/>
        <v>100</v>
      </c>
      <c r="P141" s="6">
        <f t="shared" si="8"/>
        <v>500</v>
      </c>
      <c r="Q141" t="str">
        <f>TRIM(MID(SUBSTITUTE($N141,"/",REPT(" ",LEN($N141))),COLUMNS($N:N)*LEN($N141)-(LEN($N141)-1),LEN($N141)))</f>
        <v>film &amp; video</v>
      </c>
      <c r="R141" t="str">
        <f>TRIM(MID(SUBSTITUTE($N141,"/",REPT(" ",LEN($N141))),COLUMNS($N:O)*LEN($N141)-(LEN($N141)-1),LEN($N141)))</f>
        <v>science fiction</v>
      </c>
      <c r="S141" s="11">
        <f t="shared" si="9"/>
        <v>42187.920972222222</v>
      </c>
      <c r="T141" s="11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0">
        <f t="shared" si="11"/>
        <v>0</v>
      </c>
      <c r="P142" s="6" t="e">
        <f t="shared" si="8"/>
        <v>#DIV/0!</v>
      </c>
      <c r="Q142" t="str">
        <f>TRIM(MID(SUBSTITUTE($N142,"/",REPT(" ",LEN($N142))),COLUMNS($N:N)*LEN($N142)-(LEN($N142)-1),LEN($N142)))</f>
        <v>film &amp; video</v>
      </c>
      <c r="R142" t="str">
        <f>TRIM(MID(SUBSTITUTE($N142,"/",REPT(" ",LEN($N142))),COLUMNS($N:O)*LEN($N142)-(LEN($N142)-1),LEN($N142)))</f>
        <v>science fiction</v>
      </c>
      <c r="S142" s="11">
        <f t="shared" si="9"/>
        <v>42053.198287037041</v>
      </c>
      <c r="T142" s="11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0">
        <f t="shared" si="11"/>
        <v>10.775</v>
      </c>
      <c r="P143" s="6">
        <f t="shared" si="8"/>
        <v>46.178571428571431</v>
      </c>
      <c r="Q143" t="str">
        <f>TRIM(MID(SUBSTITUTE($N143,"/",REPT(" ",LEN($N143))),COLUMNS($N:N)*LEN($N143)-(LEN($N143)-1),LEN($N143)))</f>
        <v>film &amp; video</v>
      </c>
      <c r="R143" t="str">
        <f>TRIM(MID(SUBSTITUTE($N143,"/",REPT(" ",LEN($N143))),COLUMNS($N:O)*LEN($N143)-(LEN($N143)-1),LEN($N143)))</f>
        <v>science fiction</v>
      </c>
      <c r="S143" s="11">
        <f t="shared" si="9"/>
        <v>42110.153043981481</v>
      </c>
      <c r="T143" s="11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0">
        <f t="shared" si="11"/>
        <v>0.33333333333333337</v>
      </c>
      <c r="P144" s="6">
        <f t="shared" si="8"/>
        <v>10</v>
      </c>
      <c r="Q144" t="str">
        <f>TRIM(MID(SUBSTITUTE($N144,"/",REPT(" ",LEN($N144))),COLUMNS($N:N)*LEN($N144)-(LEN($N144)-1),LEN($N144)))</f>
        <v>film &amp; video</v>
      </c>
      <c r="R144" t="str">
        <f>TRIM(MID(SUBSTITUTE($N144,"/",REPT(" ",LEN($N144))),COLUMNS($N:O)*LEN($N144)-(LEN($N144)-1),LEN($N144)))</f>
        <v>science fiction</v>
      </c>
      <c r="S144" s="11">
        <f t="shared" si="9"/>
        <v>41938.893263888887</v>
      </c>
      <c r="T144" s="11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0">
        <f t="shared" si="11"/>
        <v>0</v>
      </c>
      <c r="P145" s="6" t="e">
        <f t="shared" si="8"/>
        <v>#DIV/0!</v>
      </c>
      <c r="Q145" t="str">
        <f>TRIM(MID(SUBSTITUTE($N145,"/",REPT(" ",LEN($N145))),COLUMNS($N:N)*LEN($N145)-(LEN($N145)-1),LEN($N145)))</f>
        <v>film &amp; video</v>
      </c>
      <c r="R145" t="str">
        <f>TRIM(MID(SUBSTITUTE($N145,"/",REPT(" ",LEN($N145))),COLUMNS($N:O)*LEN($N145)-(LEN($N145)-1),LEN($N145)))</f>
        <v>science fiction</v>
      </c>
      <c r="S145" s="11">
        <f t="shared" si="9"/>
        <v>42559.064143518524</v>
      </c>
      <c r="T145" s="11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0">
        <f t="shared" si="11"/>
        <v>27.6</v>
      </c>
      <c r="P146" s="6">
        <f t="shared" si="8"/>
        <v>55.945945945945944</v>
      </c>
      <c r="Q146" t="str">
        <f>TRIM(MID(SUBSTITUTE($N146,"/",REPT(" ",LEN($N146))),COLUMNS($N:N)*LEN($N146)-(LEN($N146)-1),LEN($N146)))</f>
        <v>film &amp; video</v>
      </c>
      <c r="R146" t="str">
        <f>TRIM(MID(SUBSTITUTE($N146,"/",REPT(" ",LEN($N146))),COLUMNS($N:O)*LEN($N146)-(LEN($N146)-1),LEN($N146)))</f>
        <v>science fiction</v>
      </c>
      <c r="S146" s="11">
        <f t="shared" si="9"/>
        <v>42047.762407407412</v>
      </c>
      <c r="T146" s="11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0">
        <f t="shared" si="11"/>
        <v>7.5111111111111111</v>
      </c>
      <c r="P147" s="6">
        <f t="shared" si="8"/>
        <v>37.555555555555557</v>
      </c>
      <c r="Q147" t="str">
        <f>TRIM(MID(SUBSTITUTE($N147,"/",REPT(" ",LEN($N147))),COLUMNS($N:N)*LEN($N147)-(LEN($N147)-1),LEN($N147)))</f>
        <v>film &amp; video</v>
      </c>
      <c r="R147" t="str">
        <f>TRIM(MID(SUBSTITUTE($N147,"/",REPT(" ",LEN($N147))),COLUMNS($N:O)*LEN($N147)-(LEN($N147)-1),LEN($N147)))</f>
        <v>science fiction</v>
      </c>
      <c r="S147" s="11">
        <f t="shared" si="9"/>
        <v>42200.542268518519</v>
      </c>
      <c r="T147" s="11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0">
        <f t="shared" si="11"/>
        <v>0.57499999999999996</v>
      </c>
      <c r="P148" s="6">
        <f t="shared" si="8"/>
        <v>38.333333333333336</v>
      </c>
      <c r="Q148" t="str">
        <f>TRIM(MID(SUBSTITUTE($N148,"/",REPT(" ",LEN($N148))),COLUMNS($N:N)*LEN($N148)-(LEN($N148)-1),LEN($N148)))</f>
        <v>film &amp; video</v>
      </c>
      <c r="R148" t="str">
        <f>TRIM(MID(SUBSTITUTE($N148,"/",REPT(" ",LEN($N148))),COLUMNS($N:O)*LEN($N148)-(LEN($N148)-1),LEN($N148)))</f>
        <v>science fiction</v>
      </c>
      <c r="S148" s="11">
        <f t="shared" si="9"/>
        <v>42693.016180555554</v>
      </c>
      <c r="T148" s="11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0">
        <f t="shared" si="11"/>
        <v>0</v>
      </c>
      <c r="P149" s="6" t="e">
        <f t="shared" si="8"/>
        <v>#DIV/0!</v>
      </c>
      <c r="Q149" t="str">
        <f>TRIM(MID(SUBSTITUTE($N149,"/",REPT(" ",LEN($N149))),COLUMNS($N:N)*LEN($N149)-(LEN($N149)-1),LEN($N149)))</f>
        <v>film &amp; video</v>
      </c>
      <c r="R149" t="str">
        <f>TRIM(MID(SUBSTITUTE($N149,"/",REPT(" ",LEN($N149))),COLUMNS($N:O)*LEN($N149)-(LEN($N149)-1),LEN($N149)))</f>
        <v>science fiction</v>
      </c>
      <c r="S149" s="11">
        <f t="shared" si="9"/>
        <v>41969.767824074079</v>
      </c>
      <c r="T149" s="11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0">
        <f t="shared" si="11"/>
        <v>0.08</v>
      </c>
      <c r="P150" s="6">
        <f t="shared" si="8"/>
        <v>20</v>
      </c>
      <c r="Q150" t="str">
        <f>TRIM(MID(SUBSTITUTE($N150,"/",REPT(" ",LEN($N150))),COLUMNS($N:N)*LEN($N150)-(LEN($N150)-1),LEN($N150)))</f>
        <v>film &amp; video</v>
      </c>
      <c r="R150" t="str">
        <f>TRIM(MID(SUBSTITUTE($N150,"/",REPT(" ",LEN($N150))),COLUMNS($N:O)*LEN($N150)-(LEN($N150)-1),LEN($N150)))</f>
        <v>science fiction</v>
      </c>
      <c r="S150" s="11">
        <f t="shared" si="9"/>
        <v>42397.281666666662</v>
      </c>
      <c r="T150" s="11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0">
        <f t="shared" si="11"/>
        <v>0.91999999999999993</v>
      </c>
      <c r="P151" s="6">
        <f t="shared" si="8"/>
        <v>15.333333333333334</v>
      </c>
      <c r="Q151" t="str">
        <f>TRIM(MID(SUBSTITUTE($N151,"/",REPT(" ",LEN($N151))),COLUMNS($N:N)*LEN($N151)-(LEN($N151)-1),LEN($N151)))</f>
        <v>film &amp; video</v>
      </c>
      <c r="R151" t="str">
        <f>TRIM(MID(SUBSTITUTE($N151,"/",REPT(" ",LEN($N151))),COLUMNS($N:O)*LEN($N151)-(LEN($N151)-1),LEN($N151)))</f>
        <v>science fiction</v>
      </c>
      <c r="S151" s="11">
        <f t="shared" si="9"/>
        <v>41968.172106481477</v>
      </c>
      <c r="T151" s="11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0">
        <f t="shared" si="11"/>
        <v>23.163076923076922</v>
      </c>
      <c r="P152" s="6">
        <f t="shared" si="8"/>
        <v>449.43283582089555</v>
      </c>
      <c r="Q152" t="str">
        <f>TRIM(MID(SUBSTITUTE($N152,"/",REPT(" ",LEN($N152))),COLUMNS($N:N)*LEN($N152)-(LEN($N152)-1),LEN($N152)))</f>
        <v>film &amp; video</v>
      </c>
      <c r="R152" t="str">
        <f>TRIM(MID(SUBSTITUTE($N152,"/",REPT(" ",LEN($N152))),COLUMNS($N:O)*LEN($N152)-(LEN($N152)-1),LEN($N152)))</f>
        <v>science fiction</v>
      </c>
      <c r="S152" s="11">
        <f t="shared" si="9"/>
        <v>42090.161828703705</v>
      </c>
      <c r="T152" s="11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0">
        <f t="shared" si="11"/>
        <v>5.5999999999999994E-2</v>
      </c>
      <c r="P153" s="6">
        <f t="shared" si="8"/>
        <v>28</v>
      </c>
      <c r="Q153" t="str">
        <f>TRIM(MID(SUBSTITUTE($N153,"/",REPT(" ",LEN($N153))),COLUMNS($N:N)*LEN($N153)-(LEN($N153)-1),LEN($N153)))</f>
        <v>film &amp; video</v>
      </c>
      <c r="R153" t="str">
        <f>TRIM(MID(SUBSTITUTE($N153,"/",REPT(" ",LEN($N153))),COLUMNS($N:O)*LEN($N153)-(LEN($N153)-1),LEN($N153)))</f>
        <v>science fiction</v>
      </c>
      <c r="S153" s="11">
        <f t="shared" si="9"/>
        <v>42113.550821759258</v>
      </c>
      <c r="T153" s="11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0">
        <f t="shared" si="11"/>
        <v>7.8947368421052634E-3</v>
      </c>
      <c r="P154" s="6">
        <f t="shared" si="8"/>
        <v>15</v>
      </c>
      <c r="Q154" t="str">
        <f>TRIM(MID(SUBSTITUTE($N154,"/",REPT(" ",LEN($N154))),COLUMNS($N:N)*LEN($N154)-(LEN($N154)-1),LEN($N154)))</f>
        <v>film &amp; video</v>
      </c>
      <c r="R154" t="str">
        <f>TRIM(MID(SUBSTITUTE($N154,"/",REPT(" ",LEN($N154))),COLUMNS($N:O)*LEN($N154)-(LEN($N154)-1),LEN($N154)))</f>
        <v>science fiction</v>
      </c>
      <c r="S154" s="11">
        <f t="shared" si="9"/>
        <v>41875.077546296299</v>
      </c>
      <c r="T154" s="11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0">
        <f t="shared" si="11"/>
        <v>0.71799999999999997</v>
      </c>
      <c r="P155" s="6">
        <f t="shared" si="8"/>
        <v>35.9</v>
      </c>
      <c r="Q155" t="str">
        <f>TRIM(MID(SUBSTITUTE($N155,"/",REPT(" ",LEN($N155))),COLUMNS($N:N)*LEN($N155)-(LEN($N155)-1),LEN($N155)))</f>
        <v>film &amp; video</v>
      </c>
      <c r="R155" t="str">
        <f>TRIM(MID(SUBSTITUTE($N155,"/",REPT(" ",LEN($N155))),COLUMNS($N:O)*LEN($N155)-(LEN($N155)-1),LEN($N155)))</f>
        <v>science fiction</v>
      </c>
      <c r="S155" s="11">
        <f t="shared" si="9"/>
        <v>41933.586157407408</v>
      </c>
      <c r="T155" s="11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0">
        <f t="shared" si="11"/>
        <v>2.666666666666667</v>
      </c>
      <c r="P156" s="6">
        <f t="shared" si="8"/>
        <v>13.333333333333334</v>
      </c>
      <c r="Q156" t="str">
        <f>TRIM(MID(SUBSTITUTE($N156,"/",REPT(" ",LEN($N156))),COLUMNS($N:N)*LEN($N156)-(LEN($N156)-1),LEN($N156)))</f>
        <v>film &amp; video</v>
      </c>
      <c r="R156" t="str">
        <f>TRIM(MID(SUBSTITUTE($N156,"/",REPT(" ",LEN($N156))),COLUMNS($N:O)*LEN($N156)-(LEN($N156)-1),LEN($N156)))</f>
        <v>science fiction</v>
      </c>
      <c r="S156" s="11">
        <f t="shared" si="9"/>
        <v>42115.547395833331</v>
      </c>
      <c r="T156" s="11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0">
        <f t="shared" si="11"/>
        <v>6.0000000000000001E-3</v>
      </c>
      <c r="P157" s="6">
        <f t="shared" si="8"/>
        <v>20.25</v>
      </c>
      <c r="Q157" t="str">
        <f>TRIM(MID(SUBSTITUTE($N157,"/",REPT(" ",LEN($N157))),COLUMNS($N:N)*LEN($N157)-(LEN($N157)-1),LEN($N157)))</f>
        <v>film &amp; video</v>
      </c>
      <c r="R157" t="str">
        <f>TRIM(MID(SUBSTITUTE($N157,"/",REPT(" ",LEN($N157))),COLUMNS($N:O)*LEN($N157)-(LEN($N157)-1),LEN($N157)))</f>
        <v>science fiction</v>
      </c>
      <c r="S157" s="11">
        <f t="shared" si="9"/>
        <v>42168.559432870374</v>
      </c>
      <c r="T157" s="11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0">
        <f t="shared" si="11"/>
        <v>5.0999999999999996</v>
      </c>
      <c r="P158" s="6">
        <f t="shared" si="8"/>
        <v>119</v>
      </c>
      <c r="Q158" t="str">
        <f>TRIM(MID(SUBSTITUTE($N158,"/",REPT(" ",LEN($N158))),COLUMNS($N:N)*LEN($N158)-(LEN($N158)-1),LEN($N158)))</f>
        <v>film &amp; video</v>
      </c>
      <c r="R158" t="str">
        <f>TRIM(MID(SUBSTITUTE($N158,"/",REPT(" ",LEN($N158))),COLUMNS($N:O)*LEN($N158)-(LEN($N158)-1),LEN($N158)))</f>
        <v>science fiction</v>
      </c>
      <c r="S158" s="11">
        <f t="shared" si="9"/>
        <v>41794.124953703707</v>
      </c>
      <c r="T158" s="11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0">
        <f t="shared" si="11"/>
        <v>0.26711185308848079</v>
      </c>
      <c r="P159" s="6">
        <f t="shared" si="8"/>
        <v>4</v>
      </c>
      <c r="Q159" t="str">
        <f>TRIM(MID(SUBSTITUTE($N159,"/",REPT(" ",LEN($N159))),COLUMNS($N:N)*LEN($N159)-(LEN($N159)-1),LEN($N159)))</f>
        <v>film &amp; video</v>
      </c>
      <c r="R159" t="str">
        <f>TRIM(MID(SUBSTITUTE($N159,"/",REPT(" ",LEN($N159))),COLUMNS($N:O)*LEN($N159)-(LEN($N159)-1),LEN($N159)))</f>
        <v>science fiction</v>
      </c>
      <c r="S159" s="11">
        <f t="shared" si="9"/>
        <v>42396.911712962959</v>
      </c>
      <c r="T159" s="11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0">
        <f t="shared" si="11"/>
        <v>0</v>
      </c>
      <c r="P160" s="6" t="e">
        <f t="shared" si="8"/>
        <v>#DIV/0!</v>
      </c>
      <c r="Q160" t="str">
        <f>TRIM(MID(SUBSTITUTE($N160,"/",REPT(" ",LEN($N160))),COLUMNS($N:N)*LEN($N160)-(LEN($N160)-1),LEN($N160)))</f>
        <v>film &amp; video</v>
      </c>
      <c r="R160" t="str">
        <f>TRIM(MID(SUBSTITUTE($N160,"/",REPT(" ",LEN($N160))),COLUMNS($N:O)*LEN($N160)-(LEN($N160)-1),LEN($N160)))</f>
        <v>science fiction</v>
      </c>
      <c r="S160" s="11">
        <f t="shared" si="9"/>
        <v>41904.07671296296</v>
      </c>
      <c r="T160" s="11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0">
        <f t="shared" si="11"/>
        <v>2E-3</v>
      </c>
      <c r="P161" s="6">
        <f t="shared" si="8"/>
        <v>10</v>
      </c>
      <c r="Q161" t="str">
        <f>TRIM(MID(SUBSTITUTE($N161,"/",REPT(" ",LEN($N161))),COLUMNS($N:N)*LEN($N161)-(LEN($N161)-1),LEN($N161)))</f>
        <v>film &amp; video</v>
      </c>
      <c r="R161" t="str">
        <f>TRIM(MID(SUBSTITUTE($N161,"/",REPT(" ",LEN($N161))),COLUMNS($N:O)*LEN($N161)-(LEN($N161)-1),LEN($N161)))</f>
        <v>science fiction</v>
      </c>
      <c r="S161" s="11">
        <f t="shared" si="9"/>
        <v>42514.434548611112</v>
      </c>
      <c r="T161" s="11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0">
        <f t="shared" si="11"/>
        <v>0</v>
      </c>
      <c r="P162" s="6" t="e">
        <f t="shared" si="8"/>
        <v>#DIV/0!</v>
      </c>
      <c r="Q162" t="str">
        <f>TRIM(MID(SUBSTITUTE($N162,"/",REPT(" ",LEN($N162))),COLUMNS($N:N)*LEN($N162)-(LEN($N162)-1),LEN($N162)))</f>
        <v>film &amp; video</v>
      </c>
      <c r="R162" t="str">
        <f>TRIM(MID(SUBSTITUTE($N162,"/",REPT(" ",LEN($N162))),COLUMNS($N:O)*LEN($N162)-(LEN($N162)-1),LEN($N162)))</f>
        <v>drama</v>
      </c>
      <c r="S162" s="11">
        <f t="shared" si="9"/>
        <v>42171.913090277783</v>
      </c>
      <c r="T162" s="11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0">
        <f t="shared" si="11"/>
        <v>0.01</v>
      </c>
      <c r="P163" s="6">
        <f t="shared" si="8"/>
        <v>5</v>
      </c>
      <c r="Q163" t="str">
        <f>TRIM(MID(SUBSTITUTE($N163,"/",REPT(" ",LEN($N163))),COLUMNS($N:N)*LEN($N163)-(LEN($N163)-1),LEN($N163)))</f>
        <v>film &amp; video</v>
      </c>
      <c r="R163" t="str">
        <f>TRIM(MID(SUBSTITUTE($N163,"/",REPT(" ",LEN($N163))),COLUMNS($N:O)*LEN($N163)-(LEN($N163)-1),LEN($N163)))</f>
        <v>drama</v>
      </c>
      <c r="S163" s="11">
        <f t="shared" si="9"/>
        <v>41792.687442129631</v>
      </c>
      <c r="T163" s="11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0">
        <f t="shared" si="11"/>
        <v>15.535714285714286</v>
      </c>
      <c r="P164" s="6">
        <f t="shared" si="8"/>
        <v>43.5</v>
      </c>
      <c r="Q164" t="str">
        <f>TRIM(MID(SUBSTITUTE($N164,"/",REPT(" ",LEN($N164))),COLUMNS($N:N)*LEN($N164)-(LEN($N164)-1),LEN($N164)))</f>
        <v>film &amp; video</v>
      </c>
      <c r="R164" t="str">
        <f>TRIM(MID(SUBSTITUTE($N164,"/",REPT(" ",LEN($N164))),COLUMNS($N:O)*LEN($N164)-(LEN($N164)-1),LEN($N164)))</f>
        <v>drama</v>
      </c>
      <c r="S164" s="11">
        <f t="shared" si="9"/>
        <v>41835.126805555556</v>
      </c>
      <c r="T164" s="11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0">
        <f t="shared" si="11"/>
        <v>0</v>
      </c>
      <c r="P165" s="6" t="e">
        <f t="shared" si="8"/>
        <v>#DIV/0!</v>
      </c>
      <c r="Q165" t="str">
        <f>TRIM(MID(SUBSTITUTE($N165,"/",REPT(" ",LEN($N165))),COLUMNS($N:N)*LEN($N165)-(LEN($N165)-1),LEN($N165)))</f>
        <v>film &amp; video</v>
      </c>
      <c r="R165" t="str">
        <f>TRIM(MID(SUBSTITUTE($N165,"/",REPT(" ",LEN($N165))),COLUMNS($N:O)*LEN($N165)-(LEN($N165)-1),LEN($N165)))</f>
        <v>drama</v>
      </c>
      <c r="S165" s="11">
        <f t="shared" si="9"/>
        <v>42243.961273148147</v>
      </c>
      <c r="T165" s="11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0">
        <f t="shared" si="11"/>
        <v>0.53333333333333333</v>
      </c>
      <c r="P166" s="6">
        <f t="shared" si="8"/>
        <v>91.428571428571431</v>
      </c>
      <c r="Q166" t="str">
        <f>TRIM(MID(SUBSTITUTE($N166,"/",REPT(" ",LEN($N166))),COLUMNS($N:N)*LEN($N166)-(LEN($N166)-1),LEN($N166)))</f>
        <v>film &amp; video</v>
      </c>
      <c r="R166" t="str">
        <f>TRIM(MID(SUBSTITUTE($N166,"/",REPT(" ",LEN($N166))),COLUMNS($N:O)*LEN($N166)-(LEN($N166)-1),LEN($N166)))</f>
        <v>drama</v>
      </c>
      <c r="S166" s="11">
        <f t="shared" si="9"/>
        <v>41841.762743055559</v>
      </c>
      <c r="T166" s="11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0">
        <f t="shared" si="11"/>
        <v>0</v>
      </c>
      <c r="P167" s="6" t="e">
        <f t="shared" si="8"/>
        <v>#DIV/0!</v>
      </c>
      <c r="Q167" t="str">
        <f>TRIM(MID(SUBSTITUTE($N167,"/",REPT(" ",LEN($N167))),COLUMNS($N:N)*LEN($N167)-(LEN($N167)-1),LEN($N167)))</f>
        <v>film &amp; video</v>
      </c>
      <c r="R167" t="str">
        <f>TRIM(MID(SUBSTITUTE($N167,"/",REPT(" ",LEN($N167))),COLUMNS($N:O)*LEN($N167)-(LEN($N167)-1),LEN($N167)))</f>
        <v>drama</v>
      </c>
      <c r="S167" s="11">
        <f t="shared" si="9"/>
        <v>42351.658842592587</v>
      </c>
      <c r="T167" s="11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0">
        <f t="shared" si="11"/>
        <v>60</v>
      </c>
      <c r="P168" s="6">
        <f t="shared" si="8"/>
        <v>3000</v>
      </c>
      <c r="Q168" t="str">
        <f>TRIM(MID(SUBSTITUTE($N168,"/",REPT(" ",LEN($N168))),COLUMNS($N:N)*LEN($N168)-(LEN($N168)-1),LEN($N168)))</f>
        <v>film &amp; video</v>
      </c>
      <c r="R168" t="str">
        <f>TRIM(MID(SUBSTITUTE($N168,"/",REPT(" ",LEN($N168))),COLUMNS($N:O)*LEN($N168)-(LEN($N168)-1),LEN($N168)))</f>
        <v>drama</v>
      </c>
      <c r="S168" s="11">
        <f t="shared" si="9"/>
        <v>42721.075949074075</v>
      </c>
      <c r="T168" s="11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0">
        <f t="shared" si="11"/>
        <v>0.01</v>
      </c>
      <c r="P169" s="6">
        <f t="shared" si="8"/>
        <v>5.5</v>
      </c>
      <c r="Q169" t="str">
        <f>TRIM(MID(SUBSTITUTE($N169,"/",REPT(" ",LEN($N169))),COLUMNS($N:N)*LEN($N169)-(LEN($N169)-1),LEN($N169)))</f>
        <v>film &amp; video</v>
      </c>
      <c r="R169" t="str">
        <f>TRIM(MID(SUBSTITUTE($N169,"/",REPT(" ",LEN($N169))),COLUMNS($N:O)*LEN($N169)-(LEN($N169)-1),LEN($N169)))</f>
        <v>drama</v>
      </c>
      <c r="S169" s="11">
        <f t="shared" si="9"/>
        <v>42160.927488425921</v>
      </c>
      <c r="T169" s="11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0">
        <f t="shared" si="11"/>
        <v>4.0625</v>
      </c>
      <c r="P170" s="6">
        <f t="shared" si="8"/>
        <v>108.33333333333333</v>
      </c>
      <c r="Q170" t="str">
        <f>TRIM(MID(SUBSTITUTE($N170,"/",REPT(" ",LEN($N170))),COLUMNS($N:N)*LEN($N170)-(LEN($N170)-1),LEN($N170)))</f>
        <v>film &amp; video</v>
      </c>
      <c r="R170" t="str">
        <f>TRIM(MID(SUBSTITUTE($N170,"/",REPT(" ",LEN($N170))),COLUMNS($N:O)*LEN($N170)-(LEN($N170)-1),LEN($N170)))</f>
        <v>drama</v>
      </c>
      <c r="S170" s="11">
        <f t="shared" si="9"/>
        <v>42052.83530092593</v>
      </c>
      <c r="T170" s="11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0">
        <f t="shared" si="11"/>
        <v>22.400000000000002</v>
      </c>
      <c r="P171" s="6">
        <f t="shared" si="8"/>
        <v>56</v>
      </c>
      <c r="Q171" t="str">
        <f>TRIM(MID(SUBSTITUTE($N171,"/",REPT(" ",LEN($N171))),COLUMNS($N:N)*LEN($N171)-(LEN($N171)-1),LEN($N171)))</f>
        <v>film &amp; video</v>
      </c>
      <c r="R171" t="str">
        <f>TRIM(MID(SUBSTITUTE($N171,"/",REPT(" ",LEN($N171))),COLUMNS($N:O)*LEN($N171)-(LEN($N171)-1),LEN($N171)))</f>
        <v>drama</v>
      </c>
      <c r="S171" s="11">
        <f t="shared" si="9"/>
        <v>41900.505312499998</v>
      </c>
      <c r="T171" s="11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0">
        <f t="shared" si="11"/>
        <v>3.25</v>
      </c>
      <c r="P172" s="6">
        <f t="shared" si="8"/>
        <v>32.5</v>
      </c>
      <c r="Q172" t="str">
        <f>TRIM(MID(SUBSTITUTE($N172,"/",REPT(" ",LEN($N172))),COLUMNS($N:N)*LEN($N172)-(LEN($N172)-1),LEN($N172)))</f>
        <v>film &amp; video</v>
      </c>
      <c r="R172" t="str">
        <f>TRIM(MID(SUBSTITUTE($N172,"/",REPT(" ",LEN($N172))),COLUMNS($N:O)*LEN($N172)-(LEN($N172)-1),LEN($N172)))</f>
        <v>drama</v>
      </c>
      <c r="S172" s="11">
        <f t="shared" si="9"/>
        <v>42216.977812500001</v>
      </c>
      <c r="T172" s="11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0">
        <f t="shared" si="11"/>
        <v>2E-3</v>
      </c>
      <c r="P173" s="6">
        <f t="shared" si="8"/>
        <v>1</v>
      </c>
      <c r="Q173" t="str">
        <f>TRIM(MID(SUBSTITUTE($N173,"/",REPT(" ",LEN($N173))),COLUMNS($N:N)*LEN($N173)-(LEN($N173)-1),LEN($N173)))</f>
        <v>film &amp; video</v>
      </c>
      <c r="R173" t="str">
        <f>TRIM(MID(SUBSTITUTE($N173,"/",REPT(" ",LEN($N173))),COLUMNS($N:O)*LEN($N173)-(LEN($N173)-1),LEN($N173)))</f>
        <v>drama</v>
      </c>
      <c r="S173" s="11">
        <f t="shared" si="9"/>
        <v>42534.180717592593</v>
      </c>
      <c r="T173" s="11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0">
        <f t="shared" si="11"/>
        <v>0</v>
      </c>
      <c r="P174" s="6" t="e">
        <f t="shared" si="8"/>
        <v>#DIV/0!</v>
      </c>
      <c r="Q174" t="str">
        <f>TRIM(MID(SUBSTITUTE($N174,"/",REPT(" ",LEN($N174))),COLUMNS($N:N)*LEN($N174)-(LEN($N174)-1),LEN($N174)))</f>
        <v>film &amp; video</v>
      </c>
      <c r="R174" t="str">
        <f>TRIM(MID(SUBSTITUTE($N174,"/",REPT(" ",LEN($N174))),COLUMNS($N:O)*LEN($N174)-(LEN($N174)-1),LEN($N174)))</f>
        <v>drama</v>
      </c>
      <c r="S174" s="11">
        <f t="shared" si="9"/>
        <v>42047.394942129627</v>
      </c>
      <c r="T174" s="11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0">
        <f t="shared" si="11"/>
        <v>0</v>
      </c>
      <c r="P175" s="6" t="e">
        <f t="shared" si="8"/>
        <v>#DIV/0!</v>
      </c>
      <c r="Q175" t="str">
        <f>TRIM(MID(SUBSTITUTE($N175,"/",REPT(" ",LEN($N175))),COLUMNS($N:N)*LEN($N175)-(LEN($N175)-1),LEN($N175)))</f>
        <v>film &amp; video</v>
      </c>
      <c r="R175" t="str">
        <f>TRIM(MID(SUBSTITUTE($N175,"/",REPT(" ",LEN($N175))),COLUMNS($N:O)*LEN($N175)-(LEN($N175)-1),LEN($N175)))</f>
        <v>drama</v>
      </c>
      <c r="S175" s="11">
        <f t="shared" si="9"/>
        <v>42033.573009259257</v>
      </c>
      <c r="T175" s="11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0">
        <f t="shared" si="11"/>
        <v>0</v>
      </c>
      <c r="P176" s="6" t="e">
        <f t="shared" si="8"/>
        <v>#DIV/0!</v>
      </c>
      <c r="Q176" t="str">
        <f>TRIM(MID(SUBSTITUTE($N176,"/",REPT(" ",LEN($N176))),COLUMNS($N:N)*LEN($N176)-(LEN($N176)-1),LEN($N176)))</f>
        <v>film &amp; video</v>
      </c>
      <c r="R176" t="str">
        <f>TRIM(MID(SUBSTITUTE($N176,"/",REPT(" ",LEN($N176))),COLUMNS($N:O)*LEN($N176)-(LEN($N176)-1),LEN($N176)))</f>
        <v>drama</v>
      </c>
      <c r="S176" s="11">
        <f t="shared" si="9"/>
        <v>42072.758981481486</v>
      </c>
      <c r="T176" s="11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0">
        <f t="shared" si="11"/>
        <v>6.4850000000000003</v>
      </c>
      <c r="P177" s="6">
        <f t="shared" si="8"/>
        <v>49.884615384615387</v>
      </c>
      <c r="Q177" t="str">
        <f>TRIM(MID(SUBSTITUTE($N177,"/",REPT(" ",LEN($N177))),COLUMNS($N:N)*LEN($N177)-(LEN($N177)-1),LEN($N177)))</f>
        <v>film &amp; video</v>
      </c>
      <c r="R177" t="str">
        <f>TRIM(MID(SUBSTITUTE($N177,"/",REPT(" ",LEN($N177))),COLUMNS($N:O)*LEN($N177)-(LEN($N177)-1),LEN($N177)))</f>
        <v>drama</v>
      </c>
      <c r="S177" s="11">
        <f t="shared" si="9"/>
        <v>41855.777905092589</v>
      </c>
      <c r="T177" s="11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0">
        <f t="shared" si="11"/>
        <v>0</v>
      </c>
      <c r="P178" s="6" t="e">
        <f t="shared" si="8"/>
        <v>#DIV/0!</v>
      </c>
      <c r="Q178" t="str">
        <f>TRIM(MID(SUBSTITUTE($N178,"/",REPT(" ",LEN($N178))),COLUMNS($N:N)*LEN($N178)-(LEN($N178)-1),LEN($N178)))</f>
        <v>film &amp; video</v>
      </c>
      <c r="R178" t="str">
        <f>TRIM(MID(SUBSTITUTE($N178,"/",REPT(" ",LEN($N178))),COLUMNS($N:O)*LEN($N178)-(LEN($N178)-1),LEN($N178)))</f>
        <v>drama</v>
      </c>
      <c r="S178" s="11">
        <f t="shared" si="9"/>
        <v>42191.824062500003</v>
      </c>
      <c r="T178" s="11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0">
        <f t="shared" si="11"/>
        <v>40</v>
      </c>
      <c r="P179" s="6">
        <f t="shared" si="8"/>
        <v>25.714285714285715</v>
      </c>
      <c r="Q179" t="str">
        <f>TRIM(MID(SUBSTITUTE($N179,"/",REPT(" ",LEN($N179))),COLUMNS($N:N)*LEN($N179)-(LEN($N179)-1),LEN($N179)))</f>
        <v>film &amp; video</v>
      </c>
      <c r="R179" t="str">
        <f>TRIM(MID(SUBSTITUTE($N179,"/",REPT(" ",LEN($N179))),COLUMNS($N:O)*LEN($N179)-(LEN($N179)-1),LEN($N179)))</f>
        <v>drama</v>
      </c>
      <c r="S179" s="11">
        <f t="shared" si="9"/>
        <v>42070.047754629632</v>
      </c>
      <c r="T179" s="11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0">
        <f t="shared" si="11"/>
        <v>0</v>
      </c>
      <c r="P180" s="6" t="e">
        <f t="shared" si="8"/>
        <v>#DIV/0!</v>
      </c>
      <c r="Q180" t="str">
        <f>TRIM(MID(SUBSTITUTE($N180,"/",REPT(" ",LEN($N180))),COLUMNS($N:N)*LEN($N180)-(LEN($N180)-1),LEN($N180)))</f>
        <v>film &amp; video</v>
      </c>
      <c r="R180" t="str">
        <f>TRIM(MID(SUBSTITUTE($N180,"/",REPT(" ",LEN($N180))),COLUMNS($N:O)*LEN($N180)-(LEN($N180)-1),LEN($N180)))</f>
        <v>drama</v>
      </c>
      <c r="S180" s="11">
        <f t="shared" si="9"/>
        <v>42304.955381944441</v>
      </c>
      <c r="T180" s="11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0">
        <f t="shared" si="11"/>
        <v>20</v>
      </c>
      <c r="P181" s="6">
        <f t="shared" si="8"/>
        <v>100</v>
      </c>
      <c r="Q181" t="str">
        <f>TRIM(MID(SUBSTITUTE($N181,"/",REPT(" ",LEN($N181))),COLUMNS($N:N)*LEN($N181)-(LEN($N181)-1),LEN($N181)))</f>
        <v>film &amp; video</v>
      </c>
      <c r="R181" t="str">
        <f>TRIM(MID(SUBSTITUTE($N181,"/",REPT(" ",LEN($N181))),COLUMNS($N:O)*LEN($N181)-(LEN($N181)-1),LEN($N181)))</f>
        <v>drama</v>
      </c>
      <c r="S181" s="11">
        <f t="shared" si="9"/>
        <v>42403.080497685187</v>
      </c>
      <c r="T181" s="11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0">
        <f t="shared" si="11"/>
        <v>33.416666666666664</v>
      </c>
      <c r="P182" s="6">
        <f t="shared" si="8"/>
        <v>30.846153846153847</v>
      </c>
      <c r="Q182" t="str">
        <f>TRIM(MID(SUBSTITUTE($N182,"/",REPT(" ",LEN($N182))),COLUMNS($N:N)*LEN($N182)-(LEN($N182)-1),LEN($N182)))</f>
        <v>film &amp; video</v>
      </c>
      <c r="R182" t="str">
        <f>TRIM(MID(SUBSTITUTE($N182,"/",REPT(" ",LEN($N182))),COLUMNS($N:O)*LEN($N182)-(LEN($N182)-1),LEN($N182)))</f>
        <v>drama</v>
      </c>
      <c r="S182" s="11">
        <f t="shared" si="9"/>
        <v>42067.991238425922</v>
      </c>
      <c r="T182" s="11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0">
        <f t="shared" si="11"/>
        <v>21.092608822670172</v>
      </c>
      <c r="P183" s="6">
        <f t="shared" si="8"/>
        <v>180.5</v>
      </c>
      <c r="Q183" t="str">
        <f>TRIM(MID(SUBSTITUTE($N183,"/",REPT(" ",LEN($N183))),COLUMNS($N:N)*LEN($N183)-(LEN($N183)-1),LEN($N183)))</f>
        <v>film &amp; video</v>
      </c>
      <c r="R183" t="str">
        <f>TRIM(MID(SUBSTITUTE($N183,"/",REPT(" ",LEN($N183))),COLUMNS($N:O)*LEN($N183)-(LEN($N183)-1),LEN($N183)))</f>
        <v>drama</v>
      </c>
      <c r="S183" s="11">
        <f t="shared" si="9"/>
        <v>42147.741840277777</v>
      </c>
      <c r="T183" s="11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0">
        <f t="shared" si="11"/>
        <v>0</v>
      </c>
      <c r="P184" s="6" t="e">
        <f t="shared" si="8"/>
        <v>#DIV/0!</v>
      </c>
      <c r="Q184" t="str">
        <f>TRIM(MID(SUBSTITUTE($N184,"/",REPT(" ",LEN($N184))),COLUMNS($N:N)*LEN($N184)-(LEN($N184)-1),LEN($N184)))</f>
        <v>film &amp; video</v>
      </c>
      <c r="R184" t="str">
        <f>TRIM(MID(SUBSTITUTE($N184,"/",REPT(" ",LEN($N184))),COLUMNS($N:O)*LEN($N184)-(LEN($N184)-1),LEN($N184)))</f>
        <v>drama</v>
      </c>
      <c r="S184" s="11">
        <f t="shared" si="9"/>
        <v>42712.011944444443</v>
      </c>
      <c r="T184" s="11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0">
        <f t="shared" si="11"/>
        <v>35.856000000000002</v>
      </c>
      <c r="P185" s="6">
        <f t="shared" si="8"/>
        <v>373.5</v>
      </c>
      <c r="Q185" t="str">
        <f>TRIM(MID(SUBSTITUTE($N185,"/",REPT(" ",LEN($N185))),COLUMNS($N:N)*LEN($N185)-(LEN($N185)-1),LEN($N185)))</f>
        <v>film &amp; video</v>
      </c>
      <c r="R185" t="str">
        <f>TRIM(MID(SUBSTITUTE($N185,"/",REPT(" ",LEN($N185))),COLUMNS($N:O)*LEN($N185)-(LEN($N185)-1),LEN($N185)))</f>
        <v>drama</v>
      </c>
      <c r="S185" s="11">
        <f t="shared" si="9"/>
        <v>41939.810300925928</v>
      </c>
      <c r="T185" s="11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0">
        <f t="shared" si="11"/>
        <v>3.4000000000000004</v>
      </c>
      <c r="P186" s="6">
        <f t="shared" si="8"/>
        <v>25.5</v>
      </c>
      <c r="Q186" t="str">
        <f>TRIM(MID(SUBSTITUTE($N186,"/",REPT(" ",LEN($N186))),COLUMNS($N:N)*LEN($N186)-(LEN($N186)-1),LEN($N186)))</f>
        <v>film &amp; video</v>
      </c>
      <c r="R186" t="str">
        <f>TRIM(MID(SUBSTITUTE($N186,"/",REPT(" ",LEN($N186))),COLUMNS($N:O)*LEN($N186)-(LEN($N186)-1),LEN($N186)))</f>
        <v>drama</v>
      </c>
      <c r="S186" s="11">
        <f t="shared" si="9"/>
        <v>41825.791226851856</v>
      </c>
      <c r="T186" s="11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0">
        <f t="shared" si="11"/>
        <v>5.5</v>
      </c>
      <c r="P187" s="6">
        <f t="shared" si="8"/>
        <v>220</v>
      </c>
      <c r="Q187" t="str">
        <f>TRIM(MID(SUBSTITUTE($N187,"/",REPT(" ",LEN($N187))),COLUMNS($N:N)*LEN($N187)-(LEN($N187)-1),LEN($N187)))</f>
        <v>film &amp; video</v>
      </c>
      <c r="R187" t="str">
        <f>TRIM(MID(SUBSTITUTE($N187,"/",REPT(" ",LEN($N187))),COLUMNS($N:O)*LEN($N187)-(LEN($N187)-1),LEN($N187)))</f>
        <v>drama</v>
      </c>
      <c r="S187" s="11">
        <f t="shared" si="9"/>
        <v>42570.91133101852</v>
      </c>
      <c r="T187" s="11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0">
        <f t="shared" si="11"/>
        <v>0</v>
      </c>
      <c r="P188" s="6" t="e">
        <f t="shared" si="8"/>
        <v>#DIV/0!</v>
      </c>
      <c r="Q188" t="str">
        <f>TRIM(MID(SUBSTITUTE($N188,"/",REPT(" ",LEN($N188))),COLUMNS($N:N)*LEN($N188)-(LEN($N188)-1),LEN($N188)))</f>
        <v>film &amp; video</v>
      </c>
      <c r="R188" t="str">
        <f>TRIM(MID(SUBSTITUTE($N188,"/",REPT(" ",LEN($N188))),COLUMNS($N:O)*LEN($N188)-(LEN($N188)-1),LEN($N188)))</f>
        <v>drama</v>
      </c>
      <c r="S188" s="11">
        <f t="shared" si="9"/>
        <v>42767.812893518523</v>
      </c>
      <c r="T188" s="11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0">
        <f t="shared" si="11"/>
        <v>16</v>
      </c>
      <c r="P189" s="6">
        <f t="shared" si="8"/>
        <v>160</v>
      </c>
      <c r="Q189" t="str">
        <f>TRIM(MID(SUBSTITUTE($N189,"/",REPT(" ",LEN($N189))),COLUMNS($N:N)*LEN($N189)-(LEN($N189)-1),LEN($N189)))</f>
        <v>film &amp; video</v>
      </c>
      <c r="R189" t="str">
        <f>TRIM(MID(SUBSTITUTE($N189,"/",REPT(" ",LEN($N189))),COLUMNS($N:O)*LEN($N189)-(LEN($N189)-1),LEN($N189)))</f>
        <v>drama</v>
      </c>
      <c r="S189" s="11">
        <f t="shared" si="9"/>
        <v>42182.234456018516</v>
      </c>
      <c r="T189" s="11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0">
        <f t="shared" si="11"/>
        <v>0</v>
      </c>
      <c r="P190" s="6" t="e">
        <f t="shared" si="8"/>
        <v>#DIV/0!</v>
      </c>
      <c r="Q190" t="str">
        <f>TRIM(MID(SUBSTITUTE($N190,"/",REPT(" ",LEN($N190))),COLUMNS($N:N)*LEN($N190)-(LEN($N190)-1),LEN($N190)))</f>
        <v>film &amp; video</v>
      </c>
      <c r="R190" t="str">
        <f>TRIM(MID(SUBSTITUTE($N190,"/",REPT(" ",LEN($N190))),COLUMNS($N:O)*LEN($N190)-(LEN($N190)-1),LEN($N190)))</f>
        <v>drama</v>
      </c>
      <c r="S190" s="11">
        <f t="shared" si="9"/>
        <v>41857.18304398148</v>
      </c>
      <c r="T190" s="11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0">
        <f t="shared" si="11"/>
        <v>6.8999999999999992E-2</v>
      </c>
      <c r="P191" s="6">
        <f t="shared" si="8"/>
        <v>69</v>
      </c>
      <c r="Q191" t="str">
        <f>TRIM(MID(SUBSTITUTE($N191,"/",REPT(" ",LEN($N191))),COLUMNS($N:N)*LEN($N191)-(LEN($N191)-1),LEN($N191)))</f>
        <v>film &amp; video</v>
      </c>
      <c r="R191" t="str">
        <f>TRIM(MID(SUBSTITUTE($N191,"/",REPT(" ",LEN($N191))),COLUMNS($N:O)*LEN($N191)-(LEN($N191)-1),LEN($N191)))</f>
        <v>drama</v>
      </c>
      <c r="S191" s="11">
        <f t="shared" si="9"/>
        <v>42556.690706018519</v>
      </c>
      <c r="T191" s="11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0">
        <f t="shared" si="11"/>
        <v>0.41666666666666669</v>
      </c>
      <c r="P192" s="6">
        <f t="shared" si="8"/>
        <v>50</v>
      </c>
      <c r="Q192" t="str">
        <f>TRIM(MID(SUBSTITUTE($N192,"/",REPT(" ",LEN($N192))),COLUMNS($N:N)*LEN($N192)-(LEN($N192)-1),LEN($N192)))</f>
        <v>film &amp; video</v>
      </c>
      <c r="R192" t="str">
        <f>TRIM(MID(SUBSTITUTE($N192,"/",REPT(" ",LEN($N192))),COLUMNS($N:O)*LEN($N192)-(LEN($N192)-1),LEN($N192)))</f>
        <v>drama</v>
      </c>
      <c r="S192" s="11">
        <f t="shared" si="9"/>
        <v>42527.650995370372</v>
      </c>
      <c r="T192" s="11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0">
        <f t="shared" si="11"/>
        <v>5</v>
      </c>
      <c r="P193" s="6">
        <f t="shared" si="8"/>
        <v>83.333333333333329</v>
      </c>
      <c r="Q193" t="str">
        <f>TRIM(MID(SUBSTITUTE($N193,"/",REPT(" ",LEN($N193))),COLUMNS($N:N)*LEN($N193)-(LEN($N193)-1),LEN($N193)))</f>
        <v>film &amp; video</v>
      </c>
      <c r="R193" t="str">
        <f>TRIM(MID(SUBSTITUTE($N193,"/",REPT(" ",LEN($N193))),COLUMNS($N:O)*LEN($N193)-(LEN($N193)-1),LEN($N193)))</f>
        <v>drama</v>
      </c>
      <c r="S193" s="11">
        <f t="shared" si="9"/>
        <v>42239.441412037035</v>
      </c>
      <c r="T193" s="11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0">
        <f t="shared" si="11"/>
        <v>1.6999999999999999E-3</v>
      </c>
      <c r="P194" s="6">
        <f t="shared" ref="P194:P257" si="12">E194/L194</f>
        <v>5.666666666666667</v>
      </c>
      <c r="Q194" t="str">
        <f>TRIM(MID(SUBSTITUTE($N194,"/",REPT(" ",LEN($N194))),COLUMNS($N:N)*LEN($N194)-(LEN($N194)-1),LEN($N194)))</f>
        <v>film &amp; video</v>
      </c>
      <c r="R194" t="str">
        <f>TRIM(MID(SUBSTITUTE($N194,"/",REPT(" ",LEN($N194))),COLUMNS($N:O)*LEN($N194)-(LEN($N194)-1),LEN($N194)))</f>
        <v>drama</v>
      </c>
      <c r="S194" s="11">
        <f t="shared" ref="S194:S257" si="13">(((J194/60)/60)/24)+DATE(1970,1,1)</f>
        <v>41899.792037037041</v>
      </c>
      <c r="T194" s="11">
        <f t="shared" ref="T194:T257" si="14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0">
        <f t="shared" ref="O195:O258" si="15">E195/D195*100</f>
        <v>0</v>
      </c>
      <c r="P195" s="6" t="e">
        <f t="shared" si="12"/>
        <v>#DIV/0!</v>
      </c>
      <c r="Q195" t="str">
        <f>TRIM(MID(SUBSTITUTE($N195,"/",REPT(" ",LEN($N195))),COLUMNS($N:N)*LEN($N195)-(LEN($N195)-1),LEN($N195)))</f>
        <v>film &amp; video</v>
      </c>
      <c r="R195" t="str">
        <f>TRIM(MID(SUBSTITUTE($N195,"/",REPT(" ",LEN($N195))),COLUMNS($N:O)*LEN($N195)-(LEN($N195)-1),LEN($N195)))</f>
        <v>drama</v>
      </c>
      <c r="S195" s="11">
        <f t="shared" si="13"/>
        <v>41911.934791666667</v>
      </c>
      <c r="T195" s="11">
        <f t="shared" si="14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0">
        <f t="shared" si="15"/>
        <v>0.12</v>
      </c>
      <c r="P196" s="6">
        <f t="shared" si="12"/>
        <v>1</v>
      </c>
      <c r="Q196" t="str">
        <f>TRIM(MID(SUBSTITUTE($N196,"/",REPT(" ",LEN($N196))),COLUMNS($N:N)*LEN($N196)-(LEN($N196)-1),LEN($N196)))</f>
        <v>film &amp; video</v>
      </c>
      <c r="R196" t="str">
        <f>TRIM(MID(SUBSTITUTE($N196,"/",REPT(" ",LEN($N196))),COLUMNS($N:O)*LEN($N196)-(LEN($N196)-1),LEN($N196)))</f>
        <v>drama</v>
      </c>
      <c r="S196" s="11">
        <f t="shared" si="13"/>
        <v>42375.996886574074</v>
      </c>
      <c r="T196" s="11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0">
        <f t="shared" si="15"/>
        <v>0</v>
      </c>
      <c r="P197" s="6" t="e">
        <f t="shared" si="12"/>
        <v>#DIV/0!</v>
      </c>
      <c r="Q197" t="str">
        <f>TRIM(MID(SUBSTITUTE($N197,"/",REPT(" ",LEN($N197))),COLUMNS($N:N)*LEN($N197)-(LEN($N197)-1),LEN($N197)))</f>
        <v>film &amp; video</v>
      </c>
      <c r="R197" t="str">
        <f>TRIM(MID(SUBSTITUTE($N197,"/",REPT(" ",LEN($N197))),COLUMNS($N:O)*LEN($N197)-(LEN($N197)-1),LEN($N197)))</f>
        <v>drama</v>
      </c>
      <c r="S197" s="11">
        <f t="shared" si="13"/>
        <v>42135.67050925926</v>
      </c>
      <c r="T197" s="11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0">
        <f t="shared" si="15"/>
        <v>41.857142857142861</v>
      </c>
      <c r="P198" s="6">
        <f t="shared" si="12"/>
        <v>77.10526315789474</v>
      </c>
      <c r="Q198" t="str">
        <f>TRIM(MID(SUBSTITUTE($N198,"/",REPT(" ",LEN($N198))),COLUMNS($N:N)*LEN($N198)-(LEN($N198)-1),LEN($N198)))</f>
        <v>film &amp; video</v>
      </c>
      <c r="R198" t="str">
        <f>TRIM(MID(SUBSTITUTE($N198,"/",REPT(" ",LEN($N198))),COLUMNS($N:O)*LEN($N198)-(LEN($N198)-1),LEN($N198)))</f>
        <v>drama</v>
      </c>
      <c r="S198" s="11">
        <f t="shared" si="13"/>
        <v>42259.542800925927</v>
      </c>
      <c r="T198" s="11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0">
        <f t="shared" si="15"/>
        <v>10.48</v>
      </c>
      <c r="P199" s="6">
        <f t="shared" si="12"/>
        <v>32.75</v>
      </c>
      <c r="Q199" t="str">
        <f>TRIM(MID(SUBSTITUTE($N199,"/",REPT(" ",LEN($N199))),COLUMNS($N:N)*LEN($N199)-(LEN($N199)-1),LEN($N199)))</f>
        <v>film &amp; video</v>
      </c>
      <c r="R199" t="str">
        <f>TRIM(MID(SUBSTITUTE($N199,"/",REPT(" ",LEN($N199))),COLUMNS($N:O)*LEN($N199)-(LEN($N199)-1),LEN($N199)))</f>
        <v>drama</v>
      </c>
      <c r="S199" s="11">
        <f t="shared" si="13"/>
        <v>42741.848379629635</v>
      </c>
      <c r="T199" s="11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0">
        <f t="shared" si="15"/>
        <v>1.1159999999999999</v>
      </c>
      <c r="P200" s="6">
        <f t="shared" si="12"/>
        <v>46.5</v>
      </c>
      <c r="Q200" t="str">
        <f>TRIM(MID(SUBSTITUTE($N200,"/",REPT(" ",LEN($N200))),COLUMNS($N:N)*LEN($N200)-(LEN($N200)-1),LEN($N200)))</f>
        <v>film &amp; video</v>
      </c>
      <c r="R200" t="str">
        <f>TRIM(MID(SUBSTITUTE($N200,"/",REPT(" ",LEN($N200))),COLUMNS($N:O)*LEN($N200)-(LEN($N200)-1),LEN($N200)))</f>
        <v>drama</v>
      </c>
      <c r="S200" s="11">
        <f t="shared" si="13"/>
        <v>41887.383356481485</v>
      </c>
      <c r="T200" s="11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0">
        <f t="shared" si="15"/>
        <v>0</v>
      </c>
      <c r="P201" s="6" t="e">
        <f t="shared" si="12"/>
        <v>#DIV/0!</v>
      </c>
      <c r="Q201" t="str">
        <f>TRIM(MID(SUBSTITUTE($N201,"/",REPT(" ",LEN($N201))),COLUMNS($N:N)*LEN($N201)-(LEN($N201)-1),LEN($N201)))</f>
        <v>film &amp; video</v>
      </c>
      <c r="R201" t="str">
        <f>TRIM(MID(SUBSTITUTE($N201,"/",REPT(" ",LEN($N201))),COLUMNS($N:O)*LEN($N201)-(LEN($N201)-1),LEN($N201)))</f>
        <v>drama</v>
      </c>
      <c r="S201" s="11">
        <f t="shared" si="13"/>
        <v>42584.123865740738</v>
      </c>
      <c r="T201" s="11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0">
        <f t="shared" si="15"/>
        <v>26.192500000000003</v>
      </c>
      <c r="P202" s="6">
        <f t="shared" si="12"/>
        <v>87.308333333333337</v>
      </c>
      <c r="Q202" t="str">
        <f>TRIM(MID(SUBSTITUTE($N202,"/",REPT(" ",LEN($N202))),COLUMNS($N:N)*LEN($N202)-(LEN($N202)-1),LEN($N202)))</f>
        <v>film &amp; video</v>
      </c>
      <c r="R202" t="str">
        <f>TRIM(MID(SUBSTITUTE($N202,"/",REPT(" ",LEN($N202))),COLUMNS($N:O)*LEN($N202)-(LEN($N202)-1),LEN($N202)))</f>
        <v>drama</v>
      </c>
      <c r="S202" s="11">
        <f t="shared" si="13"/>
        <v>41867.083368055559</v>
      </c>
      <c r="T202" s="11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0">
        <f t="shared" si="15"/>
        <v>58.461538461538467</v>
      </c>
      <c r="P203" s="6">
        <f t="shared" si="12"/>
        <v>54.285714285714285</v>
      </c>
      <c r="Q203" t="str">
        <f>TRIM(MID(SUBSTITUTE($N203,"/",REPT(" ",LEN($N203))),COLUMNS($N:N)*LEN($N203)-(LEN($N203)-1),LEN($N203)))</f>
        <v>film &amp; video</v>
      </c>
      <c r="R203" t="str">
        <f>TRIM(MID(SUBSTITUTE($N203,"/",REPT(" ",LEN($N203))),COLUMNS($N:O)*LEN($N203)-(LEN($N203)-1),LEN($N203)))</f>
        <v>drama</v>
      </c>
      <c r="S203" s="11">
        <f t="shared" si="13"/>
        <v>42023.818622685183</v>
      </c>
      <c r="T203" s="11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0">
        <f t="shared" si="15"/>
        <v>0</v>
      </c>
      <c r="P204" s="6" t="e">
        <f t="shared" si="12"/>
        <v>#DIV/0!</v>
      </c>
      <c r="Q204" t="str">
        <f>TRIM(MID(SUBSTITUTE($N204,"/",REPT(" ",LEN($N204))),COLUMNS($N:N)*LEN($N204)-(LEN($N204)-1),LEN($N204)))</f>
        <v>film &amp; video</v>
      </c>
      <c r="R204" t="str">
        <f>TRIM(MID(SUBSTITUTE($N204,"/",REPT(" ",LEN($N204))),COLUMNS($N:O)*LEN($N204)-(LEN($N204)-1),LEN($N204)))</f>
        <v>drama</v>
      </c>
      <c r="S204" s="11">
        <f t="shared" si="13"/>
        <v>42255.927824074075</v>
      </c>
      <c r="T204" s="11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0">
        <f t="shared" si="15"/>
        <v>29.84</v>
      </c>
      <c r="P205" s="6">
        <f t="shared" si="12"/>
        <v>93.25</v>
      </c>
      <c r="Q205" t="str">
        <f>TRIM(MID(SUBSTITUTE($N205,"/",REPT(" ",LEN($N205))),COLUMNS($N:N)*LEN($N205)-(LEN($N205)-1),LEN($N205)))</f>
        <v>film &amp; video</v>
      </c>
      <c r="R205" t="str">
        <f>TRIM(MID(SUBSTITUTE($N205,"/",REPT(" ",LEN($N205))),COLUMNS($N:O)*LEN($N205)-(LEN($N205)-1),LEN($N205)))</f>
        <v>drama</v>
      </c>
      <c r="S205" s="11">
        <f t="shared" si="13"/>
        <v>41973.847962962958</v>
      </c>
      <c r="T205" s="11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0">
        <f t="shared" si="15"/>
        <v>50.721666666666664</v>
      </c>
      <c r="P206" s="6">
        <f t="shared" si="12"/>
        <v>117.68368136117556</v>
      </c>
      <c r="Q206" t="str">
        <f>TRIM(MID(SUBSTITUTE($N206,"/",REPT(" ",LEN($N206))),COLUMNS($N:N)*LEN($N206)-(LEN($N206)-1),LEN($N206)))</f>
        <v>film &amp; video</v>
      </c>
      <c r="R206" t="str">
        <f>TRIM(MID(SUBSTITUTE($N206,"/",REPT(" ",LEN($N206))),COLUMNS($N:O)*LEN($N206)-(LEN($N206)-1),LEN($N206)))</f>
        <v>drama</v>
      </c>
      <c r="S206" s="11">
        <f t="shared" si="13"/>
        <v>42556.583368055552</v>
      </c>
      <c r="T206" s="11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0">
        <f t="shared" si="15"/>
        <v>16.25</v>
      </c>
      <c r="P207" s="6">
        <f t="shared" si="12"/>
        <v>76.470588235294116</v>
      </c>
      <c r="Q207" t="str">
        <f>TRIM(MID(SUBSTITUTE($N207,"/",REPT(" ",LEN($N207))),COLUMNS($N:N)*LEN($N207)-(LEN($N207)-1),LEN($N207)))</f>
        <v>film &amp; video</v>
      </c>
      <c r="R207" t="str">
        <f>TRIM(MID(SUBSTITUTE($N207,"/",REPT(" ",LEN($N207))),COLUMNS($N:O)*LEN($N207)-(LEN($N207)-1),LEN($N207)))</f>
        <v>drama</v>
      </c>
      <c r="S207" s="11">
        <f t="shared" si="13"/>
        <v>42248.632199074069</v>
      </c>
      <c r="T207" s="11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0">
        <f t="shared" si="15"/>
        <v>0</v>
      </c>
      <c r="P208" s="6" t="e">
        <f t="shared" si="12"/>
        <v>#DIV/0!</v>
      </c>
      <c r="Q208" t="str">
        <f>TRIM(MID(SUBSTITUTE($N208,"/",REPT(" ",LEN($N208))),COLUMNS($N:N)*LEN($N208)-(LEN($N208)-1),LEN($N208)))</f>
        <v>film &amp; video</v>
      </c>
      <c r="R208" t="str">
        <f>TRIM(MID(SUBSTITUTE($N208,"/",REPT(" ",LEN($N208))),COLUMNS($N:O)*LEN($N208)-(LEN($N208)-1),LEN($N208)))</f>
        <v>drama</v>
      </c>
      <c r="S208" s="11">
        <f t="shared" si="13"/>
        <v>42567.004432870366</v>
      </c>
      <c r="T208" s="11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0">
        <f t="shared" si="15"/>
        <v>15.214285714285714</v>
      </c>
      <c r="P209" s="6">
        <f t="shared" si="12"/>
        <v>163.84615384615384</v>
      </c>
      <c r="Q209" t="str">
        <f>TRIM(MID(SUBSTITUTE($N209,"/",REPT(" ",LEN($N209))),COLUMNS($N:N)*LEN($N209)-(LEN($N209)-1),LEN($N209)))</f>
        <v>film &amp; video</v>
      </c>
      <c r="R209" t="str">
        <f>TRIM(MID(SUBSTITUTE($N209,"/",REPT(" ",LEN($N209))),COLUMNS($N:O)*LEN($N209)-(LEN($N209)-1),LEN($N209)))</f>
        <v>drama</v>
      </c>
      <c r="S209" s="11">
        <f t="shared" si="13"/>
        <v>41978.197199074071</v>
      </c>
      <c r="T209" s="11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0">
        <f t="shared" si="15"/>
        <v>0</v>
      </c>
      <c r="P210" s="6" t="e">
        <f t="shared" si="12"/>
        <v>#DIV/0!</v>
      </c>
      <c r="Q210" t="str">
        <f>TRIM(MID(SUBSTITUTE($N210,"/",REPT(" ",LEN($N210))),COLUMNS($N:N)*LEN($N210)-(LEN($N210)-1),LEN($N210)))</f>
        <v>film &amp; video</v>
      </c>
      <c r="R210" t="str">
        <f>TRIM(MID(SUBSTITUTE($N210,"/",REPT(" ",LEN($N210))),COLUMNS($N:O)*LEN($N210)-(LEN($N210)-1),LEN($N210)))</f>
        <v>drama</v>
      </c>
      <c r="S210" s="11">
        <f t="shared" si="13"/>
        <v>41959.369988425926</v>
      </c>
      <c r="T210" s="11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0">
        <f t="shared" si="15"/>
        <v>0</v>
      </c>
      <c r="P211" s="6" t="e">
        <f t="shared" si="12"/>
        <v>#DIV/0!</v>
      </c>
      <c r="Q211" t="str">
        <f>TRIM(MID(SUBSTITUTE($N211,"/",REPT(" ",LEN($N211))),COLUMNS($N:N)*LEN($N211)-(LEN($N211)-1),LEN($N211)))</f>
        <v>film &amp; video</v>
      </c>
      <c r="R211" t="str">
        <f>TRIM(MID(SUBSTITUTE($N211,"/",REPT(" ",LEN($N211))),COLUMNS($N:O)*LEN($N211)-(LEN($N211)-1),LEN($N211)))</f>
        <v>drama</v>
      </c>
      <c r="S211" s="11">
        <f t="shared" si="13"/>
        <v>42165.922858796301</v>
      </c>
      <c r="T211" s="11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0">
        <f t="shared" si="15"/>
        <v>25.25</v>
      </c>
      <c r="P212" s="6">
        <f t="shared" si="12"/>
        <v>91.818181818181813</v>
      </c>
      <c r="Q212" t="str">
        <f>TRIM(MID(SUBSTITUTE($N212,"/",REPT(" ",LEN($N212))),COLUMNS($N:N)*LEN($N212)-(LEN($N212)-1),LEN($N212)))</f>
        <v>film &amp; video</v>
      </c>
      <c r="R212" t="str">
        <f>TRIM(MID(SUBSTITUTE($N212,"/",REPT(" ",LEN($N212))),COLUMNS($N:O)*LEN($N212)-(LEN($N212)-1),LEN($N212)))</f>
        <v>drama</v>
      </c>
      <c r="S212" s="11">
        <f t="shared" si="13"/>
        <v>42249.064722222218</v>
      </c>
      <c r="T212" s="11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0">
        <f t="shared" si="15"/>
        <v>44.6</v>
      </c>
      <c r="P213" s="6">
        <f t="shared" si="12"/>
        <v>185.83333333333334</v>
      </c>
      <c r="Q213" t="str">
        <f>TRIM(MID(SUBSTITUTE($N213,"/",REPT(" ",LEN($N213))),COLUMNS($N:N)*LEN($N213)-(LEN($N213)-1),LEN($N213)))</f>
        <v>film &amp; video</v>
      </c>
      <c r="R213" t="str">
        <f>TRIM(MID(SUBSTITUTE($N213,"/",REPT(" ",LEN($N213))),COLUMNS($N:O)*LEN($N213)-(LEN($N213)-1),LEN($N213)))</f>
        <v>drama</v>
      </c>
      <c r="S213" s="11">
        <f t="shared" si="13"/>
        <v>42236.159918981488</v>
      </c>
      <c r="T213" s="11">
        <f t="shared" si="1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0">
        <f t="shared" si="15"/>
        <v>1.5873015873015872E-2</v>
      </c>
      <c r="P214" s="6">
        <f t="shared" si="12"/>
        <v>1</v>
      </c>
      <c r="Q214" t="str">
        <f>TRIM(MID(SUBSTITUTE($N214,"/",REPT(" ",LEN($N214))),COLUMNS($N:N)*LEN($N214)-(LEN($N214)-1),LEN($N214)))</f>
        <v>film &amp; video</v>
      </c>
      <c r="R214" t="str">
        <f>TRIM(MID(SUBSTITUTE($N214,"/",REPT(" ",LEN($N214))),COLUMNS($N:O)*LEN($N214)-(LEN($N214)-1),LEN($N214)))</f>
        <v>drama</v>
      </c>
      <c r="S214" s="11">
        <f t="shared" si="13"/>
        <v>42416.881018518514</v>
      </c>
      <c r="T214" s="11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0">
        <f t="shared" si="15"/>
        <v>0.04</v>
      </c>
      <c r="P215" s="6">
        <f t="shared" si="12"/>
        <v>20</v>
      </c>
      <c r="Q215" t="str">
        <f>TRIM(MID(SUBSTITUTE($N215,"/",REPT(" ",LEN($N215))),COLUMNS($N:N)*LEN($N215)-(LEN($N215)-1),LEN($N215)))</f>
        <v>film &amp; video</v>
      </c>
      <c r="R215" t="str">
        <f>TRIM(MID(SUBSTITUTE($N215,"/",REPT(" ",LEN($N215))),COLUMNS($N:O)*LEN($N215)-(LEN($N215)-1),LEN($N215)))</f>
        <v>drama</v>
      </c>
      <c r="S215" s="11">
        <f t="shared" si="13"/>
        <v>42202.594293981485</v>
      </c>
      <c r="T215" s="11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0">
        <f t="shared" si="15"/>
        <v>8.0000000000000002E-3</v>
      </c>
      <c r="P216" s="6">
        <f t="shared" si="12"/>
        <v>1</v>
      </c>
      <c r="Q216" t="str">
        <f>TRIM(MID(SUBSTITUTE($N216,"/",REPT(" ",LEN($N216))),COLUMNS($N:N)*LEN($N216)-(LEN($N216)-1),LEN($N216)))</f>
        <v>film &amp; video</v>
      </c>
      <c r="R216" t="str">
        <f>TRIM(MID(SUBSTITUTE($N216,"/",REPT(" ",LEN($N216))),COLUMNS($N:O)*LEN($N216)-(LEN($N216)-1),LEN($N216)))</f>
        <v>drama</v>
      </c>
      <c r="S216" s="11">
        <f t="shared" si="13"/>
        <v>42009.64061342593</v>
      </c>
      <c r="T216" s="11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0">
        <f t="shared" si="15"/>
        <v>0.22727272727272727</v>
      </c>
      <c r="P217" s="6">
        <f t="shared" si="12"/>
        <v>10</v>
      </c>
      <c r="Q217" t="str">
        <f>TRIM(MID(SUBSTITUTE($N217,"/",REPT(" ",LEN($N217))),COLUMNS($N:N)*LEN($N217)-(LEN($N217)-1),LEN($N217)))</f>
        <v>film &amp; video</v>
      </c>
      <c r="R217" t="str">
        <f>TRIM(MID(SUBSTITUTE($N217,"/",REPT(" ",LEN($N217))),COLUMNS($N:O)*LEN($N217)-(LEN($N217)-1),LEN($N217)))</f>
        <v>drama</v>
      </c>
      <c r="S217" s="11">
        <f t="shared" si="13"/>
        <v>42375.230115740742</v>
      </c>
      <c r="T217" s="11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0">
        <f t="shared" si="15"/>
        <v>55.698440000000005</v>
      </c>
      <c r="P218" s="6">
        <f t="shared" si="12"/>
        <v>331.53833333333336</v>
      </c>
      <c r="Q218" t="str">
        <f>TRIM(MID(SUBSTITUTE($N218,"/",REPT(" ",LEN($N218))),COLUMNS($N:N)*LEN($N218)-(LEN($N218)-1),LEN($N218)))</f>
        <v>film &amp; video</v>
      </c>
      <c r="R218" t="str">
        <f>TRIM(MID(SUBSTITUTE($N218,"/",REPT(" ",LEN($N218))),COLUMNS($N:O)*LEN($N218)-(LEN($N218)-1),LEN($N218)))</f>
        <v>drama</v>
      </c>
      <c r="S218" s="11">
        <f t="shared" si="13"/>
        <v>42066.958761574075</v>
      </c>
      <c r="T218" s="11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0">
        <f t="shared" si="15"/>
        <v>11.943</v>
      </c>
      <c r="P219" s="6">
        <f t="shared" si="12"/>
        <v>314.28947368421052</v>
      </c>
      <c r="Q219" t="str">
        <f>TRIM(MID(SUBSTITUTE($N219,"/",REPT(" ",LEN($N219))),COLUMNS($N:N)*LEN($N219)-(LEN($N219)-1),LEN($N219)))</f>
        <v>film &amp; video</v>
      </c>
      <c r="R219" t="str">
        <f>TRIM(MID(SUBSTITUTE($N219,"/",REPT(" ",LEN($N219))),COLUMNS($N:O)*LEN($N219)-(LEN($N219)-1),LEN($N219)))</f>
        <v>drama</v>
      </c>
      <c r="S219" s="11">
        <f t="shared" si="13"/>
        <v>41970.64061342593</v>
      </c>
      <c r="T219" s="11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0">
        <f t="shared" si="15"/>
        <v>2</v>
      </c>
      <c r="P220" s="6">
        <f t="shared" si="12"/>
        <v>100</v>
      </c>
      <c r="Q220" t="str">
        <f>TRIM(MID(SUBSTITUTE($N220,"/",REPT(" ",LEN($N220))),COLUMNS($N:N)*LEN($N220)-(LEN($N220)-1),LEN($N220)))</f>
        <v>film &amp; video</v>
      </c>
      <c r="R220" t="str">
        <f>TRIM(MID(SUBSTITUTE($N220,"/",REPT(" ",LEN($N220))),COLUMNS($N:O)*LEN($N220)-(LEN($N220)-1),LEN($N220)))</f>
        <v>drama</v>
      </c>
      <c r="S220" s="11">
        <f t="shared" si="13"/>
        <v>42079.628344907411</v>
      </c>
      <c r="T220" s="11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0">
        <f t="shared" si="15"/>
        <v>17.630000000000003</v>
      </c>
      <c r="P221" s="6">
        <f t="shared" si="12"/>
        <v>115.98684210526316</v>
      </c>
      <c r="Q221" t="str">
        <f>TRIM(MID(SUBSTITUTE($N221,"/",REPT(" ",LEN($N221))),COLUMNS($N:N)*LEN($N221)-(LEN($N221)-1),LEN($N221)))</f>
        <v>film &amp; video</v>
      </c>
      <c r="R221" t="str">
        <f>TRIM(MID(SUBSTITUTE($N221,"/",REPT(" ",LEN($N221))),COLUMNS($N:O)*LEN($N221)-(LEN($N221)-1),LEN($N221)))</f>
        <v>drama</v>
      </c>
      <c r="S221" s="11">
        <f t="shared" si="13"/>
        <v>42429.326678240745</v>
      </c>
      <c r="T221" s="11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0">
        <f t="shared" si="15"/>
        <v>0.72</v>
      </c>
      <c r="P222" s="6">
        <f t="shared" si="12"/>
        <v>120</v>
      </c>
      <c r="Q222" t="str">
        <f>TRIM(MID(SUBSTITUTE($N222,"/",REPT(" ",LEN($N222))),COLUMNS($N:N)*LEN($N222)-(LEN($N222)-1),LEN($N222)))</f>
        <v>film &amp; video</v>
      </c>
      <c r="R222" t="str">
        <f>TRIM(MID(SUBSTITUTE($N222,"/",REPT(" ",LEN($N222))),COLUMNS($N:O)*LEN($N222)-(LEN($N222)-1),LEN($N222)))</f>
        <v>drama</v>
      </c>
      <c r="S222" s="11">
        <f t="shared" si="13"/>
        <v>42195.643865740742</v>
      </c>
      <c r="T222" s="11">
        <f t="shared" si="1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0">
        <f t="shared" si="15"/>
        <v>0</v>
      </c>
      <c r="P223" s="6" t="e">
        <f t="shared" si="12"/>
        <v>#DIV/0!</v>
      </c>
      <c r="Q223" t="str">
        <f>TRIM(MID(SUBSTITUTE($N223,"/",REPT(" ",LEN($N223))),COLUMNS($N:N)*LEN($N223)-(LEN($N223)-1),LEN($N223)))</f>
        <v>film &amp; video</v>
      </c>
      <c r="R223" t="str">
        <f>TRIM(MID(SUBSTITUTE($N223,"/",REPT(" ",LEN($N223))),COLUMNS($N:O)*LEN($N223)-(LEN($N223)-1),LEN($N223)))</f>
        <v>drama</v>
      </c>
      <c r="S223" s="11">
        <f t="shared" si="13"/>
        <v>42031.837546296301</v>
      </c>
      <c r="T223" s="11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0">
        <f t="shared" si="15"/>
        <v>13</v>
      </c>
      <c r="P224" s="6">
        <f t="shared" si="12"/>
        <v>65</v>
      </c>
      <c r="Q224" t="str">
        <f>TRIM(MID(SUBSTITUTE($N224,"/",REPT(" ",LEN($N224))),COLUMNS($N:N)*LEN($N224)-(LEN($N224)-1),LEN($N224)))</f>
        <v>film &amp; video</v>
      </c>
      <c r="R224" t="str">
        <f>TRIM(MID(SUBSTITUTE($N224,"/",REPT(" ",LEN($N224))),COLUMNS($N:O)*LEN($N224)-(LEN($N224)-1),LEN($N224)))</f>
        <v>drama</v>
      </c>
      <c r="S224" s="11">
        <f t="shared" si="13"/>
        <v>42031.769884259258</v>
      </c>
      <c r="T224" s="11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0">
        <f t="shared" si="15"/>
        <v>0</v>
      </c>
      <c r="P225" s="6" t="e">
        <f t="shared" si="12"/>
        <v>#DIV/0!</v>
      </c>
      <c r="Q225" t="str">
        <f>TRIM(MID(SUBSTITUTE($N225,"/",REPT(" ",LEN($N225))),COLUMNS($N:N)*LEN($N225)-(LEN($N225)-1),LEN($N225)))</f>
        <v>film &amp; video</v>
      </c>
      <c r="R225" t="str">
        <f>TRIM(MID(SUBSTITUTE($N225,"/",REPT(" ",LEN($N225))),COLUMNS($N:O)*LEN($N225)-(LEN($N225)-1),LEN($N225)))</f>
        <v>drama</v>
      </c>
      <c r="S225" s="11">
        <f t="shared" si="13"/>
        <v>42482.048032407409</v>
      </c>
      <c r="T225" s="11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0">
        <f t="shared" si="15"/>
        <v>0</v>
      </c>
      <c r="P226" s="6" t="e">
        <f t="shared" si="12"/>
        <v>#DIV/0!</v>
      </c>
      <c r="Q226" t="str">
        <f>TRIM(MID(SUBSTITUTE($N226,"/",REPT(" ",LEN($N226))),COLUMNS($N:N)*LEN($N226)-(LEN($N226)-1),LEN($N226)))</f>
        <v>film &amp; video</v>
      </c>
      <c r="R226" t="str">
        <f>TRIM(MID(SUBSTITUTE($N226,"/",REPT(" ",LEN($N226))),COLUMNS($N:O)*LEN($N226)-(LEN($N226)-1),LEN($N226)))</f>
        <v>drama</v>
      </c>
      <c r="S226" s="11">
        <f t="shared" si="13"/>
        <v>42135.235254629632</v>
      </c>
      <c r="T226" s="11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0">
        <f t="shared" si="15"/>
        <v>0</v>
      </c>
      <c r="P227" s="6" t="e">
        <f t="shared" si="12"/>
        <v>#DIV/0!</v>
      </c>
      <c r="Q227" t="str">
        <f>TRIM(MID(SUBSTITUTE($N227,"/",REPT(" ",LEN($N227))),COLUMNS($N:N)*LEN($N227)-(LEN($N227)-1),LEN($N227)))</f>
        <v>film &amp; video</v>
      </c>
      <c r="R227" t="str">
        <f>TRIM(MID(SUBSTITUTE($N227,"/",REPT(" ",LEN($N227))),COLUMNS($N:O)*LEN($N227)-(LEN($N227)-1),LEN($N227)))</f>
        <v>drama</v>
      </c>
      <c r="S227" s="11">
        <f t="shared" si="13"/>
        <v>42438.961273148147</v>
      </c>
      <c r="T227" s="11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0">
        <f t="shared" si="15"/>
        <v>0.86206896551724133</v>
      </c>
      <c r="P228" s="6">
        <f t="shared" si="12"/>
        <v>125</v>
      </c>
      <c r="Q228" t="str">
        <f>TRIM(MID(SUBSTITUTE($N228,"/",REPT(" ",LEN($N228))),COLUMNS($N:N)*LEN($N228)-(LEN($N228)-1),LEN($N228)))</f>
        <v>film &amp; video</v>
      </c>
      <c r="R228" t="str">
        <f>TRIM(MID(SUBSTITUTE($N228,"/",REPT(" ",LEN($N228))),COLUMNS($N:O)*LEN($N228)-(LEN($N228)-1),LEN($N228)))</f>
        <v>drama</v>
      </c>
      <c r="S228" s="11">
        <f t="shared" si="13"/>
        <v>42106.666018518517</v>
      </c>
      <c r="T228" s="11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0">
        <f t="shared" si="15"/>
        <v>0</v>
      </c>
      <c r="P229" s="6" t="e">
        <f t="shared" si="12"/>
        <v>#DIV/0!</v>
      </c>
      <c r="Q229" t="str">
        <f>TRIM(MID(SUBSTITUTE($N229,"/",REPT(" ",LEN($N229))),COLUMNS($N:N)*LEN($N229)-(LEN($N229)-1),LEN($N229)))</f>
        <v>film &amp; video</v>
      </c>
      <c r="R229" t="str">
        <f>TRIM(MID(SUBSTITUTE($N229,"/",REPT(" ",LEN($N229))),COLUMNS($N:O)*LEN($N229)-(LEN($N229)-1),LEN($N229)))</f>
        <v>drama</v>
      </c>
      <c r="S229" s="11">
        <f t="shared" si="13"/>
        <v>42164.893993055557</v>
      </c>
      <c r="T229" s="11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0">
        <f t="shared" si="15"/>
        <v>0</v>
      </c>
      <c r="P230" s="6" t="e">
        <f t="shared" si="12"/>
        <v>#DIV/0!</v>
      </c>
      <c r="Q230" t="str">
        <f>TRIM(MID(SUBSTITUTE($N230,"/",REPT(" ",LEN($N230))),COLUMNS($N:N)*LEN($N230)-(LEN($N230)-1),LEN($N230)))</f>
        <v>film &amp; video</v>
      </c>
      <c r="R230" t="str">
        <f>TRIM(MID(SUBSTITUTE($N230,"/",REPT(" ",LEN($N230))),COLUMNS($N:O)*LEN($N230)-(LEN($N230)-1),LEN($N230)))</f>
        <v>drama</v>
      </c>
      <c r="S230" s="11">
        <f t="shared" si="13"/>
        <v>42096.686400462961</v>
      </c>
      <c r="T230" s="11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0">
        <f t="shared" si="15"/>
        <v>0</v>
      </c>
      <c r="P231" s="6" t="e">
        <f t="shared" si="12"/>
        <v>#DIV/0!</v>
      </c>
      <c r="Q231" t="str">
        <f>TRIM(MID(SUBSTITUTE($N231,"/",REPT(" ",LEN($N231))),COLUMNS($N:N)*LEN($N231)-(LEN($N231)-1),LEN($N231)))</f>
        <v>film &amp; video</v>
      </c>
      <c r="R231" t="str">
        <f>TRIM(MID(SUBSTITUTE($N231,"/",REPT(" ",LEN($N231))),COLUMNS($N:O)*LEN($N231)-(LEN($N231)-1),LEN($N231)))</f>
        <v>drama</v>
      </c>
      <c r="S231" s="11">
        <f t="shared" si="13"/>
        <v>42383.933993055558</v>
      </c>
      <c r="T231" s="11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0">
        <f t="shared" si="15"/>
        <v>0.4</v>
      </c>
      <c r="P232" s="6">
        <f t="shared" si="12"/>
        <v>30</v>
      </c>
      <c r="Q232" t="str">
        <f>TRIM(MID(SUBSTITUTE($N232,"/",REPT(" ",LEN($N232))),COLUMNS($N:N)*LEN($N232)-(LEN($N232)-1),LEN($N232)))</f>
        <v>film &amp; video</v>
      </c>
      <c r="R232" t="str">
        <f>TRIM(MID(SUBSTITUTE($N232,"/",REPT(" ",LEN($N232))),COLUMNS($N:O)*LEN($N232)-(LEN($N232)-1),LEN($N232)))</f>
        <v>drama</v>
      </c>
      <c r="S232" s="11">
        <f t="shared" si="13"/>
        <v>42129.777210648142</v>
      </c>
      <c r="T232" s="11">
        <f t="shared" si="1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0">
        <f t="shared" si="15"/>
        <v>0</v>
      </c>
      <c r="P233" s="6" t="e">
        <f t="shared" si="12"/>
        <v>#DIV/0!</v>
      </c>
      <c r="Q233" t="str">
        <f>TRIM(MID(SUBSTITUTE($N233,"/",REPT(" ",LEN($N233))),COLUMNS($N:N)*LEN($N233)-(LEN($N233)-1),LEN($N233)))</f>
        <v>film &amp; video</v>
      </c>
      <c r="R233" t="str">
        <f>TRIM(MID(SUBSTITUTE($N233,"/",REPT(" ",LEN($N233))),COLUMNS($N:O)*LEN($N233)-(LEN($N233)-1),LEN($N233)))</f>
        <v>drama</v>
      </c>
      <c r="S233" s="11">
        <f t="shared" si="13"/>
        <v>42341.958923611113</v>
      </c>
      <c r="T233" s="11">
        <f t="shared" si="1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0">
        <f t="shared" si="15"/>
        <v>2.75</v>
      </c>
      <c r="P234" s="6">
        <f t="shared" si="12"/>
        <v>15.714285714285714</v>
      </c>
      <c r="Q234" t="str">
        <f>TRIM(MID(SUBSTITUTE($N234,"/",REPT(" ",LEN($N234))),COLUMNS($N:N)*LEN($N234)-(LEN($N234)-1),LEN($N234)))</f>
        <v>film &amp; video</v>
      </c>
      <c r="R234" t="str">
        <f>TRIM(MID(SUBSTITUTE($N234,"/",REPT(" ",LEN($N234))),COLUMNS($N:O)*LEN($N234)-(LEN($N234)-1),LEN($N234)))</f>
        <v>drama</v>
      </c>
      <c r="S234" s="11">
        <f t="shared" si="13"/>
        <v>42032.82576388889</v>
      </c>
      <c r="T234" s="11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0">
        <f t="shared" si="15"/>
        <v>0</v>
      </c>
      <c r="P235" s="6" t="e">
        <f t="shared" si="12"/>
        <v>#DIV/0!</v>
      </c>
      <c r="Q235" t="str">
        <f>TRIM(MID(SUBSTITUTE($N235,"/",REPT(" ",LEN($N235))),COLUMNS($N:N)*LEN($N235)-(LEN($N235)-1),LEN($N235)))</f>
        <v>film &amp; video</v>
      </c>
      <c r="R235" t="str">
        <f>TRIM(MID(SUBSTITUTE($N235,"/",REPT(" ",LEN($N235))),COLUMNS($N:O)*LEN($N235)-(LEN($N235)-1),LEN($N235)))</f>
        <v>drama</v>
      </c>
      <c r="S235" s="11">
        <f t="shared" si="13"/>
        <v>42612.911712962959</v>
      </c>
      <c r="T235" s="11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0">
        <f t="shared" si="15"/>
        <v>40.1</v>
      </c>
      <c r="P236" s="6">
        <f t="shared" si="12"/>
        <v>80.2</v>
      </c>
      <c r="Q236" t="str">
        <f>TRIM(MID(SUBSTITUTE($N236,"/",REPT(" ",LEN($N236))),COLUMNS($N:N)*LEN($N236)-(LEN($N236)-1),LEN($N236)))</f>
        <v>film &amp; video</v>
      </c>
      <c r="R236" t="str">
        <f>TRIM(MID(SUBSTITUTE($N236,"/",REPT(" ",LEN($N236))),COLUMNS($N:O)*LEN($N236)-(LEN($N236)-1),LEN($N236)))</f>
        <v>drama</v>
      </c>
      <c r="S236" s="11">
        <f t="shared" si="13"/>
        <v>42136.035405092596</v>
      </c>
      <c r="T236" s="11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0">
        <f t="shared" si="15"/>
        <v>0</v>
      </c>
      <c r="P237" s="6" t="e">
        <f t="shared" si="12"/>
        <v>#DIV/0!</v>
      </c>
      <c r="Q237" t="str">
        <f>TRIM(MID(SUBSTITUTE($N237,"/",REPT(" ",LEN($N237))),COLUMNS($N:N)*LEN($N237)-(LEN($N237)-1),LEN($N237)))</f>
        <v>film &amp; video</v>
      </c>
      <c r="R237" t="str">
        <f>TRIM(MID(SUBSTITUTE($N237,"/",REPT(" ",LEN($N237))),COLUMNS($N:O)*LEN($N237)-(LEN($N237)-1),LEN($N237)))</f>
        <v>drama</v>
      </c>
      <c r="S237" s="11">
        <f t="shared" si="13"/>
        <v>42164.908530092594</v>
      </c>
      <c r="T237" s="11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0">
        <f t="shared" si="15"/>
        <v>0</v>
      </c>
      <c r="P238" s="6" t="e">
        <f t="shared" si="12"/>
        <v>#DIV/0!</v>
      </c>
      <c r="Q238" t="str">
        <f>TRIM(MID(SUBSTITUTE($N238,"/",REPT(" ",LEN($N238))),COLUMNS($N:N)*LEN($N238)-(LEN($N238)-1),LEN($N238)))</f>
        <v>film &amp; video</v>
      </c>
      <c r="R238" t="str">
        <f>TRIM(MID(SUBSTITUTE($N238,"/",REPT(" ",LEN($N238))),COLUMNS($N:O)*LEN($N238)-(LEN($N238)-1),LEN($N238)))</f>
        <v>drama</v>
      </c>
      <c r="S238" s="11">
        <f t="shared" si="13"/>
        <v>42321.08447916666</v>
      </c>
      <c r="T238" s="11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0">
        <f t="shared" si="15"/>
        <v>0.33333333333333337</v>
      </c>
      <c r="P239" s="6">
        <f t="shared" si="12"/>
        <v>50</v>
      </c>
      <c r="Q239" t="str">
        <f>TRIM(MID(SUBSTITUTE($N239,"/",REPT(" ",LEN($N239))),COLUMNS($N:N)*LEN($N239)-(LEN($N239)-1),LEN($N239)))</f>
        <v>film &amp; video</v>
      </c>
      <c r="R239" t="str">
        <f>TRIM(MID(SUBSTITUTE($N239,"/",REPT(" ",LEN($N239))),COLUMNS($N:O)*LEN($N239)-(LEN($N239)-1),LEN($N239)))</f>
        <v>drama</v>
      </c>
      <c r="S239" s="11">
        <f t="shared" si="13"/>
        <v>42377.577187499999</v>
      </c>
      <c r="T239" s="11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0">
        <f t="shared" si="15"/>
        <v>0</v>
      </c>
      <c r="P240" s="6" t="e">
        <f t="shared" si="12"/>
        <v>#DIV/0!</v>
      </c>
      <c r="Q240" t="str">
        <f>TRIM(MID(SUBSTITUTE($N240,"/",REPT(" ",LEN($N240))),COLUMNS($N:N)*LEN($N240)-(LEN($N240)-1),LEN($N240)))</f>
        <v>film &amp; video</v>
      </c>
      <c r="R240" t="str">
        <f>TRIM(MID(SUBSTITUTE($N240,"/",REPT(" ",LEN($N240))),COLUMNS($N:O)*LEN($N240)-(LEN($N240)-1),LEN($N240)))</f>
        <v>drama</v>
      </c>
      <c r="S240" s="11">
        <f t="shared" si="13"/>
        <v>42713.962499999994</v>
      </c>
      <c r="T240" s="11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0">
        <f t="shared" si="15"/>
        <v>25</v>
      </c>
      <c r="P241" s="6">
        <f t="shared" si="12"/>
        <v>50</v>
      </c>
      <c r="Q241" t="str">
        <f>TRIM(MID(SUBSTITUTE($N241,"/",REPT(" ",LEN($N241))),COLUMNS($N:N)*LEN($N241)-(LEN($N241)-1),LEN($N241)))</f>
        <v>film &amp; video</v>
      </c>
      <c r="R241" t="str">
        <f>TRIM(MID(SUBSTITUTE($N241,"/",REPT(" ",LEN($N241))),COLUMNS($N:O)*LEN($N241)-(LEN($N241)-1),LEN($N241)))</f>
        <v>drama</v>
      </c>
      <c r="S241" s="11">
        <f t="shared" si="13"/>
        <v>42297.110300925924</v>
      </c>
      <c r="T241" s="11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0">
        <f t="shared" si="15"/>
        <v>107.63413333333334</v>
      </c>
      <c r="P242" s="6">
        <f t="shared" si="12"/>
        <v>117.84759124087591</v>
      </c>
      <c r="Q242" t="str">
        <f>TRIM(MID(SUBSTITUTE($N242,"/",REPT(" ",LEN($N242))),COLUMNS($N:N)*LEN($N242)-(LEN($N242)-1),LEN($N242)))</f>
        <v>film &amp; video</v>
      </c>
      <c r="R242" t="str">
        <f>TRIM(MID(SUBSTITUTE($N242,"/",REPT(" ",LEN($N242))),COLUMNS($N:O)*LEN($N242)-(LEN($N242)-1),LEN($N242)))</f>
        <v>documentary</v>
      </c>
      <c r="S242" s="11">
        <f t="shared" si="13"/>
        <v>41354.708460648151</v>
      </c>
      <c r="T242" s="11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0">
        <f t="shared" si="15"/>
        <v>112.63736263736264</v>
      </c>
      <c r="P243" s="6">
        <f t="shared" si="12"/>
        <v>109.04255319148936</v>
      </c>
      <c r="Q243" t="str">
        <f>TRIM(MID(SUBSTITUTE($N243,"/",REPT(" ",LEN($N243))),COLUMNS($N:N)*LEN($N243)-(LEN($N243)-1),LEN($N243)))</f>
        <v>film &amp; video</v>
      </c>
      <c r="R243" t="str">
        <f>TRIM(MID(SUBSTITUTE($N243,"/",REPT(" ",LEN($N243))),COLUMNS($N:O)*LEN($N243)-(LEN($N243)-1),LEN($N243)))</f>
        <v>documentary</v>
      </c>
      <c r="S243" s="11">
        <f t="shared" si="13"/>
        <v>41949.697962962964</v>
      </c>
      <c r="T243" s="11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0">
        <f t="shared" si="15"/>
        <v>113.46153846153845</v>
      </c>
      <c r="P244" s="6">
        <f t="shared" si="12"/>
        <v>73.019801980198025</v>
      </c>
      <c r="Q244" t="str">
        <f>TRIM(MID(SUBSTITUTE($N244,"/",REPT(" ",LEN($N244))),COLUMNS($N:N)*LEN($N244)-(LEN($N244)-1),LEN($N244)))</f>
        <v>film &amp; video</v>
      </c>
      <c r="R244" t="str">
        <f>TRIM(MID(SUBSTITUTE($N244,"/",REPT(" ",LEN($N244))),COLUMNS($N:O)*LEN($N244)-(LEN($N244)-1),LEN($N244)))</f>
        <v>documentary</v>
      </c>
      <c r="S244" s="11">
        <f t="shared" si="13"/>
        <v>40862.492939814816</v>
      </c>
      <c r="T244" s="11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0">
        <f t="shared" si="15"/>
        <v>102.592</v>
      </c>
      <c r="P245" s="6">
        <f t="shared" si="12"/>
        <v>78.195121951219505</v>
      </c>
      <c r="Q245" t="str">
        <f>TRIM(MID(SUBSTITUTE($N245,"/",REPT(" ",LEN($N245))),COLUMNS($N:N)*LEN($N245)-(LEN($N245)-1),LEN($N245)))</f>
        <v>film &amp; video</v>
      </c>
      <c r="R245" t="str">
        <f>TRIM(MID(SUBSTITUTE($N245,"/",REPT(" ",LEN($N245))),COLUMNS($N:O)*LEN($N245)-(LEN($N245)-1),LEN($N245)))</f>
        <v>documentary</v>
      </c>
      <c r="S245" s="11">
        <f t="shared" si="13"/>
        <v>41662.047500000001</v>
      </c>
      <c r="T245" s="11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0">
        <f t="shared" si="15"/>
        <v>113.75714285714287</v>
      </c>
      <c r="P246" s="6">
        <f t="shared" si="12"/>
        <v>47.398809523809526</v>
      </c>
      <c r="Q246" t="str">
        <f>TRIM(MID(SUBSTITUTE($N246,"/",REPT(" ",LEN($N246))),COLUMNS($N:N)*LEN($N246)-(LEN($N246)-1),LEN($N246)))</f>
        <v>film &amp; video</v>
      </c>
      <c r="R246" t="str">
        <f>TRIM(MID(SUBSTITUTE($N246,"/",REPT(" ",LEN($N246))),COLUMNS($N:O)*LEN($N246)-(LEN($N246)-1),LEN($N246)))</f>
        <v>documentary</v>
      </c>
      <c r="S246" s="11">
        <f t="shared" si="13"/>
        <v>40213.323599537034</v>
      </c>
      <c r="T246" s="11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0">
        <f t="shared" si="15"/>
        <v>103.71999999999998</v>
      </c>
      <c r="P247" s="6">
        <f t="shared" si="12"/>
        <v>54.020833333333336</v>
      </c>
      <c r="Q247" t="str">
        <f>TRIM(MID(SUBSTITUTE($N247,"/",REPT(" ",LEN($N247))),COLUMNS($N:N)*LEN($N247)-(LEN($N247)-1),LEN($N247)))</f>
        <v>film &amp; video</v>
      </c>
      <c r="R247" t="str">
        <f>TRIM(MID(SUBSTITUTE($N247,"/",REPT(" ",LEN($N247))),COLUMNS($N:O)*LEN($N247)-(LEN($N247)-1),LEN($N247)))</f>
        <v>documentary</v>
      </c>
      <c r="S247" s="11">
        <f t="shared" si="13"/>
        <v>41107.053067129629</v>
      </c>
      <c r="T247" s="11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0">
        <f t="shared" si="15"/>
        <v>305.46000000000004</v>
      </c>
      <c r="P248" s="6">
        <f t="shared" si="12"/>
        <v>68.488789237668158</v>
      </c>
      <c r="Q248" t="str">
        <f>TRIM(MID(SUBSTITUTE($N248,"/",REPT(" ",LEN($N248))),COLUMNS($N:N)*LEN($N248)-(LEN($N248)-1),LEN($N248)))</f>
        <v>film &amp; video</v>
      </c>
      <c r="R248" t="str">
        <f>TRIM(MID(SUBSTITUTE($N248,"/",REPT(" ",LEN($N248))),COLUMNS($N:O)*LEN($N248)-(LEN($N248)-1),LEN($N248)))</f>
        <v>documentary</v>
      </c>
      <c r="S248" s="11">
        <f t="shared" si="13"/>
        <v>40480.363483796296</v>
      </c>
      <c r="T248" s="11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0">
        <f t="shared" si="15"/>
        <v>134.1</v>
      </c>
      <c r="P249" s="6">
        <f t="shared" si="12"/>
        <v>108.14516129032258</v>
      </c>
      <c r="Q249" t="str">
        <f>TRIM(MID(SUBSTITUTE($N249,"/",REPT(" ",LEN($N249))),COLUMNS($N:N)*LEN($N249)-(LEN($N249)-1),LEN($N249)))</f>
        <v>film &amp; video</v>
      </c>
      <c r="R249" t="str">
        <f>TRIM(MID(SUBSTITUTE($N249,"/",REPT(" ",LEN($N249))),COLUMNS($N:O)*LEN($N249)-(LEN($N249)-1),LEN($N249)))</f>
        <v>documentary</v>
      </c>
      <c r="S249" s="11">
        <f t="shared" si="13"/>
        <v>40430.604328703703</v>
      </c>
      <c r="T249" s="11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0">
        <f t="shared" si="15"/>
        <v>101.33294117647058</v>
      </c>
      <c r="P250" s="6">
        <f t="shared" si="12"/>
        <v>589.95205479452056</v>
      </c>
      <c r="Q250" t="str">
        <f>TRIM(MID(SUBSTITUTE($N250,"/",REPT(" ",LEN($N250))),COLUMNS($N:N)*LEN($N250)-(LEN($N250)-1),LEN($N250)))</f>
        <v>film &amp; video</v>
      </c>
      <c r="R250" t="str">
        <f>TRIM(MID(SUBSTITUTE($N250,"/",REPT(" ",LEN($N250))),COLUMNS($N:O)*LEN($N250)-(LEN($N250)-1),LEN($N250)))</f>
        <v>documentary</v>
      </c>
      <c r="S250" s="11">
        <f t="shared" si="13"/>
        <v>40870.774409722224</v>
      </c>
      <c r="T250" s="11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0">
        <f t="shared" si="15"/>
        <v>112.92</v>
      </c>
      <c r="P251" s="6">
        <f t="shared" si="12"/>
        <v>48.051063829787232</v>
      </c>
      <c r="Q251" t="str">
        <f>TRIM(MID(SUBSTITUTE($N251,"/",REPT(" ",LEN($N251))),COLUMNS($N:N)*LEN($N251)-(LEN($N251)-1),LEN($N251)))</f>
        <v>film &amp; video</v>
      </c>
      <c r="R251" t="str">
        <f>TRIM(MID(SUBSTITUTE($N251,"/",REPT(" ",LEN($N251))),COLUMNS($N:O)*LEN($N251)-(LEN($N251)-1),LEN($N251)))</f>
        <v>documentary</v>
      </c>
      <c r="S251" s="11">
        <f t="shared" si="13"/>
        <v>40332.923842592594</v>
      </c>
      <c r="T251" s="11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0">
        <f t="shared" si="15"/>
        <v>105.58333333333334</v>
      </c>
      <c r="P252" s="6">
        <f t="shared" si="12"/>
        <v>72.482837528604122</v>
      </c>
      <c r="Q252" t="str">
        <f>TRIM(MID(SUBSTITUTE($N252,"/",REPT(" ",LEN($N252))),COLUMNS($N:N)*LEN($N252)-(LEN($N252)-1),LEN($N252)))</f>
        <v>film &amp; video</v>
      </c>
      <c r="R252" t="str">
        <f>TRIM(MID(SUBSTITUTE($N252,"/",REPT(" ",LEN($N252))),COLUMNS($N:O)*LEN($N252)-(LEN($N252)-1),LEN($N252)))</f>
        <v>documentary</v>
      </c>
      <c r="S252" s="11">
        <f t="shared" si="13"/>
        <v>41401.565868055557</v>
      </c>
      <c r="T252" s="11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0">
        <f t="shared" si="15"/>
        <v>125.57142857142858</v>
      </c>
      <c r="P253" s="6">
        <f t="shared" si="12"/>
        <v>57.077922077922075</v>
      </c>
      <c r="Q253" t="str">
        <f>TRIM(MID(SUBSTITUTE($N253,"/",REPT(" ",LEN($N253))),COLUMNS($N:N)*LEN($N253)-(LEN($N253)-1),LEN($N253)))</f>
        <v>film &amp; video</v>
      </c>
      <c r="R253" t="str">
        <f>TRIM(MID(SUBSTITUTE($N253,"/",REPT(" ",LEN($N253))),COLUMNS($N:O)*LEN($N253)-(LEN($N253)-1),LEN($N253)))</f>
        <v>documentary</v>
      </c>
      <c r="S253" s="11">
        <f t="shared" si="13"/>
        <v>41013.787569444445</v>
      </c>
      <c r="T253" s="11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0">
        <f t="shared" si="15"/>
        <v>184.56</v>
      </c>
      <c r="P254" s="6">
        <f t="shared" si="12"/>
        <v>85.444444444444443</v>
      </c>
      <c r="Q254" t="str">
        <f>TRIM(MID(SUBSTITUTE($N254,"/",REPT(" ",LEN($N254))),COLUMNS($N:N)*LEN($N254)-(LEN($N254)-1),LEN($N254)))</f>
        <v>film &amp; video</v>
      </c>
      <c r="R254" t="str">
        <f>TRIM(MID(SUBSTITUTE($N254,"/",REPT(" ",LEN($N254))),COLUMNS($N:O)*LEN($N254)-(LEN($N254)-1),LEN($N254)))</f>
        <v>documentary</v>
      </c>
      <c r="S254" s="11">
        <f t="shared" si="13"/>
        <v>40266.662708333337</v>
      </c>
      <c r="T254" s="11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0">
        <f t="shared" si="15"/>
        <v>100.73333333333335</v>
      </c>
      <c r="P255" s="6">
        <f t="shared" si="12"/>
        <v>215.85714285714286</v>
      </c>
      <c r="Q255" t="str">
        <f>TRIM(MID(SUBSTITUTE($N255,"/",REPT(" ",LEN($N255))),COLUMNS($N:N)*LEN($N255)-(LEN($N255)-1),LEN($N255)))</f>
        <v>film &amp; video</v>
      </c>
      <c r="R255" t="str">
        <f>TRIM(MID(SUBSTITUTE($N255,"/",REPT(" ",LEN($N255))),COLUMNS($N:O)*LEN($N255)-(LEN($N255)-1),LEN($N255)))</f>
        <v>documentary</v>
      </c>
      <c r="S255" s="11">
        <f t="shared" si="13"/>
        <v>40924.650868055556</v>
      </c>
      <c r="T255" s="11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0">
        <f t="shared" si="15"/>
        <v>116.94725</v>
      </c>
      <c r="P256" s="6">
        <f t="shared" si="12"/>
        <v>89.38643312101911</v>
      </c>
      <c r="Q256" t="str">
        <f>TRIM(MID(SUBSTITUTE($N256,"/",REPT(" ",LEN($N256))),COLUMNS($N:N)*LEN($N256)-(LEN($N256)-1),LEN($N256)))</f>
        <v>film &amp; video</v>
      </c>
      <c r="R256" t="str">
        <f>TRIM(MID(SUBSTITUTE($N256,"/",REPT(" ",LEN($N256))),COLUMNS($N:O)*LEN($N256)-(LEN($N256)-1),LEN($N256)))</f>
        <v>documentary</v>
      </c>
      <c r="S256" s="11">
        <f t="shared" si="13"/>
        <v>42263.952662037031</v>
      </c>
      <c r="T256" s="11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0">
        <f t="shared" si="15"/>
        <v>106.73325</v>
      </c>
      <c r="P257" s="6">
        <f t="shared" si="12"/>
        <v>45.418404255319146</v>
      </c>
      <c r="Q257" t="str">
        <f>TRIM(MID(SUBSTITUTE($N257,"/",REPT(" ",LEN($N257))),COLUMNS($N:N)*LEN($N257)-(LEN($N257)-1),LEN($N257)))</f>
        <v>film &amp; video</v>
      </c>
      <c r="R257" t="str">
        <f>TRIM(MID(SUBSTITUTE($N257,"/",REPT(" ",LEN($N257))),COLUMNS($N:O)*LEN($N257)-(LEN($N257)-1),LEN($N257)))</f>
        <v>documentary</v>
      </c>
      <c r="S257" s="11">
        <f t="shared" si="13"/>
        <v>40588.526412037041</v>
      </c>
      <c r="T257" s="11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0">
        <f t="shared" si="15"/>
        <v>139.1</v>
      </c>
      <c r="P258" s="6">
        <f t="shared" ref="P258:P321" si="16">E258/L258</f>
        <v>65.756363636363631</v>
      </c>
      <c r="Q258" t="str">
        <f>TRIM(MID(SUBSTITUTE($N258,"/",REPT(" ",LEN($N258))),COLUMNS($N:N)*LEN($N258)-(LEN($N258)-1),LEN($N258)))</f>
        <v>film &amp; video</v>
      </c>
      <c r="R258" t="str">
        <f>TRIM(MID(SUBSTITUTE($N258,"/",REPT(" ",LEN($N258))),COLUMNS($N:O)*LEN($N258)-(LEN($N258)-1),LEN($N258)))</f>
        <v>documentary</v>
      </c>
      <c r="S258" s="11">
        <f t="shared" ref="S258:S321" si="17">(((J258/60)/60)/24)+DATE(1970,1,1)</f>
        <v>41319.769293981481</v>
      </c>
      <c r="T258" s="11">
        <f t="shared" ref="T258:T321" si="18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0">
        <f t="shared" ref="O259:O322" si="19">E259/D259*100</f>
        <v>106.72648571428572</v>
      </c>
      <c r="P259" s="6">
        <f t="shared" si="16"/>
        <v>66.70405357142856</v>
      </c>
      <c r="Q259" t="str">
        <f>TRIM(MID(SUBSTITUTE($N259,"/",REPT(" ",LEN($N259))),COLUMNS($N:N)*LEN($N259)-(LEN($N259)-1),LEN($N259)))</f>
        <v>film &amp; video</v>
      </c>
      <c r="R259" t="str">
        <f>TRIM(MID(SUBSTITUTE($N259,"/",REPT(" ",LEN($N259))),COLUMNS($N:O)*LEN($N259)-(LEN($N259)-1),LEN($N259)))</f>
        <v>documentary</v>
      </c>
      <c r="S259" s="11">
        <f t="shared" si="17"/>
        <v>42479.626875000002</v>
      </c>
      <c r="T259" s="11">
        <f t="shared" si="18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0">
        <f t="shared" si="19"/>
        <v>191.14</v>
      </c>
      <c r="P260" s="6">
        <f t="shared" si="16"/>
        <v>83.345930232558146</v>
      </c>
      <c r="Q260" t="str">
        <f>TRIM(MID(SUBSTITUTE($N260,"/",REPT(" ",LEN($N260))),COLUMNS($N:N)*LEN($N260)-(LEN($N260)-1),LEN($N260)))</f>
        <v>film &amp; video</v>
      </c>
      <c r="R260" t="str">
        <f>TRIM(MID(SUBSTITUTE($N260,"/",REPT(" ",LEN($N260))),COLUMNS($N:O)*LEN($N260)-(LEN($N260)-1),LEN($N260)))</f>
        <v>documentary</v>
      </c>
      <c r="S260" s="11">
        <f t="shared" si="17"/>
        <v>40682.051689814813</v>
      </c>
      <c r="T260" s="11">
        <f t="shared" si="1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0">
        <f t="shared" si="19"/>
        <v>131.93789333333334</v>
      </c>
      <c r="P261" s="6">
        <f t="shared" si="16"/>
        <v>105.04609341825902</v>
      </c>
      <c r="Q261" t="str">
        <f>TRIM(MID(SUBSTITUTE($N261,"/",REPT(" ",LEN($N261))),COLUMNS($N:N)*LEN($N261)-(LEN($N261)-1),LEN($N261)))</f>
        <v>film &amp; video</v>
      </c>
      <c r="R261" t="str">
        <f>TRIM(MID(SUBSTITUTE($N261,"/",REPT(" ",LEN($N261))),COLUMNS($N:O)*LEN($N261)-(LEN($N261)-1),LEN($N261)))</f>
        <v>documentary</v>
      </c>
      <c r="S261" s="11">
        <f t="shared" si="17"/>
        <v>42072.738067129627</v>
      </c>
      <c r="T261" s="11">
        <f t="shared" si="1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0">
        <f t="shared" si="19"/>
        <v>106.4</v>
      </c>
      <c r="P262" s="6">
        <f t="shared" si="16"/>
        <v>120.90909090909091</v>
      </c>
      <c r="Q262" t="str">
        <f>TRIM(MID(SUBSTITUTE($N262,"/",REPT(" ",LEN($N262))),COLUMNS($N:N)*LEN($N262)-(LEN($N262)-1),LEN($N262)))</f>
        <v>film &amp; video</v>
      </c>
      <c r="R262" t="str">
        <f>TRIM(MID(SUBSTITUTE($N262,"/",REPT(" ",LEN($N262))),COLUMNS($N:O)*LEN($N262)-(LEN($N262)-1),LEN($N262)))</f>
        <v>documentary</v>
      </c>
      <c r="S262" s="11">
        <f t="shared" si="17"/>
        <v>40330.755543981482</v>
      </c>
      <c r="T262" s="11">
        <f t="shared" si="1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0">
        <f t="shared" si="19"/>
        <v>107.4</v>
      </c>
      <c r="P263" s="6">
        <f t="shared" si="16"/>
        <v>97.63636363636364</v>
      </c>
      <c r="Q263" t="str">
        <f>TRIM(MID(SUBSTITUTE($N263,"/",REPT(" ",LEN($N263))),COLUMNS($N:N)*LEN($N263)-(LEN($N263)-1),LEN($N263)))</f>
        <v>film &amp; video</v>
      </c>
      <c r="R263" t="str">
        <f>TRIM(MID(SUBSTITUTE($N263,"/",REPT(" ",LEN($N263))),COLUMNS($N:O)*LEN($N263)-(LEN($N263)-1),LEN($N263)))</f>
        <v>documentary</v>
      </c>
      <c r="S263" s="11">
        <f t="shared" si="17"/>
        <v>41017.885462962964</v>
      </c>
      <c r="T263" s="11">
        <f t="shared" si="1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0">
        <f t="shared" si="19"/>
        <v>240</v>
      </c>
      <c r="P264" s="6">
        <f t="shared" si="16"/>
        <v>41.379310344827587</v>
      </c>
      <c r="Q264" t="str">
        <f>TRIM(MID(SUBSTITUTE($N264,"/",REPT(" ",LEN($N264))),COLUMNS($N:N)*LEN($N264)-(LEN($N264)-1),LEN($N264)))</f>
        <v>film &amp; video</v>
      </c>
      <c r="R264" t="str">
        <f>TRIM(MID(SUBSTITUTE($N264,"/",REPT(" ",LEN($N264))),COLUMNS($N:O)*LEN($N264)-(LEN($N264)-1),LEN($N264)))</f>
        <v>documentary</v>
      </c>
      <c r="S264" s="11">
        <f t="shared" si="17"/>
        <v>40555.24800925926</v>
      </c>
      <c r="T264" s="11">
        <f t="shared" si="1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0">
        <f t="shared" si="19"/>
        <v>118.08108</v>
      </c>
      <c r="P265" s="6">
        <f t="shared" si="16"/>
        <v>30.654485981308412</v>
      </c>
      <c r="Q265" t="str">
        <f>TRIM(MID(SUBSTITUTE($N265,"/",REPT(" ",LEN($N265))),COLUMNS($N:N)*LEN($N265)-(LEN($N265)-1),LEN($N265)))</f>
        <v>film &amp; video</v>
      </c>
      <c r="R265" t="str">
        <f>TRIM(MID(SUBSTITUTE($N265,"/",REPT(" ",LEN($N265))),COLUMNS($N:O)*LEN($N265)-(LEN($N265)-1),LEN($N265)))</f>
        <v>documentary</v>
      </c>
      <c r="S265" s="11">
        <f t="shared" si="17"/>
        <v>41149.954791666663</v>
      </c>
      <c r="T265" s="11">
        <f t="shared" si="1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0">
        <f t="shared" si="19"/>
        <v>118.19999999999999</v>
      </c>
      <c r="P266" s="6">
        <f t="shared" si="16"/>
        <v>64.945054945054949</v>
      </c>
      <c r="Q266" t="str">
        <f>TRIM(MID(SUBSTITUTE($N266,"/",REPT(" ",LEN($N266))),COLUMNS($N:N)*LEN($N266)-(LEN($N266)-1),LEN($N266)))</f>
        <v>film &amp; video</v>
      </c>
      <c r="R266" t="str">
        <f>TRIM(MID(SUBSTITUTE($N266,"/",REPT(" ",LEN($N266))),COLUMNS($N:O)*LEN($N266)-(LEN($N266)-1),LEN($N266)))</f>
        <v>documentary</v>
      </c>
      <c r="S266" s="11">
        <f t="shared" si="17"/>
        <v>41010.620312500003</v>
      </c>
      <c r="T266" s="11">
        <f t="shared" si="1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0">
        <f t="shared" si="19"/>
        <v>111.1</v>
      </c>
      <c r="P267" s="6">
        <f t="shared" si="16"/>
        <v>95.775862068965523</v>
      </c>
      <c r="Q267" t="str">
        <f>TRIM(MID(SUBSTITUTE($N267,"/",REPT(" ",LEN($N267))),COLUMNS($N:N)*LEN($N267)-(LEN($N267)-1),LEN($N267)))</f>
        <v>film &amp; video</v>
      </c>
      <c r="R267" t="str">
        <f>TRIM(MID(SUBSTITUTE($N267,"/",REPT(" ",LEN($N267))),COLUMNS($N:O)*LEN($N267)-(LEN($N267)-1),LEN($N267)))</f>
        <v>documentary</v>
      </c>
      <c r="S267" s="11">
        <f t="shared" si="17"/>
        <v>40267.245717592588</v>
      </c>
      <c r="T267" s="11">
        <f t="shared" si="1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0">
        <f t="shared" si="19"/>
        <v>145.5</v>
      </c>
      <c r="P268" s="6">
        <f t="shared" si="16"/>
        <v>40.416666666666664</v>
      </c>
      <c r="Q268" t="str">
        <f>TRIM(MID(SUBSTITUTE($N268,"/",REPT(" ",LEN($N268))),COLUMNS($N:N)*LEN($N268)-(LEN($N268)-1),LEN($N268)))</f>
        <v>film &amp; video</v>
      </c>
      <c r="R268" t="str">
        <f>TRIM(MID(SUBSTITUTE($N268,"/",REPT(" ",LEN($N268))),COLUMNS($N:O)*LEN($N268)-(LEN($N268)-1),LEN($N268)))</f>
        <v>documentary</v>
      </c>
      <c r="S268" s="11">
        <f t="shared" si="17"/>
        <v>40205.174849537041</v>
      </c>
      <c r="T268" s="11">
        <f t="shared" si="1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0">
        <f t="shared" si="19"/>
        <v>131.62883248730967</v>
      </c>
      <c r="P269" s="6">
        <f t="shared" si="16"/>
        <v>78.578424242424248</v>
      </c>
      <c r="Q269" t="str">
        <f>TRIM(MID(SUBSTITUTE($N269,"/",REPT(" ",LEN($N269))),COLUMNS($N:N)*LEN($N269)-(LEN($N269)-1),LEN($N269)))</f>
        <v>film &amp; video</v>
      </c>
      <c r="R269" t="str">
        <f>TRIM(MID(SUBSTITUTE($N269,"/",REPT(" ",LEN($N269))),COLUMNS($N:O)*LEN($N269)-(LEN($N269)-1),LEN($N269)))</f>
        <v>documentary</v>
      </c>
      <c r="S269" s="11">
        <f t="shared" si="17"/>
        <v>41785.452534722222</v>
      </c>
      <c r="T269" s="11">
        <f t="shared" si="1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0">
        <f t="shared" si="19"/>
        <v>111.4</v>
      </c>
      <c r="P270" s="6">
        <f t="shared" si="16"/>
        <v>50.18018018018018</v>
      </c>
      <c r="Q270" t="str">
        <f>TRIM(MID(SUBSTITUTE($N270,"/",REPT(" ",LEN($N270))),COLUMNS($N:N)*LEN($N270)-(LEN($N270)-1),LEN($N270)))</f>
        <v>film &amp; video</v>
      </c>
      <c r="R270" t="str">
        <f>TRIM(MID(SUBSTITUTE($N270,"/",REPT(" ",LEN($N270))),COLUMNS($N:O)*LEN($N270)-(LEN($N270)-1),LEN($N270)))</f>
        <v>documentary</v>
      </c>
      <c r="S270" s="11">
        <f t="shared" si="17"/>
        <v>40809.15252314815</v>
      </c>
      <c r="T270" s="11">
        <f t="shared" si="1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0">
        <f t="shared" si="19"/>
        <v>147.23376999999999</v>
      </c>
      <c r="P271" s="6">
        <f t="shared" si="16"/>
        <v>92.251735588972423</v>
      </c>
      <c r="Q271" t="str">
        <f>TRIM(MID(SUBSTITUTE($N271,"/",REPT(" ",LEN($N271))),COLUMNS($N:N)*LEN($N271)-(LEN($N271)-1),LEN($N271)))</f>
        <v>film &amp; video</v>
      </c>
      <c r="R271" t="str">
        <f>TRIM(MID(SUBSTITUTE($N271,"/",REPT(" ",LEN($N271))),COLUMNS($N:O)*LEN($N271)-(LEN($N271)-1),LEN($N271)))</f>
        <v>documentary</v>
      </c>
      <c r="S271" s="11">
        <f t="shared" si="17"/>
        <v>42758.197013888886</v>
      </c>
      <c r="T271" s="11">
        <f t="shared" si="1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0">
        <f t="shared" si="19"/>
        <v>152.60869565217391</v>
      </c>
      <c r="P272" s="6">
        <f t="shared" si="16"/>
        <v>57.540983606557376</v>
      </c>
      <c r="Q272" t="str">
        <f>TRIM(MID(SUBSTITUTE($N272,"/",REPT(" ",LEN($N272))),COLUMNS($N:N)*LEN($N272)-(LEN($N272)-1),LEN($N272)))</f>
        <v>film &amp; video</v>
      </c>
      <c r="R272" t="str">
        <f>TRIM(MID(SUBSTITUTE($N272,"/",REPT(" ",LEN($N272))),COLUMNS($N:O)*LEN($N272)-(LEN($N272)-1),LEN($N272)))</f>
        <v>documentary</v>
      </c>
      <c r="S272" s="11">
        <f t="shared" si="17"/>
        <v>40637.866550925923</v>
      </c>
      <c r="T272" s="11">
        <f t="shared" si="1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0">
        <f t="shared" si="19"/>
        <v>104.67999999999999</v>
      </c>
      <c r="P273" s="6">
        <f t="shared" si="16"/>
        <v>109.42160278745645</v>
      </c>
      <c r="Q273" t="str">
        <f>TRIM(MID(SUBSTITUTE($N273,"/",REPT(" ",LEN($N273))),COLUMNS($N:N)*LEN($N273)-(LEN($N273)-1),LEN($N273)))</f>
        <v>film &amp; video</v>
      </c>
      <c r="R273" t="str">
        <f>TRIM(MID(SUBSTITUTE($N273,"/",REPT(" ",LEN($N273))),COLUMNS($N:O)*LEN($N273)-(LEN($N273)-1),LEN($N273)))</f>
        <v>documentary</v>
      </c>
      <c r="S273" s="11">
        <f t="shared" si="17"/>
        <v>41612.10024305556</v>
      </c>
      <c r="T273" s="11">
        <f t="shared" si="1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0">
        <f t="shared" si="19"/>
        <v>177.43366666666668</v>
      </c>
      <c r="P274" s="6">
        <f t="shared" si="16"/>
        <v>81.892461538461546</v>
      </c>
      <c r="Q274" t="str">
        <f>TRIM(MID(SUBSTITUTE($N274,"/",REPT(" ",LEN($N274))),COLUMNS($N:N)*LEN($N274)-(LEN($N274)-1),LEN($N274)))</f>
        <v>film &amp; video</v>
      </c>
      <c r="R274" t="str">
        <f>TRIM(MID(SUBSTITUTE($N274,"/",REPT(" ",LEN($N274))),COLUMNS($N:O)*LEN($N274)-(LEN($N274)-1),LEN($N274)))</f>
        <v>documentary</v>
      </c>
      <c r="S274" s="11">
        <f t="shared" si="17"/>
        <v>40235.900358796294</v>
      </c>
      <c r="T274" s="11">
        <f t="shared" si="1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0">
        <f t="shared" si="19"/>
        <v>107.7758</v>
      </c>
      <c r="P275" s="6">
        <f t="shared" si="16"/>
        <v>45.667711864406776</v>
      </c>
      <c r="Q275" t="str">
        <f>TRIM(MID(SUBSTITUTE($N275,"/",REPT(" ",LEN($N275))),COLUMNS($N:N)*LEN($N275)-(LEN($N275)-1),LEN($N275)))</f>
        <v>film &amp; video</v>
      </c>
      <c r="R275" t="str">
        <f>TRIM(MID(SUBSTITUTE($N275,"/",REPT(" ",LEN($N275))),COLUMNS($N:O)*LEN($N275)-(LEN($N275)-1),LEN($N275)))</f>
        <v>documentary</v>
      </c>
      <c r="S275" s="11">
        <f t="shared" si="17"/>
        <v>40697.498449074075</v>
      </c>
      <c r="T275" s="11">
        <f t="shared" si="1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0">
        <f t="shared" si="19"/>
        <v>156</v>
      </c>
      <c r="P276" s="6">
        <f t="shared" si="16"/>
        <v>55.221238938053098</v>
      </c>
      <c r="Q276" t="str">
        <f>TRIM(MID(SUBSTITUTE($N276,"/",REPT(" ",LEN($N276))),COLUMNS($N:N)*LEN($N276)-(LEN($N276)-1),LEN($N276)))</f>
        <v>film &amp; video</v>
      </c>
      <c r="R276" t="str">
        <f>TRIM(MID(SUBSTITUTE($N276,"/",REPT(" ",LEN($N276))),COLUMNS($N:O)*LEN($N276)-(LEN($N276)-1),LEN($N276)))</f>
        <v>documentary</v>
      </c>
      <c r="S276" s="11">
        <f t="shared" si="17"/>
        <v>40969.912372685183</v>
      </c>
      <c r="T276" s="11">
        <f t="shared" si="1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0">
        <f t="shared" si="19"/>
        <v>108.395</v>
      </c>
      <c r="P277" s="6">
        <f t="shared" si="16"/>
        <v>65.298192771084331</v>
      </c>
      <c r="Q277" t="str">
        <f>TRIM(MID(SUBSTITUTE($N277,"/",REPT(" ",LEN($N277))),COLUMNS($N:N)*LEN($N277)-(LEN($N277)-1),LEN($N277)))</f>
        <v>film &amp; video</v>
      </c>
      <c r="R277" t="str">
        <f>TRIM(MID(SUBSTITUTE($N277,"/",REPT(" ",LEN($N277))),COLUMNS($N:O)*LEN($N277)-(LEN($N277)-1),LEN($N277)))</f>
        <v>documentary</v>
      </c>
      <c r="S277" s="11">
        <f t="shared" si="17"/>
        <v>41193.032013888893</v>
      </c>
      <c r="T277" s="11">
        <f t="shared" si="1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0">
        <f t="shared" si="19"/>
        <v>147.6</v>
      </c>
      <c r="P278" s="6">
        <f t="shared" si="16"/>
        <v>95.225806451612897</v>
      </c>
      <c r="Q278" t="str">
        <f>TRIM(MID(SUBSTITUTE($N278,"/",REPT(" ",LEN($N278))),COLUMNS($N:N)*LEN($N278)-(LEN($N278)-1),LEN($N278)))</f>
        <v>film &amp; video</v>
      </c>
      <c r="R278" t="str">
        <f>TRIM(MID(SUBSTITUTE($N278,"/",REPT(" ",LEN($N278))),COLUMNS($N:O)*LEN($N278)-(LEN($N278)-1),LEN($N278)))</f>
        <v>documentary</v>
      </c>
      <c r="S278" s="11">
        <f t="shared" si="17"/>
        <v>40967.081874999996</v>
      </c>
      <c r="T278" s="11">
        <f t="shared" si="1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0">
        <f t="shared" si="19"/>
        <v>110.38153846153847</v>
      </c>
      <c r="P279" s="6">
        <f t="shared" si="16"/>
        <v>75.444794952681391</v>
      </c>
      <c r="Q279" t="str">
        <f>TRIM(MID(SUBSTITUTE($N279,"/",REPT(" ",LEN($N279))),COLUMNS($N:N)*LEN($N279)-(LEN($N279)-1),LEN($N279)))</f>
        <v>film &amp; video</v>
      </c>
      <c r="R279" t="str">
        <f>TRIM(MID(SUBSTITUTE($N279,"/",REPT(" ",LEN($N279))),COLUMNS($N:O)*LEN($N279)-(LEN($N279)-1),LEN($N279)))</f>
        <v>documentary</v>
      </c>
      <c r="S279" s="11">
        <f t="shared" si="17"/>
        <v>42117.891423611116</v>
      </c>
      <c r="T279" s="11">
        <f t="shared" si="1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0">
        <f t="shared" si="19"/>
        <v>150.34814814814814</v>
      </c>
      <c r="P280" s="6">
        <f t="shared" si="16"/>
        <v>97.816867469879512</v>
      </c>
      <c r="Q280" t="str">
        <f>TRIM(MID(SUBSTITUTE($N280,"/",REPT(" ",LEN($N280))),COLUMNS($N:N)*LEN($N280)-(LEN($N280)-1),LEN($N280)))</f>
        <v>film &amp; video</v>
      </c>
      <c r="R280" t="str">
        <f>TRIM(MID(SUBSTITUTE($N280,"/",REPT(" ",LEN($N280))),COLUMNS($N:O)*LEN($N280)-(LEN($N280)-1),LEN($N280)))</f>
        <v>documentary</v>
      </c>
      <c r="S280" s="11">
        <f t="shared" si="17"/>
        <v>41164.040960648148</v>
      </c>
      <c r="T280" s="11">
        <f t="shared" si="1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0">
        <f t="shared" si="19"/>
        <v>157.31829411764707</v>
      </c>
      <c r="P281" s="6">
        <f t="shared" si="16"/>
        <v>87.685606557377056</v>
      </c>
      <c r="Q281" t="str">
        <f>TRIM(MID(SUBSTITUTE($N281,"/",REPT(" ",LEN($N281))),COLUMNS($N:N)*LEN($N281)-(LEN($N281)-1),LEN($N281)))</f>
        <v>film &amp; video</v>
      </c>
      <c r="R281" t="str">
        <f>TRIM(MID(SUBSTITUTE($N281,"/",REPT(" ",LEN($N281))),COLUMNS($N:O)*LEN($N281)-(LEN($N281)-1),LEN($N281)))</f>
        <v>documentary</v>
      </c>
      <c r="S281" s="11">
        <f t="shared" si="17"/>
        <v>42759.244166666671</v>
      </c>
      <c r="T281" s="11">
        <f t="shared" si="1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0">
        <f t="shared" si="19"/>
        <v>156.14400000000001</v>
      </c>
      <c r="P282" s="6">
        <f t="shared" si="16"/>
        <v>54.748948106591868</v>
      </c>
      <c r="Q282" t="str">
        <f>TRIM(MID(SUBSTITUTE($N282,"/",REPT(" ",LEN($N282))),COLUMNS($N:N)*LEN($N282)-(LEN($N282)-1),LEN($N282)))</f>
        <v>film &amp; video</v>
      </c>
      <c r="R282" t="str">
        <f>TRIM(MID(SUBSTITUTE($N282,"/",REPT(" ",LEN($N282))),COLUMNS($N:O)*LEN($N282)-(LEN($N282)-1),LEN($N282)))</f>
        <v>documentary</v>
      </c>
      <c r="S282" s="11">
        <f t="shared" si="17"/>
        <v>41744.590682870366</v>
      </c>
      <c r="T282" s="11">
        <f t="shared" si="1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0">
        <f t="shared" si="19"/>
        <v>120.58763636363636</v>
      </c>
      <c r="P283" s="6">
        <f t="shared" si="16"/>
        <v>83.953417721518989</v>
      </c>
      <c r="Q283" t="str">
        <f>TRIM(MID(SUBSTITUTE($N283,"/",REPT(" ",LEN($N283))),COLUMNS($N:N)*LEN($N283)-(LEN($N283)-1),LEN($N283)))</f>
        <v>film &amp; video</v>
      </c>
      <c r="R283" t="str">
        <f>TRIM(MID(SUBSTITUTE($N283,"/",REPT(" ",LEN($N283))),COLUMNS($N:O)*LEN($N283)-(LEN($N283)-1),LEN($N283)))</f>
        <v>documentary</v>
      </c>
      <c r="S283" s="11">
        <f t="shared" si="17"/>
        <v>39950.163344907407</v>
      </c>
      <c r="T283" s="11">
        <f t="shared" si="1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0">
        <f t="shared" si="19"/>
        <v>101.18888888888888</v>
      </c>
      <c r="P284" s="6">
        <f t="shared" si="16"/>
        <v>254.38547486033519</v>
      </c>
      <c r="Q284" t="str">
        <f>TRIM(MID(SUBSTITUTE($N284,"/",REPT(" ",LEN($N284))),COLUMNS($N:N)*LEN($N284)-(LEN($N284)-1),LEN($N284)))</f>
        <v>film &amp; video</v>
      </c>
      <c r="R284" t="str">
        <f>TRIM(MID(SUBSTITUTE($N284,"/",REPT(" ",LEN($N284))),COLUMNS($N:O)*LEN($N284)-(LEN($N284)-1),LEN($N284)))</f>
        <v>documentary</v>
      </c>
      <c r="S284" s="11">
        <f t="shared" si="17"/>
        <v>40194.920046296298</v>
      </c>
      <c r="T284" s="11">
        <f t="shared" si="1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0">
        <f t="shared" si="19"/>
        <v>114.27249999999999</v>
      </c>
      <c r="P285" s="6">
        <f t="shared" si="16"/>
        <v>101.8269801980198</v>
      </c>
      <c r="Q285" t="str">
        <f>TRIM(MID(SUBSTITUTE($N285,"/",REPT(" ",LEN($N285))),COLUMNS($N:N)*LEN($N285)-(LEN($N285)-1),LEN($N285)))</f>
        <v>film &amp; video</v>
      </c>
      <c r="R285" t="str">
        <f>TRIM(MID(SUBSTITUTE($N285,"/",REPT(" ",LEN($N285))),COLUMNS($N:O)*LEN($N285)-(LEN($N285)-1),LEN($N285)))</f>
        <v>documentary</v>
      </c>
      <c r="S285" s="11">
        <f t="shared" si="17"/>
        <v>40675.71</v>
      </c>
      <c r="T285" s="11">
        <f t="shared" si="1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0">
        <f t="shared" si="19"/>
        <v>104.62615</v>
      </c>
      <c r="P286" s="6">
        <f t="shared" si="16"/>
        <v>55.066394736842106</v>
      </c>
      <c r="Q286" t="str">
        <f>TRIM(MID(SUBSTITUTE($N286,"/",REPT(" ",LEN($N286))),COLUMNS($N:N)*LEN($N286)-(LEN($N286)-1),LEN($N286)))</f>
        <v>film &amp; video</v>
      </c>
      <c r="R286" t="str">
        <f>TRIM(MID(SUBSTITUTE($N286,"/",REPT(" ",LEN($N286))),COLUMNS($N:O)*LEN($N286)-(LEN($N286)-1),LEN($N286)))</f>
        <v>documentary</v>
      </c>
      <c r="S286" s="11">
        <f t="shared" si="17"/>
        <v>40904.738194444442</v>
      </c>
      <c r="T286" s="11">
        <f t="shared" si="1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0">
        <f t="shared" si="19"/>
        <v>228.82507142857142</v>
      </c>
      <c r="P287" s="6">
        <f t="shared" si="16"/>
        <v>56.901438721136763</v>
      </c>
      <c r="Q287" t="str">
        <f>TRIM(MID(SUBSTITUTE($N287,"/",REPT(" ",LEN($N287))),COLUMNS($N:N)*LEN($N287)-(LEN($N287)-1),LEN($N287)))</f>
        <v>film &amp; video</v>
      </c>
      <c r="R287" t="str">
        <f>TRIM(MID(SUBSTITUTE($N287,"/",REPT(" ",LEN($N287))),COLUMNS($N:O)*LEN($N287)-(LEN($N287)-1),LEN($N287)))</f>
        <v>documentary</v>
      </c>
      <c r="S287" s="11">
        <f t="shared" si="17"/>
        <v>41506.756111111114</v>
      </c>
      <c r="T287" s="11">
        <f t="shared" si="1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0">
        <f t="shared" si="19"/>
        <v>109.15333333333332</v>
      </c>
      <c r="P288" s="6">
        <f t="shared" si="16"/>
        <v>121.28148148148148</v>
      </c>
      <c r="Q288" t="str">
        <f>TRIM(MID(SUBSTITUTE($N288,"/",REPT(" ",LEN($N288))),COLUMNS($N:N)*LEN($N288)-(LEN($N288)-1),LEN($N288)))</f>
        <v>film &amp; video</v>
      </c>
      <c r="R288" t="str">
        <f>TRIM(MID(SUBSTITUTE($N288,"/",REPT(" ",LEN($N288))),COLUMNS($N:O)*LEN($N288)-(LEN($N288)-1),LEN($N288)))</f>
        <v>documentary</v>
      </c>
      <c r="S288" s="11">
        <f t="shared" si="17"/>
        <v>41313.816249999996</v>
      </c>
      <c r="T288" s="11">
        <f t="shared" si="1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0">
        <f t="shared" si="19"/>
        <v>176.29999999999998</v>
      </c>
      <c r="P289" s="6">
        <f t="shared" si="16"/>
        <v>91.189655172413794</v>
      </c>
      <c r="Q289" t="str">
        <f>TRIM(MID(SUBSTITUTE($N289,"/",REPT(" ",LEN($N289))),COLUMNS($N:N)*LEN($N289)-(LEN($N289)-1),LEN($N289)))</f>
        <v>film &amp; video</v>
      </c>
      <c r="R289" t="str">
        <f>TRIM(MID(SUBSTITUTE($N289,"/",REPT(" ",LEN($N289))),COLUMNS($N:O)*LEN($N289)-(LEN($N289)-1),LEN($N289)))</f>
        <v>documentary</v>
      </c>
      <c r="S289" s="11">
        <f t="shared" si="17"/>
        <v>41184.277986111112</v>
      </c>
      <c r="T289" s="11">
        <f t="shared" si="1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0">
        <f t="shared" si="19"/>
        <v>103.21061999999999</v>
      </c>
      <c r="P290" s="6">
        <f t="shared" si="16"/>
        <v>115.44812080536913</v>
      </c>
      <c r="Q290" t="str">
        <f>TRIM(MID(SUBSTITUTE($N290,"/",REPT(" ",LEN($N290))),COLUMNS($N:N)*LEN($N290)-(LEN($N290)-1),LEN($N290)))</f>
        <v>film &amp; video</v>
      </c>
      <c r="R290" t="str">
        <f>TRIM(MID(SUBSTITUTE($N290,"/",REPT(" ",LEN($N290))),COLUMNS($N:O)*LEN($N290)-(LEN($N290)-1),LEN($N290)))</f>
        <v>documentary</v>
      </c>
      <c r="S290" s="11">
        <f t="shared" si="17"/>
        <v>41051.168900462959</v>
      </c>
      <c r="T290" s="11">
        <f t="shared" si="1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0">
        <f t="shared" si="19"/>
        <v>104.82000000000001</v>
      </c>
      <c r="P291" s="6">
        <f t="shared" si="16"/>
        <v>67.771551724137936</v>
      </c>
      <c r="Q291" t="str">
        <f>TRIM(MID(SUBSTITUTE($N291,"/",REPT(" ",LEN($N291))),COLUMNS($N:N)*LEN($N291)-(LEN($N291)-1),LEN($N291)))</f>
        <v>film &amp; video</v>
      </c>
      <c r="R291" t="str">
        <f>TRIM(MID(SUBSTITUTE($N291,"/",REPT(" ",LEN($N291))),COLUMNS($N:O)*LEN($N291)-(LEN($N291)-1),LEN($N291)))</f>
        <v>documentary</v>
      </c>
      <c r="S291" s="11">
        <f t="shared" si="17"/>
        <v>41550.456412037034</v>
      </c>
      <c r="T291" s="11">
        <f t="shared" si="1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0">
        <f t="shared" si="19"/>
        <v>106.68444444444445</v>
      </c>
      <c r="P292" s="6">
        <f t="shared" si="16"/>
        <v>28.576190476190476</v>
      </c>
      <c r="Q292" t="str">
        <f>TRIM(MID(SUBSTITUTE($N292,"/",REPT(" ",LEN($N292))),COLUMNS($N:N)*LEN($N292)-(LEN($N292)-1),LEN($N292)))</f>
        <v>film &amp; video</v>
      </c>
      <c r="R292" t="str">
        <f>TRIM(MID(SUBSTITUTE($N292,"/",REPT(" ",LEN($N292))),COLUMNS($N:O)*LEN($N292)-(LEN($N292)-1),LEN($N292)))</f>
        <v>documentary</v>
      </c>
      <c r="S292" s="11">
        <f t="shared" si="17"/>
        <v>40526.36917824074</v>
      </c>
      <c r="T292" s="11">
        <f t="shared" si="1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0">
        <f t="shared" si="19"/>
        <v>120.02</v>
      </c>
      <c r="P293" s="6">
        <f t="shared" si="16"/>
        <v>46.8828125</v>
      </c>
      <c r="Q293" t="str">
        <f>TRIM(MID(SUBSTITUTE($N293,"/",REPT(" ",LEN($N293))),COLUMNS($N:N)*LEN($N293)-(LEN($N293)-1),LEN($N293)))</f>
        <v>film &amp; video</v>
      </c>
      <c r="R293" t="str">
        <f>TRIM(MID(SUBSTITUTE($N293,"/",REPT(" ",LEN($N293))),COLUMNS($N:O)*LEN($N293)-(LEN($N293)-1),LEN($N293)))</f>
        <v>documentary</v>
      </c>
      <c r="S293" s="11">
        <f t="shared" si="17"/>
        <v>41376.769050925926</v>
      </c>
      <c r="T293" s="11">
        <f t="shared" si="1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0">
        <f t="shared" si="19"/>
        <v>101.50693333333334</v>
      </c>
      <c r="P294" s="6">
        <f t="shared" si="16"/>
        <v>154.42231237322514</v>
      </c>
      <c r="Q294" t="str">
        <f>TRIM(MID(SUBSTITUTE($N294,"/",REPT(" ",LEN($N294))),COLUMNS($N:N)*LEN($N294)-(LEN($N294)-1),LEN($N294)))</f>
        <v>film &amp; video</v>
      </c>
      <c r="R294" t="str">
        <f>TRIM(MID(SUBSTITUTE($N294,"/",REPT(" ",LEN($N294))),COLUMNS($N:O)*LEN($N294)-(LEN($N294)-1),LEN($N294)))</f>
        <v>documentary</v>
      </c>
      <c r="S294" s="11">
        <f t="shared" si="17"/>
        <v>40812.803229166668</v>
      </c>
      <c r="T294" s="11">
        <f t="shared" si="1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0">
        <f t="shared" si="19"/>
        <v>101.38461538461539</v>
      </c>
      <c r="P295" s="6">
        <f t="shared" si="16"/>
        <v>201.22137404580153</v>
      </c>
      <c r="Q295" t="str">
        <f>TRIM(MID(SUBSTITUTE($N295,"/",REPT(" ",LEN($N295))),COLUMNS($N:N)*LEN($N295)-(LEN($N295)-1),LEN($N295)))</f>
        <v>film &amp; video</v>
      </c>
      <c r="R295" t="str">
        <f>TRIM(MID(SUBSTITUTE($N295,"/",REPT(" ",LEN($N295))),COLUMNS($N:O)*LEN($N295)-(LEN($N295)-1),LEN($N295)))</f>
        <v>documentary</v>
      </c>
      <c r="S295" s="11">
        <f t="shared" si="17"/>
        <v>41719.667986111112</v>
      </c>
      <c r="T295" s="11">
        <f t="shared" si="1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0">
        <f t="shared" si="19"/>
        <v>100</v>
      </c>
      <c r="P296" s="6">
        <f t="shared" si="16"/>
        <v>100</v>
      </c>
      <c r="Q296" t="str">
        <f>TRIM(MID(SUBSTITUTE($N296,"/",REPT(" ",LEN($N296))),COLUMNS($N:N)*LEN($N296)-(LEN($N296)-1),LEN($N296)))</f>
        <v>film &amp; video</v>
      </c>
      <c r="R296" t="str">
        <f>TRIM(MID(SUBSTITUTE($N296,"/",REPT(" ",LEN($N296))),COLUMNS($N:O)*LEN($N296)-(LEN($N296)-1),LEN($N296)))</f>
        <v>documentary</v>
      </c>
      <c r="S296" s="11">
        <f t="shared" si="17"/>
        <v>40343.084421296298</v>
      </c>
      <c r="T296" s="11">
        <f t="shared" si="1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0">
        <f t="shared" si="19"/>
        <v>133.10911999999999</v>
      </c>
      <c r="P297" s="6">
        <f t="shared" si="16"/>
        <v>100.08204511278196</v>
      </c>
      <c r="Q297" t="str">
        <f>TRIM(MID(SUBSTITUTE($N297,"/",REPT(" ",LEN($N297))),COLUMNS($N:N)*LEN($N297)-(LEN($N297)-1),LEN($N297)))</f>
        <v>film &amp; video</v>
      </c>
      <c r="R297" t="str">
        <f>TRIM(MID(SUBSTITUTE($N297,"/",REPT(" ",LEN($N297))),COLUMNS($N:O)*LEN($N297)-(LEN($N297)-1),LEN($N297)))</f>
        <v>documentary</v>
      </c>
      <c r="S297" s="11">
        <f t="shared" si="17"/>
        <v>41519.004733796297</v>
      </c>
      <c r="T297" s="11">
        <f t="shared" si="1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0">
        <f t="shared" si="19"/>
        <v>118.72620000000001</v>
      </c>
      <c r="P298" s="6">
        <f t="shared" si="16"/>
        <v>230.08953488372092</v>
      </c>
      <c r="Q298" t="str">
        <f>TRIM(MID(SUBSTITUTE($N298,"/",REPT(" ",LEN($N298))),COLUMNS($N:N)*LEN($N298)-(LEN($N298)-1),LEN($N298)))</f>
        <v>film &amp; video</v>
      </c>
      <c r="R298" t="str">
        <f>TRIM(MID(SUBSTITUTE($N298,"/",REPT(" ",LEN($N298))),COLUMNS($N:O)*LEN($N298)-(LEN($N298)-1),LEN($N298)))</f>
        <v>documentary</v>
      </c>
      <c r="S298" s="11">
        <f t="shared" si="17"/>
        <v>41134.475497685184</v>
      </c>
      <c r="T298" s="11">
        <f t="shared" si="1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0">
        <f t="shared" si="19"/>
        <v>100.64</v>
      </c>
      <c r="P299" s="6">
        <f t="shared" si="16"/>
        <v>141.74647887323943</v>
      </c>
      <c r="Q299" t="str">
        <f>TRIM(MID(SUBSTITUTE($N299,"/",REPT(" ",LEN($N299))),COLUMNS($N:N)*LEN($N299)-(LEN($N299)-1),LEN($N299)))</f>
        <v>film &amp; video</v>
      </c>
      <c r="R299" t="str">
        <f>TRIM(MID(SUBSTITUTE($N299,"/",REPT(" ",LEN($N299))),COLUMNS($N:O)*LEN($N299)-(LEN($N299)-1),LEN($N299)))</f>
        <v>documentary</v>
      </c>
      <c r="S299" s="11">
        <f t="shared" si="17"/>
        <v>42089.72802083334</v>
      </c>
      <c r="T299" s="11">
        <f t="shared" si="1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0">
        <f t="shared" si="19"/>
        <v>108.93241269841269</v>
      </c>
      <c r="P300" s="6">
        <f t="shared" si="16"/>
        <v>56.344351395730705</v>
      </c>
      <c r="Q300" t="str">
        <f>TRIM(MID(SUBSTITUTE($N300,"/",REPT(" ",LEN($N300))),COLUMNS($N:N)*LEN($N300)-(LEN($N300)-1),LEN($N300)))</f>
        <v>film &amp; video</v>
      </c>
      <c r="R300" t="str">
        <f>TRIM(MID(SUBSTITUTE($N300,"/",REPT(" ",LEN($N300))),COLUMNS($N:O)*LEN($N300)-(LEN($N300)-1),LEN($N300)))</f>
        <v>documentary</v>
      </c>
      <c r="S300" s="11">
        <f t="shared" si="17"/>
        <v>41709.463518518518</v>
      </c>
      <c r="T300" s="11">
        <f t="shared" si="1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0">
        <f t="shared" si="19"/>
        <v>178.95250000000001</v>
      </c>
      <c r="P301" s="6">
        <f t="shared" si="16"/>
        <v>73.341188524590166</v>
      </c>
      <c r="Q301" t="str">
        <f>TRIM(MID(SUBSTITUTE($N301,"/",REPT(" ",LEN($N301))),COLUMNS($N:N)*LEN($N301)-(LEN($N301)-1),LEN($N301)))</f>
        <v>film &amp; video</v>
      </c>
      <c r="R301" t="str">
        <f>TRIM(MID(SUBSTITUTE($N301,"/",REPT(" ",LEN($N301))),COLUMNS($N:O)*LEN($N301)-(LEN($N301)-1),LEN($N301)))</f>
        <v>documentary</v>
      </c>
      <c r="S301" s="11">
        <f t="shared" si="17"/>
        <v>40469.225231481483</v>
      </c>
      <c r="T301" s="11">
        <f t="shared" si="1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0">
        <f t="shared" si="19"/>
        <v>101.72264</v>
      </c>
      <c r="P302" s="6">
        <f t="shared" si="16"/>
        <v>85.337785234899329</v>
      </c>
      <c r="Q302" t="str">
        <f>TRIM(MID(SUBSTITUTE($N302,"/",REPT(" ",LEN($N302))),COLUMNS($N:N)*LEN($N302)-(LEN($N302)-1),LEN($N302)))</f>
        <v>film &amp; video</v>
      </c>
      <c r="R302" t="str">
        <f>TRIM(MID(SUBSTITUTE($N302,"/",REPT(" ",LEN($N302))),COLUMNS($N:O)*LEN($N302)-(LEN($N302)-1),LEN($N302)))</f>
        <v>documentary</v>
      </c>
      <c r="S302" s="11">
        <f t="shared" si="17"/>
        <v>40626.959930555553</v>
      </c>
      <c r="T302" s="11">
        <f t="shared" si="1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0">
        <f t="shared" si="19"/>
        <v>118.73499999999999</v>
      </c>
      <c r="P303" s="6">
        <f t="shared" si="16"/>
        <v>61.496215139442228</v>
      </c>
      <c r="Q303" t="str">
        <f>TRIM(MID(SUBSTITUTE($N303,"/",REPT(" ",LEN($N303))),COLUMNS($N:N)*LEN($N303)-(LEN($N303)-1),LEN($N303)))</f>
        <v>film &amp; video</v>
      </c>
      <c r="R303" t="str">
        <f>TRIM(MID(SUBSTITUTE($N303,"/",REPT(" ",LEN($N303))),COLUMNS($N:O)*LEN($N303)-(LEN($N303)-1),LEN($N303)))</f>
        <v>documentary</v>
      </c>
      <c r="S303" s="11">
        <f t="shared" si="17"/>
        <v>41312.737673611111</v>
      </c>
      <c r="T303" s="11">
        <f t="shared" si="1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0">
        <f t="shared" si="19"/>
        <v>100.46</v>
      </c>
      <c r="P304" s="6">
        <f t="shared" si="16"/>
        <v>93.018518518518519</v>
      </c>
      <c r="Q304" t="str">
        <f>TRIM(MID(SUBSTITUTE($N304,"/",REPT(" ",LEN($N304))),COLUMNS($N:N)*LEN($N304)-(LEN($N304)-1),LEN($N304)))</f>
        <v>film &amp; video</v>
      </c>
      <c r="R304" t="str">
        <f>TRIM(MID(SUBSTITUTE($N304,"/",REPT(" ",LEN($N304))),COLUMNS($N:O)*LEN($N304)-(LEN($N304)-1),LEN($N304)))</f>
        <v>documentary</v>
      </c>
      <c r="S304" s="11">
        <f t="shared" si="17"/>
        <v>40933.856921296298</v>
      </c>
      <c r="T304" s="11">
        <f t="shared" si="1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0">
        <f t="shared" si="19"/>
        <v>137.46666666666667</v>
      </c>
      <c r="P305" s="6">
        <f t="shared" si="16"/>
        <v>50.292682926829265</v>
      </c>
      <c r="Q305" t="str">
        <f>TRIM(MID(SUBSTITUTE($N305,"/",REPT(" ",LEN($N305))),COLUMNS($N:N)*LEN($N305)-(LEN($N305)-1),LEN($N305)))</f>
        <v>film &amp; video</v>
      </c>
      <c r="R305" t="str">
        <f>TRIM(MID(SUBSTITUTE($N305,"/",REPT(" ",LEN($N305))),COLUMNS($N:O)*LEN($N305)-(LEN($N305)-1),LEN($N305)))</f>
        <v>documentary</v>
      </c>
      <c r="S305" s="11">
        <f t="shared" si="17"/>
        <v>41032.071134259262</v>
      </c>
      <c r="T305" s="11">
        <f t="shared" si="1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0">
        <f t="shared" si="19"/>
        <v>231.64705882352939</v>
      </c>
      <c r="P306" s="6">
        <f t="shared" si="16"/>
        <v>106.43243243243244</v>
      </c>
      <c r="Q306" t="str">
        <f>TRIM(MID(SUBSTITUTE($N306,"/",REPT(" ",LEN($N306))),COLUMNS($N:N)*LEN($N306)-(LEN($N306)-1),LEN($N306)))</f>
        <v>film &amp; video</v>
      </c>
      <c r="R306" t="str">
        <f>TRIM(MID(SUBSTITUTE($N306,"/",REPT(" ",LEN($N306))),COLUMNS($N:O)*LEN($N306)-(LEN($N306)-1),LEN($N306)))</f>
        <v>documentary</v>
      </c>
      <c r="S306" s="11">
        <f t="shared" si="17"/>
        <v>41114.094872685186</v>
      </c>
      <c r="T306" s="11">
        <f t="shared" si="1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0">
        <f t="shared" si="19"/>
        <v>130.33333333333331</v>
      </c>
      <c r="P307" s="6">
        <f t="shared" si="16"/>
        <v>51.719576719576722</v>
      </c>
      <c r="Q307" t="str">
        <f>TRIM(MID(SUBSTITUTE($N307,"/",REPT(" ",LEN($N307))),COLUMNS($N:N)*LEN($N307)-(LEN($N307)-1),LEN($N307)))</f>
        <v>film &amp; video</v>
      </c>
      <c r="R307" t="str">
        <f>TRIM(MID(SUBSTITUTE($N307,"/",REPT(" ",LEN($N307))),COLUMNS($N:O)*LEN($N307)-(LEN($N307)-1),LEN($N307)))</f>
        <v>documentary</v>
      </c>
      <c r="S307" s="11">
        <f t="shared" si="17"/>
        <v>40948.630196759259</v>
      </c>
      <c r="T307" s="11">
        <f t="shared" si="1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0">
        <f t="shared" si="19"/>
        <v>292.89999999999998</v>
      </c>
      <c r="P308" s="6">
        <f t="shared" si="16"/>
        <v>36.612499999999997</v>
      </c>
      <c r="Q308" t="str">
        <f>TRIM(MID(SUBSTITUTE($N308,"/",REPT(" ",LEN($N308))),COLUMNS($N:N)*LEN($N308)-(LEN($N308)-1),LEN($N308)))</f>
        <v>film &amp; video</v>
      </c>
      <c r="R308" t="str">
        <f>TRIM(MID(SUBSTITUTE($N308,"/",REPT(" ",LEN($N308))),COLUMNS($N:O)*LEN($N308)-(LEN($N308)-1),LEN($N308)))</f>
        <v>documentary</v>
      </c>
      <c r="S308" s="11">
        <f t="shared" si="17"/>
        <v>41333.837187500001</v>
      </c>
      <c r="T308" s="11">
        <f t="shared" si="1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0">
        <f t="shared" si="19"/>
        <v>111.31818181818183</v>
      </c>
      <c r="P309" s="6">
        <f t="shared" si="16"/>
        <v>42.517361111111114</v>
      </c>
      <c r="Q309" t="str">
        <f>TRIM(MID(SUBSTITUTE($N309,"/",REPT(" ",LEN($N309))),COLUMNS($N:N)*LEN($N309)-(LEN($N309)-1),LEN($N309)))</f>
        <v>film &amp; video</v>
      </c>
      <c r="R309" t="str">
        <f>TRIM(MID(SUBSTITUTE($N309,"/",REPT(" ",LEN($N309))),COLUMNS($N:O)*LEN($N309)-(LEN($N309)-1),LEN($N309)))</f>
        <v>documentary</v>
      </c>
      <c r="S309" s="11">
        <f t="shared" si="17"/>
        <v>41282.944456018515</v>
      </c>
      <c r="T309" s="11">
        <f t="shared" si="1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0">
        <f t="shared" si="19"/>
        <v>105.56666666666668</v>
      </c>
      <c r="P310" s="6">
        <f t="shared" si="16"/>
        <v>62.712871287128714</v>
      </c>
      <c r="Q310" t="str">
        <f>TRIM(MID(SUBSTITUTE($N310,"/",REPT(" ",LEN($N310))),COLUMNS($N:N)*LEN($N310)-(LEN($N310)-1),LEN($N310)))</f>
        <v>film &amp; video</v>
      </c>
      <c r="R310" t="str">
        <f>TRIM(MID(SUBSTITUTE($N310,"/",REPT(" ",LEN($N310))),COLUMNS($N:O)*LEN($N310)-(LEN($N310)-1),LEN($N310)))</f>
        <v>documentary</v>
      </c>
      <c r="S310" s="11">
        <f t="shared" si="17"/>
        <v>40567.694560185184</v>
      </c>
      <c r="T310" s="11">
        <f t="shared" si="1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0">
        <f t="shared" si="19"/>
        <v>118.94444444444446</v>
      </c>
      <c r="P311" s="6">
        <f t="shared" si="16"/>
        <v>89.957983193277315</v>
      </c>
      <c r="Q311" t="str">
        <f>TRIM(MID(SUBSTITUTE($N311,"/",REPT(" ",LEN($N311))),COLUMNS($N:N)*LEN($N311)-(LEN($N311)-1),LEN($N311)))</f>
        <v>film &amp; video</v>
      </c>
      <c r="R311" t="str">
        <f>TRIM(MID(SUBSTITUTE($N311,"/",REPT(" ",LEN($N311))),COLUMNS($N:O)*LEN($N311)-(LEN($N311)-1),LEN($N311)))</f>
        <v>documentary</v>
      </c>
      <c r="S311" s="11">
        <f t="shared" si="17"/>
        <v>41134.751550925925</v>
      </c>
      <c r="T311" s="11">
        <f t="shared" si="1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0">
        <f t="shared" si="19"/>
        <v>104.129</v>
      </c>
      <c r="P312" s="6">
        <f t="shared" si="16"/>
        <v>28.924722222222222</v>
      </c>
      <c r="Q312" t="str">
        <f>TRIM(MID(SUBSTITUTE($N312,"/",REPT(" ",LEN($N312))),COLUMNS($N:N)*LEN($N312)-(LEN($N312)-1),LEN($N312)))</f>
        <v>film &amp; video</v>
      </c>
      <c r="R312" t="str">
        <f>TRIM(MID(SUBSTITUTE($N312,"/",REPT(" ",LEN($N312))),COLUMNS($N:O)*LEN($N312)-(LEN($N312)-1),LEN($N312)))</f>
        <v>documentary</v>
      </c>
      <c r="S312" s="11">
        <f t="shared" si="17"/>
        <v>40821.183136574073</v>
      </c>
      <c r="T312" s="11">
        <f t="shared" si="1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0">
        <f t="shared" si="19"/>
        <v>104.10165000000001</v>
      </c>
      <c r="P313" s="6">
        <f t="shared" si="16"/>
        <v>138.8022</v>
      </c>
      <c r="Q313" t="str">
        <f>TRIM(MID(SUBSTITUTE($N313,"/",REPT(" ",LEN($N313))),COLUMNS($N:N)*LEN($N313)-(LEN($N313)-1),LEN($N313)))</f>
        <v>film &amp; video</v>
      </c>
      <c r="R313" t="str">
        <f>TRIM(MID(SUBSTITUTE($N313,"/",REPT(" ",LEN($N313))),COLUMNS($N:O)*LEN($N313)-(LEN($N313)-1),LEN($N313)))</f>
        <v>documentary</v>
      </c>
      <c r="S313" s="11">
        <f t="shared" si="17"/>
        <v>40868.219814814816</v>
      </c>
      <c r="T313" s="11">
        <f t="shared" si="1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0">
        <f t="shared" si="19"/>
        <v>111.87499999999999</v>
      </c>
      <c r="P314" s="6">
        <f t="shared" si="16"/>
        <v>61.301369863013697</v>
      </c>
      <c r="Q314" t="str">
        <f>TRIM(MID(SUBSTITUTE($N314,"/",REPT(" ",LEN($N314))),COLUMNS($N:N)*LEN($N314)-(LEN($N314)-1),LEN($N314)))</f>
        <v>film &amp; video</v>
      </c>
      <c r="R314" t="str">
        <f>TRIM(MID(SUBSTITUTE($N314,"/",REPT(" ",LEN($N314))),COLUMNS($N:O)*LEN($N314)-(LEN($N314)-1),LEN($N314)))</f>
        <v>documentary</v>
      </c>
      <c r="S314" s="11">
        <f t="shared" si="17"/>
        <v>41348.877685185187</v>
      </c>
      <c r="T314" s="11">
        <f t="shared" si="1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0">
        <f t="shared" si="19"/>
        <v>104.73529411764706</v>
      </c>
      <c r="P315" s="6">
        <f t="shared" si="16"/>
        <v>80.202702702702709</v>
      </c>
      <c r="Q315" t="str">
        <f>TRIM(MID(SUBSTITUTE($N315,"/",REPT(" ",LEN($N315))),COLUMNS($N:N)*LEN($N315)-(LEN($N315)-1),LEN($N315)))</f>
        <v>film &amp; video</v>
      </c>
      <c r="R315" t="str">
        <f>TRIM(MID(SUBSTITUTE($N315,"/",REPT(" ",LEN($N315))),COLUMNS($N:O)*LEN($N315)-(LEN($N315)-1),LEN($N315)))</f>
        <v>documentary</v>
      </c>
      <c r="S315" s="11">
        <f t="shared" si="17"/>
        <v>40357.227939814817</v>
      </c>
      <c r="T315" s="11">
        <f t="shared" si="1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0">
        <f t="shared" si="19"/>
        <v>385.15000000000003</v>
      </c>
      <c r="P316" s="6">
        <f t="shared" si="16"/>
        <v>32.095833333333331</v>
      </c>
      <c r="Q316" t="str">
        <f>TRIM(MID(SUBSTITUTE($N316,"/",REPT(" ",LEN($N316))),COLUMNS($N:N)*LEN($N316)-(LEN($N316)-1),LEN($N316)))</f>
        <v>film &amp; video</v>
      </c>
      <c r="R316" t="str">
        <f>TRIM(MID(SUBSTITUTE($N316,"/",REPT(" ",LEN($N316))),COLUMNS($N:O)*LEN($N316)-(LEN($N316)-1),LEN($N316)))</f>
        <v>documentary</v>
      </c>
      <c r="S316" s="11">
        <f t="shared" si="17"/>
        <v>41304.833194444444</v>
      </c>
      <c r="T316" s="11">
        <f t="shared" si="1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0">
        <f t="shared" si="19"/>
        <v>101.248</v>
      </c>
      <c r="P317" s="6">
        <f t="shared" si="16"/>
        <v>200.88888888888889</v>
      </c>
      <c r="Q317" t="str">
        <f>TRIM(MID(SUBSTITUTE($N317,"/",REPT(" ",LEN($N317))),COLUMNS($N:N)*LEN($N317)-(LEN($N317)-1),LEN($N317)))</f>
        <v>film &amp; video</v>
      </c>
      <c r="R317" t="str">
        <f>TRIM(MID(SUBSTITUTE($N317,"/",REPT(" ",LEN($N317))),COLUMNS($N:O)*LEN($N317)-(LEN($N317)-1),LEN($N317)))</f>
        <v>documentary</v>
      </c>
      <c r="S317" s="11">
        <f t="shared" si="17"/>
        <v>41113.77238425926</v>
      </c>
      <c r="T317" s="11">
        <f t="shared" si="1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0">
        <f t="shared" si="19"/>
        <v>113.77333333333333</v>
      </c>
      <c r="P318" s="6">
        <f t="shared" si="16"/>
        <v>108.01265822784811</v>
      </c>
      <c r="Q318" t="str">
        <f>TRIM(MID(SUBSTITUTE($N318,"/",REPT(" ",LEN($N318))),COLUMNS($N:N)*LEN($N318)-(LEN($N318)-1),LEN($N318)))</f>
        <v>film &amp; video</v>
      </c>
      <c r="R318" t="str">
        <f>TRIM(MID(SUBSTITUTE($N318,"/",REPT(" ",LEN($N318))),COLUMNS($N:O)*LEN($N318)-(LEN($N318)-1),LEN($N318)))</f>
        <v>documentary</v>
      </c>
      <c r="S318" s="11">
        <f t="shared" si="17"/>
        <v>41950.923576388886</v>
      </c>
      <c r="T318" s="11">
        <f t="shared" si="1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0">
        <f t="shared" si="19"/>
        <v>100.80333333333333</v>
      </c>
      <c r="P319" s="6">
        <f t="shared" si="16"/>
        <v>95.699367088607602</v>
      </c>
      <c r="Q319" t="str">
        <f>TRIM(MID(SUBSTITUTE($N319,"/",REPT(" ",LEN($N319))),COLUMNS($N:N)*LEN($N319)-(LEN($N319)-1),LEN($N319)))</f>
        <v>film &amp; video</v>
      </c>
      <c r="R319" t="str">
        <f>TRIM(MID(SUBSTITUTE($N319,"/",REPT(" ",LEN($N319))),COLUMNS($N:O)*LEN($N319)-(LEN($N319)-1),LEN($N319)))</f>
        <v>documentary</v>
      </c>
      <c r="S319" s="11">
        <f t="shared" si="17"/>
        <v>41589.676886574074</v>
      </c>
      <c r="T319" s="11">
        <f t="shared" si="1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0">
        <f t="shared" si="19"/>
        <v>283.32</v>
      </c>
      <c r="P320" s="6">
        <f t="shared" si="16"/>
        <v>49.880281690140848</v>
      </c>
      <c r="Q320" t="str">
        <f>TRIM(MID(SUBSTITUTE($N320,"/",REPT(" ",LEN($N320))),COLUMNS($N:N)*LEN($N320)-(LEN($N320)-1),LEN($N320)))</f>
        <v>film &amp; video</v>
      </c>
      <c r="R320" t="str">
        <f>TRIM(MID(SUBSTITUTE($N320,"/",REPT(" ",LEN($N320))),COLUMNS($N:O)*LEN($N320)-(LEN($N320)-1),LEN($N320)))</f>
        <v>documentary</v>
      </c>
      <c r="S320" s="11">
        <f t="shared" si="17"/>
        <v>41330.038784722223</v>
      </c>
      <c r="T320" s="11">
        <f t="shared" si="1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0">
        <f t="shared" si="19"/>
        <v>112.68</v>
      </c>
      <c r="P321" s="6">
        <f t="shared" si="16"/>
        <v>110.47058823529412</v>
      </c>
      <c r="Q321" t="str">
        <f>TRIM(MID(SUBSTITUTE($N321,"/",REPT(" ",LEN($N321))),COLUMNS($N:N)*LEN($N321)-(LEN($N321)-1),LEN($N321)))</f>
        <v>film &amp; video</v>
      </c>
      <c r="R321" t="str">
        <f>TRIM(MID(SUBSTITUTE($N321,"/",REPT(" ",LEN($N321))),COLUMNS($N:O)*LEN($N321)-(LEN($N321)-1),LEN($N321)))</f>
        <v>documentary</v>
      </c>
      <c r="S321" s="11">
        <f t="shared" si="17"/>
        <v>40123.83829861111</v>
      </c>
      <c r="T321" s="11">
        <f t="shared" si="1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0">
        <f t="shared" si="19"/>
        <v>106.58000000000001</v>
      </c>
      <c r="P322" s="6">
        <f t="shared" ref="P322:P385" si="20">E322/L322</f>
        <v>134.91139240506328</v>
      </c>
      <c r="Q322" t="str">
        <f>TRIM(MID(SUBSTITUTE($N322,"/",REPT(" ",LEN($N322))),COLUMNS($N:N)*LEN($N322)-(LEN($N322)-1),LEN($N322)))</f>
        <v>film &amp; video</v>
      </c>
      <c r="R322" t="str">
        <f>TRIM(MID(SUBSTITUTE($N322,"/",REPT(" ",LEN($N322))),COLUMNS($N:O)*LEN($N322)-(LEN($N322)-1),LEN($N322)))</f>
        <v>documentary</v>
      </c>
      <c r="S322" s="11">
        <f t="shared" ref="S322:S385" si="21">(((J322/60)/60)/24)+DATE(1970,1,1)</f>
        <v>42331.551307870366</v>
      </c>
      <c r="T322" s="11">
        <f t="shared" ref="T322:T385" si="22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0">
        <f t="shared" ref="O323:O386" si="23">E323/D323*100</f>
        <v>102.66285714285715</v>
      </c>
      <c r="P323" s="6">
        <f t="shared" si="20"/>
        <v>106.62314540059347</v>
      </c>
      <c r="Q323" t="str">
        <f>TRIM(MID(SUBSTITUTE($N323,"/",REPT(" ",LEN($N323))),COLUMNS($N:N)*LEN($N323)-(LEN($N323)-1),LEN($N323)))</f>
        <v>film &amp; video</v>
      </c>
      <c r="R323" t="str">
        <f>TRIM(MID(SUBSTITUTE($N323,"/",REPT(" ",LEN($N323))),COLUMNS($N:O)*LEN($N323)-(LEN($N323)-1),LEN($N323)))</f>
        <v>documentary</v>
      </c>
      <c r="S323" s="11">
        <f t="shared" si="21"/>
        <v>42647.446597222224</v>
      </c>
      <c r="T323" s="11">
        <f t="shared" si="22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0">
        <f t="shared" si="23"/>
        <v>107.91200000000001</v>
      </c>
      <c r="P324" s="6">
        <f t="shared" si="20"/>
        <v>145.04301075268816</v>
      </c>
      <c r="Q324" t="str">
        <f>TRIM(MID(SUBSTITUTE($N324,"/",REPT(" ",LEN($N324))),COLUMNS($N:N)*LEN($N324)-(LEN($N324)-1),LEN($N324)))</f>
        <v>film &amp; video</v>
      </c>
      <c r="R324" t="str">
        <f>TRIM(MID(SUBSTITUTE($N324,"/",REPT(" ",LEN($N324))),COLUMNS($N:O)*LEN($N324)-(LEN($N324)-1),LEN($N324)))</f>
        <v>documentary</v>
      </c>
      <c r="S324" s="11">
        <f t="shared" si="21"/>
        <v>42473.57</v>
      </c>
      <c r="T324" s="11">
        <f t="shared" si="2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0">
        <f t="shared" si="23"/>
        <v>123.07407407407408</v>
      </c>
      <c r="P325" s="6">
        <f t="shared" si="20"/>
        <v>114.58620689655173</v>
      </c>
      <c r="Q325" t="str">
        <f>TRIM(MID(SUBSTITUTE($N325,"/",REPT(" ",LEN($N325))),COLUMNS($N:N)*LEN($N325)-(LEN($N325)-1),LEN($N325)))</f>
        <v>film &amp; video</v>
      </c>
      <c r="R325" t="str">
        <f>TRIM(MID(SUBSTITUTE($N325,"/",REPT(" ",LEN($N325))),COLUMNS($N:O)*LEN($N325)-(LEN($N325)-1),LEN($N325)))</f>
        <v>documentary</v>
      </c>
      <c r="S325" s="11">
        <f t="shared" si="21"/>
        <v>42697.32136574074</v>
      </c>
      <c r="T325" s="11">
        <f t="shared" si="2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0">
        <f t="shared" si="23"/>
        <v>101.6</v>
      </c>
      <c r="P326" s="6">
        <f t="shared" si="20"/>
        <v>105.3170731707317</v>
      </c>
      <c r="Q326" t="str">
        <f>TRIM(MID(SUBSTITUTE($N326,"/",REPT(" ",LEN($N326))),COLUMNS($N:N)*LEN($N326)-(LEN($N326)-1),LEN($N326)))</f>
        <v>film &amp; video</v>
      </c>
      <c r="R326" t="str">
        <f>TRIM(MID(SUBSTITUTE($N326,"/",REPT(" ",LEN($N326))),COLUMNS($N:O)*LEN($N326)-(LEN($N326)-1),LEN($N326)))</f>
        <v>documentary</v>
      </c>
      <c r="S326" s="11">
        <f t="shared" si="21"/>
        <v>42184.626250000001</v>
      </c>
      <c r="T326" s="11">
        <f t="shared" si="2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0">
        <f t="shared" si="23"/>
        <v>104.396</v>
      </c>
      <c r="P327" s="6">
        <f t="shared" si="20"/>
        <v>70.921195652173907</v>
      </c>
      <c r="Q327" t="str">
        <f>TRIM(MID(SUBSTITUTE($N327,"/",REPT(" ",LEN($N327))),COLUMNS($N:N)*LEN($N327)-(LEN($N327)-1),LEN($N327)))</f>
        <v>film &amp; video</v>
      </c>
      <c r="R327" t="str">
        <f>TRIM(MID(SUBSTITUTE($N327,"/",REPT(" ",LEN($N327))),COLUMNS($N:O)*LEN($N327)-(LEN($N327)-1),LEN($N327)))</f>
        <v>documentary</v>
      </c>
      <c r="S327" s="11">
        <f t="shared" si="21"/>
        <v>42689.187881944439</v>
      </c>
      <c r="T327" s="11">
        <f t="shared" si="2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0">
        <f t="shared" si="23"/>
        <v>112.92973333333333</v>
      </c>
      <c r="P328" s="6">
        <f t="shared" si="20"/>
        <v>147.17167680278018</v>
      </c>
      <c r="Q328" t="str">
        <f>TRIM(MID(SUBSTITUTE($N328,"/",REPT(" ",LEN($N328))),COLUMNS($N:N)*LEN($N328)-(LEN($N328)-1),LEN($N328)))</f>
        <v>film &amp; video</v>
      </c>
      <c r="R328" t="str">
        <f>TRIM(MID(SUBSTITUTE($N328,"/",REPT(" ",LEN($N328))),COLUMNS($N:O)*LEN($N328)-(LEN($N328)-1),LEN($N328)))</f>
        <v>documentary</v>
      </c>
      <c r="S328" s="11">
        <f t="shared" si="21"/>
        <v>42775.314884259264</v>
      </c>
      <c r="T328" s="11">
        <f t="shared" si="2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0">
        <f t="shared" si="23"/>
        <v>136.4</v>
      </c>
      <c r="P329" s="6">
        <f t="shared" si="20"/>
        <v>160.47058823529412</v>
      </c>
      <c r="Q329" t="str">
        <f>TRIM(MID(SUBSTITUTE($N329,"/",REPT(" ",LEN($N329))),COLUMNS($N:N)*LEN($N329)-(LEN($N329)-1),LEN($N329)))</f>
        <v>film &amp; video</v>
      </c>
      <c r="R329" t="str">
        <f>TRIM(MID(SUBSTITUTE($N329,"/",REPT(" ",LEN($N329))),COLUMNS($N:O)*LEN($N329)-(LEN($N329)-1),LEN($N329)))</f>
        <v>documentary</v>
      </c>
      <c r="S329" s="11">
        <f t="shared" si="21"/>
        <v>42058.235289351855</v>
      </c>
      <c r="T329" s="11">
        <f t="shared" si="2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0">
        <f t="shared" si="23"/>
        <v>103.61439999999999</v>
      </c>
      <c r="P330" s="6">
        <f t="shared" si="20"/>
        <v>156.04578313253012</v>
      </c>
      <c r="Q330" t="str">
        <f>TRIM(MID(SUBSTITUTE($N330,"/",REPT(" ",LEN($N330))),COLUMNS($N:N)*LEN($N330)-(LEN($N330)-1),LEN($N330)))</f>
        <v>film &amp; video</v>
      </c>
      <c r="R330" t="str">
        <f>TRIM(MID(SUBSTITUTE($N330,"/",REPT(" ",LEN($N330))),COLUMNS($N:O)*LEN($N330)-(LEN($N330)-1),LEN($N330)))</f>
        <v>documentary</v>
      </c>
      <c r="S330" s="11">
        <f t="shared" si="21"/>
        <v>42278.946620370371</v>
      </c>
      <c r="T330" s="11">
        <f t="shared" si="2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0">
        <f t="shared" si="23"/>
        <v>105.5</v>
      </c>
      <c r="P331" s="6">
        <f t="shared" si="20"/>
        <v>63.17365269461078</v>
      </c>
      <c r="Q331" t="str">
        <f>TRIM(MID(SUBSTITUTE($N331,"/",REPT(" ",LEN($N331))),COLUMNS($N:N)*LEN($N331)-(LEN($N331)-1),LEN($N331)))</f>
        <v>film &amp; video</v>
      </c>
      <c r="R331" t="str">
        <f>TRIM(MID(SUBSTITUTE($N331,"/",REPT(" ",LEN($N331))),COLUMNS($N:O)*LEN($N331)-(LEN($N331)-1),LEN($N331)))</f>
        <v>documentary</v>
      </c>
      <c r="S331" s="11">
        <f t="shared" si="21"/>
        <v>42291.46674768519</v>
      </c>
      <c r="T331" s="11">
        <f t="shared" si="2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0">
        <f t="shared" si="23"/>
        <v>101.82857142857142</v>
      </c>
      <c r="P332" s="6">
        <f t="shared" si="20"/>
        <v>104.82352941176471</v>
      </c>
      <c r="Q332" t="str">
        <f>TRIM(MID(SUBSTITUTE($N332,"/",REPT(" ",LEN($N332))),COLUMNS($N:N)*LEN($N332)-(LEN($N332)-1),LEN($N332)))</f>
        <v>film &amp; video</v>
      </c>
      <c r="R332" t="str">
        <f>TRIM(MID(SUBSTITUTE($N332,"/",REPT(" ",LEN($N332))),COLUMNS($N:O)*LEN($N332)-(LEN($N332)-1),LEN($N332)))</f>
        <v>documentary</v>
      </c>
      <c r="S332" s="11">
        <f t="shared" si="21"/>
        <v>41379.515775462962</v>
      </c>
      <c r="T332" s="11">
        <f t="shared" si="2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0">
        <f t="shared" si="23"/>
        <v>106.60499999999999</v>
      </c>
      <c r="P333" s="6">
        <f t="shared" si="20"/>
        <v>97.356164383561648</v>
      </c>
      <c r="Q333" t="str">
        <f>TRIM(MID(SUBSTITUTE($N333,"/",REPT(" ",LEN($N333))),COLUMNS($N:N)*LEN($N333)-(LEN($N333)-1),LEN($N333)))</f>
        <v>film &amp; video</v>
      </c>
      <c r="R333" t="str">
        <f>TRIM(MID(SUBSTITUTE($N333,"/",REPT(" ",LEN($N333))),COLUMNS($N:O)*LEN($N333)-(LEN($N333)-1),LEN($N333)))</f>
        <v>documentary</v>
      </c>
      <c r="S333" s="11">
        <f t="shared" si="21"/>
        <v>42507.581412037034</v>
      </c>
      <c r="T333" s="11">
        <f t="shared" si="2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0">
        <f t="shared" si="23"/>
        <v>113.015</v>
      </c>
      <c r="P334" s="6">
        <f t="shared" si="20"/>
        <v>203.63063063063063</v>
      </c>
      <c r="Q334" t="str">
        <f>TRIM(MID(SUBSTITUTE($N334,"/",REPT(" ",LEN($N334))),COLUMNS($N:N)*LEN($N334)-(LEN($N334)-1),LEN($N334)))</f>
        <v>film &amp; video</v>
      </c>
      <c r="R334" t="str">
        <f>TRIM(MID(SUBSTITUTE($N334,"/",REPT(" ",LEN($N334))),COLUMNS($N:O)*LEN($N334)-(LEN($N334)-1),LEN($N334)))</f>
        <v>documentary</v>
      </c>
      <c r="S334" s="11">
        <f t="shared" si="21"/>
        <v>42263.680289351847</v>
      </c>
      <c r="T334" s="11">
        <f t="shared" si="2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0">
        <f t="shared" si="23"/>
        <v>125.22750000000001</v>
      </c>
      <c r="P335" s="6">
        <f t="shared" si="20"/>
        <v>188.31203007518798</v>
      </c>
      <c r="Q335" t="str">
        <f>TRIM(MID(SUBSTITUTE($N335,"/",REPT(" ",LEN($N335))),COLUMNS($N:N)*LEN($N335)-(LEN($N335)-1),LEN($N335)))</f>
        <v>film &amp; video</v>
      </c>
      <c r="R335" t="str">
        <f>TRIM(MID(SUBSTITUTE($N335,"/",REPT(" ",LEN($N335))),COLUMNS($N:O)*LEN($N335)-(LEN($N335)-1),LEN($N335)))</f>
        <v>documentary</v>
      </c>
      <c r="S335" s="11">
        <f t="shared" si="21"/>
        <v>42437.636469907404</v>
      </c>
      <c r="T335" s="11">
        <f t="shared" si="2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0">
        <f t="shared" si="23"/>
        <v>101.19</v>
      </c>
      <c r="P336" s="6">
        <f t="shared" si="20"/>
        <v>146.65217391304347</v>
      </c>
      <c r="Q336" t="str">
        <f>TRIM(MID(SUBSTITUTE($N336,"/",REPT(" ",LEN($N336))),COLUMNS($N:N)*LEN($N336)-(LEN($N336)-1),LEN($N336)))</f>
        <v>film &amp; video</v>
      </c>
      <c r="R336" t="str">
        <f>TRIM(MID(SUBSTITUTE($N336,"/",REPT(" ",LEN($N336))),COLUMNS($N:O)*LEN($N336)-(LEN($N336)-1),LEN($N336)))</f>
        <v>documentary</v>
      </c>
      <c r="S336" s="11">
        <f t="shared" si="21"/>
        <v>42101.682372685187</v>
      </c>
      <c r="T336" s="11">
        <f t="shared" si="2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0">
        <f t="shared" si="23"/>
        <v>102.76470588235294</v>
      </c>
      <c r="P337" s="6">
        <f t="shared" si="20"/>
        <v>109.1875</v>
      </c>
      <c r="Q337" t="str">
        <f>TRIM(MID(SUBSTITUTE($N337,"/",REPT(" ",LEN($N337))),COLUMNS($N:N)*LEN($N337)-(LEN($N337)-1),LEN($N337)))</f>
        <v>film &amp; video</v>
      </c>
      <c r="R337" t="str">
        <f>TRIM(MID(SUBSTITUTE($N337,"/",REPT(" ",LEN($N337))),COLUMNS($N:O)*LEN($N337)-(LEN($N337)-1),LEN($N337)))</f>
        <v>documentary</v>
      </c>
      <c r="S337" s="11">
        <f t="shared" si="21"/>
        <v>42101.737442129626</v>
      </c>
      <c r="T337" s="11">
        <f t="shared" si="2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0">
        <f t="shared" si="23"/>
        <v>116.83911999999998</v>
      </c>
      <c r="P338" s="6">
        <f t="shared" si="20"/>
        <v>59.249046653144013</v>
      </c>
      <c r="Q338" t="str">
        <f>TRIM(MID(SUBSTITUTE($N338,"/",REPT(" ",LEN($N338))),COLUMNS($N:N)*LEN($N338)-(LEN($N338)-1),LEN($N338)))</f>
        <v>film &amp; video</v>
      </c>
      <c r="R338" t="str">
        <f>TRIM(MID(SUBSTITUTE($N338,"/",REPT(" ",LEN($N338))),COLUMNS($N:O)*LEN($N338)-(LEN($N338)-1),LEN($N338)))</f>
        <v>documentary</v>
      </c>
      <c r="S338" s="11">
        <f t="shared" si="21"/>
        <v>42291.596273148149</v>
      </c>
      <c r="T338" s="11">
        <f t="shared" si="2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0">
        <f t="shared" si="23"/>
        <v>101.16833333333335</v>
      </c>
      <c r="P339" s="6">
        <f t="shared" si="20"/>
        <v>97.904838709677421</v>
      </c>
      <c r="Q339" t="str">
        <f>TRIM(MID(SUBSTITUTE($N339,"/",REPT(" ",LEN($N339))),COLUMNS($N:N)*LEN($N339)-(LEN($N339)-1),LEN($N339)))</f>
        <v>film &amp; video</v>
      </c>
      <c r="R339" t="str">
        <f>TRIM(MID(SUBSTITUTE($N339,"/",REPT(" ",LEN($N339))),COLUMNS($N:O)*LEN($N339)-(LEN($N339)-1),LEN($N339)))</f>
        <v>documentary</v>
      </c>
      <c r="S339" s="11">
        <f t="shared" si="21"/>
        <v>42047.128564814819</v>
      </c>
      <c r="T339" s="11">
        <f t="shared" si="2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0">
        <f t="shared" si="23"/>
        <v>110.13360000000002</v>
      </c>
      <c r="P340" s="6">
        <f t="shared" si="20"/>
        <v>70.000169491525426</v>
      </c>
      <c r="Q340" t="str">
        <f>TRIM(MID(SUBSTITUTE($N340,"/",REPT(" ",LEN($N340))),COLUMNS($N:N)*LEN($N340)-(LEN($N340)-1),LEN($N340)))</f>
        <v>film &amp; video</v>
      </c>
      <c r="R340" t="str">
        <f>TRIM(MID(SUBSTITUTE($N340,"/",REPT(" ",LEN($N340))),COLUMNS($N:O)*LEN($N340)-(LEN($N340)-1),LEN($N340)))</f>
        <v>documentary</v>
      </c>
      <c r="S340" s="11">
        <f t="shared" si="21"/>
        <v>42559.755671296298</v>
      </c>
      <c r="T340" s="11">
        <f t="shared" si="2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0">
        <f t="shared" si="23"/>
        <v>108.08333333333333</v>
      </c>
      <c r="P341" s="6">
        <f t="shared" si="20"/>
        <v>72.865168539325836</v>
      </c>
      <c r="Q341" t="str">
        <f>TRIM(MID(SUBSTITUTE($N341,"/",REPT(" ",LEN($N341))),COLUMNS($N:N)*LEN($N341)-(LEN($N341)-1),LEN($N341)))</f>
        <v>film &amp; video</v>
      </c>
      <c r="R341" t="str">
        <f>TRIM(MID(SUBSTITUTE($N341,"/",REPT(" ",LEN($N341))),COLUMNS($N:O)*LEN($N341)-(LEN($N341)-1),LEN($N341)))</f>
        <v>documentary</v>
      </c>
      <c r="S341" s="11">
        <f t="shared" si="21"/>
        <v>42093.760046296295</v>
      </c>
      <c r="T341" s="11">
        <f t="shared" si="2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0">
        <f t="shared" si="23"/>
        <v>125.02285714285715</v>
      </c>
      <c r="P342" s="6">
        <f t="shared" si="20"/>
        <v>146.34782608695653</v>
      </c>
      <c r="Q342" t="str">
        <f>TRIM(MID(SUBSTITUTE($N342,"/",REPT(" ",LEN($N342))),COLUMNS($N:N)*LEN($N342)-(LEN($N342)-1),LEN($N342)))</f>
        <v>film &amp; video</v>
      </c>
      <c r="R342" t="str">
        <f>TRIM(MID(SUBSTITUTE($N342,"/",REPT(" ",LEN($N342))),COLUMNS($N:O)*LEN($N342)-(LEN($N342)-1),LEN($N342)))</f>
        <v>documentary</v>
      </c>
      <c r="S342" s="11">
        <f t="shared" si="21"/>
        <v>42772.669062500005</v>
      </c>
      <c r="T342" s="11">
        <f t="shared" si="2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0">
        <f t="shared" si="23"/>
        <v>106.71428571428572</v>
      </c>
      <c r="P343" s="6">
        <f t="shared" si="20"/>
        <v>67.909090909090907</v>
      </c>
      <c r="Q343" t="str">
        <f>TRIM(MID(SUBSTITUTE($N343,"/",REPT(" ",LEN($N343))),COLUMNS($N:N)*LEN($N343)-(LEN($N343)-1),LEN($N343)))</f>
        <v>film &amp; video</v>
      </c>
      <c r="R343" t="str">
        <f>TRIM(MID(SUBSTITUTE($N343,"/",REPT(" ",LEN($N343))),COLUMNS($N:O)*LEN($N343)-(LEN($N343)-1),LEN($N343)))</f>
        <v>documentary</v>
      </c>
      <c r="S343" s="11">
        <f t="shared" si="21"/>
        <v>41894.879606481481</v>
      </c>
      <c r="T343" s="11">
        <f t="shared" si="2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0">
        <f t="shared" si="23"/>
        <v>100.36639999999998</v>
      </c>
      <c r="P344" s="6">
        <f t="shared" si="20"/>
        <v>169.85083076923075</v>
      </c>
      <c r="Q344" t="str">
        <f>TRIM(MID(SUBSTITUTE($N344,"/",REPT(" ",LEN($N344))),COLUMNS($N:N)*LEN($N344)-(LEN($N344)-1),LEN($N344)))</f>
        <v>film &amp; video</v>
      </c>
      <c r="R344" t="str">
        <f>TRIM(MID(SUBSTITUTE($N344,"/",REPT(" ",LEN($N344))),COLUMNS($N:O)*LEN($N344)-(LEN($N344)-1),LEN($N344)))</f>
        <v>documentary</v>
      </c>
      <c r="S344" s="11">
        <f t="shared" si="21"/>
        <v>42459.780844907407</v>
      </c>
      <c r="T344" s="11">
        <f t="shared" si="2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0">
        <f t="shared" si="23"/>
        <v>102.02863333333335</v>
      </c>
      <c r="P345" s="6">
        <f t="shared" si="20"/>
        <v>58.413339694656486</v>
      </c>
      <c r="Q345" t="str">
        <f>TRIM(MID(SUBSTITUTE($N345,"/",REPT(" ",LEN($N345))),COLUMNS($N:N)*LEN($N345)-(LEN($N345)-1),LEN($N345)))</f>
        <v>film &amp; video</v>
      </c>
      <c r="R345" t="str">
        <f>TRIM(MID(SUBSTITUTE($N345,"/",REPT(" ",LEN($N345))),COLUMNS($N:O)*LEN($N345)-(LEN($N345)-1),LEN($N345)))</f>
        <v>documentary</v>
      </c>
      <c r="S345" s="11">
        <f t="shared" si="21"/>
        <v>41926.73778935185</v>
      </c>
      <c r="T345" s="11">
        <f t="shared" si="2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0">
        <f t="shared" si="23"/>
        <v>102.08358208955224</v>
      </c>
      <c r="P346" s="6">
        <f t="shared" si="20"/>
        <v>119.99298245614035</v>
      </c>
      <c r="Q346" t="str">
        <f>TRIM(MID(SUBSTITUTE($N346,"/",REPT(" ",LEN($N346))),COLUMNS($N:N)*LEN($N346)-(LEN($N346)-1),LEN($N346)))</f>
        <v>film &amp; video</v>
      </c>
      <c r="R346" t="str">
        <f>TRIM(MID(SUBSTITUTE($N346,"/",REPT(" ",LEN($N346))),COLUMNS($N:O)*LEN($N346)-(LEN($N346)-1),LEN($N346)))</f>
        <v>documentary</v>
      </c>
      <c r="S346" s="11">
        <f t="shared" si="21"/>
        <v>42111.970995370371</v>
      </c>
      <c r="T346" s="11">
        <f t="shared" si="2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0">
        <f t="shared" si="23"/>
        <v>123.27586206896552</v>
      </c>
      <c r="P347" s="6">
        <f t="shared" si="20"/>
        <v>99.860335195530723</v>
      </c>
      <c r="Q347" t="str">
        <f>TRIM(MID(SUBSTITUTE($N347,"/",REPT(" ",LEN($N347))),COLUMNS($N:N)*LEN($N347)-(LEN($N347)-1),LEN($N347)))</f>
        <v>film &amp; video</v>
      </c>
      <c r="R347" t="str">
        <f>TRIM(MID(SUBSTITUTE($N347,"/",REPT(" ",LEN($N347))),COLUMNS($N:O)*LEN($N347)-(LEN($N347)-1),LEN($N347)))</f>
        <v>documentary</v>
      </c>
      <c r="S347" s="11">
        <f t="shared" si="21"/>
        <v>42114.944328703699</v>
      </c>
      <c r="T347" s="11">
        <f t="shared" si="2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0">
        <f t="shared" si="23"/>
        <v>170.28880000000001</v>
      </c>
      <c r="P348" s="6">
        <f t="shared" si="20"/>
        <v>90.579148936170213</v>
      </c>
      <c r="Q348" t="str">
        <f>TRIM(MID(SUBSTITUTE($N348,"/",REPT(" ",LEN($N348))),COLUMNS($N:N)*LEN($N348)-(LEN($N348)-1),LEN($N348)))</f>
        <v>film &amp; video</v>
      </c>
      <c r="R348" t="str">
        <f>TRIM(MID(SUBSTITUTE($N348,"/",REPT(" ",LEN($N348))),COLUMNS($N:O)*LEN($N348)-(LEN($N348)-1),LEN($N348)))</f>
        <v>documentary</v>
      </c>
      <c r="S348" s="11">
        <f t="shared" si="21"/>
        <v>42261.500243055561</v>
      </c>
      <c r="T348" s="11">
        <f t="shared" si="22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0">
        <f t="shared" si="23"/>
        <v>111.59049999999999</v>
      </c>
      <c r="P349" s="6">
        <f t="shared" si="20"/>
        <v>117.77361477572559</v>
      </c>
      <c r="Q349" t="str">
        <f>TRIM(MID(SUBSTITUTE($N349,"/",REPT(" ",LEN($N349))),COLUMNS($N:N)*LEN($N349)-(LEN($N349)-1),LEN($N349)))</f>
        <v>film &amp; video</v>
      </c>
      <c r="R349" t="str">
        <f>TRIM(MID(SUBSTITUTE($N349,"/",REPT(" ",LEN($N349))),COLUMNS($N:O)*LEN($N349)-(LEN($N349)-1),LEN($N349)))</f>
        <v>documentary</v>
      </c>
      <c r="S349" s="11">
        <f t="shared" si="21"/>
        <v>42292.495474537034</v>
      </c>
      <c r="T349" s="11">
        <f t="shared" si="2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0">
        <f t="shared" si="23"/>
        <v>103</v>
      </c>
      <c r="P350" s="6">
        <f t="shared" si="20"/>
        <v>86.554621848739501</v>
      </c>
      <c r="Q350" t="str">
        <f>TRIM(MID(SUBSTITUTE($N350,"/",REPT(" ",LEN($N350))),COLUMNS($N:N)*LEN($N350)-(LEN($N350)-1),LEN($N350)))</f>
        <v>film &amp; video</v>
      </c>
      <c r="R350" t="str">
        <f>TRIM(MID(SUBSTITUTE($N350,"/",REPT(" ",LEN($N350))),COLUMNS($N:O)*LEN($N350)-(LEN($N350)-1),LEN($N350)))</f>
        <v>documentary</v>
      </c>
      <c r="S350" s="11">
        <f t="shared" si="21"/>
        <v>42207.58699074074</v>
      </c>
      <c r="T350" s="11">
        <f t="shared" si="2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0">
        <f t="shared" si="23"/>
        <v>106.63570159857905</v>
      </c>
      <c r="P351" s="6">
        <f t="shared" si="20"/>
        <v>71.899281437125751</v>
      </c>
      <c r="Q351" t="str">
        <f>TRIM(MID(SUBSTITUTE($N351,"/",REPT(" ",LEN($N351))),COLUMNS($N:N)*LEN($N351)-(LEN($N351)-1),LEN($N351)))</f>
        <v>film &amp; video</v>
      </c>
      <c r="R351" t="str">
        <f>TRIM(MID(SUBSTITUTE($N351,"/",REPT(" ",LEN($N351))),COLUMNS($N:O)*LEN($N351)-(LEN($N351)-1),LEN($N351)))</f>
        <v>documentary</v>
      </c>
      <c r="S351" s="11">
        <f t="shared" si="21"/>
        <v>42760.498935185184</v>
      </c>
      <c r="T351" s="11">
        <f t="shared" si="2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0">
        <f t="shared" si="23"/>
        <v>114.75999999999999</v>
      </c>
      <c r="P352" s="6">
        <f t="shared" si="20"/>
        <v>129.81900452488688</v>
      </c>
      <c r="Q352" t="str">
        <f>TRIM(MID(SUBSTITUTE($N352,"/",REPT(" ",LEN($N352))),COLUMNS($N:N)*LEN($N352)-(LEN($N352)-1),LEN($N352)))</f>
        <v>film &amp; video</v>
      </c>
      <c r="R352" t="str">
        <f>TRIM(MID(SUBSTITUTE($N352,"/",REPT(" ",LEN($N352))),COLUMNS($N:O)*LEN($N352)-(LEN($N352)-1),LEN($N352)))</f>
        <v>documentary</v>
      </c>
      <c r="S352" s="11">
        <f t="shared" si="21"/>
        <v>42586.066076388888</v>
      </c>
      <c r="T352" s="11">
        <f t="shared" si="2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0">
        <f t="shared" si="23"/>
        <v>127.34117647058822</v>
      </c>
      <c r="P353" s="6">
        <f t="shared" si="20"/>
        <v>44.912863070539416</v>
      </c>
      <c r="Q353" t="str">
        <f>TRIM(MID(SUBSTITUTE($N353,"/",REPT(" ",LEN($N353))),COLUMNS($N:N)*LEN($N353)-(LEN($N353)-1),LEN($N353)))</f>
        <v>film &amp; video</v>
      </c>
      <c r="R353" t="str">
        <f>TRIM(MID(SUBSTITUTE($N353,"/",REPT(" ",LEN($N353))),COLUMNS($N:O)*LEN($N353)-(LEN($N353)-1),LEN($N353)))</f>
        <v>documentary</v>
      </c>
      <c r="S353" s="11">
        <f t="shared" si="21"/>
        <v>42427.964745370366</v>
      </c>
      <c r="T353" s="11">
        <f t="shared" si="2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0">
        <f t="shared" si="23"/>
        <v>116.56</v>
      </c>
      <c r="P354" s="6">
        <f t="shared" si="20"/>
        <v>40.755244755244753</v>
      </c>
      <c r="Q354" t="str">
        <f>TRIM(MID(SUBSTITUTE($N354,"/",REPT(" ",LEN($N354))),COLUMNS($N:N)*LEN($N354)-(LEN($N354)-1),LEN($N354)))</f>
        <v>film &amp; video</v>
      </c>
      <c r="R354" t="str">
        <f>TRIM(MID(SUBSTITUTE($N354,"/",REPT(" ",LEN($N354))),COLUMNS($N:O)*LEN($N354)-(LEN($N354)-1),LEN($N354)))</f>
        <v>documentary</v>
      </c>
      <c r="S354" s="11">
        <f t="shared" si="21"/>
        <v>41890.167453703703</v>
      </c>
      <c r="T354" s="11">
        <f t="shared" si="2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0">
        <f t="shared" si="23"/>
        <v>108.61819426615318</v>
      </c>
      <c r="P355" s="6">
        <f t="shared" si="20"/>
        <v>103.52394779771615</v>
      </c>
      <c r="Q355" t="str">
        <f>TRIM(MID(SUBSTITUTE($N355,"/",REPT(" ",LEN($N355))),COLUMNS($N:N)*LEN($N355)-(LEN($N355)-1),LEN($N355)))</f>
        <v>film &amp; video</v>
      </c>
      <c r="R355" t="str">
        <f>TRIM(MID(SUBSTITUTE($N355,"/",REPT(" ",LEN($N355))),COLUMNS($N:O)*LEN($N355)-(LEN($N355)-1),LEN($N355)))</f>
        <v>documentary</v>
      </c>
      <c r="S355" s="11">
        <f t="shared" si="21"/>
        <v>42297.791886574079</v>
      </c>
      <c r="T355" s="11">
        <f t="shared" si="2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0">
        <f t="shared" si="23"/>
        <v>103.94285714285714</v>
      </c>
      <c r="P356" s="6">
        <f t="shared" si="20"/>
        <v>125.44827586206897</v>
      </c>
      <c r="Q356" t="str">
        <f>TRIM(MID(SUBSTITUTE($N356,"/",REPT(" ",LEN($N356))),COLUMNS($N:N)*LEN($N356)-(LEN($N356)-1),LEN($N356)))</f>
        <v>film &amp; video</v>
      </c>
      <c r="R356" t="str">
        <f>TRIM(MID(SUBSTITUTE($N356,"/",REPT(" ",LEN($N356))),COLUMNS($N:O)*LEN($N356)-(LEN($N356)-1),LEN($N356)))</f>
        <v>documentary</v>
      </c>
      <c r="S356" s="11">
        <f t="shared" si="21"/>
        <v>42438.827789351853</v>
      </c>
      <c r="T356" s="11">
        <f t="shared" si="2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0">
        <f t="shared" si="23"/>
        <v>116.25714285714285</v>
      </c>
      <c r="P357" s="6">
        <f t="shared" si="20"/>
        <v>246.60606060606059</v>
      </c>
      <c r="Q357" t="str">
        <f>TRIM(MID(SUBSTITUTE($N357,"/",REPT(" ",LEN($N357))),COLUMNS($N:N)*LEN($N357)-(LEN($N357)-1),LEN($N357)))</f>
        <v>film &amp; video</v>
      </c>
      <c r="R357" t="str">
        <f>TRIM(MID(SUBSTITUTE($N357,"/",REPT(" ",LEN($N357))),COLUMNS($N:O)*LEN($N357)-(LEN($N357)-1),LEN($N357)))</f>
        <v>documentary</v>
      </c>
      <c r="S357" s="11">
        <f t="shared" si="21"/>
        <v>41943.293912037036</v>
      </c>
      <c r="T357" s="11">
        <f t="shared" si="2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0">
        <f t="shared" si="23"/>
        <v>102.69239999999999</v>
      </c>
      <c r="P358" s="6">
        <f t="shared" si="20"/>
        <v>79.401340206185566</v>
      </c>
      <c r="Q358" t="str">
        <f>TRIM(MID(SUBSTITUTE($N358,"/",REPT(" ",LEN($N358))),COLUMNS($N:N)*LEN($N358)-(LEN($N358)-1),LEN($N358)))</f>
        <v>film &amp; video</v>
      </c>
      <c r="R358" t="str">
        <f>TRIM(MID(SUBSTITUTE($N358,"/",REPT(" ",LEN($N358))),COLUMNS($N:O)*LEN($N358)-(LEN($N358)-1),LEN($N358)))</f>
        <v>documentary</v>
      </c>
      <c r="S358" s="11">
        <f t="shared" si="21"/>
        <v>42415.803159722222</v>
      </c>
      <c r="T358" s="11">
        <f t="shared" si="2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0">
        <f t="shared" si="23"/>
        <v>174</v>
      </c>
      <c r="P359" s="6">
        <f t="shared" si="20"/>
        <v>86.138613861386133</v>
      </c>
      <c r="Q359" t="str">
        <f>TRIM(MID(SUBSTITUTE($N359,"/",REPT(" ",LEN($N359))),COLUMNS($N:N)*LEN($N359)-(LEN($N359)-1),LEN($N359)))</f>
        <v>film &amp; video</v>
      </c>
      <c r="R359" t="str">
        <f>TRIM(MID(SUBSTITUTE($N359,"/",REPT(" ",LEN($N359))),COLUMNS($N:O)*LEN($N359)-(LEN($N359)-1),LEN($N359)))</f>
        <v>documentary</v>
      </c>
      <c r="S359" s="11">
        <f t="shared" si="21"/>
        <v>42078.222187499996</v>
      </c>
      <c r="T359" s="11">
        <f t="shared" si="2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0">
        <f t="shared" si="23"/>
        <v>103.08800000000001</v>
      </c>
      <c r="P360" s="6">
        <f t="shared" si="20"/>
        <v>193.04868913857678</v>
      </c>
      <c r="Q360" t="str">
        <f>TRIM(MID(SUBSTITUTE($N360,"/",REPT(" ",LEN($N360))),COLUMNS($N:N)*LEN($N360)-(LEN($N360)-1),LEN($N360)))</f>
        <v>film &amp; video</v>
      </c>
      <c r="R360" t="str">
        <f>TRIM(MID(SUBSTITUTE($N360,"/",REPT(" ",LEN($N360))),COLUMNS($N:O)*LEN($N360)-(LEN($N360)-1),LEN($N360)))</f>
        <v>documentary</v>
      </c>
      <c r="S360" s="11">
        <f t="shared" si="21"/>
        <v>42507.860196759255</v>
      </c>
      <c r="T360" s="11">
        <f t="shared" si="2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0">
        <f t="shared" si="23"/>
        <v>104.85537190082646</v>
      </c>
      <c r="P361" s="6">
        <f t="shared" si="20"/>
        <v>84.023178807947019</v>
      </c>
      <c r="Q361" t="str">
        <f>TRIM(MID(SUBSTITUTE($N361,"/",REPT(" ",LEN($N361))),COLUMNS($N:N)*LEN($N361)-(LEN($N361)-1),LEN($N361)))</f>
        <v>film &amp; video</v>
      </c>
      <c r="R361" t="str">
        <f>TRIM(MID(SUBSTITUTE($N361,"/",REPT(" ",LEN($N361))),COLUMNS($N:O)*LEN($N361)-(LEN($N361)-1),LEN($N361)))</f>
        <v>documentary</v>
      </c>
      <c r="S361" s="11">
        <f t="shared" si="21"/>
        <v>41935.070486111108</v>
      </c>
      <c r="T361" s="11">
        <f t="shared" si="22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0">
        <f t="shared" si="23"/>
        <v>101.375</v>
      </c>
      <c r="P362" s="6">
        <f t="shared" si="20"/>
        <v>139.82758620689654</v>
      </c>
      <c r="Q362" t="str">
        <f>TRIM(MID(SUBSTITUTE($N362,"/",REPT(" ",LEN($N362))),COLUMNS($N:N)*LEN($N362)-(LEN($N362)-1),LEN($N362)))</f>
        <v>film &amp; video</v>
      </c>
      <c r="R362" t="str">
        <f>TRIM(MID(SUBSTITUTE($N362,"/",REPT(" ",LEN($N362))),COLUMNS($N:O)*LEN($N362)-(LEN($N362)-1),LEN($N362)))</f>
        <v>documentary</v>
      </c>
      <c r="S362" s="11">
        <f t="shared" si="21"/>
        <v>42163.897916666669</v>
      </c>
      <c r="T362" s="11">
        <f t="shared" si="22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0">
        <f t="shared" si="23"/>
        <v>111.07699999999998</v>
      </c>
      <c r="P363" s="6">
        <f t="shared" si="20"/>
        <v>109.82189265536722</v>
      </c>
      <c r="Q363" t="str">
        <f>TRIM(MID(SUBSTITUTE($N363,"/",REPT(" ",LEN($N363))),COLUMNS($N:N)*LEN($N363)-(LEN($N363)-1),LEN($N363)))</f>
        <v>film &amp; video</v>
      </c>
      <c r="R363" t="str">
        <f>TRIM(MID(SUBSTITUTE($N363,"/",REPT(" ",LEN($N363))),COLUMNS($N:O)*LEN($N363)-(LEN($N363)-1),LEN($N363)))</f>
        <v>documentary</v>
      </c>
      <c r="S363" s="11">
        <f t="shared" si="21"/>
        <v>41936.001226851848</v>
      </c>
      <c r="T363" s="11">
        <f t="shared" si="22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0">
        <f t="shared" si="23"/>
        <v>124.15933781686496</v>
      </c>
      <c r="P364" s="6">
        <f t="shared" si="20"/>
        <v>139.53488372093022</v>
      </c>
      <c r="Q364" t="str">
        <f>TRIM(MID(SUBSTITUTE($N364,"/",REPT(" ",LEN($N364))),COLUMNS($N:N)*LEN($N364)-(LEN($N364)-1),LEN($N364)))</f>
        <v>film &amp; video</v>
      </c>
      <c r="R364" t="str">
        <f>TRIM(MID(SUBSTITUTE($N364,"/",REPT(" ",LEN($N364))),COLUMNS($N:O)*LEN($N364)-(LEN($N364)-1),LEN($N364)))</f>
        <v>documentary</v>
      </c>
      <c r="S364" s="11">
        <f t="shared" si="21"/>
        <v>41837.210543981484</v>
      </c>
      <c r="T364" s="11">
        <f t="shared" si="22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0">
        <f t="shared" si="23"/>
        <v>101.33333333333334</v>
      </c>
      <c r="P365" s="6">
        <f t="shared" si="20"/>
        <v>347.84615384615387</v>
      </c>
      <c r="Q365" t="str">
        <f>TRIM(MID(SUBSTITUTE($N365,"/",REPT(" ",LEN($N365))),COLUMNS($N:N)*LEN($N365)-(LEN($N365)-1),LEN($N365)))</f>
        <v>film &amp; video</v>
      </c>
      <c r="R365" t="str">
        <f>TRIM(MID(SUBSTITUTE($N365,"/",REPT(" ",LEN($N365))),COLUMNS($N:O)*LEN($N365)-(LEN($N365)-1),LEN($N365)))</f>
        <v>documentary</v>
      </c>
      <c r="S365" s="11">
        <f t="shared" si="21"/>
        <v>40255.744629629626</v>
      </c>
      <c r="T365" s="11">
        <f t="shared" si="22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0">
        <f t="shared" si="23"/>
        <v>110.16142857142856</v>
      </c>
      <c r="P366" s="6">
        <f t="shared" si="20"/>
        <v>68.24159292035398</v>
      </c>
      <c r="Q366" t="str">
        <f>TRIM(MID(SUBSTITUTE($N366,"/",REPT(" ",LEN($N366))),COLUMNS($N:N)*LEN($N366)-(LEN($N366)-1),LEN($N366)))</f>
        <v>film &amp; video</v>
      </c>
      <c r="R366" t="str">
        <f>TRIM(MID(SUBSTITUTE($N366,"/",REPT(" ",LEN($N366))),COLUMNS($N:O)*LEN($N366)-(LEN($N366)-1),LEN($N366)))</f>
        <v>documentary</v>
      </c>
      <c r="S366" s="11">
        <f t="shared" si="21"/>
        <v>41780.859629629631</v>
      </c>
      <c r="T366" s="11">
        <f t="shared" si="22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0">
        <f t="shared" si="23"/>
        <v>103.97333333333334</v>
      </c>
      <c r="P367" s="6">
        <f t="shared" si="20"/>
        <v>239.93846153846152</v>
      </c>
      <c r="Q367" t="str">
        <f>TRIM(MID(SUBSTITUTE($N367,"/",REPT(" ",LEN($N367))),COLUMNS($N:N)*LEN($N367)-(LEN($N367)-1),LEN($N367)))</f>
        <v>film &amp; video</v>
      </c>
      <c r="R367" t="str">
        <f>TRIM(MID(SUBSTITUTE($N367,"/",REPT(" ",LEN($N367))),COLUMNS($N:O)*LEN($N367)-(LEN($N367)-1),LEN($N367)))</f>
        <v>documentary</v>
      </c>
      <c r="S367" s="11">
        <f t="shared" si="21"/>
        <v>41668.606469907405</v>
      </c>
      <c r="T367" s="11">
        <f t="shared" si="22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0">
        <f t="shared" si="23"/>
        <v>101.31578947368421</v>
      </c>
      <c r="P368" s="6">
        <f t="shared" si="20"/>
        <v>287.31343283582089</v>
      </c>
      <c r="Q368" t="str">
        <f>TRIM(MID(SUBSTITUTE($N368,"/",REPT(" ",LEN($N368))),COLUMNS($N:N)*LEN($N368)-(LEN($N368)-1),LEN($N368)))</f>
        <v>film &amp; video</v>
      </c>
      <c r="R368" t="str">
        <f>TRIM(MID(SUBSTITUTE($N368,"/",REPT(" ",LEN($N368))),COLUMNS($N:O)*LEN($N368)-(LEN($N368)-1),LEN($N368)))</f>
        <v>documentary</v>
      </c>
      <c r="S368" s="11">
        <f t="shared" si="21"/>
        <v>41019.793032407404</v>
      </c>
      <c r="T368" s="11">
        <f t="shared" si="22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0">
        <f t="shared" si="23"/>
        <v>103.3501</v>
      </c>
      <c r="P369" s="6">
        <f t="shared" si="20"/>
        <v>86.84882352941176</v>
      </c>
      <c r="Q369" t="str">
        <f>TRIM(MID(SUBSTITUTE($N369,"/",REPT(" ",LEN($N369))),COLUMNS($N:N)*LEN($N369)-(LEN($N369)-1),LEN($N369)))</f>
        <v>film &amp; video</v>
      </c>
      <c r="R369" t="str">
        <f>TRIM(MID(SUBSTITUTE($N369,"/",REPT(" ",LEN($N369))),COLUMNS($N:O)*LEN($N369)-(LEN($N369)-1),LEN($N369)))</f>
        <v>documentary</v>
      </c>
      <c r="S369" s="11">
        <f t="shared" si="21"/>
        <v>41355.577291666668</v>
      </c>
      <c r="T369" s="11">
        <f t="shared" si="22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0">
        <f t="shared" si="23"/>
        <v>104.11200000000001</v>
      </c>
      <c r="P370" s="6">
        <f t="shared" si="20"/>
        <v>81.84905660377359</v>
      </c>
      <c r="Q370" t="str">
        <f>TRIM(MID(SUBSTITUTE($N370,"/",REPT(" ",LEN($N370))),COLUMNS($N:N)*LEN($N370)-(LEN($N370)-1),LEN($N370)))</f>
        <v>film &amp; video</v>
      </c>
      <c r="R370" t="str">
        <f>TRIM(MID(SUBSTITUTE($N370,"/",REPT(" ",LEN($N370))),COLUMNS($N:O)*LEN($N370)-(LEN($N370)-1),LEN($N370)))</f>
        <v>documentary</v>
      </c>
      <c r="S370" s="11">
        <f t="shared" si="21"/>
        <v>42043.605578703704</v>
      </c>
      <c r="T370" s="11">
        <f t="shared" si="22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0">
        <f t="shared" si="23"/>
        <v>110.15569230769231</v>
      </c>
      <c r="P371" s="6">
        <f t="shared" si="20"/>
        <v>42.874970059880241</v>
      </c>
      <c r="Q371" t="str">
        <f>TRIM(MID(SUBSTITUTE($N371,"/",REPT(" ",LEN($N371))),COLUMNS($N:N)*LEN($N371)-(LEN($N371)-1),LEN($N371)))</f>
        <v>film &amp; video</v>
      </c>
      <c r="R371" t="str">
        <f>TRIM(MID(SUBSTITUTE($N371,"/",REPT(" ",LEN($N371))),COLUMNS($N:O)*LEN($N371)-(LEN($N371)-1),LEN($N371)))</f>
        <v>documentary</v>
      </c>
      <c r="S371" s="11">
        <f t="shared" si="21"/>
        <v>40893.551724537036</v>
      </c>
      <c r="T371" s="11">
        <f t="shared" si="22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0">
        <f t="shared" si="23"/>
        <v>122.02</v>
      </c>
      <c r="P372" s="6">
        <f t="shared" si="20"/>
        <v>709.41860465116281</v>
      </c>
      <c r="Q372" t="str">
        <f>TRIM(MID(SUBSTITUTE($N372,"/",REPT(" ",LEN($N372))),COLUMNS($N:N)*LEN($N372)-(LEN($N372)-1),LEN($N372)))</f>
        <v>film &amp; video</v>
      </c>
      <c r="R372" t="str">
        <f>TRIM(MID(SUBSTITUTE($N372,"/",REPT(" ",LEN($N372))),COLUMNS($N:O)*LEN($N372)-(LEN($N372)-1),LEN($N372)))</f>
        <v>documentary</v>
      </c>
      <c r="S372" s="11">
        <f t="shared" si="21"/>
        <v>42711.795138888891</v>
      </c>
      <c r="T372" s="11">
        <f t="shared" si="22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0">
        <f t="shared" si="23"/>
        <v>114.16866666666667</v>
      </c>
      <c r="P373" s="6">
        <f t="shared" si="20"/>
        <v>161.25517890772127</v>
      </c>
      <c r="Q373" t="str">
        <f>TRIM(MID(SUBSTITUTE($N373,"/",REPT(" ",LEN($N373))),COLUMNS($N:N)*LEN($N373)-(LEN($N373)-1),LEN($N373)))</f>
        <v>film &amp; video</v>
      </c>
      <c r="R373" t="str">
        <f>TRIM(MID(SUBSTITUTE($N373,"/",REPT(" ",LEN($N373))),COLUMNS($N:O)*LEN($N373)-(LEN($N373)-1),LEN($N373)))</f>
        <v>documentary</v>
      </c>
      <c r="S373" s="11">
        <f t="shared" si="21"/>
        <v>41261.767812500002</v>
      </c>
      <c r="T373" s="11">
        <f t="shared" si="22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0">
        <f t="shared" si="23"/>
        <v>125.33333333333334</v>
      </c>
      <c r="P374" s="6">
        <f t="shared" si="20"/>
        <v>41.777777777777779</v>
      </c>
      <c r="Q374" t="str">
        <f>TRIM(MID(SUBSTITUTE($N374,"/",REPT(" ",LEN($N374))),COLUMNS($N:N)*LEN($N374)-(LEN($N374)-1),LEN($N374)))</f>
        <v>film &amp; video</v>
      </c>
      <c r="R374" t="str">
        <f>TRIM(MID(SUBSTITUTE($N374,"/",REPT(" ",LEN($N374))),COLUMNS($N:O)*LEN($N374)-(LEN($N374)-1),LEN($N374)))</f>
        <v>documentary</v>
      </c>
      <c r="S374" s="11">
        <f t="shared" si="21"/>
        <v>42425.576898148152</v>
      </c>
      <c r="T374" s="11">
        <f t="shared" si="22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0">
        <f t="shared" si="23"/>
        <v>106.66666666666667</v>
      </c>
      <c r="P375" s="6">
        <f t="shared" si="20"/>
        <v>89.887640449438209</v>
      </c>
      <c r="Q375" t="str">
        <f>TRIM(MID(SUBSTITUTE($N375,"/",REPT(" ",LEN($N375))),COLUMNS($N:N)*LEN($N375)-(LEN($N375)-1),LEN($N375)))</f>
        <v>film &amp; video</v>
      </c>
      <c r="R375" t="str">
        <f>TRIM(MID(SUBSTITUTE($N375,"/",REPT(" ",LEN($N375))),COLUMNS($N:O)*LEN($N375)-(LEN($N375)-1),LEN($N375)))</f>
        <v>documentary</v>
      </c>
      <c r="S375" s="11">
        <f t="shared" si="21"/>
        <v>41078.91201388889</v>
      </c>
      <c r="T375" s="11">
        <f t="shared" si="22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0">
        <f t="shared" si="23"/>
        <v>130.65</v>
      </c>
      <c r="P376" s="6">
        <f t="shared" si="20"/>
        <v>45.051724137931032</v>
      </c>
      <c r="Q376" t="str">
        <f>TRIM(MID(SUBSTITUTE($N376,"/",REPT(" ",LEN($N376))),COLUMNS($N:N)*LEN($N376)-(LEN($N376)-1),LEN($N376)))</f>
        <v>film &amp; video</v>
      </c>
      <c r="R376" t="str">
        <f>TRIM(MID(SUBSTITUTE($N376,"/",REPT(" ",LEN($N376))),COLUMNS($N:O)*LEN($N376)-(LEN($N376)-1),LEN($N376)))</f>
        <v>documentary</v>
      </c>
      <c r="S376" s="11">
        <f t="shared" si="21"/>
        <v>40757.889247685183</v>
      </c>
      <c r="T376" s="11">
        <f t="shared" si="22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0">
        <f t="shared" si="23"/>
        <v>120</v>
      </c>
      <c r="P377" s="6">
        <f t="shared" si="20"/>
        <v>42.857142857142854</v>
      </c>
      <c r="Q377" t="str">
        <f>TRIM(MID(SUBSTITUTE($N377,"/",REPT(" ",LEN($N377))),COLUMNS($N:N)*LEN($N377)-(LEN($N377)-1),LEN($N377)))</f>
        <v>film &amp; video</v>
      </c>
      <c r="R377" t="str">
        <f>TRIM(MID(SUBSTITUTE($N377,"/",REPT(" ",LEN($N377))),COLUMNS($N:O)*LEN($N377)-(LEN($N377)-1),LEN($N377)))</f>
        <v>documentary</v>
      </c>
      <c r="S377" s="11">
        <f t="shared" si="21"/>
        <v>41657.985081018516</v>
      </c>
      <c r="T377" s="11">
        <f t="shared" si="22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0">
        <f t="shared" si="23"/>
        <v>105.9591836734694</v>
      </c>
      <c r="P378" s="6">
        <f t="shared" si="20"/>
        <v>54.083333333333336</v>
      </c>
      <c r="Q378" t="str">
        <f>TRIM(MID(SUBSTITUTE($N378,"/",REPT(" ",LEN($N378))),COLUMNS($N:N)*LEN($N378)-(LEN($N378)-1),LEN($N378)))</f>
        <v>film &amp; video</v>
      </c>
      <c r="R378" t="str">
        <f>TRIM(MID(SUBSTITUTE($N378,"/",REPT(" ",LEN($N378))),COLUMNS($N:O)*LEN($N378)-(LEN($N378)-1),LEN($N378)))</f>
        <v>documentary</v>
      </c>
      <c r="S378" s="11">
        <f t="shared" si="21"/>
        <v>42576.452731481477</v>
      </c>
      <c r="T378" s="11">
        <f t="shared" si="22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0">
        <f t="shared" si="23"/>
        <v>114.39999999999999</v>
      </c>
      <c r="P379" s="6">
        <f t="shared" si="20"/>
        <v>103.21804511278195</v>
      </c>
      <c r="Q379" t="str">
        <f>TRIM(MID(SUBSTITUTE($N379,"/",REPT(" ",LEN($N379))),COLUMNS($N:N)*LEN($N379)-(LEN($N379)-1),LEN($N379)))</f>
        <v>film &amp; video</v>
      </c>
      <c r="R379" t="str">
        <f>TRIM(MID(SUBSTITUTE($N379,"/",REPT(" ",LEN($N379))),COLUMNS($N:O)*LEN($N379)-(LEN($N379)-1),LEN($N379)))</f>
        <v>documentary</v>
      </c>
      <c r="S379" s="11">
        <f t="shared" si="21"/>
        <v>42292.250787037032</v>
      </c>
      <c r="T379" s="11">
        <f t="shared" si="22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0">
        <f t="shared" si="23"/>
        <v>111.76666666666665</v>
      </c>
      <c r="P380" s="6">
        <f t="shared" si="20"/>
        <v>40.397590361445786</v>
      </c>
      <c r="Q380" t="str">
        <f>TRIM(MID(SUBSTITUTE($N380,"/",REPT(" ",LEN($N380))),COLUMNS($N:N)*LEN($N380)-(LEN($N380)-1),LEN($N380)))</f>
        <v>film &amp; video</v>
      </c>
      <c r="R380" t="str">
        <f>TRIM(MID(SUBSTITUTE($N380,"/",REPT(" ",LEN($N380))),COLUMNS($N:O)*LEN($N380)-(LEN($N380)-1),LEN($N380)))</f>
        <v>documentary</v>
      </c>
      <c r="S380" s="11">
        <f t="shared" si="21"/>
        <v>42370.571851851855</v>
      </c>
      <c r="T380" s="11">
        <f t="shared" si="22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0">
        <f t="shared" si="23"/>
        <v>116.08000000000001</v>
      </c>
      <c r="P381" s="6">
        <f t="shared" si="20"/>
        <v>116.85906040268456</v>
      </c>
      <c r="Q381" t="str">
        <f>TRIM(MID(SUBSTITUTE($N381,"/",REPT(" ",LEN($N381))),COLUMNS($N:N)*LEN($N381)-(LEN($N381)-1),LEN($N381)))</f>
        <v>film &amp; video</v>
      </c>
      <c r="R381" t="str">
        <f>TRIM(MID(SUBSTITUTE($N381,"/",REPT(" ",LEN($N381))),COLUMNS($N:O)*LEN($N381)-(LEN($N381)-1),LEN($N381)))</f>
        <v>documentary</v>
      </c>
      <c r="S381" s="11">
        <f t="shared" si="21"/>
        <v>40987.688333333332</v>
      </c>
      <c r="T381" s="11">
        <f t="shared" si="22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0">
        <f t="shared" si="23"/>
        <v>141.5</v>
      </c>
      <c r="P382" s="6">
        <f t="shared" si="20"/>
        <v>115.51020408163265</v>
      </c>
      <c r="Q382" t="str">
        <f>TRIM(MID(SUBSTITUTE($N382,"/",REPT(" ",LEN($N382))),COLUMNS($N:N)*LEN($N382)-(LEN($N382)-1),LEN($N382)))</f>
        <v>film &amp; video</v>
      </c>
      <c r="R382" t="str">
        <f>TRIM(MID(SUBSTITUTE($N382,"/",REPT(" ",LEN($N382))),COLUMNS($N:O)*LEN($N382)-(LEN($N382)-1),LEN($N382)))</f>
        <v>documentary</v>
      </c>
      <c r="S382" s="11">
        <f t="shared" si="21"/>
        <v>42367.719814814816</v>
      </c>
      <c r="T382" s="11">
        <f t="shared" si="22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0">
        <f t="shared" si="23"/>
        <v>104.72999999999999</v>
      </c>
      <c r="P383" s="6">
        <f t="shared" si="20"/>
        <v>104.31274900398407</v>
      </c>
      <c r="Q383" t="str">
        <f>TRIM(MID(SUBSTITUTE($N383,"/",REPT(" ",LEN($N383))),COLUMNS($N:N)*LEN($N383)-(LEN($N383)-1),LEN($N383)))</f>
        <v>film &amp; video</v>
      </c>
      <c r="R383" t="str">
        <f>TRIM(MID(SUBSTITUTE($N383,"/",REPT(" ",LEN($N383))),COLUMNS($N:O)*LEN($N383)-(LEN($N383)-1),LEN($N383)))</f>
        <v>documentary</v>
      </c>
      <c r="S383" s="11">
        <f t="shared" si="21"/>
        <v>41085.698113425926</v>
      </c>
      <c r="T383" s="11">
        <f t="shared" si="22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0">
        <f t="shared" si="23"/>
        <v>255.83333333333331</v>
      </c>
      <c r="P384" s="6">
        <f t="shared" si="20"/>
        <v>69.772727272727266</v>
      </c>
      <c r="Q384" t="str">
        <f>TRIM(MID(SUBSTITUTE($N384,"/",REPT(" ",LEN($N384))),COLUMNS($N:N)*LEN($N384)-(LEN($N384)-1),LEN($N384)))</f>
        <v>film &amp; video</v>
      </c>
      <c r="R384" t="str">
        <f>TRIM(MID(SUBSTITUTE($N384,"/",REPT(" ",LEN($N384))),COLUMNS($N:O)*LEN($N384)-(LEN($N384)-1),LEN($N384)))</f>
        <v>documentary</v>
      </c>
      <c r="S384" s="11">
        <f t="shared" si="21"/>
        <v>41144.709490740745</v>
      </c>
      <c r="T384" s="11">
        <f t="shared" si="22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0">
        <f t="shared" si="23"/>
        <v>206.70670670670671</v>
      </c>
      <c r="P385" s="6">
        <f t="shared" si="20"/>
        <v>43.020833333333336</v>
      </c>
      <c r="Q385" t="str">
        <f>TRIM(MID(SUBSTITUTE($N385,"/",REPT(" ",LEN($N385))),COLUMNS($N:N)*LEN($N385)-(LEN($N385)-1),LEN($N385)))</f>
        <v>film &amp; video</v>
      </c>
      <c r="R385" t="str">
        <f>TRIM(MID(SUBSTITUTE($N385,"/",REPT(" ",LEN($N385))),COLUMNS($N:O)*LEN($N385)-(LEN($N385)-1),LEN($N385)))</f>
        <v>documentary</v>
      </c>
      <c r="S385" s="11">
        <f t="shared" si="21"/>
        <v>41755.117581018516</v>
      </c>
      <c r="T385" s="11">
        <f t="shared" si="22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0">
        <f t="shared" si="23"/>
        <v>112.105</v>
      </c>
      <c r="P386" s="6">
        <f t="shared" ref="P386:P449" si="24">E386/L386</f>
        <v>58.540469973890339</v>
      </c>
      <c r="Q386" t="str">
        <f>TRIM(MID(SUBSTITUTE($N386,"/",REPT(" ",LEN($N386))),COLUMNS($N:N)*LEN($N386)-(LEN($N386)-1),LEN($N386)))</f>
        <v>film &amp; video</v>
      </c>
      <c r="R386" t="str">
        <f>TRIM(MID(SUBSTITUTE($N386,"/",REPT(" ",LEN($N386))),COLUMNS($N:O)*LEN($N386)-(LEN($N386)-1),LEN($N386)))</f>
        <v>documentary</v>
      </c>
      <c r="S386" s="11">
        <f t="shared" ref="S386:S449" si="25">(((J386/60)/60)/24)+DATE(1970,1,1)</f>
        <v>41980.781793981485</v>
      </c>
      <c r="T386" s="11">
        <f t="shared" ref="T386:T449" si="26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0">
        <f t="shared" ref="O387:O450" si="27">E387/D387*100</f>
        <v>105.982</v>
      </c>
      <c r="P387" s="6">
        <f t="shared" si="24"/>
        <v>111.79535864978902</v>
      </c>
      <c r="Q387" t="str">
        <f>TRIM(MID(SUBSTITUTE($N387,"/",REPT(" ",LEN($N387))),COLUMNS($N:N)*LEN($N387)-(LEN($N387)-1),LEN($N387)))</f>
        <v>film &amp; video</v>
      </c>
      <c r="R387" t="str">
        <f>TRIM(MID(SUBSTITUTE($N387,"/",REPT(" ",LEN($N387))),COLUMNS($N:O)*LEN($N387)-(LEN($N387)-1),LEN($N387)))</f>
        <v>documentary</v>
      </c>
      <c r="S387" s="11">
        <f t="shared" si="25"/>
        <v>41934.584502314814</v>
      </c>
      <c r="T387" s="11">
        <f t="shared" si="26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0">
        <f t="shared" si="27"/>
        <v>100.16666666666667</v>
      </c>
      <c r="P388" s="6">
        <f t="shared" si="24"/>
        <v>46.230769230769234</v>
      </c>
      <c r="Q388" t="str">
        <f>TRIM(MID(SUBSTITUTE($N388,"/",REPT(" ",LEN($N388))),COLUMNS($N:N)*LEN($N388)-(LEN($N388)-1),LEN($N388)))</f>
        <v>film &amp; video</v>
      </c>
      <c r="R388" t="str">
        <f>TRIM(MID(SUBSTITUTE($N388,"/",REPT(" ",LEN($N388))),COLUMNS($N:O)*LEN($N388)-(LEN($N388)-1),LEN($N388)))</f>
        <v>documentary</v>
      </c>
      <c r="S388" s="11">
        <f t="shared" si="25"/>
        <v>42211.951284722221</v>
      </c>
      <c r="T388" s="11">
        <f t="shared" si="26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0">
        <f t="shared" si="27"/>
        <v>213.98947368421051</v>
      </c>
      <c r="P389" s="6">
        <f t="shared" si="24"/>
        <v>144.69039145907473</v>
      </c>
      <c r="Q389" t="str">
        <f>TRIM(MID(SUBSTITUTE($N389,"/",REPT(" ",LEN($N389))),COLUMNS($N:N)*LEN($N389)-(LEN($N389)-1),LEN($N389)))</f>
        <v>film &amp; video</v>
      </c>
      <c r="R389" t="str">
        <f>TRIM(MID(SUBSTITUTE($N389,"/",REPT(" ",LEN($N389))),COLUMNS($N:O)*LEN($N389)-(LEN($N389)-1),LEN($N389)))</f>
        <v>documentary</v>
      </c>
      <c r="S389" s="11">
        <f t="shared" si="25"/>
        <v>42200.67659722222</v>
      </c>
      <c r="T389" s="11">
        <f t="shared" si="26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0">
        <f t="shared" si="27"/>
        <v>126.16000000000001</v>
      </c>
      <c r="P390" s="6">
        <f t="shared" si="24"/>
        <v>88.845070422535215</v>
      </c>
      <c r="Q390" t="str">
        <f>TRIM(MID(SUBSTITUTE($N390,"/",REPT(" ",LEN($N390))),COLUMNS($N:N)*LEN($N390)-(LEN($N390)-1),LEN($N390)))</f>
        <v>film &amp; video</v>
      </c>
      <c r="R390" t="str">
        <f>TRIM(MID(SUBSTITUTE($N390,"/",REPT(" ",LEN($N390))),COLUMNS($N:O)*LEN($N390)-(LEN($N390)-1),LEN($N390)))</f>
        <v>documentary</v>
      </c>
      <c r="S390" s="11">
        <f t="shared" si="25"/>
        <v>42549.076157407413</v>
      </c>
      <c r="T390" s="11">
        <f t="shared" si="26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0">
        <f t="shared" si="27"/>
        <v>181.53547058823528</v>
      </c>
      <c r="P391" s="6">
        <f t="shared" si="24"/>
        <v>81.75107284768211</v>
      </c>
      <c r="Q391" t="str">
        <f>TRIM(MID(SUBSTITUTE($N391,"/",REPT(" ",LEN($N391))),COLUMNS($N:N)*LEN($N391)-(LEN($N391)-1),LEN($N391)))</f>
        <v>film &amp; video</v>
      </c>
      <c r="R391" t="str">
        <f>TRIM(MID(SUBSTITUTE($N391,"/",REPT(" ",LEN($N391))),COLUMNS($N:O)*LEN($N391)-(LEN($N391)-1),LEN($N391)))</f>
        <v>documentary</v>
      </c>
      <c r="S391" s="11">
        <f t="shared" si="25"/>
        <v>41674.063078703701</v>
      </c>
      <c r="T391" s="11">
        <f t="shared" si="26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0">
        <f t="shared" si="27"/>
        <v>100</v>
      </c>
      <c r="P392" s="6">
        <f t="shared" si="24"/>
        <v>71.428571428571431</v>
      </c>
      <c r="Q392" t="str">
        <f>TRIM(MID(SUBSTITUTE($N392,"/",REPT(" ",LEN($N392))),COLUMNS($N:N)*LEN($N392)-(LEN($N392)-1),LEN($N392)))</f>
        <v>film &amp; video</v>
      </c>
      <c r="R392" t="str">
        <f>TRIM(MID(SUBSTITUTE($N392,"/",REPT(" ",LEN($N392))),COLUMNS($N:O)*LEN($N392)-(LEN($N392)-1),LEN($N392)))</f>
        <v>documentary</v>
      </c>
      <c r="S392" s="11">
        <f t="shared" si="25"/>
        <v>42112.036712962959</v>
      </c>
      <c r="T392" s="11">
        <f t="shared" si="26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0">
        <f t="shared" si="27"/>
        <v>100.61</v>
      </c>
      <c r="P393" s="6">
        <f t="shared" si="24"/>
        <v>104.25906735751295</v>
      </c>
      <c r="Q393" t="str">
        <f>TRIM(MID(SUBSTITUTE($N393,"/",REPT(" ",LEN($N393))),COLUMNS($N:N)*LEN($N393)-(LEN($N393)-1),LEN($N393)))</f>
        <v>film &amp; video</v>
      </c>
      <c r="R393" t="str">
        <f>TRIM(MID(SUBSTITUTE($N393,"/",REPT(" ",LEN($N393))),COLUMNS($N:O)*LEN($N393)-(LEN($N393)-1),LEN($N393)))</f>
        <v>documentary</v>
      </c>
      <c r="S393" s="11">
        <f t="shared" si="25"/>
        <v>40865.042256944449</v>
      </c>
      <c r="T393" s="11">
        <f t="shared" si="26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0">
        <f t="shared" si="27"/>
        <v>100.9027027027027</v>
      </c>
      <c r="P394" s="6">
        <f t="shared" si="24"/>
        <v>90.616504854368927</v>
      </c>
      <c r="Q394" t="str">
        <f>TRIM(MID(SUBSTITUTE($N394,"/",REPT(" ",LEN($N394))),COLUMNS($N:N)*LEN($N394)-(LEN($N394)-1),LEN($N394)))</f>
        <v>film &amp; video</v>
      </c>
      <c r="R394" t="str">
        <f>TRIM(MID(SUBSTITUTE($N394,"/",REPT(" ",LEN($N394))),COLUMNS($N:O)*LEN($N394)-(LEN($N394)-1),LEN($N394)))</f>
        <v>documentary</v>
      </c>
      <c r="S394" s="11">
        <f t="shared" si="25"/>
        <v>40763.717256944445</v>
      </c>
      <c r="T394" s="11">
        <f t="shared" si="26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0">
        <f t="shared" si="27"/>
        <v>110.446</v>
      </c>
      <c r="P395" s="6">
        <f t="shared" si="24"/>
        <v>157.33048433048432</v>
      </c>
      <c r="Q395" t="str">
        <f>TRIM(MID(SUBSTITUTE($N395,"/",REPT(" ",LEN($N395))),COLUMNS($N:N)*LEN($N395)-(LEN($N395)-1),LEN($N395)))</f>
        <v>film &amp; video</v>
      </c>
      <c r="R395" t="str">
        <f>TRIM(MID(SUBSTITUTE($N395,"/",REPT(" ",LEN($N395))),COLUMNS($N:O)*LEN($N395)-(LEN($N395)-1),LEN($N395)))</f>
        <v>documentary</v>
      </c>
      <c r="S395" s="11">
        <f t="shared" si="25"/>
        <v>41526.708935185183</v>
      </c>
      <c r="T395" s="11">
        <f t="shared" si="26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0">
        <f t="shared" si="27"/>
        <v>111.8936170212766</v>
      </c>
      <c r="P396" s="6">
        <f t="shared" si="24"/>
        <v>105.18</v>
      </c>
      <c r="Q396" t="str">
        <f>TRIM(MID(SUBSTITUTE($N396,"/",REPT(" ",LEN($N396))),COLUMNS($N:N)*LEN($N396)-(LEN($N396)-1),LEN($N396)))</f>
        <v>film &amp; video</v>
      </c>
      <c r="R396" t="str">
        <f>TRIM(MID(SUBSTITUTE($N396,"/",REPT(" ",LEN($N396))),COLUMNS($N:O)*LEN($N396)-(LEN($N396)-1),LEN($N396)))</f>
        <v>documentary</v>
      </c>
      <c r="S396" s="11">
        <f t="shared" si="25"/>
        <v>42417.818078703705</v>
      </c>
      <c r="T396" s="11">
        <f t="shared" si="26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0">
        <f t="shared" si="27"/>
        <v>108.04450000000001</v>
      </c>
      <c r="P397" s="6">
        <f t="shared" si="24"/>
        <v>58.719836956521746</v>
      </c>
      <c r="Q397" t="str">
        <f>TRIM(MID(SUBSTITUTE($N397,"/",REPT(" ",LEN($N397))),COLUMNS($N:N)*LEN($N397)-(LEN($N397)-1),LEN($N397)))</f>
        <v>film &amp; video</v>
      </c>
      <c r="R397" t="str">
        <f>TRIM(MID(SUBSTITUTE($N397,"/",REPT(" ",LEN($N397))),COLUMNS($N:O)*LEN($N397)-(LEN($N397)-1),LEN($N397)))</f>
        <v>documentary</v>
      </c>
      <c r="S397" s="11">
        <f t="shared" si="25"/>
        <v>40990.909259259257</v>
      </c>
      <c r="T397" s="11">
        <f t="shared" si="26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0">
        <f t="shared" si="27"/>
        <v>106.66666666666667</v>
      </c>
      <c r="P398" s="6">
        <f t="shared" si="24"/>
        <v>81.632653061224488</v>
      </c>
      <c r="Q398" t="str">
        <f>TRIM(MID(SUBSTITUTE($N398,"/",REPT(" ",LEN($N398))),COLUMNS($N:N)*LEN($N398)-(LEN($N398)-1),LEN($N398)))</f>
        <v>film &amp; video</v>
      </c>
      <c r="R398" t="str">
        <f>TRIM(MID(SUBSTITUTE($N398,"/",REPT(" ",LEN($N398))),COLUMNS($N:O)*LEN($N398)-(LEN($N398)-1),LEN($N398)))</f>
        <v>documentary</v>
      </c>
      <c r="S398" s="11">
        <f t="shared" si="25"/>
        <v>41082.564884259256</v>
      </c>
      <c r="T398" s="11">
        <f t="shared" si="26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0">
        <f t="shared" si="27"/>
        <v>103.90027322404372</v>
      </c>
      <c r="P399" s="6">
        <f t="shared" si="24"/>
        <v>56.460043668122275</v>
      </c>
      <c r="Q399" t="str">
        <f>TRIM(MID(SUBSTITUTE($N399,"/",REPT(" ",LEN($N399))),COLUMNS($N:N)*LEN($N399)-(LEN($N399)-1),LEN($N399)))</f>
        <v>film &amp; video</v>
      </c>
      <c r="R399" t="str">
        <f>TRIM(MID(SUBSTITUTE($N399,"/",REPT(" ",LEN($N399))),COLUMNS($N:O)*LEN($N399)-(LEN($N399)-1),LEN($N399)))</f>
        <v>documentary</v>
      </c>
      <c r="S399" s="11">
        <f t="shared" si="25"/>
        <v>40379.776435185187</v>
      </c>
      <c r="T399" s="11">
        <f t="shared" si="26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0">
        <f t="shared" si="27"/>
        <v>125.16000000000001</v>
      </c>
      <c r="P400" s="6">
        <f t="shared" si="24"/>
        <v>140.1044776119403</v>
      </c>
      <c r="Q400" t="str">
        <f>TRIM(MID(SUBSTITUTE($N400,"/",REPT(" ",LEN($N400))),COLUMNS($N:N)*LEN($N400)-(LEN($N400)-1),LEN($N400)))</f>
        <v>film &amp; video</v>
      </c>
      <c r="R400" t="str">
        <f>TRIM(MID(SUBSTITUTE($N400,"/",REPT(" ",LEN($N400))),COLUMNS($N:O)*LEN($N400)-(LEN($N400)-1),LEN($N400)))</f>
        <v>documentary</v>
      </c>
      <c r="S400" s="11">
        <f t="shared" si="25"/>
        <v>42078.793124999997</v>
      </c>
      <c r="T400" s="11">
        <f t="shared" si="26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0">
        <f t="shared" si="27"/>
        <v>106.80499999999999</v>
      </c>
      <c r="P401" s="6">
        <f t="shared" si="24"/>
        <v>224.85263157894738</v>
      </c>
      <c r="Q401" t="str">
        <f>TRIM(MID(SUBSTITUTE($N401,"/",REPT(" ",LEN($N401))),COLUMNS($N:N)*LEN($N401)-(LEN($N401)-1),LEN($N401)))</f>
        <v>film &amp; video</v>
      </c>
      <c r="R401" t="str">
        <f>TRIM(MID(SUBSTITUTE($N401,"/",REPT(" ",LEN($N401))),COLUMNS($N:O)*LEN($N401)-(LEN($N401)-1),LEN($N401)))</f>
        <v>documentary</v>
      </c>
      <c r="S401" s="11">
        <f t="shared" si="25"/>
        <v>42687.875775462962</v>
      </c>
      <c r="T401" s="11">
        <f t="shared" si="26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0">
        <f t="shared" si="27"/>
        <v>112.30249999999999</v>
      </c>
      <c r="P402" s="6">
        <f t="shared" si="24"/>
        <v>181.13306451612902</v>
      </c>
      <c r="Q402" t="str">
        <f>TRIM(MID(SUBSTITUTE($N402,"/",REPT(" ",LEN($N402))),COLUMNS($N:N)*LEN($N402)-(LEN($N402)-1),LEN($N402)))</f>
        <v>film &amp; video</v>
      </c>
      <c r="R402" t="str">
        <f>TRIM(MID(SUBSTITUTE($N402,"/",REPT(" ",LEN($N402))),COLUMNS($N:O)*LEN($N402)-(LEN($N402)-1),LEN($N402)))</f>
        <v>documentary</v>
      </c>
      <c r="S402" s="11">
        <f t="shared" si="25"/>
        <v>41745.635960648149</v>
      </c>
      <c r="T402" s="11">
        <f t="shared" si="26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0">
        <f t="shared" si="27"/>
        <v>103.812</v>
      </c>
      <c r="P403" s="6">
        <f t="shared" si="24"/>
        <v>711.04109589041093</v>
      </c>
      <c r="Q403" t="str">
        <f>TRIM(MID(SUBSTITUTE($N403,"/",REPT(" ",LEN($N403))),COLUMNS($N:N)*LEN($N403)-(LEN($N403)-1),LEN($N403)))</f>
        <v>film &amp; video</v>
      </c>
      <c r="R403" t="str">
        <f>TRIM(MID(SUBSTITUTE($N403,"/",REPT(" ",LEN($N403))),COLUMNS($N:O)*LEN($N403)-(LEN($N403)-1),LEN($N403)))</f>
        <v>documentary</v>
      </c>
      <c r="S403" s="11">
        <f t="shared" si="25"/>
        <v>40732.842245370368</v>
      </c>
      <c r="T403" s="11">
        <f t="shared" si="26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0">
        <f t="shared" si="27"/>
        <v>141.65</v>
      </c>
      <c r="P404" s="6">
        <f t="shared" si="24"/>
        <v>65.883720930232556</v>
      </c>
      <c r="Q404" t="str">
        <f>TRIM(MID(SUBSTITUTE($N404,"/",REPT(" ",LEN($N404))),COLUMNS($N:N)*LEN($N404)-(LEN($N404)-1),LEN($N404)))</f>
        <v>film &amp; video</v>
      </c>
      <c r="R404" t="str">
        <f>TRIM(MID(SUBSTITUTE($N404,"/",REPT(" ",LEN($N404))),COLUMNS($N:O)*LEN($N404)-(LEN($N404)-1),LEN($N404)))</f>
        <v>documentary</v>
      </c>
      <c r="S404" s="11">
        <f t="shared" si="25"/>
        <v>42292.539548611108</v>
      </c>
      <c r="T404" s="11">
        <f t="shared" si="26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0">
        <f t="shared" si="27"/>
        <v>105.25999999999999</v>
      </c>
      <c r="P405" s="6">
        <f t="shared" si="24"/>
        <v>75.185714285714283</v>
      </c>
      <c r="Q405" t="str">
        <f>TRIM(MID(SUBSTITUTE($N405,"/",REPT(" ",LEN($N405))),COLUMNS($N:N)*LEN($N405)-(LEN($N405)-1),LEN($N405)))</f>
        <v>film &amp; video</v>
      </c>
      <c r="R405" t="str">
        <f>TRIM(MID(SUBSTITUTE($N405,"/",REPT(" ",LEN($N405))),COLUMNS($N:O)*LEN($N405)-(LEN($N405)-1),LEN($N405)))</f>
        <v>documentary</v>
      </c>
      <c r="S405" s="11">
        <f t="shared" si="25"/>
        <v>40718.310659722221</v>
      </c>
      <c r="T405" s="11">
        <f t="shared" si="26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0">
        <f t="shared" si="27"/>
        <v>103.09142857142857</v>
      </c>
      <c r="P406" s="6">
        <f t="shared" si="24"/>
        <v>133.14391143911439</v>
      </c>
      <c r="Q406" t="str">
        <f>TRIM(MID(SUBSTITUTE($N406,"/",REPT(" ",LEN($N406))),COLUMNS($N:N)*LEN($N406)-(LEN($N406)-1),LEN($N406)))</f>
        <v>film &amp; video</v>
      </c>
      <c r="R406" t="str">
        <f>TRIM(MID(SUBSTITUTE($N406,"/",REPT(" ",LEN($N406))),COLUMNS($N:O)*LEN($N406)-(LEN($N406)-1),LEN($N406)))</f>
        <v>documentary</v>
      </c>
      <c r="S406" s="11">
        <f t="shared" si="25"/>
        <v>41646.628032407411</v>
      </c>
      <c r="T406" s="11">
        <f t="shared" si="26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0">
        <f t="shared" si="27"/>
        <v>107.65957446808511</v>
      </c>
      <c r="P407" s="6">
        <f t="shared" si="24"/>
        <v>55.2</v>
      </c>
      <c r="Q407" t="str">
        <f>TRIM(MID(SUBSTITUTE($N407,"/",REPT(" ",LEN($N407))),COLUMNS($N:N)*LEN($N407)-(LEN($N407)-1),LEN($N407)))</f>
        <v>film &amp; video</v>
      </c>
      <c r="R407" t="str">
        <f>TRIM(MID(SUBSTITUTE($N407,"/",REPT(" ",LEN($N407))),COLUMNS($N:O)*LEN($N407)-(LEN($N407)-1),LEN($N407)))</f>
        <v>documentary</v>
      </c>
      <c r="S407" s="11">
        <f t="shared" si="25"/>
        <v>41674.08494212963</v>
      </c>
      <c r="T407" s="11">
        <f t="shared" si="26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0">
        <f t="shared" si="27"/>
        <v>107.70464285714286</v>
      </c>
      <c r="P408" s="6">
        <f t="shared" si="24"/>
        <v>86.163714285714292</v>
      </c>
      <c r="Q408" t="str">
        <f>TRIM(MID(SUBSTITUTE($N408,"/",REPT(" ",LEN($N408))),COLUMNS($N:N)*LEN($N408)-(LEN($N408)-1),LEN($N408)))</f>
        <v>film &amp; video</v>
      </c>
      <c r="R408" t="str">
        <f>TRIM(MID(SUBSTITUTE($N408,"/",REPT(" ",LEN($N408))),COLUMNS($N:O)*LEN($N408)-(LEN($N408)-1),LEN($N408)))</f>
        <v>documentary</v>
      </c>
      <c r="S408" s="11">
        <f t="shared" si="25"/>
        <v>40638.162465277775</v>
      </c>
      <c r="T408" s="11">
        <f t="shared" si="26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0">
        <f t="shared" si="27"/>
        <v>101.55000000000001</v>
      </c>
      <c r="P409" s="6">
        <f t="shared" si="24"/>
        <v>92.318181818181813</v>
      </c>
      <c r="Q409" t="str">
        <f>TRIM(MID(SUBSTITUTE($N409,"/",REPT(" ",LEN($N409))),COLUMNS($N:N)*LEN($N409)-(LEN($N409)-1),LEN($N409)))</f>
        <v>film &amp; video</v>
      </c>
      <c r="R409" t="str">
        <f>TRIM(MID(SUBSTITUTE($N409,"/",REPT(" ",LEN($N409))),COLUMNS($N:O)*LEN($N409)-(LEN($N409)-1),LEN($N409)))</f>
        <v>documentary</v>
      </c>
      <c r="S409" s="11">
        <f t="shared" si="25"/>
        <v>40806.870949074073</v>
      </c>
      <c r="T409" s="11">
        <f t="shared" si="26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0">
        <f t="shared" si="27"/>
        <v>101.43766666666667</v>
      </c>
      <c r="P410" s="6">
        <f t="shared" si="24"/>
        <v>160.16473684210527</v>
      </c>
      <c r="Q410" t="str">
        <f>TRIM(MID(SUBSTITUTE($N410,"/",REPT(" ",LEN($N410))),COLUMNS($N:N)*LEN($N410)-(LEN($N410)-1),LEN($N410)))</f>
        <v>film &amp; video</v>
      </c>
      <c r="R410" t="str">
        <f>TRIM(MID(SUBSTITUTE($N410,"/",REPT(" ",LEN($N410))),COLUMNS($N:O)*LEN($N410)-(LEN($N410)-1),LEN($N410)))</f>
        <v>documentary</v>
      </c>
      <c r="S410" s="11">
        <f t="shared" si="25"/>
        <v>41543.735995370371</v>
      </c>
      <c r="T410" s="11">
        <f t="shared" si="26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0">
        <f t="shared" si="27"/>
        <v>136.80000000000001</v>
      </c>
      <c r="P411" s="6">
        <f t="shared" si="24"/>
        <v>45.6</v>
      </c>
      <c r="Q411" t="str">
        <f>TRIM(MID(SUBSTITUTE($N411,"/",REPT(" ",LEN($N411))),COLUMNS($N:N)*LEN($N411)-(LEN($N411)-1),LEN($N411)))</f>
        <v>film &amp; video</v>
      </c>
      <c r="R411" t="str">
        <f>TRIM(MID(SUBSTITUTE($N411,"/",REPT(" ",LEN($N411))),COLUMNS($N:O)*LEN($N411)-(LEN($N411)-1),LEN($N411)))</f>
        <v>documentary</v>
      </c>
      <c r="S411" s="11">
        <f t="shared" si="25"/>
        <v>42543.862777777773</v>
      </c>
      <c r="T411" s="11">
        <f t="shared" si="26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0">
        <f t="shared" si="27"/>
        <v>128.29999999999998</v>
      </c>
      <c r="P412" s="6">
        <f t="shared" si="24"/>
        <v>183.28571428571428</v>
      </c>
      <c r="Q412" t="str">
        <f>TRIM(MID(SUBSTITUTE($N412,"/",REPT(" ",LEN($N412))),COLUMNS($N:N)*LEN($N412)-(LEN($N412)-1),LEN($N412)))</f>
        <v>film &amp; video</v>
      </c>
      <c r="R412" t="str">
        <f>TRIM(MID(SUBSTITUTE($N412,"/",REPT(" ",LEN($N412))),COLUMNS($N:O)*LEN($N412)-(LEN($N412)-1),LEN($N412)))</f>
        <v>documentary</v>
      </c>
      <c r="S412" s="11">
        <f t="shared" si="25"/>
        <v>42113.981446759266</v>
      </c>
      <c r="T412" s="11">
        <f t="shared" si="26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0">
        <f t="shared" si="27"/>
        <v>101.05</v>
      </c>
      <c r="P413" s="6">
        <f t="shared" si="24"/>
        <v>125.78838174273859</v>
      </c>
      <c r="Q413" t="str">
        <f>TRIM(MID(SUBSTITUTE($N413,"/",REPT(" ",LEN($N413))),COLUMNS($N:N)*LEN($N413)-(LEN($N413)-1),LEN($N413)))</f>
        <v>film &amp; video</v>
      </c>
      <c r="R413" t="str">
        <f>TRIM(MID(SUBSTITUTE($N413,"/",REPT(" ",LEN($N413))),COLUMNS($N:O)*LEN($N413)-(LEN($N413)-1),LEN($N413)))</f>
        <v>documentary</v>
      </c>
      <c r="S413" s="11">
        <f t="shared" si="25"/>
        <v>41598.17597222222</v>
      </c>
      <c r="T413" s="11">
        <f t="shared" si="26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0">
        <f t="shared" si="27"/>
        <v>126.84</v>
      </c>
      <c r="P414" s="6">
        <f t="shared" si="24"/>
        <v>57.654545454545456</v>
      </c>
      <c r="Q414" t="str">
        <f>TRIM(MID(SUBSTITUTE($N414,"/",REPT(" ",LEN($N414))),COLUMNS($N:N)*LEN($N414)-(LEN($N414)-1),LEN($N414)))</f>
        <v>film &amp; video</v>
      </c>
      <c r="R414" t="str">
        <f>TRIM(MID(SUBSTITUTE($N414,"/",REPT(" ",LEN($N414))),COLUMNS($N:O)*LEN($N414)-(LEN($N414)-1),LEN($N414)))</f>
        <v>documentary</v>
      </c>
      <c r="S414" s="11">
        <f t="shared" si="25"/>
        <v>41099.742800925924</v>
      </c>
      <c r="T414" s="11">
        <f t="shared" si="26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0">
        <f t="shared" si="27"/>
        <v>105.0859375</v>
      </c>
      <c r="P415" s="6">
        <f t="shared" si="24"/>
        <v>78.660818713450297</v>
      </c>
      <c r="Q415" t="str">
        <f>TRIM(MID(SUBSTITUTE($N415,"/",REPT(" ",LEN($N415))),COLUMNS($N:N)*LEN($N415)-(LEN($N415)-1),LEN($N415)))</f>
        <v>film &amp; video</v>
      </c>
      <c r="R415" t="str">
        <f>TRIM(MID(SUBSTITUTE($N415,"/",REPT(" ",LEN($N415))),COLUMNS($N:O)*LEN($N415)-(LEN($N415)-1),LEN($N415)))</f>
        <v>documentary</v>
      </c>
      <c r="S415" s="11">
        <f t="shared" si="25"/>
        <v>41079.877442129626</v>
      </c>
      <c r="T415" s="11">
        <f t="shared" si="26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0">
        <f t="shared" si="27"/>
        <v>102.85405405405406</v>
      </c>
      <c r="P416" s="6">
        <f t="shared" si="24"/>
        <v>91.480769230769226</v>
      </c>
      <c r="Q416" t="str">
        <f>TRIM(MID(SUBSTITUTE($N416,"/",REPT(" ",LEN($N416))),COLUMNS($N:N)*LEN($N416)-(LEN($N416)-1),LEN($N416)))</f>
        <v>film &amp; video</v>
      </c>
      <c r="R416" t="str">
        <f>TRIM(MID(SUBSTITUTE($N416,"/",REPT(" ",LEN($N416))),COLUMNS($N:O)*LEN($N416)-(LEN($N416)-1),LEN($N416)))</f>
        <v>documentary</v>
      </c>
      <c r="S416" s="11">
        <f t="shared" si="25"/>
        <v>41529.063252314816</v>
      </c>
      <c r="T416" s="11">
        <f t="shared" si="26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0">
        <f t="shared" si="27"/>
        <v>102.14714285714285</v>
      </c>
      <c r="P417" s="6">
        <f t="shared" si="24"/>
        <v>68.09809523809524</v>
      </c>
      <c r="Q417" t="str">
        <f>TRIM(MID(SUBSTITUTE($N417,"/",REPT(" ",LEN($N417))),COLUMNS($N:N)*LEN($N417)-(LEN($N417)-1),LEN($N417)))</f>
        <v>film &amp; video</v>
      </c>
      <c r="R417" t="str">
        <f>TRIM(MID(SUBSTITUTE($N417,"/",REPT(" ",LEN($N417))),COLUMNS($N:O)*LEN($N417)-(LEN($N417)-1),LEN($N417)))</f>
        <v>documentary</v>
      </c>
      <c r="S417" s="11">
        <f t="shared" si="25"/>
        <v>41904.851875</v>
      </c>
      <c r="T417" s="11">
        <f t="shared" si="26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0">
        <f t="shared" si="27"/>
        <v>120.21700000000001</v>
      </c>
      <c r="P418" s="6">
        <f t="shared" si="24"/>
        <v>48.086800000000004</v>
      </c>
      <c r="Q418" t="str">
        <f>TRIM(MID(SUBSTITUTE($N418,"/",REPT(" ",LEN($N418))),COLUMNS($N:N)*LEN($N418)-(LEN($N418)-1),LEN($N418)))</f>
        <v>film &amp; video</v>
      </c>
      <c r="R418" t="str">
        <f>TRIM(MID(SUBSTITUTE($N418,"/",REPT(" ",LEN($N418))),COLUMNS($N:O)*LEN($N418)-(LEN($N418)-1),LEN($N418)))</f>
        <v>documentary</v>
      </c>
      <c r="S418" s="11">
        <f t="shared" si="25"/>
        <v>41648.396192129629</v>
      </c>
      <c r="T418" s="11">
        <f t="shared" si="26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0">
        <f t="shared" si="27"/>
        <v>100.24761904761905</v>
      </c>
      <c r="P419" s="6">
        <f t="shared" si="24"/>
        <v>202.42307692307693</v>
      </c>
      <c r="Q419" t="str">
        <f>TRIM(MID(SUBSTITUTE($N419,"/",REPT(" ",LEN($N419))),COLUMNS($N:N)*LEN($N419)-(LEN($N419)-1),LEN($N419)))</f>
        <v>film &amp; video</v>
      </c>
      <c r="R419" t="str">
        <f>TRIM(MID(SUBSTITUTE($N419,"/",REPT(" ",LEN($N419))),COLUMNS($N:O)*LEN($N419)-(LEN($N419)-1),LEN($N419)))</f>
        <v>documentary</v>
      </c>
      <c r="S419" s="11">
        <f t="shared" si="25"/>
        <v>41360.970601851855</v>
      </c>
      <c r="T419" s="11">
        <f t="shared" si="26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0">
        <f t="shared" si="27"/>
        <v>100.63392857142857</v>
      </c>
      <c r="P420" s="6">
        <f t="shared" si="24"/>
        <v>216.75</v>
      </c>
      <c r="Q420" t="str">
        <f>TRIM(MID(SUBSTITUTE($N420,"/",REPT(" ",LEN($N420))),COLUMNS($N:N)*LEN($N420)-(LEN($N420)-1),LEN($N420)))</f>
        <v>film &amp; video</v>
      </c>
      <c r="R420" t="str">
        <f>TRIM(MID(SUBSTITUTE($N420,"/",REPT(" ",LEN($N420))),COLUMNS($N:O)*LEN($N420)-(LEN($N420)-1),LEN($N420)))</f>
        <v>documentary</v>
      </c>
      <c r="S420" s="11">
        <f t="shared" si="25"/>
        <v>42178.282372685186</v>
      </c>
      <c r="T420" s="11">
        <f t="shared" si="26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0">
        <f t="shared" si="27"/>
        <v>100.4375</v>
      </c>
      <c r="P421" s="6">
        <f t="shared" si="24"/>
        <v>110.06849315068493</v>
      </c>
      <c r="Q421" t="str">
        <f>TRIM(MID(SUBSTITUTE($N421,"/",REPT(" ",LEN($N421))),COLUMNS($N:N)*LEN($N421)-(LEN($N421)-1),LEN($N421)))</f>
        <v>film &amp; video</v>
      </c>
      <c r="R421" t="str">
        <f>TRIM(MID(SUBSTITUTE($N421,"/",REPT(" ",LEN($N421))),COLUMNS($N:O)*LEN($N421)-(LEN($N421)-1),LEN($N421)))</f>
        <v>documentary</v>
      </c>
      <c r="S421" s="11">
        <f t="shared" si="25"/>
        <v>41394.842442129629</v>
      </c>
      <c r="T421" s="11">
        <f t="shared" si="2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0">
        <f t="shared" si="27"/>
        <v>0.43939393939393934</v>
      </c>
      <c r="P422" s="6">
        <f t="shared" si="24"/>
        <v>4.833333333333333</v>
      </c>
      <c r="Q422" t="str">
        <f>TRIM(MID(SUBSTITUTE($N422,"/",REPT(" ",LEN($N422))),COLUMNS($N:N)*LEN($N422)-(LEN($N422)-1),LEN($N422)))</f>
        <v>film &amp; video</v>
      </c>
      <c r="R422" t="str">
        <f>TRIM(MID(SUBSTITUTE($N422,"/",REPT(" ",LEN($N422))),COLUMNS($N:O)*LEN($N422)-(LEN($N422)-1),LEN($N422)))</f>
        <v>animation</v>
      </c>
      <c r="S422" s="11">
        <f t="shared" si="25"/>
        <v>41682.23646990741</v>
      </c>
      <c r="T422" s="11">
        <f t="shared" si="2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0">
        <f t="shared" si="27"/>
        <v>2.0066666666666668</v>
      </c>
      <c r="P423" s="6">
        <f t="shared" si="24"/>
        <v>50.166666666666664</v>
      </c>
      <c r="Q423" t="str">
        <f>TRIM(MID(SUBSTITUTE($N423,"/",REPT(" ",LEN($N423))),COLUMNS($N:N)*LEN($N423)-(LEN($N423)-1),LEN($N423)))</f>
        <v>film &amp; video</v>
      </c>
      <c r="R423" t="str">
        <f>TRIM(MID(SUBSTITUTE($N423,"/",REPT(" ",LEN($N423))),COLUMNS($N:O)*LEN($N423)-(LEN($N423)-1),LEN($N423)))</f>
        <v>animation</v>
      </c>
      <c r="S423" s="11">
        <f t="shared" si="25"/>
        <v>42177.491388888884</v>
      </c>
      <c r="T423" s="11">
        <f t="shared" si="2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0">
        <f t="shared" si="27"/>
        <v>1.075</v>
      </c>
      <c r="P424" s="6">
        <f t="shared" si="24"/>
        <v>35.833333333333336</v>
      </c>
      <c r="Q424" t="str">
        <f>TRIM(MID(SUBSTITUTE($N424,"/",REPT(" ",LEN($N424))),COLUMNS($N:N)*LEN($N424)-(LEN($N424)-1),LEN($N424)))</f>
        <v>film &amp; video</v>
      </c>
      <c r="R424" t="str">
        <f>TRIM(MID(SUBSTITUTE($N424,"/",REPT(" ",LEN($N424))),COLUMNS($N:O)*LEN($N424)-(LEN($N424)-1),LEN($N424)))</f>
        <v>animation</v>
      </c>
      <c r="S424" s="11">
        <f t="shared" si="25"/>
        <v>41863.260381944441</v>
      </c>
      <c r="T424" s="11">
        <f t="shared" si="26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0">
        <f t="shared" si="27"/>
        <v>0.76500000000000001</v>
      </c>
      <c r="P425" s="6">
        <f t="shared" si="24"/>
        <v>11.76923076923077</v>
      </c>
      <c r="Q425" t="str">
        <f>TRIM(MID(SUBSTITUTE($N425,"/",REPT(" ",LEN($N425))),COLUMNS($N:N)*LEN($N425)-(LEN($N425)-1),LEN($N425)))</f>
        <v>film &amp; video</v>
      </c>
      <c r="R425" t="str">
        <f>TRIM(MID(SUBSTITUTE($N425,"/",REPT(" ",LEN($N425))),COLUMNS($N:O)*LEN($N425)-(LEN($N425)-1),LEN($N425)))</f>
        <v>animation</v>
      </c>
      <c r="S425" s="11">
        <f t="shared" si="25"/>
        <v>41400.92627314815</v>
      </c>
      <c r="T425" s="11">
        <f t="shared" si="2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0">
        <f t="shared" si="27"/>
        <v>6.7966666666666677</v>
      </c>
      <c r="P426" s="6">
        <f t="shared" si="24"/>
        <v>40.78</v>
      </c>
      <c r="Q426" t="str">
        <f>TRIM(MID(SUBSTITUTE($N426,"/",REPT(" ",LEN($N426))),COLUMNS($N:N)*LEN($N426)-(LEN($N426)-1),LEN($N426)))</f>
        <v>film &amp; video</v>
      </c>
      <c r="R426" t="str">
        <f>TRIM(MID(SUBSTITUTE($N426,"/",REPT(" ",LEN($N426))),COLUMNS($N:O)*LEN($N426)-(LEN($N426)-1),LEN($N426)))</f>
        <v>animation</v>
      </c>
      <c r="S426" s="11">
        <f t="shared" si="25"/>
        <v>40934.376145833332</v>
      </c>
      <c r="T426" s="11">
        <f t="shared" si="2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0">
        <f t="shared" si="27"/>
        <v>1.2E-2</v>
      </c>
      <c r="P427" s="6">
        <f t="shared" si="24"/>
        <v>3</v>
      </c>
      <c r="Q427" t="str">
        <f>TRIM(MID(SUBSTITUTE($N427,"/",REPT(" ",LEN($N427))),COLUMNS($N:N)*LEN($N427)-(LEN($N427)-1),LEN($N427)))</f>
        <v>film &amp; video</v>
      </c>
      <c r="R427" t="str">
        <f>TRIM(MID(SUBSTITUTE($N427,"/",REPT(" ",LEN($N427))),COLUMNS($N:O)*LEN($N427)-(LEN($N427)-1),LEN($N427)))</f>
        <v>animation</v>
      </c>
      <c r="S427" s="11">
        <f t="shared" si="25"/>
        <v>42275.861157407402</v>
      </c>
      <c r="T427" s="11">
        <f t="shared" si="2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0">
        <f t="shared" si="27"/>
        <v>1.3299999999999998</v>
      </c>
      <c r="P428" s="6">
        <f t="shared" si="24"/>
        <v>16.625</v>
      </c>
      <c r="Q428" t="str">
        <f>TRIM(MID(SUBSTITUTE($N428,"/",REPT(" ",LEN($N428))),COLUMNS($N:N)*LEN($N428)-(LEN($N428)-1),LEN($N428)))</f>
        <v>film &amp; video</v>
      </c>
      <c r="R428" t="str">
        <f>TRIM(MID(SUBSTITUTE($N428,"/",REPT(" ",LEN($N428))),COLUMNS($N:O)*LEN($N428)-(LEN($N428)-1),LEN($N428)))</f>
        <v>animation</v>
      </c>
      <c r="S428" s="11">
        <f t="shared" si="25"/>
        <v>42400.711967592593</v>
      </c>
      <c r="T428" s="11">
        <f t="shared" si="2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0">
        <f t="shared" si="27"/>
        <v>0</v>
      </c>
      <c r="P429" s="6" t="e">
        <f t="shared" si="24"/>
        <v>#DIV/0!</v>
      </c>
      <c r="Q429" t="str">
        <f>TRIM(MID(SUBSTITUTE($N429,"/",REPT(" ",LEN($N429))),COLUMNS($N:N)*LEN($N429)-(LEN($N429)-1),LEN($N429)))</f>
        <v>film &amp; video</v>
      </c>
      <c r="R429" t="str">
        <f>TRIM(MID(SUBSTITUTE($N429,"/",REPT(" ",LEN($N429))),COLUMNS($N:O)*LEN($N429)-(LEN($N429)-1),LEN($N429)))</f>
        <v>animation</v>
      </c>
      <c r="S429" s="11">
        <f t="shared" si="25"/>
        <v>42285.909027777772</v>
      </c>
      <c r="T429" s="11">
        <f t="shared" si="2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0">
        <f t="shared" si="27"/>
        <v>5.6333333333333329</v>
      </c>
      <c r="P430" s="6">
        <f t="shared" si="24"/>
        <v>52</v>
      </c>
      <c r="Q430" t="str">
        <f>TRIM(MID(SUBSTITUTE($N430,"/",REPT(" ",LEN($N430))),COLUMNS($N:N)*LEN($N430)-(LEN($N430)-1),LEN($N430)))</f>
        <v>film &amp; video</v>
      </c>
      <c r="R430" t="str">
        <f>TRIM(MID(SUBSTITUTE($N430,"/",REPT(" ",LEN($N430))),COLUMNS($N:O)*LEN($N430)-(LEN($N430)-1),LEN($N430)))</f>
        <v>animation</v>
      </c>
      <c r="S430" s="11">
        <f t="shared" si="25"/>
        <v>41778.766724537039</v>
      </c>
      <c r="T430" s="11">
        <f t="shared" si="2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0">
        <f t="shared" si="27"/>
        <v>0</v>
      </c>
      <c r="P431" s="6" t="e">
        <f t="shared" si="24"/>
        <v>#DIV/0!</v>
      </c>
      <c r="Q431" t="str">
        <f>TRIM(MID(SUBSTITUTE($N431,"/",REPT(" ",LEN($N431))),COLUMNS($N:N)*LEN($N431)-(LEN($N431)-1),LEN($N431)))</f>
        <v>film &amp; video</v>
      </c>
      <c r="R431" t="str">
        <f>TRIM(MID(SUBSTITUTE($N431,"/",REPT(" ",LEN($N431))),COLUMNS($N:O)*LEN($N431)-(LEN($N431)-1),LEN($N431)))</f>
        <v>animation</v>
      </c>
      <c r="S431" s="11">
        <f t="shared" si="25"/>
        <v>40070.901412037041</v>
      </c>
      <c r="T431" s="11">
        <f t="shared" si="2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0">
        <f t="shared" si="27"/>
        <v>2.4</v>
      </c>
      <c r="P432" s="6">
        <f t="shared" si="24"/>
        <v>4.8</v>
      </c>
      <c r="Q432" t="str">
        <f>TRIM(MID(SUBSTITUTE($N432,"/",REPT(" ",LEN($N432))),COLUMNS($N:N)*LEN($N432)-(LEN($N432)-1),LEN($N432)))</f>
        <v>film &amp; video</v>
      </c>
      <c r="R432" t="str">
        <f>TRIM(MID(SUBSTITUTE($N432,"/",REPT(" ",LEN($N432))),COLUMNS($N:O)*LEN($N432)-(LEN($N432)-1),LEN($N432)))</f>
        <v>animation</v>
      </c>
      <c r="S432" s="11">
        <f t="shared" si="25"/>
        <v>41513.107256944444</v>
      </c>
      <c r="T432" s="11">
        <f t="shared" si="2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0">
        <f t="shared" si="27"/>
        <v>13.833333333333334</v>
      </c>
      <c r="P433" s="6">
        <f t="shared" si="24"/>
        <v>51.875</v>
      </c>
      <c r="Q433" t="str">
        <f>TRIM(MID(SUBSTITUTE($N433,"/",REPT(" ",LEN($N433))),COLUMNS($N:N)*LEN($N433)-(LEN($N433)-1),LEN($N433)))</f>
        <v>film &amp; video</v>
      </c>
      <c r="R433" t="str">
        <f>TRIM(MID(SUBSTITUTE($N433,"/",REPT(" ",LEN($N433))),COLUMNS($N:O)*LEN($N433)-(LEN($N433)-1),LEN($N433)))</f>
        <v>animation</v>
      </c>
      <c r="S433" s="11">
        <f t="shared" si="25"/>
        <v>42526.871331018512</v>
      </c>
      <c r="T433" s="11">
        <f t="shared" si="26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0">
        <f t="shared" si="27"/>
        <v>9.5</v>
      </c>
      <c r="P434" s="6">
        <f t="shared" si="24"/>
        <v>71.25</v>
      </c>
      <c r="Q434" t="str">
        <f>TRIM(MID(SUBSTITUTE($N434,"/",REPT(" ",LEN($N434))),COLUMNS($N:N)*LEN($N434)-(LEN($N434)-1),LEN($N434)))</f>
        <v>film &amp; video</v>
      </c>
      <c r="R434" t="str">
        <f>TRIM(MID(SUBSTITUTE($N434,"/",REPT(" ",LEN($N434))),COLUMNS($N:O)*LEN($N434)-(LEN($N434)-1),LEN($N434)))</f>
        <v>animation</v>
      </c>
      <c r="S434" s="11">
        <f t="shared" si="25"/>
        <v>42238.726631944446</v>
      </c>
      <c r="T434" s="11">
        <f t="shared" si="2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0">
        <f t="shared" si="27"/>
        <v>0</v>
      </c>
      <c r="P435" s="6" t="e">
        <f t="shared" si="24"/>
        <v>#DIV/0!</v>
      </c>
      <c r="Q435" t="str">
        <f>TRIM(MID(SUBSTITUTE($N435,"/",REPT(" ",LEN($N435))),COLUMNS($N:N)*LEN($N435)-(LEN($N435)-1),LEN($N435)))</f>
        <v>film &amp; video</v>
      </c>
      <c r="R435" t="str">
        <f>TRIM(MID(SUBSTITUTE($N435,"/",REPT(" ",LEN($N435))),COLUMNS($N:O)*LEN($N435)-(LEN($N435)-1),LEN($N435)))</f>
        <v>animation</v>
      </c>
      <c r="S435" s="11">
        <f t="shared" si="25"/>
        <v>42228.629884259266</v>
      </c>
      <c r="T435" s="11">
        <f t="shared" si="26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0">
        <f t="shared" si="27"/>
        <v>5</v>
      </c>
      <c r="P436" s="6">
        <f t="shared" si="24"/>
        <v>62.5</v>
      </c>
      <c r="Q436" t="str">
        <f>TRIM(MID(SUBSTITUTE($N436,"/",REPT(" ",LEN($N436))),COLUMNS($N:N)*LEN($N436)-(LEN($N436)-1),LEN($N436)))</f>
        <v>film &amp; video</v>
      </c>
      <c r="R436" t="str">
        <f>TRIM(MID(SUBSTITUTE($N436,"/",REPT(" ",LEN($N436))),COLUMNS($N:O)*LEN($N436)-(LEN($N436)-1),LEN($N436)))</f>
        <v>animation</v>
      </c>
      <c r="S436" s="11">
        <f t="shared" si="25"/>
        <v>41576.834513888891</v>
      </c>
      <c r="T436" s="11">
        <f t="shared" si="2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0">
        <f t="shared" si="27"/>
        <v>2.7272727272727275E-3</v>
      </c>
      <c r="P437" s="6">
        <f t="shared" si="24"/>
        <v>1</v>
      </c>
      <c r="Q437" t="str">
        <f>TRIM(MID(SUBSTITUTE($N437,"/",REPT(" ",LEN($N437))),COLUMNS($N:N)*LEN($N437)-(LEN($N437)-1),LEN($N437)))</f>
        <v>film &amp; video</v>
      </c>
      <c r="R437" t="str">
        <f>TRIM(MID(SUBSTITUTE($N437,"/",REPT(" ",LEN($N437))),COLUMNS($N:O)*LEN($N437)-(LEN($N437)-1),LEN($N437)))</f>
        <v>animation</v>
      </c>
      <c r="S437" s="11">
        <f t="shared" si="25"/>
        <v>41500.747453703705</v>
      </c>
      <c r="T437" s="11">
        <f t="shared" si="2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0">
        <f t="shared" si="27"/>
        <v>0</v>
      </c>
      <c r="P438" s="6" t="e">
        <f t="shared" si="24"/>
        <v>#DIV/0!</v>
      </c>
      <c r="Q438" t="str">
        <f>TRIM(MID(SUBSTITUTE($N438,"/",REPT(" ",LEN($N438))),COLUMNS($N:N)*LEN($N438)-(LEN($N438)-1),LEN($N438)))</f>
        <v>film &amp; video</v>
      </c>
      <c r="R438" t="str">
        <f>TRIM(MID(SUBSTITUTE($N438,"/",REPT(" ",LEN($N438))),COLUMNS($N:O)*LEN($N438)-(LEN($N438)-1),LEN($N438)))</f>
        <v>animation</v>
      </c>
      <c r="S438" s="11">
        <f t="shared" si="25"/>
        <v>41456.36241898148</v>
      </c>
      <c r="T438" s="11">
        <f t="shared" si="2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0">
        <f t="shared" si="27"/>
        <v>0</v>
      </c>
      <c r="P439" s="6" t="e">
        <f t="shared" si="24"/>
        <v>#DIV/0!</v>
      </c>
      <c r="Q439" t="str">
        <f>TRIM(MID(SUBSTITUTE($N439,"/",REPT(" ",LEN($N439))),COLUMNS($N:N)*LEN($N439)-(LEN($N439)-1),LEN($N439)))</f>
        <v>film &amp; video</v>
      </c>
      <c r="R439" t="str">
        <f>TRIM(MID(SUBSTITUTE($N439,"/",REPT(" ",LEN($N439))),COLUMNS($N:O)*LEN($N439)-(LEN($N439)-1),LEN($N439)))</f>
        <v>animation</v>
      </c>
      <c r="S439" s="11">
        <f t="shared" si="25"/>
        <v>42591.31858796296</v>
      </c>
      <c r="T439" s="11">
        <f t="shared" si="2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0">
        <f t="shared" si="27"/>
        <v>9.379999999999999</v>
      </c>
      <c r="P440" s="6">
        <f t="shared" si="24"/>
        <v>170.54545454545453</v>
      </c>
      <c r="Q440" t="str">
        <f>TRIM(MID(SUBSTITUTE($N440,"/",REPT(" ",LEN($N440))),COLUMNS($N:N)*LEN($N440)-(LEN($N440)-1),LEN($N440)))</f>
        <v>film &amp; video</v>
      </c>
      <c r="R440" t="str">
        <f>TRIM(MID(SUBSTITUTE($N440,"/",REPT(" ",LEN($N440))),COLUMNS($N:O)*LEN($N440)-(LEN($N440)-1),LEN($N440)))</f>
        <v>animation</v>
      </c>
      <c r="S440" s="11">
        <f t="shared" si="25"/>
        <v>42296.261087962965</v>
      </c>
      <c r="T440" s="11">
        <f t="shared" si="2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0">
        <f t="shared" si="27"/>
        <v>0</v>
      </c>
      <c r="P441" s="6" t="e">
        <f t="shared" si="24"/>
        <v>#DIV/0!</v>
      </c>
      <c r="Q441" t="str">
        <f>TRIM(MID(SUBSTITUTE($N441,"/",REPT(" ",LEN($N441))),COLUMNS($N:N)*LEN($N441)-(LEN($N441)-1),LEN($N441)))</f>
        <v>film &amp; video</v>
      </c>
      <c r="R441" t="str">
        <f>TRIM(MID(SUBSTITUTE($N441,"/",REPT(" ",LEN($N441))),COLUMNS($N:O)*LEN($N441)-(LEN($N441)-1),LEN($N441)))</f>
        <v>animation</v>
      </c>
      <c r="S441" s="11">
        <f t="shared" si="25"/>
        <v>41919.761782407404</v>
      </c>
      <c r="T441" s="11">
        <f t="shared" si="26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0">
        <f t="shared" si="27"/>
        <v>0.1</v>
      </c>
      <c r="P442" s="6">
        <f t="shared" si="24"/>
        <v>5</v>
      </c>
      <c r="Q442" t="str">
        <f>TRIM(MID(SUBSTITUTE($N442,"/",REPT(" ",LEN($N442))),COLUMNS($N:N)*LEN($N442)-(LEN($N442)-1),LEN($N442)))</f>
        <v>film &amp; video</v>
      </c>
      <c r="R442" t="str">
        <f>TRIM(MID(SUBSTITUTE($N442,"/",REPT(" ",LEN($N442))),COLUMNS($N:O)*LEN($N442)-(LEN($N442)-1),LEN($N442)))</f>
        <v>animation</v>
      </c>
      <c r="S442" s="11">
        <f t="shared" si="25"/>
        <v>42423.985567129625</v>
      </c>
      <c r="T442" s="11">
        <f t="shared" si="2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0">
        <f t="shared" si="27"/>
        <v>0</v>
      </c>
      <c r="P443" s="6" t="e">
        <f t="shared" si="24"/>
        <v>#DIV/0!</v>
      </c>
      <c r="Q443" t="str">
        <f>TRIM(MID(SUBSTITUTE($N443,"/",REPT(" ",LEN($N443))),COLUMNS($N:N)*LEN($N443)-(LEN($N443)-1),LEN($N443)))</f>
        <v>film &amp; video</v>
      </c>
      <c r="R443" t="str">
        <f>TRIM(MID(SUBSTITUTE($N443,"/",REPT(" ",LEN($N443))),COLUMNS($N:O)*LEN($N443)-(LEN($N443)-1),LEN($N443)))</f>
        <v>animation</v>
      </c>
      <c r="S443" s="11">
        <f t="shared" si="25"/>
        <v>41550.793935185182</v>
      </c>
      <c r="T443" s="11">
        <f t="shared" si="2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0">
        <f t="shared" si="27"/>
        <v>39.358823529411765</v>
      </c>
      <c r="P444" s="6">
        <f t="shared" si="24"/>
        <v>393.58823529411762</v>
      </c>
      <c r="Q444" t="str">
        <f>TRIM(MID(SUBSTITUTE($N444,"/",REPT(" ",LEN($N444))),COLUMNS($N:N)*LEN($N444)-(LEN($N444)-1),LEN($N444)))</f>
        <v>film &amp; video</v>
      </c>
      <c r="R444" t="str">
        <f>TRIM(MID(SUBSTITUTE($N444,"/",REPT(" ",LEN($N444))),COLUMNS($N:O)*LEN($N444)-(LEN($N444)-1),LEN($N444)))</f>
        <v>animation</v>
      </c>
      <c r="S444" s="11">
        <f t="shared" si="25"/>
        <v>42024.888692129629</v>
      </c>
      <c r="T444" s="11">
        <f t="shared" si="2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0">
        <f t="shared" si="27"/>
        <v>0.1</v>
      </c>
      <c r="P445" s="6">
        <f t="shared" si="24"/>
        <v>5</v>
      </c>
      <c r="Q445" t="str">
        <f>TRIM(MID(SUBSTITUTE($N445,"/",REPT(" ",LEN($N445))),COLUMNS($N:N)*LEN($N445)-(LEN($N445)-1),LEN($N445)))</f>
        <v>film &amp; video</v>
      </c>
      <c r="R445" t="str">
        <f>TRIM(MID(SUBSTITUTE($N445,"/",REPT(" ",LEN($N445))),COLUMNS($N:O)*LEN($N445)-(LEN($N445)-1),LEN($N445)))</f>
        <v>animation</v>
      </c>
      <c r="S445" s="11">
        <f t="shared" si="25"/>
        <v>41650.015057870369</v>
      </c>
      <c r="T445" s="11">
        <f t="shared" si="2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0">
        <f t="shared" si="27"/>
        <v>5</v>
      </c>
      <c r="P446" s="6">
        <f t="shared" si="24"/>
        <v>50</v>
      </c>
      <c r="Q446" t="str">
        <f>TRIM(MID(SUBSTITUTE($N446,"/",REPT(" ",LEN($N446))),COLUMNS($N:N)*LEN($N446)-(LEN($N446)-1),LEN($N446)))</f>
        <v>film &amp; video</v>
      </c>
      <c r="R446" t="str">
        <f>TRIM(MID(SUBSTITUTE($N446,"/",REPT(" ",LEN($N446))),COLUMNS($N:O)*LEN($N446)-(LEN($N446)-1),LEN($N446)))</f>
        <v>animation</v>
      </c>
      <c r="S446" s="11">
        <f t="shared" si="25"/>
        <v>40894.906956018516</v>
      </c>
      <c r="T446" s="11">
        <f t="shared" si="2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0">
        <f t="shared" si="27"/>
        <v>3.3333333333333335E-3</v>
      </c>
      <c r="P447" s="6">
        <f t="shared" si="24"/>
        <v>1</v>
      </c>
      <c r="Q447" t="str">
        <f>TRIM(MID(SUBSTITUTE($N447,"/",REPT(" ",LEN($N447))),COLUMNS($N:N)*LEN($N447)-(LEN($N447)-1),LEN($N447)))</f>
        <v>film &amp; video</v>
      </c>
      <c r="R447" t="str">
        <f>TRIM(MID(SUBSTITUTE($N447,"/",REPT(" ",LEN($N447))),COLUMNS($N:O)*LEN($N447)-(LEN($N447)-1),LEN($N447)))</f>
        <v>animation</v>
      </c>
      <c r="S447" s="11">
        <f t="shared" si="25"/>
        <v>42130.335358796292</v>
      </c>
      <c r="T447" s="11">
        <f t="shared" si="2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0">
        <f t="shared" si="27"/>
        <v>7.2952380952380951</v>
      </c>
      <c r="P448" s="6">
        <f t="shared" si="24"/>
        <v>47.875</v>
      </c>
      <c r="Q448" t="str">
        <f>TRIM(MID(SUBSTITUTE($N448,"/",REPT(" ",LEN($N448))),COLUMNS($N:N)*LEN($N448)-(LEN($N448)-1),LEN($N448)))</f>
        <v>film &amp; video</v>
      </c>
      <c r="R448" t="str">
        <f>TRIM(MID(SUBSTITUTE($N448,"/",REPT(" ",LEN($N448))),COLUMNS($N:O)*LEN($N448)-(LEN($N448)-1),LEN($N448)))</f>
        <v>animation</v>
      </c>
      <c r="S448" s="11">
        <f t="shared" si="25"/>
        <v>42037.083564814813</v>
      </c>
      <c r="T448" s="11">
        <f t="shared" si="2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0">
        <f t="shared" si="27"/>
        <v>1.6666666666666666E-2</v>
      </c>
      <c r="P449" s="6">
        <f t="shared" si="24"/>
        <v>5</v>
      </c>
      <c r="Q449" t="str">
        <f>TRIM(MID(SUBSTITUTE($N449,"/",REPT(" ",LEN($N449))),COLUMNS($N:N)*LEN($N449)-(LEN($N449)-1),LEN($N449)))</f>
        <v>film &amp; video</v>
      </c>
      <c r="R449" t="str">
        <f>TRIM(MID(SUBSTITUTE($N449,"/",REPT(" ",LEN($N449))),COLUMNS($N:O)*LEN($N449)-(LEN($N449)-1),LEN($N449)))</f>
        <v>animation</v>
      </c>
      <c r="S449" s="11">
        <f t="shared" si="25"/>
        <v>41331.555127314816</v>
      </c>
      <c r="T449" s="11">
        <f t="shared" si="2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0">
        <f t="shared" si="27"/>
        <v>3.2804000000000002</v>
      </c>
      <c r="P450" s="6">
        <f t="shared" ref="P450:P513" si="28">E450/L450</f>
        <v>20.502500000000001</v>
      </c>
      <c r="Q450" t="str">
        <f>TRIM(MID(SUBSTITUTE($N450,"/",REPT(" ",LEN($N450))),COLUMNS($N:N)*LEN($N450)-(LEN($N450)-1),LEN($N450)))</f>
        <v>film &amp; video</v>
      </c>
      <c r="R450" t="str">
        <f>TRIM(MID(SUBSTITUTE($N450,"/",REPT(" ",LEN($N450))),COLUMNS($N:O)*LEN($N450)-(LEN($N450)-1),LEN($N450)))</f>
        <v>animation</v>
      </c>
      <c r="S450" s="11">
        <f t="shared" ref="S450:S513" si="29">(((J450/60)/60)/24)+DATE(1970,1,1)</f>
        <v>41753.758043981477</v>
      </c>
      <c r="T450" s="11">
        <f t="shared" ref="T450:T513" si="30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0">
        <f t="shared" ref="O451:O514" si="31">E451/D451*100</f>
        <v>2.25</v>
      </c>
      <c r="P451" s="6">
        <f t="shared" si="28"/>
        <v>9</v>
      </c>
      <c r="Q451" t="str">
        <f>TRIM(MID(SUBSTITUTE($N451,"/",REPT(" ",LEN($N451))),COLUMNS($N:N)*LEN($N451)-(LEN($N451)-1),LEN($N451)))</f>
        <v>film &amp; video</v>
      </c>
      <c r="R451" t="str">
        <f>TRIM(MID(SUBSTITUTE($N451,"/",REPT(" ",LEN($N451))),COLUMNS($N:O)*LEN($N451)-(LEN($N451)-1),LEN($N451)))</f>
        <v>animation</v>
      </c>
      <c r="S451" s="11">
        <f t="shared" si="29"/>
        <v>41534.568113425928</v>
      </c>
      <c r="T451" s="11">
        <f t="shared" si="30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0">
        <f t="shared" si="31"/>
        <v>0.79200000000000004</v>
      </c>
      <c r="P452" s="6">
        <f t="shared" si="28"/>
        <v>56.571428571428569</v>
      </c>
      <c r="Q452" t="str">
        <f>TRIM(MID(SUBSTITUTE($N452,"/",REPT(" ",LEN($N452))),COLUMNS($N:N)*LEN($N452)-(LEN($N452)-1),LEN($N452)))</f>
        <v>film &amp; video</v>
      </c>
      <c r="R452" t="str">
        <f>TRIM(MID(SUBSTITUTE($N452,"/",REPT(" ",LEN($N452))),COLUMNS($N:O)*LEN($N452)-(LEN($N452)-1),LEN($N452)))</f>
        <v>animation</v>
      </c>
      <c r="S452" s="11">
        <f t="shared" si="29"/>
        <v>41654.946759259255</v>
      </c>
      <c r="T452" s="11">
        <f t="shared" si="30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0">
        <f t="shared" si="31"/>
        <v>0</v>
      </c>
      <c r="P453" s="6" t="e">
        <f t="shared" si="28"/>
        <v>#DIV/0!</v>
      </c>
      <c r="Q453" t="str">
        <f>TRIM(MID(SUBSTITUTE($N453,"/",REPT(" ",LEN($N453))),COLUMNS($N:N)*LEN($N453)-(LEN($N453)-1),LEN($N453)))</f>
        <v>film &amp; video</v>
      </c>
      <c r="R453" t="str">
        <f>TRIM(MID(SUBSTITUTE($N453,"/",REPT(" ",LEN($N453))),COLUMNS($N:O)*LEN($N453)-(LEN($N453)-1),LEN($N453)))</f>
        <v>animation</v>
      </c>
      <c r="S453" s="11">
        <f t="shared" si="29"/>
        <v>41634.715173611112</v>
      </c>
      <c r="T453" s="11">
        <f t="shared" si="30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0">
        <f t="shared" si="31"/>
        <v>64</v>
      </c>
      <c r="P454" s="6">
        <f t="shared" si="28"/>
        <v>40</v>
      </c>
      <c r="Q454" t="str">
        <f>TRIM(MID(SUBSTITUTE($N454,"/",REPT(" ",LEN($N454))),COLUMNS($N:N)*LEN($N454)-(LEN($N454)-1),LEN($N454)))</f>
        <v>film &amp; video</v>
      </c>
      <c r="R454" t="str">
        <f>TRIM(MID(SUBSTITUTE($N454,"/",REPT(" ",LEN($N454))),COLUMNS($N:O)*LEN($N454)-(LEN($N454)-1),LEN($N454)))</f>
        <v>animation</v>
      </c>
      <c r="S454" s="11">
        <f t="shared" si="29"/>
        <v>42107.703877314809</v>
      </c>
      <c r="T454" s="11">
        <f t="shared" si="30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0">
        <f t="shared" si="31"/>
        <v>2.7404479578392621E-2</v>
      </c>
      <c r="P455" s="6">
        <f t="shared" si="28"/>
        <v>13</v>
      </c>
      <c r="Q455" t="str">
        <f>TRIM(MID(SUBSTITUTE($N455,"/",REPT(" ",LEN($N455))),COLUMNS($N:N)*LEN($N455)-(LEN($N455)-1),LEN($N455)))</f>
        <v>film &amp; video</v>
      </c>
      <c r="R455" t="str">
        <f>TRIM(MID(SUBSTITUTE($N455,"/",REPT(" ",LEN($N455))),COLUMNS($N:O)*LEN($N455)-(LEN($N455)-1),LEN($N455)))</f>
        <v>animation</v>
      </c>
      <c r="S455" s="11">
        <f t="shared" si="29"/>
        <v>42038.824988425928</v>
      </c>
      <c r="T455" s="11">
        <f t="shared" si="30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0">
        <f t="shared" si="31"/>
        <v>0.82000000000000006</v>
      </c>
      <c r="P456" s="6">
        <f t="shared" si="28"/>
        <v>16.399999999999999</v>
      </c>
      <c r="Q456" t="str">
        <f>TRIM(MID(SUBSTITUTE($N456,"/",REPT(" ",LEN($N456))),COLUMNS($N:N)*LEN($N456)-(LEN($N456)-1),LEN($N456)))</f>
        <v>film &amp; video</v>
      </c>
      <c r="R456" t="str">
        <f>TRIM(MID(SUBSTITUTE($N456,"/",REPT(" ",LEN($N456))),COLUMNS($N:O)*LEN($N456)-(LEN($N456)-1),LEN($N456)))</f>
        <v>animation</v>
      </c>
      <c r="S456" s="11">
        <f t="shared" si="29"/>
        <v>41938.717256944445</v>
      </c>
      <c r="T456" s="11">
        <f t="shared" si="30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0">
        <f t="shared" si="31"/>
        <v>6.9230769230769221E-2</v>
      </c>
      <c r="P457" s="6">
        <f t="shared" si="28"/>
        <v>22.5</v>
      </c>
      <c r="Q457" t="str">
        <f>TRIM(MID(SUBSTITUTE($N457,"/",REPT(" ",LEN($N457))),COLUMNS($N:N)*LEN($N457)-(LEN($N457)-1),LEN($N457)))</f>
        <v>film &amp; video</v>
      </c>
      <c r="R457" t="str">
        <f>TRIM(MID(SUBSTITUTE($N457,"/",REPT(" ",LEN($N457))),COLUMNS($N:O)*LEN($N457)-(LEN($N457)-1),LEN($N457)))</f>
        <v>animation</v>
      </c>
      <c r="S457" s="11">
        <f t="shared" si="29"/>
        <v>40971.002569444441</v>
      </c>
      <c r="T457" s="11">
        <f t="shared" si="30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0">
        <f t="shared" si="31"/>
        <v>0.68631863186318631</v>
      </c>
      <c r="P458" s="6">
        <f t="shared" si="28"/>
        <v>20.333333333333332</v>
      </c>
      <c r="Q458" t="str">
        <f>TRIM(MID(SUBSTITUTE($N458,"/",REPT(" ",LEN($N458))),COLUMNS($N:N)*LEN($N458)-(LEN($N458)-1),LEN($N458)))</f>
        <v>film &amp; video</v>
      </c>
      <c r="R458" t="str">
        <f>TRIM(MID(SUBSTITUTE($N458,"/",REPT(" ",LEN($N458))),COLUMNS($N:O)*LEN($N458)-(LEN($N458)-1),LEN($N458)))</f>
        <v>animation</v>
      </c>
      <c r="S458" s="11">
        <f t="shared" si="29"/>
        <v>41547.694456018515</v>
      </c>
      <c r="T458" s="11">
        <f t="shared" si="30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0">
        <f t="shared" si="31"/>
        <v>0</v>
      </c>
      <c r="P459" s="6" t="e">
        <f t="shared" si="28"/>
        <v>#DIV/0!</v>
      </c>
      <c r="Q459" t="str">
        <f>TRIM(MID(SUBSTITUTE($N459,"/",REPT(" ",LEN($N459))),COLUMNS($N:N)*LEN($N459)-(LEN($N459)-1),LEN($N459)))</f>
        <v>film &amp; video</v>
      </c>
      <c r="R459" t="str">
        <f>TRIM(MID(SUBSTITUTE($N459,"/",REPT(" ",LEN($N459))),COLUMNS($N:O)*LEN($N459)-(LEN($N459)-1),LEN($N459)))</f>
        <v>animation</v>
      </c>
      <c r="S459" s="11">
        <f t="shared" si="29"/>
        <v>41837.767500000002</v>
      </c>
      <c r="T459" s="11">
        <f t="shared" si="30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0">
        <f t="shared" si="31"/>
        <v>8.2100000000000009</v>
      </c>
      <c r="P460" s="6">
        <f t="shared" si="28"/>
        <v>16.755102040816325</v>
      </c>
      <c r="Q460" t="str">
        <f>TRIM(MID(SUBSTITUTE($N460,"/",REPT(" ",LEN($N460))),COLUMNS($N:N)*LEN($N460)-(LEN($N460)-1),LEN($N460)))</f>
        <v>film &amp; video</v>
      </c>
      <c r="R460" t="str">
        <f>TRIM(MID(SUBSTITUTE($N460,"/",REPT(" ",LEN($N460))),COLUMNS($N:O)*LEN($N460)-(LEN($N460)-1),LEN($N460)))</f>
        <v>animation</v>
      </c>
      <c r="S460" s="11">
        <f t="shared" si="29"/>
        <v>41378.69976851852</v>
      </c>
      <c r="T460" s="11">
        <f t="shared" si="30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0">
        <f t="shared" si="31"/>
        <v>6.4102564102564097E-2</v>
      </c>
      <c r="P461" s="6">
        <f t="shared" si="28"/>
        <v>25</v>
      </c>
      <c r="Q461" t="str">
        <f>TRIM(MID(SUBSTITUTE($N461,"/",REPT(" ",LEN($N461))),COLUMNS($N:N)*LEN($N461)-(LEN($N461)-1),LEN($N461)))</f>
        <v>film &amp; video</v>
      </c>
      <c r="R461" t="str">
        <f>TRIM(MID(SUBSTITUTE($N461,"/",REPT(" ",LEN($N461))),COLUMNS($N:O)*LEN($N461)-(LEN($N461)-1),LEN($N461)))</f>
        <v>animation</v>
      </c>
      <c r="S461" s="11">
        <f t="shared" si="29"/>
        <v>40800.6403587963</v>
      </c>
      <c r="T461" s="11">
        <f t="shared" si="30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0">
        <f t="shared" si="31"/>
        <v>0.29411764705882354</v>
      </c>
      <c r="P462" s="6">
        <f t="shared" si="28"/>
        <v>12.5</v>
      </c>
      <c r="Q462" t="str">
        <f>TRIM(MID(SUBSTITUTE($N462,"/",REPT(" ",LEN($N462))),COLUMNS($N:N)*LEN($N462)-(LEN($N462)-1),LEN($N462)))</f>
        <v>film &amp; video</v>
      </c>
      <c r="R462" t="str">
        <f>TRIM(MID(SUBSTITUTE($N462,"/",REPT(" ",LEN($N462))),COLUMNS($N:O)*LEN($N462)-(LEN($N462)-1),LEN($N462)))</f>
        <v>animation</v>
      </c>
      <c r="S462" s="11">
        <f t="shared" si="29"/>
        <v>41759.542534722219</v>
      </c>
      <c r="T462" s="11">
        <f t="shared" si="30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0">
        <f t="shared" si="31"/>
        <v>0</v>
      </c>
      <c r="P463" s="6" t="e">
        <f t="shared" si="28"/>
        <v>#DIV/0!</v>
      </c>
      <c r="Q463" t="str">
        <f>TRIM(MID(SUBSTITUTE($N463,"/",REPT(" ",LEN($N463))),COLUMNS($N:N)*LEN($N463)-(LEN($N463)-1),LEN($N463)))</f>
        <v>film &amp; video</v>
      </c>
      <c r="R463" t="str">
        <f>TRIM(MID(SUBSTITUTE($N463,"/",REPT(" ",LEN($N463))),COLUMNS($N:O)*LEN($N463)-(LEN($N463)-1),LEN($N463)))</f>
        <v>animation</v>
      </c>
      <c r="S463" s="11">
        <f t="shared" si="29"/>
        <v>41407.84684027778</v>
      </c>
      <c r="T463" s="11">
        <f t="shared" si="30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0">
        <f t="shared" si="31"/>
        <v>0</v>
      </c>
      <c r="P464" s="6" t="e">
        <f t="shared" si="28"/>
        <v>#DIV/0!</v>
      </c>
      <c r="Q464" t="str">
        <f>TRIM(MID(SUBSTITUTE($N464,"/",REPT(" ",LEN($N464))),COLUMNS($N:N)*LEN($N464)-(LEN($N464)-1),LEN($N464)))</f>
        <v>film &amp; video</v>
      </c>
      <c r="R464" t="str">
        <f>TRIM(MID(SUBSTITUTE($N464,"/",REPT(" ",LEN($N464))),COLUMNS($N:O)*LEN($N464)-(LEN($N464)-1),LEN($N464)))</f>
        <v>animation</v>
      </c>
      <c r="S464" s="11">
        <f t="shared" si="29"/>
        <v>40705.126631944448</v>
      </c>
      <c r="T464" s="11">
        <f t="shared" si="30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0">
        <f t="shared" si="31"/>
        <v>2.2727272727272729</v>
      </c>
      <c r="P465" s="6">
        <f t="shared" si="28"/>
        <v>113.63636363636364</v>
      </c>
      <c r="Q465" t="str">
        <f>TRIM(MID(SUBSTITUTE($N465,"/",REPT(" ",LEN($N465))),COLUMNS($N:N)*LEN($N465)-(LEN($N465)-1),LEN($N465)))</f>
        <v>film &amp; video</v>
      </c>
      <c r="R465" t="str">
        <f>TRIM(MID(SUBSTITUTE($N465,"/",REPT(" ",LEN($N465))),COLUMNS($N:O)*LEN($N465)-(LEN($N465)-1),LEN($N465)))</f>
        <v>animation</v>
      </c>
      <c r="S465" s="11">
        <f t="shared" si="29"/>
        <v>40750.710104166668</v>
      </c>
      <c r="T465" s="11">
        <f t="shared" si="30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0">
        <f t="shared" si="31"/>
        <v>9.9009900990099015E-2</v>
      </c>
      <c r="P466" s="6">
        <f t="shared" si="28"/>
        <v>1</v>
      </c>
      <c r="Q466" t="str">
        <f>TRIM(MID(SUBSTITUTE($N466,"/",REPT(" ",LEN($N466))),COLUMNS($N:N)*LEN($N466)-(LEN($N466)-1),LEN($N466)))</f>
        <v>film &amp; video</v>
      </c>
      <c r="R466" t="str">
        <f>TRIM(MID(SUBSTITUTE($N466,"/",REPT(" ",LEN($N466))),COLUMNS($N:O)*LEN($N466)-(LEN($N466)-1),LEN($N466)))</f>
        <v>animation</v>
      </c>
      <c r="S466" s="11">
        <f t="shared" si="29"/>
        <v>42488.848784722228</v>
      </c>
      <c r="T466" s="11">
        <f t="shared" si="30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0">
        <f t="shared" si="31"/>
        <v>26.953125</v>
      </c>
      <c r="P467" s="6">
        <f t="shared" si="28"/>
        <v>17.25</v>
      </c>
      <c r="Q467" t="str">
        <f>TRIM(MID(SUBSTITUTE($N467,"/",REPT(" ",LEN($N467))),COLUMNS($N:N)*LEN($N467)-(LEN($N467)-1),LEN($N467)))</f>
        <v>film &amp; video</v>
      </c>
      <c r="R467" t="str">
        <f>TRIM(MID(SUBSTITUTE($N467,"/",REPT(" ",LEN($N467))),COLUMNS($N:O)*LEN($N467)-(LEN($N467)-1),LEN($N467)))</f>
        <v>animation</v>
      </c>
      <c r="S467" s="11">
        <f t="shared" si="29"/>
        <v>41801.120069444441</v>
      </c>
      <c r="T467" s="11">
        <f t="shared" si="30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0">
        <f t="shared" si="31"/>
        <v>0.76</v>
      </c>
      <c r="P468" s="6">
        <f t="shared" si="28"/>
        <v>15.2</v>
      </c>
      <c r="Q468" t="str">
        <f>TRIM(MID(SUBSTITUTE($N468,"/",REPT(" ",LEN($N468))),COLUMNS($N:N)*LEN($N468)-(LEN($N468)-1),LEN($N468)))</f>
        <v>film &amp; video</v>
      </c>
      <c r="R468" t="str">
        <f>TRIM(MID(SUBSTITUTE($N468,"/",REPT(" ",LEN($N468))),COLUMNS($N:O)*LEN($N468)-(LEN($N468)-1),LEN($N468)))</f>
        <v>animation</v>
      </c>
      <c r="S468" s="11">
        <f t="shared" si="29"/>
        <v>41129.942870370374</v>
      </c>
      <c r="T468" s="11">
        <f t="shared" si="30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0">
        <f t="shared" si="31"/>
        <v>21.574999999999999</v>
      </c>
      <c r="P469" s="6">
        <f t="shared" si="28"/>
        <v>110.64102564102564</v>
      </c>
      <c r="Q469" t="str">
        <f>TRIM(MID(SUBSTITUTE($N469,"/",REPT(" ",LEN($N469))),COLUMNS($N:N)*LEN($N469)-(LEN($N469)-1),LEN($N469)))</f>
        <v>film &amp; video</v>
      </c>
      <c r="R469" t="str">
        <f>TRIM(MID(SUBSTITUTE($N469,"/",REPT(" ",LEN($N469))),COLUMNS($N:O)*LEN($N469)-(LEN($N469)-1),LEN($N469)))</f>
        <v>animation</v>
      </c>
      <c r="S469" s="11">
        <f t="shared" si="29"/>
        <v>41135.679791666669</v>
      </c>
      <c r="T469" s="11">
        <f t="shared" si="30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0">
        <f t="shared" si="31"/>
        <v>0</v>
      </c>
      <c r="P470" s="6" t="e">
        <f t="shared" si="28"/>
        <v>#DIV/0!</v>
      </c>
      <c r="Q470" t="str">
        <f>TRIM(MID(SUBSTITUTE($N470,"/",REPT(" ",LEN($N470))),COLUMNS($N:N)*LEN($N470)-(LEN($N470)-1),LEN($N470)))</f>
        <v>film &amp; video</v>
      </c>
      <c r="R470" t="str">
        <f>TRIM(MID(SUBSTITUTE($N470,"/",REPT(" ",LEN($N470))),COLUMNS($N:O)*LEN($N470)-(LEN($N470)-1),LEN($N470)))</f>
        <v>animation</v>
      </c>
      <c r="S470" s="11">
        <f t="shared" si="29"/>
        <v>41041.167627314811</v>
      </c>
      <c r="T470" s="11">
        <f t="shared" si="30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0">
        <f t="shared" si="31"/>
        <v>0</v>
      </c>
      <c r="P471" s="6" t="e">
        <f t="shared" si="28"/>
        <v>#DIV/0!</v>
      </c>
      <c r="Q471" t="str">
        <f>TRIM(MID(SUBSTITUTE($N471,"/",REPT(" ",LEN($N471))),COLUMNS($N:N)*LEN($N471)-(LEN($N471)-1),LEN($N471)))</f>
        <v>film &amp; video</v>
      </c>
      <c r="R471" t="str">
        <f>TRIM(MID(SUBSTITUTE($N471,"/",REPT(" ",LEN($N471))),COLUMNS($N:O)*LEN($N471)-(LEN($N471)-1),LEN($N471)))</f>
        <v>animation</v>
      </c>
      <c r="S471" s="11">
        <f t="shared" si="29"/>
        <v>41827.989861111113</v>
      </c>
      <c r="T471" s="11">
        <f t="shared" si="30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0">
        <f t="shared" si="31"/>
        <v>1.02</v>
      </c>
      <c r="P472" s="6">
        <f t="shared" si="28"/>
        <v>25.5</v>
      </c>
      <c r="Q472" t="str">
        <f>TRIM(MID(SUBSTITUTE($N472,"/",REPT(" ",LEN($N472))),COLUMNS($N:N)*LEN($N472)-(LEN($N472)-1),LEN($N472)))</f>
        <v>film &amp; video</v>
      </c>
      <c r="R472" t="str">
        <f>TRIM(MID(SUBSTITUTE($N472,"/",REPT(" ",LEN($N472))),COLUMNS($N:O)*LEN($N472)-(LEN($N472)-1),LEN($N472)))</f>
        <v>animation</v>
      </c>
      <c r="S472" s="11">
        <f t="shared" si="29"/>
        <v>41605.167696759258</v>
      </c>
      <c r="T472" s="11">
        <f t="shared" si="30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0">
        <f t="shared" si="31"/>
        <v>11.892727272727273</v>
      </c>
      <c r="P473" s="6">
        <f t="shared" si="28"/>
        <v>38.476470588235294</v>
      </c>
      <c r="Q473" t="str">
        <f>TRIM(MID(SUBSTITUTE($N473,"/",REPT(" ",LEN($N473))),COLUMNS($N:N)*LEN($N473)-(LEN($N473)-1),LEN($N473)))</f>
        <v>film &amp; video</v>
      </c>
      <c r="R473" t="str">
        <f>TRIM(MID(SUBSTITUTE($N473,"/",REPT(" ",LEN($N473))),COLUMNS($N:O)*LEN($N473)-(LEN($N473)-1),LEN($N473)))</f>
        <v>animation</v>
      </c>
      <c r="S473" s="11">
        <f t="shared" si="29"/>
        <v>41703.721979166665</v>
      </c>
      <c r="T473" s="11">
        <f t="shared" si="30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0">
        <f t="shared" si="31"/>
        <v>17.625</v>
      </c>
      <c r="P474" s="6">
        <f t="shared" si="28"/>
        <v>28.2</v>
      </c>
      <c r="Q474" t="str">
        <f>TRIM(MID(SUBSTITUTE($N474,"/",REPT(" ",LEN($N474))),COLUMNS($N:N)*LEN($N474)-(LEN($N474)-1),LEN($N474)))</f>
        <v>film &amp; video</v>
      </c>
      <c r="R474" t="str">
        <f>TRIM(MID(SUBSTITUTE($N474,"/",REPT(" ",LEN($N474))),COLUMNS($N:O)*LEN($N474)-(LEN($N474)-1),LEN($N474)))</f>
        <v>animation</v>
      </c>
      <c r="S474" s="11">
        <f t="shared" si="29"/>
        <v>41844.922662037039</v>
      </c>
      <c r="T474" s="11">
        <f t="shared" si="30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0">
        <f t="shared" si="31"/>
        <v>2.87</v>
      </c>
      <c r="P475" s="6">
        <f t="shared" si="28"/>
        <v>61.5</v>
      </c>
      <c r="Q475" t="str">
        <f>TRIM(MID(SUBSTITUTE($N475,"/",REPT(" ",LEN($N475))),COLUMNS($N:N)*LEN($N475)-(LEN($N475)-1),LEN($N475)))</f>
        <v>film &amp; video</v>
      </c>
      <c r="R475" t="str">
        <f>TRIM(MID(SUBSTITUTE($N475,"/",REPT(" ",LEN($N475))),COLUMNS($N:O)*LEN($N475)-(LEN($N475)-1),LEN($N475)))</f>
        <v>animation</v>
      </c>
      <c r="S475" s="11">
        <f t="shared" si="29"/>
        <v>41869.698136574072</v>
      </c>
      <c r="T475" s="11">
        <f t="shared" si="30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0">
        <f t="shared" si="31"/>
        <v>3.0303030303030304E-2</v>
      </c>
      <c r="P476" s="6">
        <f t="shared" si="28"/>
        <v>1</v>
      </c>
      <c r="Q476" t="str">
        <f>TRIM(MID(SUBSTITUTE($N476,"/",REPT(" ",LEN($N476))),COLUMNS($N:N)*LEN($N476)-(LEN($N476)-1),LEN($N476)))</f>
        <v>film &amp; video</v>
      </c>
      <c r="R476" t="str">
        <f>TRIM(MID(SUBSTITUTE($N476,"/",REPT(" ",LEN($N476))),COLUMNS($N:O)*LEN($N476)-(LEN($N476)-1),LEN($N476)))</f>
        <v>animation</v>
      </c>
      <c r="S476" s="11">
        <f t="shared" si="29"/>
        <v>42753.329039351855</v>
      </c>
      <c r="T476" s="11">
        <f t="shared" si="30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0">
        <f t="shared" si="31"/>
        <v>0</v>
      </c>
      <c r="P477" s="6" t="e">
        <f t="shared" si="28"/>
        <v>#DIV/0!</v>
      </c>
      <c r="Q477" t="str">
        <f>TRIM(MID(SUBSTITUTE($N477,"/",REPT(" ",LEN($N477))),COLUMNS($N:N)*LEN($N477)-(LEN($N477)-1),LEN($N477)))</f>
        <v>film &amp; video</v>
      </c>
      <c r="R477" t="str">
        <f>TRIM(MID(SUBSTITUTE($N477,"/",REPT(" ",LEN($N477))),COLUMNS($N:O)*LEN($N477)-(LEN($N477)-1),LEN($N477)))</f>
        <v>animation</v>
      </c>
      <c r="S477" s="11">
        <f t="shared" si="29"/>
        <v>42100.086145833338</v>
      </c>
      <c r="T477" s="11">
        <f t="shared" si="30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0">
        <f t="shared" si="31"/>
        <v>2.230268181818182</v>
      </c>
      <c r="P478" s="6">
        <f t="shared" si="28"/>
        <v>39.569274193548388</v>
      </c>
      <c r="Q478" t="str">
        <f>TRIM(MID(SUBSTITUTE($N478,"/",REPT(" ",LEN($N478))),COLUMNS($N:N)*LEN($N478)-(LEN($N478)-1),LEN($N478)))</f>
        <v>film &amp; video</v>
      </c>
      <c r="R478" t="str">
        <f>TRIM(MID(SUBSTITUTE($N478,"/",REPT(" ",LEN($N478))),COLUMNS($N:O)*LEN($N478)-(LEN($N478)-1),LEN($N478)))</f>
        <v>animation</v>
      </c>
      <c r="S478" s="11">
        <f t="shared" si="29"/>
        <v>41757.975011574075</v>
      </c>
      <c r="T478" s="11">
        <f t="shared" si="30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0">
        <f t="shared" si="31"/>
        <v>0</v>
      </c>
      <c r="P479" s="6" t="e">
        <f t="shared" si="28"/>
        <v>#DIV/0!</v>
      </c>
      <c r="Q479" t="str">
        <f>TRIM(MID(SUBSTITUTE($N479,"/",REPT(" ",LEN($N479))),COLUMNS($N:N)*LEN($N479)-(LEN($N479)-1),LEN($N479)))</f>
        <v>film &amp; video</v>
      </c>
      <c r="R479" t="str">
        <f>TRIM(MID(SUBSTITUTE($N479,"/",REPT(" ",LEN($N479))),COLUMNS($N:O)*LEN($N479)-(LEN($N479)-1),LEN($N479)))</f>
        <v>animation</v>
      </c>
      <c r="S479" s="11">
        <f t="shared" si="29"/>
        <v>40987.83488425926</v>
      </c>
      <c r="T479" s="11">
        <f t="shared" si="30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0">
        <f t="shared" si="31"/>
        <v>0</v>
      </c>
      <c r="P480" s="6" t="e">
        <f t="shared" si="28"/>
        <v>#DIV/0!</v>
      </c>
      <c r="Q480" t="str">
        <f>TRIM(MID(SUBSTITUTE($N480,"/",REPT(" ",LEN($N480))),COLUMNS($N:N)*LEN($N480)-(LEN($N480)-1),LEN($N480)))</f>
        <v>film &amp; video</v>
      </c>
      <c r="R480" t="str">
        <f>TRIM(MID(SUBSTITUTE($N480,"/",REPT(" ",LEN($N480))),COLUMNS($N:O)*LEN($N480)-(LEN($N480)-1),LEN($N480)))</f>
        <v>animation</v>
      </c>
      <c r="S480" s="11">
        <f t="shared" si="29"/>
        <v>42065.910983796297</v>
      </c>
      <c r="T480" s="11">
        <f t="shared" si="30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0">
        <f t="shared" si="31"/>
        <v>32.56</v>
      </c>
      <c r="P481" s="6">
        <f t="shared" si="28"/>
        <v>88.8</v>
      </c>
      <c r="Q481" t="str">
        <f>TRIM(MID(SUBSTITUTE($N481,"/",REPT(" ",LEN($N481))),COLUMNS($N:N)*LEN($N481)-(LEN($N481)-1),LEN($N481)))</f>
        <v>film &amp; video</v>
      </c>
      <c r="R481" t="str">
        <f>TRIM(MID(SUBSTITUTE($N481,"/",REPT(" ",LEN($N481))),COLUMNS($N:O)*LEN($N481)-(LEN($N481)-1),LEN($N481)))</f>
        <v>animation</v>
      </c>
      <c r="S481" s="11">
        <f t="shared" si="29"/>
        <v>41904.407812500001</v>
      </c>
      <c r="T481" s="11">
        <f t="shared" si="30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0">
        <f t="shared" si="31"/>
        <v>19.41</v>
      </c>
      <c r="P482" s="6">
        <f t="shared" si="28"/>
        <v>55.457142857142856</v>
      </c>
      <c r="Q482" t="str">
        <f>TRIM(MID(SUBSTITUTE($N482,"/",REPT(" ",LEN($N482))),COLUMNS($N:N)*LEN($N482)-(LEN($N482)-1),LEN($N482)))</f>
        <v>film &amp; video</v>
      </c>
      <c r="R482" t="str">
        <f>TRIM(MID(SUBSTITUTE($N482,"/",REPT(" ",LEN($N482))),COLUMNS($N:O)*LEN($N482)-(LEN($N482)-1),LEN($N482)))</f>
        <v>animation</v>
      </c>
      <c r="S482" s="11">
        <f t="shared" si="29"/>
        <v>41465.500173611108</v>
      </c>
      <c r="T482" s="11">
        <f t="shared" si="30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0">
        <f t="shared" si="31"/>
        <v>6.1</v>
      </c>
      <c r="P483" s="6">
        <f t="shared" si="28"/>
        <v>87.142857142857139</v>
      </c>
      <c r="Q483" t="str">
        <f>TRIM(MID(SUBSTITUTE($N483,"/",REPT(" ",LEN($N483))),COLUMNS($N:N)*LEN($N483)-(LEN($N483)-1),LEN($N483)))</f>
        <v>film &amp; video</v>
      </c>
      <c r="R483" t="str">
        <f>TRIM(MID(SUBSTITUTE($N483,"/",REPT(" ",LEN($N483))),COLUMNS($N:O)*LEN($N483)-(LEN($N483)-1),LEN($N483)))</f>
        <v>animation</v>
      </c>
      <c r="S483" s="11">
        <f t="shared" si="29"/>
        <v>41162.672326388885</v>
      </c>
      <c r="T483" s="11">
        <f t="shared" si="30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0">
        <f t="shared" si="31"/>
        <v>0.1</v>
      </c>
      <c r="P484" s="6">
        <f t="shared" si="28"/>
        <v>10</v>
      </c>
      <c r="Q484" t="str">
        <f>TRIM(MID(SUBSTITUTE($N484,"/",REPT(" ",LEN($N484))),COLUMNS($N:N)*LEN($N484)-(LEN($N484)-1),LEN($N484)))</f>
        <v>film &amp; video</v>
      </c>
      <c r="R484" t="str">
        <f>TRIM(MID(SUBSTITUTE($N484,"/",REPT(" ",LEN($N484))),COLUMNS($N:O)*LEN($N484)-(LEN($N484)-1),LEN($N484)))</f>
        <v>animation</v>
      </c>
      <c r="S484" s="11">
        <f t="shared" si="29"/>
        <v>42447.896875000006</v>
      </c>
      <c r="T484" s="11">
        <f t="shared" si="30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0">
        <f t="shared" si="31"/>
        <v>50.2</v>
      </c>
      <c r="P485" s="6">
        <f t="shared" si="28"/>
        <v>51.224489795918366</v>
      </c>
      <c r="Q485" t="str">
        <f>TRIM(MID(SUBSTITUTE($N485,"/",REPT(" ",LEN($N485))),COLUMNS($N:N)*LEN($N485)-(LEN($N485)-1),LEN($N485)))</f>
        <v>film &amp; video</v>
      </c>
      <c r="R485" t="str">
        <f>TRIM(MID(SUBSTITUTE($N485,"/",REPT(" ",LEN($N485))),COLUMNS($N:O)*LEN($N485)-(LEN($N485)-1),LEN($N485)))</f>
        <v>animation</v>
      </c>
      <c r="S485" s="11">
        <f t="shared" si="29"/>
        <v>41243.197592592594</v>
      </c>
      <c r="T485" s="11">
        <f t="shared" si="30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0">
        <f t="shared" si="31"/>
        <v>0.18625</v>
      </c>
      <c r="P486" s="6">
        <f t="shared" si="28"/>
        <v>13.545454545454545</v>
      </c>
      <c r="Q486" t="str">
        <f>TRIM(MID(SUBSTITUTE($N486,"/",REPT(" ",LEN($N486))),COLUMNS($N:N)*LEN($N486)-(LEN($N486)-1),LEN($N486)))</f>
        <v>film &amp; video</v>
      </c>
      <c r="R486" t="str">
        <f>TRIM(MID(SUBSTITUTE($N486,"/",REPT(" ",LEN($N486))),COLUMNS($N:O)*LEN($N486)-(LEN($N486)-1),LEN($N486)))</f>
        <v>animation</v>
      </c>
      <c r="S486" s="11">
        <f t="shared" si="29"/>
        <v>42272.93949074074</v>
      </c>
      <c r="T486" s="11">
        <f t="shared" si="30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0">
        <f t="shared" si="31"/>
        <v>21.906971229845084</v>
      </c>
      <c r="P487" s="6">
        <f t="shared" si="28"/>
        <v>66.520080000000007</v>
      </c>
      <c r="Q487" t="str">
        <f>TRIM(MID(SUBSTITUTE($N487,"/",REPT(" ",LEN($N487))),COLUMNS($N:N)*LEN($N487)-(LEN($N487)-1),LEN($N487)))</f>
        <v>film &amp; video</v>
      </c>
      <c r="R487" t="str">
        <f>TRIM(MID(SUBSTITUTE($N487,"/",REPT(" ",LEN($N487))),COLUMNS($N:O)*LEN($N487)-(LEN($N487)-1),LEN($N487)))</f>
        <v>animation</v>
      </c>
      <c r="S487" s="11">
        <f t="shared" si="29"/>
        <v>41381.50577546296</v>
      </c>
      <c r="T487" s="11">
        <f t="shared" si="30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0">
        <f t="shared" si="31"/>
        <v>9.0909090909090905E-3</v>
      </c>
      <c r="P488" s="6">
        <f t="shared" si="28"/>
        <v>50</v>
      </c>
      <c r="Q488" t="str">
        <f>TRIM(MID(SUBSTITUTE($N488,"/",REPT(" ",LEN($N488))),COLUMNS($N:N)*LEN($N488)-(LEN($N488)-1),LEN($N488)))</f>
        <v>film &amp; video</v>
      </c>
      <c r="R488" t="str">
        <f>TRIM(MID(SUBSTITUTE($N488,"/",REPT(" ",LEN($N488))),COLUMNS($N:O)*LEN($N488)-(LEN($N488)-1),LEN($N488)))</f>
        <v>animation</v>
      </c>
      <c r="S488" s="11">
        <f t="shared" si="29"/>
        <v>41761.94258101852</v>
      </c>
      <c r="T488" s="11">
        <f t="shared" si="30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0">
        <f t="shared" si="31"/>
        <v>0</v>
      </c>
      <c r="P489" s="6" t="e">
        <f t="shared" si="28"/>
        <v>#DIV/0!</v>
      </c>
      <c r="Q489" t="str">
        <f>TRIM(MID(SUBSTITUTE($N489,"/",REPT(" ",LEN($N489))),COLUMNS($N:N)*LEN($N489)-(LEN($N489)-1),LEN($N489)))</f>
        <v>film &amp; video</v>
      </c>
      <c r="R489" t="str">
        <f>TRIM(MID(SUBSTITUTE($N489,"/",REPT(" ",LEN($N489))),COLUMNS($N:O)*LEN($N489)-(LEN($N489)-1),LEN($N489)))</f>
        <v>animation</v>
      </c>
      <c r="S489" s="11">
        <f t="shared" si="29"/>
        <v>42669.594837962963</v>
      </c>
      <c r="T489" s="11">
        <f t="shared" si="30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0">
        <f t="shared" si="31"/>
        <v>0</v>
      </c>
      <c r="P490" s="6" t="e">
        <f t="shared" si="28"/>
        <v>#DIV/0!</v>
      </c>
      <c r="Q490" t="str">
        <f>TRIM(MID(SUBSTITUTE($N490,"/",REPT(" ",LEN($N490))),COLUMNS($N:N)*LEN($N490)-(LEN($N490)-1),LEN($N490)))</f>
        <v>film &amp; video</v>
      </c>
      <c r="R490" t="str">
        <f>TRIM(MID(SUBSTITUTE($N490,"/",REPT(" ",LEN($N490))),COLUMNS($N:O)*LEN($N490)-(LEN($N490)-1),LEN($N490)))</f>
        <v>animation</v>
      </c>
      <c r="S490" s="11">
        <f t="shared" si="29"/>
        <v>42714.054398148146</v>
      </c>
      <c r="T490" s="11">
        <f t="shared" si="30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0">
        <f t="shared" si="31"/>
        <v>0.28667813379201834</v>
      </c>
      <c r="P491" s="6">
        <f t="shared" si="28"/>
        <v>71.666666666666671</v>
      </c>
      <c r="Q491" t="str">
        <f>TRIM(MID(SUBSTITUTE($N491,"/",REPT(" ",LEN($N491))),COLUMNS($N:N)*LEN($N491)-(LEN($N491)-1),LEN($N491)))</f>
        <v>film &amp; video</v>
      </c>
      <c r="R491" t="str">
        <f>TRIM(MID(SUBSTITUTE($N491,"/",REPT(" ",LEN($N491))),COLUMNS($N:O)*LEN($N491)-(LEN($N491)-1),LEN($N491)))</f>
        <v>animation</v>
      </c>
      <c r="S491" s="11">
        <f t="shared" si="29"/>
        <v>40882.481666666667</v>
      </c>
      <c r="T491" s="11">
        <f t="shared" si="30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0">
        <f t="shared" si="31"/>
        <v>0</v>
      </c>
      <c r="P492" s="6" t="e">
        <f t="shared" si="28"/>
        <v>#DIV/0!</v>
      </c>
      <c r="Q492" t="str">
        <f>TRIM(MID(SUBSTITUTE($N492,"/",REPT(" ",LEN($N492))),COLUMNS($N:N)*LEN($N492)-(LEN($N492)-1),LEN($N492)))</f>
        <v>film &amp; video</v>
      </c>
      <c r="R492" t="str">
        <f>TRIM(MID(SUBSTITUTE($N492,"/",REPT(" ",LEN($N492))),COLUMNS($N:O)*LEN($N492)-(LEN($N492)-1),LEN($N492)))</f>
        <v>animation</v>
      </c>
      <c r="S492" s="11">
        <f t="shared" si="29"/>
        <v>41113.968576388892</v>
      </c>
      <c r="T492" s="11">
        <f t="shared" si="30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0">
        <f t="shared" si="31"/>
        <v>0</v>
      </c>
      <c r="P493" s="6" t="e">
        <f t="shared" si="28"/>
        <v>#DIV/0!</v>
      </c>
      <c r="Q493" t="str">
        <f>TRIM(MID(SUBSTITUTE($N493,"/",REPT(" ",LEN($N493))),COLUMNS($N:N)*LEN($N493)-(LEN($N493)-1),LEN($N493)))</f>
        <v>film &amp; video</v>
      </c>
      <c r="R493" t="str">
        <f>TRIM(MID(SUBSTITUTE($N493,"/",REPT(" ",LEN($N493))),COLUMNS($N:O)*LEN($N493)-(LEN($N493)-1),LEN($N493)))</f>
        <v>animation</v>
      </c>
      <c r="S493" s="11">
        <f t="shared" si="29"/>
        <v>42366.982627314821</v>
      </c>
      <c r="T493" s="11">
        <f t="shared" si="30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0">
        <f t="shared" si="31"/>
        <v>0</v>
      </c>
      <c r="P494" s="6" t="e">
        <f t="shared" si="28"/>
        <v>#DIV/0!</v>
      </c>
      <c r="Q494" t="str">
        <f>TRIM(MID(SUBSTITUTE($N494,"/",REPT(" ",LEN($N494))),COLUMNS($N:N)*LEN($N494)-(LEN($N494)-1),LEN($N494)))</f>
        <v>film &amp; video</v>
      </c>
      <c r="R494" t="str">
        <f>TRIM(MID(SUBSTITUTE($N494,"/",REPT(" ",LEN($N494))),COLUMNS($N:O)*LEN($N494)-(LEN($N494)-1),LEN($N494)))</f>
        <v>animation</v>
      </c>
      <c r="S494" s="11">
        <f t="shared" si="29"/>
        <v>42596.03506944445</v>
      </c>
      <c r="T494" s="11">
        <f t="shared" si="30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0">
        <f t="shared" si="31"/>
        <v>0</v>
      </c>
      <c r="P495" s="6" t="e">
        <f t="shared" si="28"/>
        <v>#DIV/0!</v>
      </c>
      <c r="Q495" t="str">
        <f>TRIM(MID(SUBSTITUTE($N495,"/",REPT(" ",LEN($N495))),COLUMNS($N:N)*LEN($N495)-(LEN($N495)-1),LEN($N495)))</f>
        <v>film &amp; video</v>
      </c>
      <c r="R495" t="str">
        <f>TRIM(MID(SUBSTITUTE($N495,"/",REPT(" ",LEN($N495))),COLUMNS($N:O)*LEN($N495)-(LEN($N495)-1),LEN($N495)))</f>
        <v>animation</v>
      </c>
      <c r="S495" s="11">
        <f t="shared" si="29"/>
        <v>42114.726134259254</v>
      </c>
      <c r="T495" s="11">
        <f t="shared" si="30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0">
        <f t="shared" si="31"/>
        <v>0.155</v>
      </c>
      <c r="P496" s="6">
        <f t="shared" si="28"/>
        <v>10.333333333333334</v>
      </c>
      <c r="Q496" t="str">
        <f>TRIM(MID(SUBSTITUTE($N496,"/",REPT(" ",LEN($N496))),COLUMNS($N:N)*LEN($N496)-(LEN($N496)-1),LEN($N496)))</f>
        <v>film &amp; video</v>
      </c>
      <c r="R496" t="str">
        <f>TRIM(MID(SUBSTITUTE($N496,"/",REPT(" ",LEN($N496))),COLUMNS($N:O)*LEN($N496)-(LEN($N496)-1),LEN($N496)))</f>
        <v>animation</v>
      </c>
      <c r="S496" s="11">
        <f t="shared" si="29"/>
        <v>41799.830613425926</v>
      </c>
      <c r="T496" s="11">
        <f t="shared" si="30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0">
        <f t="shared" si="31"/>
        <v>0</v>
      </c>
      <c r="P497" s="6" t="e">
        <f t="shared" si="28"/>
        <v>#DIV/0!</v>
      </c>
      <c r="Q497" t="str">
        <f>TRIM(MID(SUBSTITUTE($N497,"/",REPT(" ",LEN($N497))),COLUMNS($N:N)*LEN($N497)-(LEN($N497)-1),LEN($N497)))</f>
        <v>film &amp; video</v>
      </c>
      <c r="R497" t="str">
        <f>TRIM(MID(SUBSTITUTE($N497,"/",REPT(" ",LEN($N497))),COLUMNS($N:O)*LEN($N497)-(LEN($N497)-1),LEN($N497)))</f>
        <v>animation</v>
      </c>
      <c r="S497" s="11">
        <f t="shared" si="29"/>
        <v>42171.827604166669</v>
      </c>
      <c r="T497" s="11">
        <f t="shared" si="30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0">
        <f t="shared" si="31"/>
        <v>1.6666666666666668E-3</v>
      </c>
      <c r="P498" s="6">
        <f t="shared" si="28"/>
        <v>1</v>
      </c>
      <c r="Q498" t="str">
        <f>TRIM(MID(SUBSTITUTE($N498,"/",REPT(" ",LEN($N498))),COLUMNS($N:N)*LEN($N498)-(LEN($N498)-1),LEN($N498)))</f>
        <v>film &amp; video</v>
      </c>
      <c r="R498" t="str">
        <f>TRIM(MID(SUBSTITUTE($N498,"/",REPT(" ",LEN($N498))),COLUMNS($N:O)*LEN($N498)-(LEN($N498)-1),LEN($N498)))</f>
        <v>animation</v>
      </c>
      <c r="S498" s="11">
        <f t="shared" si="29"/>
        <v>41620.93141203704</v>
      </c>
      <c r="T498" s="11">
        <f t="shared" si="30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0">
        <f t="shared" si="31"/>
        <v>0.6696428571428571</v>
      </c>
      <c r="P499" s="6">
        <f t="shared" si="28"/>
        <v>10</v>
      </c>
      <c r="Q499" t="str">
        <f>TRIM(MID(SUBSTITUTE($N499,"/",REPT(" ",LEN($N499))),COLUMNS($N:N)*LEN($N499)-(LEN($N499)-1),LEN($N499)))</f>
        <v>film &amp; video</v>
      </c>
      <c r="R499" t="str">
        <f>TRIM(MID(SUBSTITUTE($N499,"/",REPT(" ",LEN($N499))),COLUMNS($N:O)*LEN($N499)-(LEN($N499)-1),LEN($N499)))</f>
        <v>animation</v>
      </c>
      <c r="S499" s="11">
        <f t="shared" si="29"/>
        <v>41945.037789351853</v>
      </c>
      <c r="T499" s="11">
        <f t="shared" si="30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0">
        <f t="shared" si="31"/>
        <v>4.5985132395404564</v>
      </c>
      <c r="P500" s="6">
        <f t="shared" si="28"/>
        <v>136.09090909090909</v>
      </c>
      <c r="Q500" t="str">
        <f>TRIM(MID(SUBSTITUTE($N500,"/",REPT(" ",LEN($N500))),COLUMNS($N:N)*LEN($N500)-(LEN($N500)-1),LEN($N500)))</f>
        <v>film &amp; video</v>
      </c>
      <c r="R500" t="str">
        <f>TRIM(MID(SUBSTITUTE($N500,"/",REPT(" ",LEN($N500))),COLUMNS($N:O)*LEN($N500)-(LEN($N500)-1),LEN($N500)))</f>
        <v>animation</v>
      </c>
      <c r="S500" s="11">
        <f t="shared" si="29"/>
        <v>40858.762141203704</v>
      </c>
      <c r="T500" s="11">
        <f t="shared" si="30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0">
        <f t="shared" si="31"/>
        <v>9.5500000000000007</v>
      </c>
      <c r="P501" s="6">
        <f t="shared" si="28"/>
        <v>73.461538461538467</v>
      </c>
      <c r="Q501" t="str">
        <f>TRIM(MID(SUBSTITUTE($N501,"/",REPT(" ",LEN($N501))),COLUMNS($N:N)*LEN($N501)-(LEN($N501)-1),LEN($N501)))</f>
        <v>film &amp; video</v>
      </c>
      <c r="R501" t="str">
        <f>TRIM(MID(SUBSTITUTE($N501,"/",REPT(" ",LEN($N501))),COLUMNS($N:O)*LEN($N501)-(LEN($N501)-1),LEN($N501)))</f>
        <v>animation</v>
      </c>
      <c r="S501" s="11">
        <f t="shared" si="29"/>
        <v>40043.895462962959</v>
      </c>
      <c r="T501" s="11">
        <f t="shared" si="30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0">
        <f t="shared" si="31"/>
        <v>3.3076923076923079</v>
      </c>
      <c r="P502" s="6">
        <f t="shared" si="28"/>
        <v>53.75</v>
      </c>
      <c r="Q502" t="str">
        <f>TRIM(MID(SUBSTITUTE($N502,"/",REPT(" ",LEN($N502))),COLUMNS($N:N)*LEN($N502)-(LEN($N502)-1),LEN($N502)))</f>
        <v>film &amp; video</v>
      </c>
      <c r="R502" t="str">
        <f>TRIM(MID(SUBSTITUTE($N502,"/",REPT(" ",LEN($N502))),COLUMNS($N:O)*LEN($N502)-(LEN($N502)-1),LEN($N502)))</f>
        <v>animation</v>
      </c>
      <c r="S502" s="11">
        <f t="shared" si="29"/>
        <v>40247.886006944449</v>
      </c>
      <c r="T502" s="11">
        <f t="shared" si="30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0">
        <f t="shared" si="31"/>
        <v>0</v>
      </c>
      <c r="P503" s="6" t="e">
        <f t="shared" si="28"/>
        <v>#DIV/0!</v>
      </c>
      <c r="Q503" t="str">
        <f>TRIM(MID(SUBSTITUTE($N503,"/",REPT(" ",LEN($N503))),COLUMNS($N:N)*LEN($N503)-(LEN($N503)-1),LEN($N503)))</f>
        <v>film &amp; video</v>
      </c>
      <c r="R503" t="str">
        <f>TRIM(MID(SUBSTITUTE($N503,"/",REPT(" ",LEN($N503))),COLUMNS($N:O)*LEN($N503)-(LEN($N503)-1),LEN($N503)))</f>
        <v>animation</v>
      </c>
      <c r="S503" s="11">
        <f t="shared" si="29"/>
        <v>40703.234386574077</v>
      </c>
      <c r="T503" s="11">
        <f t="shared" si="30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0">
        <f t="shared" si="31"/>
        <v>1.1499999999999999</v>
      </c>
      <c r="P504" s="6">
        <f t="shared" si="28"/>
        <v>57.5</v>
      </c>
      <c r="Q504" t="str">
        <f>TRIM(MID(SUBSTITUTE($N504,"/",REPT(" ",LEN($N504))),COLUMNS($N:N)*LEN($N504)-(LEN($N504)-1),LEN($N504)))</f>
        <v>film &amp; video</v>
      </c>
      <c r="R504" t="str">
        <f>TRIM(MID(SUBSTITUTE($N504,"/",REPT(" ",LEN($N504))),COLUMNS($N:O)*LEN($N504)-(LEN($N504)-1),LEN($N504)))</f>
        <v>animation</v>
      </c>
      <c r="S504" s="11">
        <f t="shared" si="29"/>
        <v>40956.553530092591</v>
      </c>
      <c r="T504" s="11">
        <f t="shared" si="30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0">
        <f t="shared" si="31"/>
        <v>1.7538461538461538</v>
      </c>
      <c r="P505" s="6">
        <f t="shared" si="28"/>
        <v>12.666666666666666</v>
      </c>
      <c r="Q505" t="str">
        <f>TRIM(MID(SUBSTITUTE($N505,"/",REPT(" ",LEN($N505))),COLUMNS($N:N)*LEN($N505)-(LEN($N505)-1),LEN($N505)))</f>
        <v>film &amp; video</v>
      </c>
      <c r="R505" t="str">
        <f>TRIM(MID(SUBSTITUTE($N505,"/",REPT(" ",LEN($N505))),COLUMNS($N:O)*LEN($N505)-(LEN($N505)-1),LEN($N505)))</f>
        <v>animation</v>
      </c>
      <c r="S505" s="11">
        <f t="shared" si="29"/>
        <v>41991.526655092588</v>
      </c>
      <c r="T505" s="11">
        <f t="shared" si="30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0">
        <f t="shared" si="31"/>
        <v>1.3673469387755102</v>
      </c>
      <c r="P506" s="6">
        <f t="shared" si="28"/>
        <v>67</v>
      </c>
      <c r="Q506" t="str">
        <f>TRIM(MID(SUBSTITUTE($N506,"/",REPT(" ",LEN($N506))),COLUMNS($N:N)*LEN($N506)-(LEN($N506)-1),LEN($N506)))</f>
        <v>film &amp; video</v>
      </c>
      <c r="R506" t="str">
        <f>TRIM(MID(SUBSTITUTE($N506,"/",REPT(" ",LEN($N506))),COLUMNS($N:O)*LEN($N506)-(LEN($N506)-1),LEN($N506)))</f>
        <v>animation</v>
      </c>
      <c r="S506" s="11">
        <f t="shared" si="29"/>
        <v>40949.98364583333</v>
      </c>
      <c r="T506" s="11">
        <f t="shared" si="30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0">
        <f t="shared" si="31"/>
        <v>0.43333333333333329</v>
      </c>
      <c r="P507" s="6">
        <f t="shared" si="28"/>
        <v>3.7142857142857144</v>
      </c>
      <c r="Q507" t="str">
        <f>TRIM(MID(SUBSTITUTE($N507,"/",REPT(" ",LEN($N507))),COLUMNS($N:N)*LEN($N507)-(LEN($N507)-1),LEN($N507)))</f>
        <v>film &amp; video</v>
      </c>
      <c r="R507" t="str">
        <f>TRIM(MID(SUBSTITUTE($N507,"/",REPT(" ",LEN($N507))),COLUMNS($N:O)*LEN($N507)-(LEN($N507)-1),LEN($N507)))</f>
        <v>animation</v>
      </c>
      <c r="S507" s="11">
        <f t="shared" si="29"/>
        <v>42318.098217592589</v>
      </c>
      <c r="T507" s="11">
        <f t="shared" si="30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0">
        <f t="shared" si="31"/>
        <v>0.125</v>
      </c>
      <c r="P508" s="6">
        <f t="shared" si="28"/>
        <v>250</v>
      </c>
      <c r="Q508" t="str">
        <f>TRIM(MID(SUBSTITUTE($N508,"/",REPT(" ",LEN($N508))),COLUMNS($N:N)*LEN($N508)-(LEN($N508)-1),LEN($N508)))</f>
        <v>film &amp; video</v>
      </c>
      <c r="R508" t="str">
        <f>TRIM(MID(SUBSTITUTE($N508,"/",REPT(" ",LEN($N508))),COLUMNS($N:O)*LEN($N508)-(LEN($N508)-1),LEN($N508)))</f>
        <v>animation</v>
      </c>
      <c r="S508" s="11">
        <f t="shared" si="29"/>
        <v>41466.552314814813</v>
      </c>
      <c r="T508" s="11">
        <f t="shared" si="30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0">
        <f t="shared" si="31"/>
        <v>3.2</v>
      </c>
      <c r="P509" s="6">
        <f t="shared" si="28"/>
        <v>64</v>
      </c>
      <c r="Q509" t="str">
        <f>TRIM(MID(SUBSTITUTE($N509,"/",REPT(" ",LEN($N509))),COLUMNS($N:N)*LEN($N509)-(LEN($N509)-1),LEN($N509)))</f>
        <v>film &amp; video</v>
      </c>
      <c r="R509" t="str">
        <f>TRIM(MID(SUBSTITUTE($N509,"/",REPT(" ",LEN($N509))),COLUMNS($N:O)*LEN($N509)-(LEN($N509)-1),LEN($N509)))</f>
        <v>animation</v>
      </c>
      <c r="S509" s="11">
        <f t="shared" si="29"/>
        <v>41156.958993055552</v>
      </c>
      <c r="T509" s="11">
        <f t="shared" si="30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0">
        <f t="shared" si="31"/>
        <v>0.8</v>
      </c>
      <c r="P510" s="6">
        <f t="shared" si="28"/>
        <v>133.33333333333334</v>
      </c>
      <c r="Q510" t="str">
        <f>TRIM(MID(SUBSTITUTE($N510,"/",REPT(" ",LEN($N510))),COLUMNS($N:N)*LEN($N510)-(LEN($N510)-1),LEN($N510)))</f>
        <v>film &amp; video</v>
      </c>
      <c r="R510" t="str">
        <f>TRIM(MID(SUBSTITUTE($N510,"/",REPT(" ",LEN($N510))),COLUMNS($N:O)*LEN($N510)-(LEN($N510)-1),LEN($N510)))</f>
        <v>animation</v>
      </c>
      <c r="S510" s="11">
        <f t="shared" si="29"/>
        <v>40995.024317129632</v>
      </c>
      <c r="T510" s="11">
        <f t="shared" si="30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0">
        <f t="shared" si="31"/>
        <v>0.2</v>
      </c>
      <c r="P511" s="6">
        <f t="shared" si="28"/>
        <v>10</v>
      </c>
      <c r="Q511" t="str">
        <f>TRIM(MID(SUBSTITUTE($N511,"/",REPT(" ",LEN($N511))),COLUMNS($N:N)*LEN($N511)-(LEN($N511)-1),LEN($N511)))</f>
        <v>film &amp; video</v>
      </c>
      <c r="R511" t="str">
        <f>TRIM(MID(SUBSTITUTE($N511,"/",REPT(" ",LEN($N511))),COLUMNS($N:O)*LEN($N511)-(LEN($N511)-1),LEN($N511)))</f>
        <v>animation</v>
      </c>
      <c r="S511" s="11">
        <f t="shared" si="29"/>
        <v>42153.631597222222</v>
      </c>
      <c r="T511" s="11">
        <f t="shared" si="30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0">
        <f t="shared" si="31"/>
        <v>0</v>
      </c>
      <c r="P512" s="6" t="e">
        <f t="shared" si="28"/>
        <v>#DIV/0!</v>
      </c>
      <c r="Q512" t="str">
        <f>TRIM(MID(SUBSTITUTE($N512,"/",REPT(" ",LEN($N512))),COLUMNS($N:N)*LEN($N512)-(LEN($N512)-1),LEN($N512)))</f>
        <v>film &amp; video</v>
      </c>
      <c r="R512" t="str">
        <f>TRIM(MID(SUBSTITUTE($N512,"/",REPT(" ",LEN($N512))),COLUMNS($N:O)*LEN($N512)-(LEN($N512)-1),LEN($N512)))</f>
        <v>animation</v>
      </c>
      <c r="S512" s="11">
        <f t="shared" si="29"/>
        <v>42400.176377314812</v>
      </c>
      <c r="T512" s="11">
        <f t="shared" si="30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0">
        <f t="shared" si="31"/>
        <v>3</v>
      </c>
      <c r="P513" s="6">
        <f t="shared" si="28"/>
        <v>30</v>
      </c>
      <c r="Q513" t="str">
        <f>TRIM(MID(SUBSTITUTE($N513,"/",REPT(" ",LEN($N513))),COLUMNS($N:N)*LEN($N513)-(LEN($N513)-1),LEN($N513)))</f>
        <v>film &amp; video</v>
      </c>
      <c r="R513" t="str">
        <f>TRIM(MID(SUBSTITUTE($N513,"/",REPT(" ",LEN($N513))),COLUMNS($N:O)*LEN($N513)-(LEN($N513)-1),LEN($N513)))</f>
        <v>animation</v>
      </c>
      <c r="S513" s="11">
        <f t="shared" si="29"/>
        <v>41340.303032407406</v>
      </c>
      <c r="T513" s="11">
        <f t="shared" si="30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0">
        <f t="shared" si="31"/>
        <v>0.13749999999999998</v>
      </c>
      <c r="P514" s="6">
        <f t="shared" ref="P514:P577" si="32">E514/L514</f>
        <v>5.5</v>
      </c>
      <c r="Q514" t="str">
        <f>TRIM(MID(SUBSTITUTE($N514,"/",REPT(" ",LEN($N514))),COLUMNS($N:N)*LEN($N514)-(LEN($N514)-1),LEN($N514)))</f>
        <v>film &amp; video</v>
      </c>
      <c r="R514" t="str">
        <f>TRIM(MID(SUBSTITUTE($N514,"/",REPT(" ",LEN($N514))),COLUMNS($N:O)*LEN($N514)-(LEN($N514)-1),LEN($N514)))</f>
        <v>animation</v>
      </c>
      <c r="S514" s="11">
        <f t="shared" ref="S514:S577" si="33">(((J514/60)/60)/24)+DATE(1970,1,1)</f>
        <v>42649.742210648154</v>
      </c>
      <c r="T514" s="11">
        <f t="shared" ref="T514:T577" si="34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0">
        <f t="shared" ref="O515:O578" si="35">E515/D515*100</f>
        <v>13.923999999999999</v>
      </c>
      <c r="P515" s="6">
        <f t="shared" si="32"/>
        <v>102.38235294117646</v>
      </c>
      <c r="Q515" t="str">
        <f>TRIM(MID(SUBSTITUTE($N515,"/",REPT(" ",LEN($N515))),COLUMNS($N:N)*LEN($N515)-(LEN($N515)-1),LEN($N515)))</f>
        <v>film &amp; video</v>
      </c>
      <c r="R515" t="str">
        <f>TRIM(MID(SUBSTITUTE($N515,"/",REPT(" ",LEN($N515))),COLUMNS($N:O)*LEN($N515)-(LEN($N515)-1),LEN($N515)))</f>
        <v>animation</v>
      </c>
      <c r="S515" s="11">
        <f t="shared" si="33"/>
        <v>42552.653993055559</v>
      </c>
      <c r="T515" s="11">
        <f t="shared" si="34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0">
        <f t="shared" si="35"/>
        <v>3.3333333333333335</v>
      </c>
      <c r="P516" s="6">
        <f t="shared" si="32"/>
        <v>16.666666666666668</v>
      </c>
      <c r="Q516" t="str">
        <f>TRIM(MID(SUBSTITUTE($N516,"/",REPT(" ",LEN($N516))),COLUMNS($N:N)*LEN($N516)-(LEN($N516)-1),LEN($N516)))</f>
        <v>film &amp; video</v>
      </c>
      <c r="R516" t="str">
        <f>TRIM(MID(SUBSTITUTE($N516,"/",REPT(" ",LEN($N516))),COLUMNS($N:O)*LEN($N516)-(LEN($N516)-1),LEN($N516)))</f>
        <v>animation</v>
      </c>
      <c r="S516" s="11">
        <f t="shared" si="33"/>
        <v>41830.613969907405</v>
      </c>
      <c r="T516" s="11">
        <f t="shared" si="3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0">
        <f t="shared" si="35"/>
        <v>25.41340206185567</v>
      </c>
      <c r="P517" s="6">
        <f t="shared" si="32"/>
        <v>725.02941176470586</v>
      </c>
      <c r="Q517" t="str">
        <f>TRIM(MID(SUBSTITUTE($N517,"/",REPT(" ",LEN($N517))),COLUMNS($N:N)*LEN($N517)-(LEN($N517)-1),LEN($N517)))</f>
        <v>film &amp; video</v>
      </c>
      <c r="R517" t="str">
        <f>TRIM(MID(SUBSTITUTE($N517,"/",REPT(" ",LEN($N517))),COLUMNS($N:O)*LEN($N517)-(LEN($N517)-1),LEN($N517)))</f>
        <v>animation</v>
      </c>
      <c r="S517" s="11">
        <f t="shared" si="33"/>
        <v>42327.490752314814</v>
      </c>
      <c r="T517" s="11">
        <f t="shared" si="3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0">
        <f t="shared" si="35"/>
        <v>0</v>
      </c>
      <c r="P518" s="6" t="e">
        <f t="shared" si="32"/>
        <v>#DIV/0!</v>
      </c>
      <c r="Q518" t="str">
        <f>TRIM(MID(SUBSTITUTE($N518,"/",REPT(" ",LEN($N518))),COLUMNS($N:N)*LEN($N518)-(LEN($N518)-1),LEN($N518)))</f>
        <v>film &amp; video</v>
      </c>
      <c r="R518" t="str">
        <f>TRIM(MID(SUBSTITUTE($N518,"/",REPT(" ",LEN($N518))),COLUMNS($N:O)*LEN($N518)-(LEN($N518)-1),LEN($N518)))</f>
        <v>animation</v>
      </c>
      <c r="S518" s="11">
        <f t="shared" si="33"/>
        <v>42091.778703703705</v>
      </c>
      <c r="T518" s="11">
        <f t="shared" si="3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0">
        <f t="shared" si="35"/>
        <v>1.3666666666666667</v>
      </c>
      <c r="P519" s="6">
        <f t="shared" si="32"/>
        <v>68.333333333333329</v>
      </c>
      <c r="Q519" t="str">
        <f>TRIM(MID(SUBSTITUTE($N519,"/",REPT(" ",LEN($N519))),COLUMNS($N:N)*LEN($N519)-(LEN($N519)-1),LEN($N519)))</f>
        <v>film &amp; video</v>
      </c>
      <c r="R519" t="str">
        <f>TRIM(MID(SUBSTITUTE($N519,"/",REPT(" ",LEN($N519))),COLUMNS($N:O)*LEN($N519)-(LEN($N519)-1),LEN($N519)))</f>
        <v>animation</v>
      </c>
      <c r="S519" s="11">
        <f t="shared" si="33"/>
        <v>42738.615289351852</v>
      </c>
      <c r="T519" s="11">
        <f t="shared" si="3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0">
        <f t="shared" si="35"/>
        <v>0</v>
      </c>
      <c r="P520" s="6" t="e">
        <f t="shared" si="32"/>
        <v>#DIV/0!</v>
      </c>
      <c r="Q520" t="str">
        <f>TRIM(MID(SUBSTITUTE($N520,"/",REPT(" ",LEN($N520))),COLUMNS($N:N)*LEN($N520)-(LEN($N520)-1),LEN($N520)))</f>
        <v>film &amp; video</v>
      </c>
      <c r="R520" t="str">
        <f>TRIM(MID(SUBSTITUTE($N520,"/",REPT(" ",LEN($N520))),COLUMNS($N:O)*LEN($N520)-(LEN($N520)-1),LEN($N520)))</f>
        <v>animation</v>
      </c>
      <c r="S520" s="11">
        <f t="shared" si="33"/>
        <v>42223.616018518514</v>
      </c>
      <c r="T520" s="11">
        <f t="shared" si="3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0">
        <f t="shared" si="35"/>
        <v>22.881426547787683</v>
      </c>
      <c r="P521" s="6">
        <f t="shared" si="32"/>
        <v>39.228571428571428</v>
      </c>
      <c r="Q521" t="str">
        <f>TRIM(MID(SUBSTITUTE($N521,"/",REPT(" ",LEN($N521))),COLUMNS($N:N)*LEN($N521)-(LEN($N521)-1),LEN($N521)))</f>
        <v>film &amp; video</v>
      </c>
      <c r="R521" t="str">
        <f>TRIM(MID(SUBSTITUTE($N521,"/",REPT(" ",LEN($N521))),COLUMNS($N:O)*LEN($N521)-(LEN($N521)-1),LEN($N521)))</f>
        <v>animation</v>
      </c>
      <c r="S521" s="11">
        <f t="shared" si="33"/>
        <v>41218.391446759262</v>
      </c>
      <c r="T521" s="11">
        <f t="shared" si="3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0">
        <f t="shared" si="35"/>
        <v>102.1</v>
      </c>
      <c r="P522" s="6">
        <f t="shared" si="32"/>
        <v>150.14705882352942</v>
      </c>
      <c r="Q522" t="str">
        <f>TRIM(MID(SUBSTITUTE($N522,"/",REPT(" ",LEN($N522))),COLUMNS($N:N)*LEN($N522)-(LEN($N522)-1),LEN($N522)))</f>
        <v>theater</v>
      </c>
      <c r="R522" t="str">
        <f>TRIM(MID(SUBSTITUTE($N522,"/",REPT(" ",LEN($N522))),COLUMNS($N:O)*LEN($N522)-(LEN($N522)-1),LEN($N522)))</f>
        <v>plays</v>
      </c>
      <c r="S522" s="11">
        <f t="shared" si="33"/>
        <v>42318.702094907407</v>
      </c>
      <c r="T522" s="11">
        <f t="shared" si="3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0">
        <f t="shared" si="35"/>
        <v>104.64</v>
      </c>
      <c r="P523" s="6">
        <f t="shared" si="32"/>
        <v>93.428571428571431</v>
      </c>
      <c r="Q523" t="str">
        <f>TRIM(MID(SUBSTITUTE($N523,"/",REPT(" ",LEN($N523))),COLUMNS($N:N)*LEN($N523)-(LEN($N523)-1),LEN($N523)))</f>
        <v>theater</v>
      </c>
      <c r="R523" t="str">
        <f>TRIM(MID(SUBSTITUTE($N523,"/",REPT(" ",LEN($N523))),COLUMNS($N:O)*LEN($N523)-(LEN($N523)-1),LEN($N523)))</f>
        <v>plays</v>
      </c>
      <c r="S523" s="11">
        <f t="shared" si="33"/>
        <v>42646.092812499999</v>
      </c>
      <c r="T523" s="11">
        <f t="shared" si="3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0">
        <f t="shared" si="35"/>
        <v>114.66666666666667</v>
      </c>
      <c r="P524" s="6">
        <f t="shared" si="32"/>
        <v>110.96774193548387</v>
      </c>
      <c r="Q524" t="str">
        <f>TRIM(MID(SUBSTITUTE($N524,"/",REPT(" ",LEN($N524))),COLUMNS($N:N)*LEN($N524)-(LEN($N524)-1),LEN($N524)))</f>
        <v>theater</v>
      </c>
      <c r="R524" t="str">
        <f>TRIM(MID(SUBSTITUTE($N524,"/",REPT(" ",LEN($N524))),COLUMNS($N:O)*LEN($N524)-(LEN($N524)-1),LEN($N524)))</f>
        <v>plays</v>
      </c>
      <c r="S524" s="11">
        <f t="shared" si="33"/>
        <v>42430.040798611109</v>
      </c>
      <c r="T524" s="11">
        <f t="shared" si="3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0">
        <f t="shared" si="35"/>
        <v>120.6</v>
      </c>
      <c r="P525" s="6">
        <f t="shared" si="32"/>
        <v>71.785714285714292</v>
      </c>
      <c r="Q525" t="str">
        <f>TRIM(MID(SUBSTITUTE($N525,"/",REPT(" ",LEN($N525))),COLUMNS($N:N)*LEN($N525)-(LEN($N525)-1),LEN($N525)))</f>
        <v>theater</v>
      </c>
      <c r="R525" t="str">
        <f>TRIM(MID(SUBSTITUTE($N525,"/",REPT(" ",LEN($N525))),COLUMNS($N:O)*LEN($N525)-(LEN($N525)-1),LEN($N525)))</f>
        <v>plays</v>
      </c>
      <c r="S525" s="11">
        <f t="shared" si="33"/>
        <v>42238.13282407407</v>
      </c>
      <c r="T525" s="11">
        <f t="shared" si="3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0">
        <f t="shared" si="35"/>
        <v>108.67285714285715</v>
      </c>
      <c r="P526" s="6">
        <f t="shared" si="32"/>
        <v>29.258076923076924</v>
      </c>
      <c r="Q526" t="str">
        <f>TRIM(MID(SUBSTITUTE($N526,"/",REPT(" ",LEN($N526))),COLUMNS($N:N)*LEN($N526)-(LEN($N526)-1),LEN($N526)))</f>
        <v>theater</v>
      </c>
      <c r="R526" t="str">
        <f>TRIM(MID(SUBSTITUTE($N526,"/",REPT(" ",LEN($N526))),COLUMNS($N:O)*LEN($N526)-(LEN($N526)-1),LEN($N526)))</f>
        <v>plays</v>
      </c>
      <c r="S526" s="11">
        <f t="shared" si="33"/>
        <v>42492.717233796298</v>
      </c>
      <c r="T526" s="11">
        <f t="shared" si="3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0">
        <f t="shared" si="35"/>
        <v>100</v>
      </c>
      <c r="P527" s="6">
        <f t="shared" si="32"/>
        <v>1000</v>
      </c>
      <c r="Q527" t="str">
        <f>TRIM(MID(SUBSTITUTE($N527,"/",REPT(" ",LEN($N527))),COLUMNS($N:N)*LEN($N527)-(LEN($N527)-1),LEN($N527)))</f>
        <v>theater</v>
      </c>
      <c r="R527" t="str">
        <f>TRIM(MID(SUBSTITUTE($N527,"/",REPT(" ",LEN($N527))),COLUMNS($N:O)*LEN($N527)-(LEN($N527)-1),LEN($N527)))</f>
        <v>plays</v>
      </c>
      <c r="S527" s="11">
        <f t="shared" si="33"/>
        <v>41850.400937500002</v>
      </c>
      <c r="T527" s="11">
        <f t="shared" si="3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0">
        <f t="shared" si="35"/>
        <v>113.99999999999999</v>
      </c>
      <c r="P528" s="6">
        <f t="shared" si="32"/>
        <v>74.347826086956516</v>
      </c>
      <c r="Q528" t="str">
        <f>TRIM(MID(SUBSTITUTE($N528,"/",REPT(" ",LEN($N528))),COLUMNS($N:N)*LEN($N528)-(LEN($N528)-1),LEN($N528)))</f>
        <v>theater</v>
      </c>
      <c r="R528" t="str">
        <f>TRIM(MID(SUBSTITUTE($N528,"/",REPT(" ",LEN($N528))),COLUMNS($N:O)*LEN($N528)-(LEN($N528)-1),LEN($N528)))</f>
        <v>plays</v>
      </c>
      <c r="S528" s="11">
        <f t="shared" si="33"/>
        <v>42192.591944444444</v>
      </c>
      <c r="T528" s="11">
        <f t="shared" si="3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0">
        <f t="shared" si="35"/>
        <v>100.85</v>
      </c>
      <c r="P529" s="6">
        <f t="shared" si="32"/>
        <v>63.829113924050631</v>
      </c>
      <c r="Q529" t="str">
        <f>TRIM(MID(SUBSTITUTE($N529,"/",REPT(" ",LEN($N529))),COLUMNS($N:N)*LEN($N529)-(LEN($N529)-1),LEN($N529)))</f>
        <v>theater</v>
      </c>
      <c r="R529" t="str">
        <f>TRIM(MID(SUBSTITUTE($N529,"/",REPT(" ",LEN($N529))),COLUMNS($N:O)*LEN($N529)-(LEN($N529)-1),LEN($N529)))</f>
        <v>plays</v>
      </c>
      <c r="S529" s="11">
        <f t="shared" si="33"/>
        <v>42753.205625000002</v>
      </c>
      <c r="T529" s="11">
        <f t="shared" si="3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0">
        <f t="shared" si="35"/>
        <v>115.65217391304347</v>
      </c>
      <c r="P530" s="6">
        <f t="shared" si="32"/>
        <v>44.333333333333336</v>
      </c>
      <c r="Q530" t="str">
        <f>TRIM(MID(SUBSTITUTE($N530,"/",REPT(" ",LEN($N530))),COLUMNS($N:N)*LEN($N530)-(LEN($N530)-1),LEN($N530)))</f>
        <v>theater</v>
      </c>
      <c r="R530" t="str">
        <f>TRIM(MID(SUBSTITUTE($N530,"/",REPT(" ",LEN($N530))),COLUMNS($N:O)*LEN($N530)-(LEN($N530)-1),LEN($N530)))</f>
        <v>plays</v>
      </c>
      <c r="S530" s="11">
        <f t="shared" si="33"/>
        <v>42155.920219907406</v>
      </c>
      <c r="T530" s="11">
        <f t="shared" si="3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0">
        <f t="shared" si="35"/>
        <v>130.41666666666666</v>
      </c>
      <c r="P531" s="6">
        <f t="shared" si="32"/>
        <v>86.944444444444443</v>
      </c>
      <c r="Q531" t="str">
        <f>TRIM(MID(SUBSTITUTE($N531,"/",REPT(" ",LEN($N531))),COLUMNS($N:N)*LEN($N531)-(LEN($N531)-1),LEN($N531)))</f>
        <v>theater</v>
      </c>
      <c r="R531" t="str">
        <f>TRIM(MID(SUBSTITUTE($N531,"/",REPT(" ",LEN($N531))),COLUMNS($N:O)*LEN($N531)-(LEN($N531)-1),LEN($N531)))</f>
        <v>plays</v>
      </c>
      <c r="S531" s="11">
        <f t="shared" si="33"/>
        <v>42725.031180555554</v>
      </c>
      <c r="T531" s="11">
        <f t="shared" si="3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0">
        <f t="shared" si="35"/>
        <v>107.78267254038178</v>
      </c>
      <c r="P532" s="6">
        <f t="shared" si="32"/>
        <v>126.55172413793103</v>
      </c>
      <c r="Q532" t="str">
        <f>TRIM(MID(SUBSTITUTE($N532,"/",REPT(" ",LEN($N532))),COLUMNS($N:N)*LEN($N532)-(LEN($N532)-1),LEN($N532)))</f>
        <v>theater</v>
      </c>
      <c r="R532" t="str">
        <f>TRIM(MID(SUBSTITUTE($N532,"/",REPT(" ",LEN($N532))),COLUMNS($N:O)*LEN($N532)-(LEN($N532)-1),LEN($N532)))</f>
        <v>plays</v>
      </c>
      <c r="S532" s="11">
        <f t="shared" si="33"/>
        <v>42157.591064814813</v>
      </c>
      <c r="T532" s="11">
        <f t="shared" si="3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0">
        <f t="shared" si="35"/>
        <v>100</v>
      </c>
      <c r="P533" s="6">
        <f t="shared" si="32"/>
        <v>129.03225806451613</v>
      </c>
      <c r="Q533" t="str">
        <f>TRIM(MID(SUBSTITUTE($N533,"/",REPT(" ",LEN($N533))),COLUMNS($N:N)*LEN($N533)-(LEN($N533)-1),LEN($N533)))</f>
        <v>theater</v>
      </c>
      <c r="R533" t="str">
        <f>TRIM(MID(SUBSTITUTE($N533,"/",REPT(" ",LEN($N533))),COLUMNS($N:O)*LEN($N533)-(LEN($N533)-1),LEN($N533)))</f>
        <v>plays</v>
      </c>
      <c r="S533" s="11">
        <f t="shared" si="33"/>
        <v>42676.065150462964</v>
      </c>
      <c r="T533" s="11">
        <f t="shared" si="3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0">
        <f t="shared" si="35"/>
        <v>123.25</v>
      </c>
      <c r="P534" s="6">
        <f t="shared" si="32"/>
        <v>71.242774566473983</v>
      </c>
      <c r="Q534" t="str">
        <f>TRIM(MID(SUBSTITUTE($N534,"/",REPT(" ",LEN($N534))),COLUMNS($N:N)*LEN($N534)-(LEN($N534)-1),LEN($N534)))</f>
        <v>theater</v>
      </c>
      <c r="R534" t="str">
        <f>TRIM(MID(SUBSTITUTE($N534,"/",REPT(" ",LEN($N534))),COLUMNS($N:O)*LEN($N534)-(LEN($N534)-1),LEN($N534)))</f>
        <v>plays</v>
      </c>
      <c r="S534" s="11">
        <f t="shared" si="33"/>
        <v>42473.007037037038</v>
      </c>
      <c r="T534" s="11">
        <f t="shared" si="3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0">
        <f t="shared" si="35"/>
        <v>100.2</v>
      </c>
      <c r="P535" s="6">
        <f t="shared" si="32"/>
        <v>117.88235294117646</v>
      </c>
      <c r="Q535" t="str">
        <f>TRIM(MID(SUBSTITUTE($N535,"/",REPT(" ",LEN($N535))),COLUMNS($N:N)*LEN($N535)-(LEN($N535)-1),LEN($N535)))</f>
        <v>theater</v>
      </c>
      <c r="R535" t="str">
        <f>TRIM(MID(SUBSTITUTE($N535,"/",REPT(" ",LEN($N535))),COLUMNS($N:O)*LEN($N535)-(LEN($N535)-1),LEN($N535)))</f>
        <v>plays</v>
      </c>
      <c r="S535" s="11">
        <f t="shared" si="33"/>
        <v>42482.43478009259</v>
      </c>
      <c r="T535" s="11">
        <f t="shared" si="3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0">
        <f t="shared" si="35"/>
        <v>104.66666666666666</v>
      </c>
      <c r="P536" s="6">
        <f t="shared" si="32"/>
        <v>327.08333333333331</v>
      </c>
      <c r="Q536" t="str">
        <f>TRIM(MID(SUBSTITUTE($N536,"/",REPT(" ",LEN($N536))),COLUMNS($N:N)*LEN($N536)-(LEN($N536)-1),LEN($N536)))</f>
        <v>theater</v>
      </c>
      <c r="R536" t="str">
        <f>TRIM(MID(SUBSTITUTE($N536,"/",REPT(" ",LEN($N536))),COLUMNS($N:O)*LEN($N536)-(LEN($N536)-1),LEN($N536)))</f>
        <v>plays</v>
      </c>
      <c r="S536" s="11">
        <f t="shared" si="33"/>
        <v>42270.810995370368</v>
      </c>
      <c r="T536" s="11">
        <f t="shared" si="3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0">
        <f t="shared" si="35"/>
        <v>102.49999999999999</v>
      </c>
      <c r="P537" s="6">
        <f t="shared" si="32"/>
        <v>34.745762711864408</v>
      </c>
      <c r="Q537" t="str">
        <f>TRIM(MID(SUBSTITUTE($N537,"/",REPT(" ",LEN($N537))),COLUMNS($N:N)*LEN($N537)-(LEN($N537)-1),LEN($N537)))</f>
        <v>theater</v>
      </c>
      <c r="R537" t="str">
        <f>TRIM(MID(SUBSTITUTE($N537,"/",REPT(" ",LEN($N537))),COLUMNS($N:O)*LEN($N537)-(LEN($N537)-1),LEN($N537)))</f>
        <v>plays</v>
      </c>
      <c r="S537" s="11">
        <f t="shared" si="33"/>
        <v>42711.545196759253</v>
      </c>
      <c r="T537" s="11">
        <f t="shared" si="3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0">
        <f t="shared" si="35"/>
        <v>118.25757575757576</v>
      </c>
      <c r="P538" s="6">
        <f t="shared" si="32"/>
        <v>100.06410256410257</v>
      </c>
      <c r="Q538" t="str">
        <f>TRIM(MID(SUBSTITUTE($N538,"/",REPT(" ",LEN($N538))),COLUMNS($N:N)*LEN($N538)-(LEN($N538)-1),LEN($N538)))</f>
        <v>theater</v>
      </c>
      <c r="R538" t="str">
        <f>TRIM(MID(SUBSTITUTE($N538,"/",REPT(" ",LEN($N538))),COLUMNS($N:O)*LEN($N538)-(LEN($N538)-1),LEN($N538)))</f>
        <v>plays</v>
      </c>
      <c r="S538" s="11">
        <f t="shared" si="33"/>
        <v>42179.344988425932</v>
      </c>
      <c r="T538" s="11">
        <f t="shared" si="3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0">
        <f t="shared" si="35"/>
        <v>120.5</v>
      </c>
      <c r="P539" s="6">
        <f t="shared" si="32"/>
        <v>40.847457627118644</v>
      </c>
      <c r="Q539" t="str">
        <f>TRIM(MID(SUBSTITUTE($N539,"/",REPT(" ",LEN($N539))),COLUMNS($N:N)*LEN($N539)-(LEN($N539)-1),LEN($N539)))</f>
        <v>theater</v>
      </c>
      <c r="R539" t="str">
        <f>TRIM(MID(SUBSTITUTE($N539,"/",REPT(" ",LEN($N539))),COLUMNS($N:O)*LEN($N539)-(LEN($N539)-1),LEN($N539)))</f>
        <v>plays</v>
      </c>
      <c r="S539" s="11">
        <f t="shared" si="33"/>
        <v>42282.768414351856</v>
      </c>
      <c r="T539" s="11">
        <f t="shared" si="3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0">
        <f t="shared" si="35"/>
        <v>302.42</v>
      </c>
      <c r="P540" s="6">
        <f t="shared" si="32"/>
        <v>252.01666666666668</v>
      </c>
      <c r="Q540" t="str">
        <f>TRIM(MID(SUBSTITUTE($N540,"/",REPT(" ",LEN($N540))),COLUMNS($N:N)*LEN($N540)-(LEN($N540)-1),LEN($N540)))</f>
        <v>theater</v>
      </c>
      <c r="R540" t="str">
        <f>TRIM(MID(SUBSTITUTE($N540,"/",REPT(" ",LEN($N540))),COLUMNS($N:O)*LEN($N540)-(LEN($N540)-1),LEN($N540)))</f>
        <v>plays</v>
      </c>
      <c r="S540" s="11">
        <f t="shared" si="33"/>
        <v>42473.794710648144</v>
      </c>
      <c r="T540" s="11">
        <f t="shared" si="3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0">
        <f t="shared" si="35"/>
        <v>100.64400000000001</v>
      </c>
      <c r="P541" s="6">
        <f t="shared" si="32"/>
        <v>25.161000000000001</v>
      </c>
      <c r="Q541" t="str">
        <f>TRIM(MID(SUBSTITUTE($N541,"/",REPT(" ",LEN($N541))),COLUMNS($N:N)*LEN($N541)-(LEN($N541)-1),LEN($N541)))</f>
        <v>theater</v>
      </c>
      <c r="R541" t="str">
        <f>TRIM(MID(SUBSTITUTE($N541,"/",REPT(" ",LEN($N541))),COLUMNS($N:O)*LEN($N541)-(LEN($N541)-1),LEN($N541)))</f>
        <v>plays</v>
      </c>
      <c r="S541" s="11">
        <f t="shared" si="33"/>
        <v>42535.049849537041</v>
      </c>
      <c r="T541" s="11">
        <f t="shared" si="3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0">
        <f t="shared" si="35"/>
        <v>6.6666666666666671E-3</v>
      </c>
      <c r="P542" s="6">
        <f t="shared" si="32"/>
        <v>1</v>
      </c>
      <c r="Q542" t="str">
        <f>TRIM(MID(SUBSTITUTE($N542,"/",REPT(" ",LEN($N542))),COLUMNS($N:N)*LEN($N542)-(LEN($N542)-1),LEN($N542)))</f>
        <v>technology</v>
      </c>
      <c r="R542" t="str">
        <f>TRIM(MID(SUBSTITUTE($N542,"/",REPT(" ",LEN($N542))),COLUMNS($N:O)*LEN($N542)-(LEN($N542)-1),LEN($N542)))</f>
        <v>web</v>
      </c>
      <c r="S542" s="11">
        <f t="shared" si="33"/>
        <v>42009.817199074074</v>
      </c>
      <c r="T542" s="11">
        <f t="shared" si="3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0">
        <f t="shared" si="35"/>
        <v>0.55555555555555558</v>
      </c>
      <c r="P543" s="6">
        <f t="shared" si="32"/>
        <v>25</v>
      </c>
      <c r="Q543" t="str">
        <f>TRIM(MID(SUBSTITUTE($N543,"/",REPT(" ",LEN($N543))),COLUMNS($N:N)*LEN($N543)-(LEN($N543)-1),LEN($N543)))</f>
        <v>technology</v>
      </c>
      <c r="R543" t="str">
        <f>TRIM(MID(SUBSTITUTE($N543,"/",REPT(" ",LEN($N543))),COLUMNS($N:O)*LEN($N543)-(LEN($N543)-1),LEN($N543)))</f>
        <v>web</v>
      </c>
      <c r="S543" s="11">
        <f t="shared" si="33"/>
        <v>42276.046689814815</v>
      </c>
      <c r="T543" s="11">
        <f t="shared" si="3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0">
        <f t="shared" si="35"/>
        <v>3.9999999999999996E-4</v>
      </c>
      <c r="P544" s="6">
        <f t="shared" si="32"/>
        <v>1</v>
      </c>
      <c r="Q544" t="str">
        <f>TRIM(MID(SUBSTITUTE($N544,"/",REPT(" ",LEN($N544))),COLUMNS($N:N)*LEN($N544)-(LEN($N544)-1),LEN($N544)))</f>
        <v>technology</v>
      </c>
      <c r="R544" t="str">
        <f>TRIM(MID(SUBSTITUTE($N544,"/",REPT(" ",LEN($N544))),COLUMNS($N:O)*LEN($N544)-(LEN($N544)-1),LEN($N544)))</f>
        <v>web</v>
      </c>
      <c r="S544" s="11">
        <f t="shared" si="33"/>
        <v>42433.737453703703</v>
      </c>
      <c r="T544" s="11">
        <f t="shared" si="3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0">
        <f t="shared" si="35"/>
        <v>0.31818181818181818</v>
      </c>
      <c r="P545" s="6">
        <f t="shared" si="32"/>
        <v>35</v>
      </c>
      <c r="Q545" t="str">
        <f>TRIM(MID(SUBSTITUTE($N545,"/",REPT(" ",LEN($N545))),COLUMNS($N:N)*LEN($N545)-(LEN($N545)-1),LEN($N545)))</f>
        <v>technology</v>
      </c>
      <c r="R545" t="str">
        <f>TRIM(MID(SUBSTITUTE($N545,"/",REPT(" ",LEN($N545))),COLUMNS($N:O)*LEN($N545)-(LEN($N545)-1),LEN($N545)))</f>
        <v>web</v>
      </c>
      <c r="S545" s="11">
        <f t="shared" si="33"/>
        <v>41914.092152777775</v>
      </c>
      <c r="T545" s="11">
        <f t="shared" si="3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0">
        <f t="shared" si="35"/>
        <v>1.2</v>
      </c>
      <c r="P546" s="6">
        <f t="shared" si="32"/>
        <v>3</v>
      </c>
      <c r="Q546" t="str">
        <f>TRIM(MID(SUBSTITUTE($N546,"/",REPT(" ",LEN($N546))),COLUMNS($N:N)*LEN($N546)-(LEN($N546)-1),LEN($N546)))</f>
        <v>technology</v>
      </c>
      <c r="R546" t="str">
        <f>TRIM(MID(SUBSTITUTE($N546,"/",REPT(" ",LEN($N546))),COLUMNS($N:O)*LEN($N546)-(LEN($N546)-1),LEN($N546)))</f>
        <v>web</v>
      </c>
      <c r="S546" s="11">
        <f t="shared" si="33"/>
        <v>42525.656944444447</v>
      </c>
      <c r="T546" s="11">
        <f t="shared" si="3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0">
        <f t="shared" si="35"/>
        <v>27.383999999999997</v>
      </c>
      <c r="P547" s="6">
        <f t="shared" si="32"/>
        <v>402.70588235294116</v>
      </c>
      <c r="Q547" t="str">
        <f>TRIM(MID(SUBSTITUTE($N547,"/",REPT(" ",LEN($N547))),COLUMNS($N:N)*LEN($N547)-(LEN($N547)-1),LEN($N547)))</f>
        <v>technology</v>
      </c>
      <c r="R547" t="str">
        <f>TRIM(MID(SUBSTITUTE($N547,"/",REPT(" ",LEN($N547))),COLUMNS($N:O)*LEN($N547)-(LEN($N547)-1),LEN($N547)))</f>
        <v>web</v>
      </c>
      <c r="S547" s="11">
        <f t="shared" si="33"/>
        <v>42283.592465277776</v>
      </c>
      <c r="T547" s="11">
        <f t="shared" si="3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0">
        <f t="shared" si="35"/>
        <v>8.666666666666667E-2</v>
      </c>
      <c r="P548" s="6">
        <f t="shared" si="32"/>
        <v>26</v>
      </c>
      <c r="Q548" t="str">
        <f>TRIM(MID(SUBSTITUTE($N548,"/",REPT(" ",LEN($N548))),COLUMNS($N:N)*LEN($N548)-(LEN($N548)-1),LEN($N548)))</f>
        <v>technology</v>
      </c>
      <c r="R548" t="str">
        <f>TRIM(MID(SUBSTITUTE($N548,"/",REPT(" ",LEN($N548))),COLUMNS($N:O)*LEN($N548)-(LEN($N548)-1),LEN($N548)))</f>
        <v>web</v>
      </c>
      <c r="S548" s="11">
        <f t="shared" si="33"/>
        <v>42249.667997685188</v>
      </c>
      <c r="T548" s="11">
        <f t="shared" si="3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0">
        <f t="shared" si="35"/>
        <v>0</v>
      </c>
      <c r="P549" s="6" t="e">
        <f t="shared" si="32"/>
        <v>#DIV/0!</v>
      </c>
      <c r="Q549" t="str">
        <f>TRIM(MID(SUBSTITUTE($N549,"/",REPT(" ",LEN($N549))),COLUMNS($N:N)*LEN($N549)-(LEN($N549)-1),LEN($N549)))</f>
        <v>technology</v>
      </c>
      <c r="R549" t="str">
        <f>TRIM(MID(SUBSTITUTE($N549,"/",REPT(" ",LEN($N549))),COLUMNS($N:O)*LEN($N549)-(LEN($N549)-1),LEN($N549)))</f>
        <v>web</v>
      </c>
      <c r="S549" s="11">
        <f t="shared" si="33"/>
        <v>42380.696342592593</v>
      </c>
      <c r="T549" s="11">
        <f t="shared" si="3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0">
        <f t="shared" si="35"/>
        <v>0.09</v>
      </c>
      <c r="P550" s="6">
        <f t="shared" si="32"/>
        <v>9</v>
      </c>
      <c r="Q550" t="str">
        <f>TRIM(MID(SUBSTITUTE($N550,"/",REPT(" ",LEN($N550))),COLUMNS($N:N)*LEN($N550)-(LEN($N550)-1),LEN($N550)))</f>
        <v>technology</v>
      </c>
      <c r="R550" t="str">
        <f>TRIM(MID(SUBSTITUTE($N550,"/",REPT(" ",LEN($N550))),COLUMNS($N:O)*LEN($N550)-(LEN($N550)-1),LEN($N550)))</f>
        <v>web</v>
      </c>
      <c r="S550" s="11">
        <f t="shared" si="33"/>
        <v>42276.903333333335</v>
      </c>
      <c r="T550" s="11">
        <f t="shared" si="3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0">
        <f t="shared" si="35"/>
        <v>2.7199999999999998</v>
      </c>
      <c r="P551" s="6">
        <f t="shared" si="32"/>
        <v>8.5</v>
      </c>
      <c r="Q551" t="str">
        <f>TRIM(MID(SUBSTITUTE($N551,"/",REPT(" ",LEN($N551))),COLUMNS($N:N)*LEN($N551)-(LEN($N551)-1),LEN($N551)))</f>
        <v>technology</v>
      </c>
      <c r="R551" t="str">
        <f>TRIM(MID(SUBSTITUTE($N551,"/",REPT(" ",LEN($N551))),COLUMNS($N:O)*LEN($N551)-(LEN($N551)-1),LEN($N551)))</f>
        <v>web</v>
      </c>
      <c r="S551" s="11">
        <f t="shared" si="33"/>
        <v>42163.636828703704</v>
      </c>
      <c r="T551" s="11">
        <f t="shared" si="3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0">
        <f t="shared" si="35"/>
        <v>0.70000000000000007</v>
      </c>
      <c r="P552" s="6">
        <f t="shared" si="32"/>
        <v>8.75</v>
      </c>
      <c r="Q552" t="str">
        <f>TRIM(MID(SUBSTITUTE($N552,"/",REPT(" ",LEN($N552))),COLUMNS($N:N)*LEN($N552)-(LEN($N552)-1),LEN($N552)))</f>
        <v>technology</v>
      </c>
      <c r="R552" t="str">
        <f>TRIM(MID(SUBSTITUTE($N552,"/",REPT(" ",LEN($N552))),COLUMNS($N:O)*LEN($N552)-(LEN($N552)-1),LEN($N552)))</f>
        <v>web</v>
      </c>
      <c r="S552" s="11">
        <f t="shared" si="33"/>
        <v>42753.678761574076</v>
      </c>
      <c r="T552" s="11">
        <f t="shared" si="3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0">
        <f t="shared" si="35"/>
        <v>5.0413333333333332</v>
      </c>
      <c r="P553" s="6">
        <f t="shared" si="32"/>
        <v>135.03571428571428</v>
      </c>
      <c r="Q553" t="str">
        <f>TRIM(MID(SUBSTITUTE($N553,"/",REPT(" ",LEN($N553))),COLUMNS($N:N)*LEN($N553)-(LEN($N553)-1),LEN($N553)))</f>
        <v>technology</v>
      </c>
      <c r="R553" t="str">
        <f>TRIM(MID(SUBSTITUTE($N553,"/",REPT(" ",LEN($N553))),COLUMNS($N:O)*LEN($N553)-(LEN($N553)-1),LEN($N553)))</f>
        <v>web</v>
      </c>
      <c r="S553" s="11">
        <f t="shared" si="33"/>
        <v>42173.275740740741</v>
      </c>
      <c r="T553" s="11">
        <f t="shared" si="3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0">
        <f t="shared" si="35"/>
        <v>0</v>
      </c>
      <c r="P554" s="6" t="e">
        <f t="shared" si="32"/>
        <v>#DIV/0!</v>
      </c>
      <c r="Q554" t="str">
        <f>TRIM(MID(SUBSTITUTE($N554,"/",REPT(" ",LEN($N554))),COLUMNS($N:N)*LEN($N554)-(LEN($N554)-1),LEN($N554)))</f>
        <v>technology</v>
      </c>
      <c r="R554" t="str">
        <f>TRIM(MID(SUBSTITUTE($N554,"/",REPT(" ",LEN($N554))),COLUMNS($N:O)*LEN($N554)-(LEN($N554)-1),LEN($N554)))</f>
        <v>web</v>
      </c>
      <c r="S554" s="11">
        <f t="shared" si="33"/>
        <v>42318.616851851853</v>
      </c>
      <c r="T554" s="11">
        <f t="shared" si="3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0">
        <f t="shared" si="35"/>
        <v>0.49199999999999999</v>
      </c>
      <c r="P555" s="6">
        <f t="shared" si="32"/>
        <v>20.5</v>
      </c>
      <c r="Q555" t="str">
        <f>TRIM(MID(SUBSTITUTE($N555,"/",REPT(" ",LEN($N555))),COLUMNS($N:N)*LEN($N555)-(LEN($N555)-1),LEN($N555)))</f>
        <v>technology</v>
      </c>
      <c r="R555" t="str">
        <f>TRIM(MID(SUBSTITUTE($N555,"/",REPT(" ",LEN($N555))),COLUMNS($N:O)*LEN($N555)-(LEN($N555)-1),LEN($N555)))</f>
        <v>web</v>
      </c>
      <c r="S555" s="11">
        <f t="shared" si="33"/>
        <v>41927.71980324074</v>
      </c>
      <c r="T555" s="11">
        <f t="shared" si="3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0">
        <f t="shared" si="35"/>
        <v>36.589147286821706</v>
      </c>
      <c r="P556" s="6">
        <f t="shared" si="32"/>
        <v>64.36363636363636</v>
      </c>
      <c r="Q556" t="str">
        <f>TRIM(MID(SUBSTITUTE($N556,"/",REPT(" ",LEN($N556))),COLUMNS($N:N)*LEN($N556)-(LEN($N556)-1),LEN($N556)))</f>
        <v>technology</v>
      </c>
      <c r="R556" t="str">
        <f>TRIM(MID(SUBSTITUTE($N556,"/",REPT(" ",LEN($N556))),COLUMNS($N:O)*LEN($N556)-(LEN($N556)-1),LEN($N556)))</f>
        <v>web</v>
      </c>
      <c r="S556" s="11">
        <f t="shared" si="33"/>
        <v>41901.684861111113</v>
      </c>
      <c r="T556" s="11">
        <f t="shared" si="3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0">
        <f t="shared" si="35"/>
        <v>0</v>
      </c>
      <c r="P557" s="6" t="e">
        <f t="shared" si="32"/>
        <v>#DIV/0!</v>
      </c>
      <c r="Q557" t="str">
        <f>TRIM(MID(SUBSTITUTE($N557,"/",REPT(" ",LEN($N557))),COLUMNS($N:N)*LEN($N557)-(LEN($N557)-1),LEN($N557)))</f>
        <v>technology</v>
      </c>
      <c r="R557" t="str">
        <f>TRIM(MID(SUBSTITUTE($N557,"/",REPT(" ",LEN($N557))),COLUMNS($N:O)*LEN($N557)-(LEN($N557)-1),LEN($N557)))</f>
        <v>web</v>
      </c>
      <c r="S557" s="11">
        <f t="shared" si="33"/>
        <v>42503.353506944448</v>
      </c>
      <c r="T557" s="11">
        <f t="shared" si="3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0">
        <f t="shared" si="35"/>
        <v>2.5</v>
      </c>
      <c r="P558" s="6">
        <f t="shared" si="32"/>
        <v>200</v>
      </c>
      <c r="Q558" t="str">
        <f>TRIM(MID(SUBSTITUTE($N558,"/",REPT(" ",LEN($N558))),COLUMNS($N:N)*LEN($N558)-(LEN($N558)-1),LEN($N558)))</f>
        <v>technology</v>
      </c>
      <c r="R558" t="str">
        <f>TRIM(MID(SUBSTITUTE($N558,"/",REPT(" ",LEN($N558))),COLUMNS($N:O)*LEN($N558)-(LEN($N558)-1),LEN($N558)))</f>
        <v>web</v>
      </c>
      <c r="S558" s="11">
        <f t="shared" si="33"/>
        <v>42345.860150462962</v>
      </c>
      <c r="T558" s="11">
        <f t="shared" si="3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0">
        <f t="shared" si="35"/>
        <v>0.91066666666666674</v>
      </c>
      <c r="P559" s="6">
        <f t="shared" si="32"/>
        <v>68.3</v>
      </c>
      <c r="Q559" t="str">
        <f>TRIM(MID(SUBSTITUTE($N559,"/",REPT(" ",LEN($N559))),COLUMNS($N:N)*LEN($N559)-(LEN($N559)-1),LEN($N559)))</f>
        <v>technology</v>
      </c>
      <c r="R559" t="str">
        <f>TRIM(MID(SUBSTITUTE($N559,"/",REPT(" ",LEN($N559))),COLUMNS($N:O)*LEN($N559)-(LEN($N559)-1),LEN($N559)))</f>
        <v>web</v>
      </c>
      <c r="S559" s="11">
        <f t="shared" si="33"/>
        <v>42676.942164351851</v>
      </c>
      <c r="T559" s="11">
        <f t="shared" si="3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0">
        <f t="shared" si="35"/>
        <v>0</v>
      </c>
      <c r="P560" s="6" t="e">
        <f t="shared" si="32"/>
        <v>#DIV/0!</v>
      </c>
      <c r="Q560" t="str">
        <f>TRIM(MID(SUBSTITUTE($N560,"/",REPT(" ",LEN($N560))),COLUMNS($N:N)*LEN($N560)-(LEN($N560)-1),LEN($N560)))</f>
        <v>technology</v>
      </c>
      <c r="R560" t="str">
        <f>TRIM(MID(SUBSTITUTE($N560,"/",REPT(" ",LEN($N560))),COLUMNS($N:O)*LEN($N560)-(LEN($N560)-1),LEN($N560)))</f>
        <v>web</v>
      </c>
      <c r="S560" s="11">
        <f t="shared" si="33"/>
        <v>42057.883159722223</v>
      </c>
      <c r="T560" s="11">
        <f t="shared" si="3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0">
        <f t="shared" si="35"/>
        <v>2.0833333333333336E-2</v>
      </c>
      <c r="P561" s="6">
        <f t="shared" si="32"/>
        <v>50</v>
      </c>
      <c r="Q561" t="str">
        <f>TRIM(MID(SUBSTITUTE($N561,"/",REPT(" ",LEN($N561))),COLUMNS($N:N)*LEN($N561)-(LEN($N561)-1),LEN($N561)))</f>
        <v>technology</v>
      </c>
      <c r="R561" t="str">
        <f>TRIM(MID(SUBSTITUTE($N561,"/",REPT(" ",LEN($N561))),COLUMNS($N:O)*LEN($N561)-(LEN($N561)-1),LEN($N561)))</f>
        <v>web</v>
      </c>
      <c r="S561" s="11">
        <f t="shared" si="33"/>
        <v>42321.283101851848</v>
      </c>
      <c r="T561" s="11">
        <f t="shared" si="3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0">
        <f t="shared" si="35"/>
        <v>1.2E-2</v>
      </c>
      <c r="P562" s="6">
        <f t="shared" si="32"/>
        <v>4</v>
      </c>
      <c r="Q562" t="str">
        <f>TRIM(MID(SUBSTITUTE($N562,"/",REPT(" ",LEN($N562))),COLUMNS($N:N)*LEN($N562)-(LEN($N562)-1),LEN($N562)))</f>
        <v>technology</v>
      </c>
      <c r="R562" t="str">
        <f>TRIM(MID(SUBSTITUTE($N562,"/",REPT(" ",LEN($N562))),COLUMNS($N:O)*LEN($N562)-(LEN($N562)-1),LEN($N562)))</f>
        <v>web</v>
      </c>
      <c r="S562" s="11">
        <f t="shared" si="33"/>
        <v>41960.771354166667</v>
      </c>
      <c r="T562" s="11">
        <f t="shared" si="3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0">
        <f t="shared" si="35"/>
        <v>0.36666666666666664</v>
      </c>
      <c r="P563" s="6">
        <f t="shared" si="32"/>
        <v>27.5</v>
      </c>
      <c r="Q563" t="str">
        <f>TRIM(MID(SUBSTITUTE($N563,"/",REPT(" ",LEN($N563))),COLUMNS($N:N)*LEN($N563)-(LEN($N563)-1),LEN($N563)))</f>
        <v>technology</v>
      </c>
      <c r="R563" t="str">
        <f>TRIM(MID(SUBSTITUTE($N563,"/",REPT(" ",LEN($N563))),COLUMNS($N:O)*LEN($N563)-(LEN($N563)-1),LEN($N563)))</f>
        <v>web</v>
      </c>
      <c r="S563" s="11">
        <f t="shared" si="33"/>
        <v>42268.658715277779</v>
      </c>
      <c r="T563" s="11">
        <f t="shared" si="3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0">
        <f t="shared" si="35"/>
        <v>0</v>
      </c>
      <c r="P564" s="6" t="e">
        <f t="shared" si="32"/>
        <v>#DIV/0!</v>
      </c>
      <c r="Q564" t="str">
        <f>TRIM(MID(SUBSTITUTE($N564,"/",REPT(" ",LEN($N564))),COLUMNS($N:N)*LEN($N564)-(LEN($N564)-1),LEN($N564)))</f>
        <v>technology</v>
      </c>
      <c r="R564" t="str">
        <f>TRIM(MID(SUBSTITUTE($N564,"/",REPT(" ",LEN($N564))),COLUMNS($N:O)*LEN($N564)-(LEN($N564)-1),LEN($N564)))</f>
        <v>web</v>
      </c>
      <c r="S564" s="11">
        <f t="shared" si="33"/>
        <v>42692.389062500006</v>
      </c>
      <c r="T564" s="11">
        <f t="shared" si="3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0">
        <f t="shared" si="35"/>
        <v>9.0666666666666659E-2</v>
      </c>
      <c r="P565" s="6">
        <f t="shared" si="32"/>
        <v>34</v>
      </c>
      <c r="Q565" t="str">
        <f>TRIM(MID(SUBSTITUTE($N565,"/",REPT(" ",LEN($N565))),COLUMNS($N:N)*LEN($N565)-(LEN($N565)-1),LEN($N565)))</f>
        <v>technology</v>
      </c>
      <c r="R565" t="str">
        <f>TRIM(MID(SUBSTITUTE($N565,"/",REPT(" ",LEN($N565))),COLUMNS($N:O)*LEN($N565)-(LEN($N565)-1),LEN($N565)))</f>
        <v>web</v>
      </c>
      <c r="S565" s="11">
        <f t="shared" si="33"/>
        <v>42022.069988425923</v>
      </c>
      <c r="T565" s="11">
        <f t="shared" si="3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0">
        <f t="shared" si="35"/>
        <v>5.5555555555555558E-3</v>
      </c>
      <c r="P566" s="6">
        <f t="shared" si="32"/>
        <v>1</v>
      </c>
      <c r="Q566" t="str">
        <f>TRIM(MID(SUBSTITUTE($N566,"/",REPT(" ",LEN($N566))),COLUMNS($N:N)*LEN($N566)-(LEN($N566)-1),LEN($N566)))</f>
        <v>technology</v>
      </c>
      <c r="R566" t="str">
        <f>TRIM(MID(SUBSTITUTE($N566,"/",REPT(" ",LEN($N566))),COLUMNS($N:O)*LEN($N566)-(LEN($N566)-1),LEN($N566)))</f>
        <v>web</v>
      </c>
      <c r="S566" s="11">
        <f t="shared" si="33"/>
        <v>42411.942997685182</v>
      </c>
      <c r="T566" s="11">
        <f t="shared" si="3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0">
        <f t="shared" si="35"/>
        <v>0</v>
      </c>
      <c r="P567" s="6" t="e">
        <f t="shared" si="32"/>
        <v>#DIV/0!</v>
      </c>
      <c r="Q567" t="str">
        <f>TRIM(MID(SUBSTITUTE($N567,"/",REPT(" ",LEN($N567))),COLUMNS($N:N)*LEN($N567)-(LEN($N567)-1),LEN($N567)))</f>
        <v>technology</v>
      </c>
      <c r="R567" t="str">
        <f>TRIM(MID(SUBSTITUTE($N567,"/",REPT(" ",LEN($N567))),COLUMNS($N:O)*LEN($N567)-(LEN($N567)-1),LEN($N567)))</f>
        <v>web</v>
      </c>
      <c r="S567" s="11">
        <f t="shared" si="33"/>
        <v>42165.785289351858</v>
      </c>
      <c r="T567" s="11">
        <f t="shared" si="3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0">
        <f t="shared" si="35"/>
        <v>0.02</v>
      </c>
      <c r="P568" s="6">
        <f t="shared" si="32"/>
        <v>1</v>
      </c>
      <c r="Q568" t="str">
        <f>TRIM(MID(SUBSTITUTE($N568,"/",REPT(" ",LEN($N568))),COLUMNS($N:N)*LEN($N568)-(LEN($N568)-1),LEN($N568)))</f>
        <v>technology</v>
      </c>
      <c r="R568" t="str">
        <f>TRIM(MID(SUBSTITUTE($N568,"/",REPT(" ",LEN($N568))),COLUMNS($N:O)*LEN($N568)-(LEN($N568)-1),LEN($N568)))</f>
        <v>web</v>
      </c>
      <c r="S568" s="11">
        <f t="shared" si="33"/>
        <v>42535.68440972222</v>
      </c>
      <c r="T568" s="11">
        <f t="shared" si="3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0">
        <f t="shared" si="35"/>
        <v>0</v>
      </c>
      <c r="P569" s="6" t="e">
        <f t="shared" si="32"/>
        <v>#DIV/0!</v>
      </c>
      <c r="Q569" t="str">
        <f>TRIM(MID(SUBSTITUTE($N569,"/",REPT(" ",LEN($N569))),COLUMNS($N:N)*LEN($N569)-(LEN($N569)-1),LEN($N569)))</f>
        <v>technology</v>
      </c>
      <c r="R569" t="str">
        <f>TRIM(MID(SUBSTITUTE($N569,"/",REPT(" ",LEN($N569))),COLUMNS($N:O)*LEN($N569)-(LEN($N569)-1),LEN($N569)))</f>
        <v>web</v>
      </c>
      <c r="S569" s="11">
        <f t="shared" si="33"/>
        <v>41975.842523148152</v>
      </c>
      <c r="T569" s="11">
        <f t="shared" si="3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0">
        <f t="shared" si="35"/>
        <v>1</v>
      </c>
      <c r="P570" s="6">
        <f t="shared" si="32"/>
        <v>49</v>
      </c>
      <c r="Q570" t="str">
        <f>TRIM(MID(SUBSTITUTE($N570,"/",REPT(" ",LEN($N570))),COLUMNS($N:N)*LEN($N570)-(LEN($N570)-1),LEN($N570)))</f>
        <v>technology</v>
      </c>
      <c r="R570" t="str">
        <f>TRIM(MID(SUBSTITUTE($N570,"/",REPT(" ",LEN($N570))),COLUMNS($N:O)*LEN($N570)-(LEN($N570)-1),LEN($N570)))</f>
        <v>web</v>
      </c>
      <c r="S570" s="11">
        <f t="shared" si="33"/>
        <v>42348.9215625</v>
      </c>
      <c r="T570" s="11">
        <f t="shared" si="3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0">
        <f t="shared" si="35"/>
        <v>0.8</v>
      </c>
      <c r="P571" s="6">
        <f t="shared" si="32"/>
        <v>20</v>
      </c>
      <c r="Q571" t="str">
        <f>TRIM(MID(SUBSTITUTE($N571,"/",REPT(" ",LEN($N571))),COLUMNS($N:N)*LEN($N571)-(LEN($N571)-1),LEN($N571)))</f>
        <v>technology</v>
      </c>
      <c r="R571" t="str">
        <f>TRIM(MID(SUBSTITUTE($N571,"/",REPT(" ",LEN($N571))),COLUMNS($N:O)*LEN($N571)-(LEN($N571)-1),LEN($N571)))</f>
        <v>web</v>
      </c>
      <c r="S571" s="11">
        <f t="shared" si="33"/>
        <v>42340.847361111111</v>
      </c>
      <c r="T571" s="11">
        <f t="shared" si="3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0">
        <f t="shared" si="35"/>
        <v>0.16705882352941176</v>
      </c>
      <c r="P572" s="6">
        <f t="shared" si="32"/>
        <v>142</v>
      </c>
      <c r="Q572" t="str">
        <f>TRIM(MID(SUBSTITUTE($N572,"/",REPT(" ",LEN($N572))),COLUMNS($N:N)*LEN($N572)-(LEN($N572)-1),LEN($N572)))</f>
        <v>technology</v>
      </c>
      <c r="R572" t="str">
        <f>TRIM(MID(SUBSTITUTE($N572,"/",REPT(" ",LEN($N572))),COLUMNS($N:O)*LEN($N572)-(LEN($N572)-1),LEN($N572)))</f>
        <v>web</v>
      </c>
      <c r="S572" s="11">
        <f t="shared" si="33"/>
        <v>42388.798252314817</v>
      </c>
      <c r="T572" s="11">
        <f t="shared" si="3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0">
        <f t="shared" si="35"/>
        <v>0.42399999999999999</v>
      </c>
      <c r="P573" s="6">
        <f t="shared" si="32"/>
        <v>53</v>
      </c>
      <c r="Q573" t="str">
        <f>TRIM(MID(SUBSTITUTE($N573,"/",REPT(" ",LEN($N573))),COLUMNS($N:N)*LEN($N573)-(LEN($N573)-1),LEN($N573)))</f>
        <v>technology</v>
      </c>
      <c r="R573" t="str">
        <f>TRIM(MID(SUBSTITUTE($N573,"/",REPT(" ",LEN($N573))),COLUMNS($N:O)*LEN($N573)-(LEN($N573)-1),LEN($N573)))</f>
        <v>web</v>
      </c>
      <c r="S573" s="11">
        <f t="shared" si="33"/>
        <v>42192.816238425927</v>
      </c>
      <c r="T573" s="11">
        <f t="shared" si="3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0">
        <f t="shared" si="35"/>
        <v>0</v>
      </c>
      <c r="P574" s="6" t="e">
        <f t="shared" si="32"/>
        <v>#DIV/0!</v>
      </c>
      <c r="Q574" t="str">
        <f>TRIM(MID(SUBSTITUTE($N574,"/",REPT(" ",LEN($N574))),COLUMNS($N:N)*LEN($N574)-(LEN($N574)-1),LEN($N574)))</f>
        <v>technology</v>
      </c>
      <c r="R574" t="str">
        <f>TRIM(MID(SUBSTITUTE($N574,"/",REPT(" ",LEN($N574))),COLUMNS($N:O)*LEN($N574)-(LEN($N574)-1),LEN($N574)))</f>
        <v>web</v>
      </c>
      <c r="S574" s="11">
        <f t="shared" si="33"/>
        <v>42282.71629629629</v>
      </c>
      <c r="T574" s="11">
        <f t="shared" si="3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0">
        <f t="shared" si="35"/>
        <v>0.38925389253892539</v>
      </c>
      <c r="P575" s="6">
        <f t="shared" si="32"/>
        <v>38.444444444444443</v>
      </c>
      <c r="Q575" t="str">
        <f>TRIM(MID(SUBSTITUTE($N575,"/",REPT(" ",LEN($N575))),COLUMNS($N:N)*LEN($N575)-(LEN($N575)-1),LEN($N575)))</f>
        <v>technology</v>
      </c>
      <c r="R575" t="str">
        <f>TRIM(MID(SUBSTITUTE($N575,"/",REPT(" ",LEN($N575))),COLUMNS($N:O)*LEN($N575)-(LEN($N575)-1),LEN($N575)))</f>
        <v>web</v>
      </c>
      <c r="S575" s="11">
        <f t="shared" si="33"/>
        <v>41963.050127314811</v>
      </c>
      <c r="T575" s="11">
        <f t="shared" si="3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0">
        <f t="shared" si="35"/>
        <v>0.7155635062611807</v>
      </c>
      <c r="P576" s="6">
        <f t="shared" si="32"/>
        <v>20</v>
      </c>
      <c r="Q576" t="str">
        <f>TRIM(MID(SUBSTITUTE($N576,"/",REPT(" ",LEN($N576))),COLUMNS($N:N)*LEN($N576)-(LEN($N576)-1),LEN($N576)))</f>
        <v>technology</v>
      </c>
      <c r="R576" t="str">
        <f>TRIM(MID(SUBSTITUTE($N576,"/",REPT(" ",LEN($N576))),COLUMNS($N:O)*LEN($N576)-(LEN($N576)-1),LEN($N576)))</f>
        <v>web</v>
      </c>
      <c r="S576" s="11">
        <f t="shared" si="33"/>
        <v>42632.443368055552</v>
      </c>
      <c r="T576" s="11">
        <f t="shared" si="3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0">
        <f t="shared" si="35"/>
        <v>0.43166666666666664</v>
      </c>
      <c r="P577" s="6">
        <f t="shared" si="32"/>
        <v>64.75</v>
      </c>
      <c r="Q577" t="str">
        <f>TRIM(MID(SUBSTITUTE($N577,"/",REPT(" ",LEN($N577))),COLUMNS($N:N)*LEN($N577)-(LEN($N577)-1),LEN($N577)))</f>
        <v>technology</v>
      </c>
      <c r="R577" t="str">
        <f>TRIM(MID(SUBSTITUTE($N577,"/",REPT(" ",LEN($N577))),COLUMNS($N:O)*LEN($N577)-(LEN($N577)-1),LEN($N577)))</f>
        <v>web</v>
      </c>
      <c r="S577" s="11">
        <f t="shared" si="33"/>
        <v>42138.692627314813</v>
      </c>
      <c r="T577" s="11">
        <f t="shared" si="3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0">
        <f t="shared" si="35"/>
        <v>1.25E-3</v>
      </c>
      <c r="P578" s="6">
        <f t="shared" ref="P578:P641" si="36">E578/L578</f>
        <v>1</v>
      </c>
      <c r="Q578" t="str">
        <f>TRIM(MID(SUBSTITUTE($N578,"/",REPT(" ",LEN($N578))),COLUMNS($N:N)*LEN($N578)-(LEN($N578)-1),LEN($N578)))</f>
        <v>technology</v>
      </c>
      <c r="R578" t="str">
        <f>TRIM(MID(SUBSTITUTE($N578,"/",REPT(" ",LEN($N578))),COLUMNS($N:O)*LEN($N578)-(LEN($N578)-1),LEN($N578)))</f>
        <v>web</v>
      </c>
      <c r="S578" s="11">
        <f t="shared" ref="S578:S641" si="37">(((J578/60)/60)/24)+DATE(1970,1,1)</f>
        <v>42031.471666666665</v>
      </c>
      <c r="T578" s="11">
        <f t="shared" ref="T578:T641" si="38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0">
        <f t="shared" ref="O579:O642" si="39">E579/D579*100</f>
        <v>0.2</v>
      </c>
      <c r="P579" s="6">
        <f t="shared" si="36"/>
        <v>10</v>
      </c>
      <c r="Q579" t="str">
        <f>TRIM(MID(SUBSTITUTE($N579,"/",REPT(" ",LEN($N579))),COLUMNS($N:N)*LEN($N579)-(LEN($N579)-1),LEN($N579)))</f>
        <v>technology</v>
      </c>
      <c r="R579" t="str">
        <f>TRIM(MID(SUBSTITUTE($N579,"/",REPT(" ",LEN($N579))),COLUMNS($N:O)*LEN($N579)-(LEN($N579)-1),LEN($N579)))</f>
        <v>web</v>
      </c>
      <c r="S579" s="11">
        <f t="shared" si="37"/>
        <v>42450.589143518519</v>
      </c>
      <c r="T579" s="11">
        <f t="shared" si="38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0">
        <f t="shared" si="39"/>
        <v>1.12E-2</v>
      </c>
      <c r="P580" s="6">
        <f t="shared" si="36"/>
        <v>2</v>
      </c>
      <c r="Q580" t="str">
        <f>TRIM(MID(SUBSTITUTE($N580,"/",REPT(" ",LEN($N580))),COLUMNS($N:N)*LEN($N580)-(LEN($N580)-1),LEN($N580)))</f>
        <v>technology</v>
      </c>
      <c r="R580" t="str">
        <f>TRIM(MID(SUBSTITUTE($N580,"/",REPT(" ",LEN($N580))),COLUMNS($N:O)*LEN($N580)-(LEN($N580)-1),LEN($N580)))</f>
        <v>web</v>
      </c>
      <c r="S580" s="11">
        <f t="shared" si="37"/>
        <v>42230.578622685185</v>
      </c>
      <c r="T580" s="11">
        <f t="shared" si="3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0">
        <f t="shared" si="39"/>
        <v>1.4583333333333333</v>
      </c>
      <c r="P581" s="6">
        <f t="shared" si="36"/>
        <v>35</v>
      </c>
      <c r="Q581" t="str">
        <f>TRIM(MID(SUBSTITUTE($N581,"/",REPT(" ",LEN($N581))),COLUMNS($N:N)*LEN($N581)-(LEN($N581)-1),LEN($N581)))</f>
        <v>technology</v>
      </c>
      <c r="R581" t="str">
        <f>TRIM(MID(SUBSTITUTE($N581,"/",REPT(" ",LEN($N581))),COLUMNS($N:O)*LEN($N581)-(LEN($N581)-1),LEN($N581)))</f>
        <v>web</v>
      </c>
      <c r="S581" s="11">
        <f t="shared" si="37"/>
        <v>41968.852118055554</v>
      </c>
      <c r="T581" s="11">
        <f t="shared" si="3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0">
        <f t="shared" si="39"/>
        <v>3.3333333333333333E-2</v>
      </c>
      <c r="P582" s="6">
        <f t="shared" si="36"/>
        <v>1</v>
      </c>
      <c r="Q582" t="str">
        <f>TRIM(MID(SUBSTITUTE($N582,"/",REPT(" ",LEN($N582))),COLUMNS($N:N)*LEN($N582)-(LEN($N582)-1),LEN($N582)))</f>
        <v>technology</v>
      </c>
      <c r="R582" t="str">
        <f>TRIM(MID(SUBSTITUTE($N582,"/",REPT(" ",LEN($N582))),COLUMNS($N:O)*LEN($N582)-(LEN($N582)-1),LEN($N582)))</f>
        <v>web</v>
      </c>
      <c r="S582" s="11">
        <f t="shared" si="37"/>
        <v>42605.908182870371</v>
      </c>
      <c r="T582" s="11">
        <f t="shared" si="3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0">
        <f t="shared" si="39"/>
        <v>0</v>
      </c>
      <c r="P583" s="6" t="e">
        <f t="shared" si="36"/>
        <v>#DIV/0!</v>
      </c>
      <c r="Q583" t="str">
        <f>TRIM(MID(SUBSTITUTE($N583,"/",REPT(" ",LEN($N583))),COLUMNS($N:N)*LEN($N583)-(LEN($N583)-1),LEN($N583)))</f>
        <v>technology</v>
      </c>
      <c r="R583" t="str">
        <f>TRIM(MID(SUBSTITUTE($N583,"/",REPT(" ",LEN($N583))),COLUMNS($N:O)*LEN($N583)-(LEN($N583)-1),LEN($N583)))</f>
        <v>web</v>
      </c>
      <c r="S583" s="11">
        <f t="shared" si="37"/>
        <v>42188.012777777782</v>
      </c>
      <c r="T583" s="11">
        <f t="shared" si="3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0">
        <f t="shared" si="39"/>
        <v>0</v>
      </c>
      <c r="P584" s="6" t="e">
        <f t="shared" si="36"/>
        <v>#DIV/0!</v>
      </c>
      <c r="Q584" t="str">
        <f>TRIM(MID(SUBSTITUTE($N584,"/",REPT(" ",LEN($N584))),COLUMNS($N:N)*LEN($N584)-(LEN($N584)-1),LEN($N584)))</f>
        <v>technology</v>
      </c>
      <c r="R584" t="str">
        <f>TRIM(MID(SUBSTITUTE($N584,"/",REPT(" ",LEN($N584))),COLUMNS($N:O)*LEN($N584)-(LEN($N584)-1),LEN($N584)))</f>
        <v>web</v>
      </c>
      <c r="S584" s="11">
        <f t="shared" si="37"/>
        <v>42055.739803240736</v>
      </c>
      <c r="T584" s="11">
        <f t="shared" si="3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0">
        <f t="shared" si="39"/>
        <v>1.1111111111111112E-2</v>
      </c>
      <c r="P585" s="6">
        <f t="shared" si="36"/>
        <v>1</v>
      </c>
      <c r="Q585" t="str">
        <f>TRIM(MID(SUBSTITUTE($N585,"/",REPT(" ",LEN($N585))),COLUMNS($N:N)*LEN($N585)-(LEN($N585)-1),LEN($N585)))</f>
        <v>technology</v>
      </c>
      <c r="R585" t="str">
        <f>TRIM(MID(SUBSTITUTE($N585,"/",REPT(" ",LEN($N585))),COLUMNS($N:O)*LEN($N585)-(LEN($N585)-1),LEN($N585)))</f>
        <v>web</v>
      </c>
      <c r="S585" s="11">
        <f t="shared" si="37"/>
        <v>42052.93850694444</v>
      </c>
      <c r="T585" s="11">
        <f t="shared" si="3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0">
        <f t="shared" si="39"/>
        <v>1</v>
      </c>
      <c r="P586" s="6">
        <f t="shared" si="36"/>
        <v>5</v>
      </c>
      <c r="Q586" t="str">
        <f>TRIM(MID(SUBSTITUTE($N586,"/",REPT(" ",LEN($N586))),COLUMNS($N:N)*LEN($N586)-(LEN($N586)-1),LEN($N586)))</f>
        <v>technology</v>
      </c>
      <c r="R586" t="str">
        <f>TRIM(MID(SUBSTITUTE($N586,"/",REPT(" ",LEN($N586))),COLUMNS($N:O)*LEN($N586)-(LEN($N586)-1),LEN($N586)))</f>
        <v>web</v>
      </c>
      <c r="S586" s="11">
        <f t="shared" si="37"/>
        <v>42049.716620370367</v>
      </c>
      <c r="T586" s="11">
        <f t="shared" si="3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0">
        <f t="shared" si="39"/>
        <v>0</v>
      </c>
      <c r="P587" s="6" t="e">
        <f t="shared" si="36"/>
        <v>#DIV/0!</v>
      </c>
      <c r="Q587" t="str">
        <f>TRIM(MID(SUBSTITUTE($N587,"/",REPT(" ",LEN($N587))),COLUMNS($N:N)*LEN($N587)-(LEN($N587)-1),LEN($N587)))</f>
        <v>technology</v>
      </c>
      <c r="R587" t="str">
        <f>TRIM(MID(SUBSTITUTE($N587,"/",REPT(" ",LEN($N587))),COLUMNS($N:O)*LEN($N587)-(LEN($N587)-1),LEN($N587)))</f>
        <v>web</v>
      </c>
      <c r="S587" s="11">
        <f t="shared" si="37"/>
        <v>42283.3909375</v>
      </c>
      <c r="T587" s="11">
        <f t="shared" si="3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0">
        <f t="shared" si="39"/>
        <v>0.55999999999999994</v>
      </c>
      <c r="P588" s="6">
        <f t="shared" si="36"/>
        <v>14</v>
      </c>
      <c r="Q588" t="str">
        <f>TRIM(MID(SUBSTITUTE($N588,"/",REPT(" ",LEN($N588))),COLUMNS($N:N)*LEN($N588)-(LEN($N588)-1),LEN($N588)))</f>
        <v>technology</v>
      </c>
      <c r="R588" t="str">
        <f>TRIM(MID(SUBSTITUTE($N588,"/",REPT(" ",LEN($N588))),COLUMNS($N:O)*LEN($N588)-(LEN($N588)-1),LEN($N588)))</f>
        <v>web</v>
      </c>
      <c r="S588" s="11">
        <f t="shared" si="37"/>
        <v>42020.854247685187</v>
      </c>
      <c r="T588" s="11">
        <f t="shared" si="3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0">
        <f t="shared" si="39"/>
        <v>9.0833333333333339</v>
      </c>
      <c r="P589" s="6">
        <f t="shared" si="36"/>
        <v>389.28571428571428</v>
      </c>
      <c r="Q589" t="str">
        <f>TRIM(MID(SUBSTITUTE($N589,"/",REPT(" ",LEN($N589))),COLUMNS($N:N)*LEN($N589)-(LEN($N589)-1),LEN($N589)))</f>
        <v>technology</v>
      </c>
      <c r="R589" t="str">
        <f>TRIM(MID(SUBSTITUTE($N589,"/",REPT(" ",LEN($N589))),COLUMNS($N:O)*LEN($N589)-(LEN($N589)-1),LEN($N589)))</f>
        <v>web</v>
      </c>
      <c r="S589" s="11">
        <f t="shared" si="37"/>
        <v>42080.757326388892</v>
      </c>
      <c r="T589" s="11">
        <f t="shared" si="3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0">
        <f t="shared" si="39"/>
        <v>3.3444444444444441</v>
      </c>
      <c r="P590" s="6">
        <f t="shared" si="36"/>
        <v>150.5</v>
      </c>
      <c r="Q590" t="str">
        <f>TRIM(MID(SUBSTITUTE($N590,"/",REPT(" ",LEN($N590))),COLUMNS($N:N)*LEN($N590)-(LEN($N590)-1),LEN($N590)))</f>
        <v>technology</v>
      </c>
      <c r="R590" t="str">
        <f>TRIM(MID(SUBSTITUTE($N590,"/",REPT(" ",LEN($N590))),COLUMNS($N:O)*LEN($N590)-(LEN($N590)-1),LEN($N590)))</f>
        <v>web</v>
      </c>
      <c r="S590" s="11">
        <f t="shared" si="37"/>
        <v>42631.769513888896</v>
      </c>
      <c r="T590" s="11">
        <f t="shared" si="3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0">
        <f t="shared" si="39"/>
        <v>1.3333333333333334E-2</v>
      </c>
      <c r="P591" s="6">
        <f t="shared" si="36"/>
        <v>1</v>
      </c>
      <c r="Q591" t="str">
        <f>TRIM(MID(SUBSTITUTE($N591,"/",REPT(" ",LEN($N591))),COLUMNS($N:N)*LEN($N591)-(LEN($N591)-1),LEN($N591)))</f>
        <v>technology</v>
      </c>
      <c r="R591" t="str">
        <f>TRIM(MID(SUBSTITUTE($N591,"/",REPT(" ",LEN($N591))),COLUMNS($N:O)*LEN($N591)-(LEN($N591)-1),LEN($N591)))</f>
        <v>web</v>
      </c>
      <c r="S591" s="11">
        <f t="shared" si="37"/>
        <v>42178.614571759259</v>
      </c>
      <c r="T591" s="11">
        <f t="shared" si="3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0">
        <f t="shared" si="39"/>
        <v>4.46</v>
      </c>
      <c r="P592" s="6">
        <f t="shared" si="36"/>
        <v>24.777777777777779</v>
      </c>
      <c r="Q592" t="str">
        <f>TRIM(MID(SUBSTITUTE($N592,"/",REPT(" ",LEN($N592))),COLUMNS($N:N)*LEN($N592)-(LEN($N592)-1),LEN($N592)))</f>
        <v>technology</v>
      </c>
      <c r="R592" t="str">
        <f>TRIM(MID(SUBSTITUTE($N592,"/",REPT(" ",LEN($N592))),COLUMNS($N:O)*LEN($N592)-(LEN($N592)-1),LEN($N592)))</f>
        <v>web</v>
      </c>
      <c r="S592" s="11">
        <f t="shared" si="37"/>
        <v>42377.554756944446</v>
      </c>
      <c r="T592" s="11">
        <f t="shared" si="3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0">
        <f t="shared" si="39"/>
        <v>6.0999999999999999E-2</v>
      </c>
      <c r="P593" s="6">
        <f t="shared" si="36"/>
        <v>30.5</v>
      </c>
      <c r="Q593" t="str">
        <f>TRIM(MID(SUBSTITUTE($N593,"/",REPT(" ",LEN($N593))),COLUMNS($N:N)*LEN($N593)-(LEN($N593)-1),LEN($N593)))</f>
        <v>technology</v>
      </c>
      <c r="R593" t="str">
        <f>TRIM(MID(SUBSTITUTE($N593,"/",REPT(" ",LEN($N593))),COLUMNS($N:O)*LEN($N593)-(LEN($N593)-1),LEN($N593)))</f>
        <v>web</v>
      </c>
      <c r="S593" s="11">
        <f t="shared" si="37"/>
        <v>42177.543171296296</v>
      </c>
      <c r="T593" s="11">
        <f t="shared" si="3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0">
        <f t="shared" si="39"/>
        <v>3.3333333333333335</v>
      </c>
      <c r="P594" s="6">
        <f t="shared" si="36"/>
        <v>250</v>
      </c>
      <c r="Q594" t="str">
        <f>TRIM(MID(SUBSTITUTE($N594,"/",REPT(" ",LEN($N594))),COLUMNS($N:N)*LEN($N594)-(LEN($N594)-1),LEN($N594)))</f>
        <v>technology</v>
      </c>
      <c r="R594" t="str">
        <f>TRIM(MID(SUBSTITUTE($N594,"/",REPT(" ",LEN($N594))),COLUMNS($N:O)*LEN($N594)-(LEN($N594)-1),LEN($N594)))</f>
        <v>web</v>
      </c>
      <c r="S594" s="11">
        <f t="shared" si="37"/>
        <v>41946.232175925928</v>
      </c>
      <c r="T594" s="11">
        <f t="shared" si="3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0">
        <f t="shared" si="39"/>
        <v>23</v>
      </c>
      <c r="P595" s="6">
        <f t="shared" si="36"/>
        <v>16.428571428571427</v>
      </c>
      <c r="Q595" t="str">
        <f>TRIM(MID(SUBSTITUTE($N595,"/",REPT(" ",LEN($N595))),COLUMNS($N:N)*LEN($N595)-(LEN($N595)-1),LEN($N595)))</f>
        <v>technology</v>
      </c>
      <c r="R595" t="str">
        <f>TRIM(MID(SUBSTITUTE($N595,"/",REPT(" ",LEN($N595))),COLUMNS($N:O)*LEN($N595)-(LEN($N595)-1),LEN($N595)))</f>
        <v>web</v>
      </c>
      <c r="S595" s="11">
        <f t="shared" si="37"/>
        <v>42070.677604166667</v>
      </c>
      <c r="T595" s="11">
        <f t="shared" si="3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0">
        <f t="shared" si="39"/>
        <v>0.104</v>
      </c>
      <c r="P596" s="6">
        <f t="shared" si="36"/>
        <v>13</v>
      </c>
      <c r="Q596" t="str">
        <f>TRIM(MID(SUBSTITUTE($N596,"/",REPT(" ",LEN($N596))),COLUMNS($N:N)*LEN($N596)-(LEN($N596)-1),LEN($N596)))</f>
        <v>technology</v>
      </c>
      <c r="R596" t="str">
        <f>TRIM(MID(SUBSTITUTE($N596,"/",REPT(" ",LEN($N596))),COLUMNS($N:O)*LEN($N596)-(LEN($N596)-1),LEN($N596)))</f>
        <v>web</v>
      </c>
      <c r="S596" s="11">
        <f t="shared" si="37"/>
        <v>42446.780162037037</v>
      </c>
      <c r="T596" s="11">
        <f t="shared" si="3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0">
        <f t="shared" si="39"/>
        <v>0.42599999999999999</v>
      </c>
      <c r="P597" s="6">
        <f t="shared" si="36"/>
        <v>53.25</v>
      </c>
      <c r="Q597" t="str">
        <f>TRIM(MID(SUBSTITUTE($N597,"/",REPT(" ",LEN($N597))),COLUMNS($N:N)*LEN($N597)-(LEN($N597)-1),LEN($N597)))</f>
        <v>technology</v>
      </c>
      <c r="R597" t="str">
        <f>TRIM(MID(SUBSTITUTE($N597,"/",REPT(" ",LEN($N597))),COLUMNS($N:O)*LEN($N597)-(LEN($N597)-1),LEN($N597)))</f>
        <v>web</v>
      </c>
      <c r="S597" s="11">
        <f t="shared" si="37"/>
        <v>42083.069884259254</v>
      </c>
      <c r="T597" s="11">
        <f t="shared" si="3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0">
        <f t="shared" si="39"/>
        <v>0.03</v>
      </c>
      <c r="P598" s="6">
        <f t="shared" si="36"/>
        <v>3</v>
      </c>
      <c r="Q598" t="str">
        <f>TRIM(MID(SUBSTITUTE($N598,"/",REPT(" ",LEN($N598))),COLUMNS($N:N)*LEN($N598)-(LEN($N598)-1),LEN($N598)))</f>
        <v>technology</v>
      </c>
      <c r="R598" t="str">
        <f>TRIM(MID(SUBSTITUTE($N598,"/",REPT(" ",LEN($N598))),COLUMNS($N:O)*LEN($N598)-(LEN($N598)-1),LEN($N598)))</f>
        <v>web</v>
      </c>
      <c r="S598" s="11">
        <f t="shared" si="37"/>
        <v>42646.896898148145</v>
      </c>
      <c r="T598" s="11">
        <f t="shared" si="3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0">
        <f t="shared" si="39"/>
        <v>0.26666666666666666</v>
      </c>
      <c r="P599" s="6">
        <f t="shared" si="36"/>
        <v>10</v>
      </c>
      <c r="Q599" t="str">
        <f>TRIM(MID(SUBSTITUTE($N599,"/",REPT(" ",LEN($N599))),COLUMNS($N:N)*LEN($N599)-(LEN($N599)-1),LEN($N599)))</f>
        <v>technology</v>
      </c>
      <c r="R599" t="str">
        <f>TRIM(MID(SUBSTITUTE($N599,"/",REPT(" ",LEN($N599))),COLUMNS($N:O)*LEN($N599)-(LEN($N599)-1),LEN($N599)))</f>
        <v>web</v>
      </c>
      <c r="S599" s="11">
        <f t="shared" si="37"/>
        <v>42545.705266203702</v>
      </c>
      <c r="T599" s="11">
        <f t="shared" si="3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0">
        <f t="shared" si="39"/>
        <v>34</v>
      </c>
      <c r="P600" s="6">
        <f t="shared" si="36"/>
        <v>121.42857142857143</v>
      </c>
      <c r="Q600" t="str">
        <f>TRIM(MID(SUBSTITUTE($N600,"/",REPT(" ",LEN($N600))),COLUMNS($N:N)*LEN($N600)-(LEN($N600)-1),LEN($N600)))</f>
        <v>technology</v>
      </c>
      <c r="R600" t="str">
        <f>TRIM(MID(SUBSTITUTE($N600,"/",REPT(" ",LEN($N600))),COLUMNS($N:O)*LEN($N600)-(LEN($N600)-1),LEN($N600)))</f>
        <v>web</v>
      </c>
      <c r="S600" s="11">
        <f t="shared" si="37"/>
        <v>41948.00209490741</v>
      </c>
      <c r="T600" s="11">
        <f t="shared" si="3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0">
        <f t="shared" si="39"/>
        <v>6.2E-2</v>
      </c>
      <c r="P601" s="6">
        <f t="shared" si="36"/>
        <v>15.5</v>
      </c>
      <c r="Q601" t="str">
        <f>TRIM(MID(SUBSTITUTE($N601,"/",REPT(" ",LEN($N601))),COLUMNS($N:N)*LEN($N601)-(LEN($N601)-1),LEN($N601)))</f>
        <v>technology</v>
      </c>
      <c r="R601" t="str">
        <f>TRIM(MID(SUBSTITUTE($N601,"/",REPT(" ",LEN($N601))),COLUMNS($N:O)*LEN($N601)-(LEN($N601)-1),LEN($N601)))</f>
        <v>web</v>
      </c>
      <c r="S601" s="11">
        <f t="shared" si="37"/>
        <v>42047.812523148154</v>
      </c>
      <c r="T601" s="11">
        <f t="shared" si="3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0">
        <f t="shared" si="39"/>
        <v>2</v>
      </c>
      <c r="P602" s="6">
        <f t="shared" si="36"/>
        <v>100</v>
      </c>
      <c r="Q602" t="str">
        <f>TRIM(MID(SUBSTITUTE($N602,"/",REPT(" ",LEN($N602))),COLUMNS($N:N)*LEN($N602)-(LEN($N602)-1),LEN($N602)))</f>
        <v>technology</v>
      </c>
      <c r="R602" t="str">
        <f>TRIM(MID(SUBSTITUTE($N602,"/",REPT(" ",LEN($N602))),COLUMNS($N:O)*LEN($N602)-(LEN($N602)-1),LEN($N602)))</f>
        <v>web</v>
      </c>
      <c r="S602" s="11">
        <f t="shared" si="37"/>
        <v>42073.798171296294</v>
      </c>
      <c r="T602" s="11">
        <f t="shared" si="3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0">
        <f t="shared" si="39"/>
        <v>1.4000000000000001</v>
      </c>
      <c r="P603" s="6">
        <f t="shared" si="36"/>
        <v>23.333333333333332</v>
      </c>
      <c r="Q603" t="str">
        <f>TRIM(MID(SUBSTITUTE($N603,"/",REPT(" ",LEN($N603))),COLUMNS($N:N)*LEN($N603)-(LEN($N603)-1),LEN($N603)))</f>
        <v>technology</v>
      </c>
      <c r="R603" t="str">
        <f>TRIM(MID(SUBSTITUTE($N603,"/",REPT(" ",LEN($N603))),COLUMNS($N:O)*LEN($N603)-(LEN($N603)-1),LEN($N603)))</f>
        <v>web</v>
      </c>
      <c r="S603" s="11">
        <f t="shared" si="37"/>
        <v>41969.858090277776</v>
      </c>
      <c r="T603" s="11">
        <f t="shared" si="3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0">
        <f t="shared" si="39"/>
        <v>0</v>
      </c>
      <c r="P604" s="6" t="e">
        <f t="shared" si="36"/>
        <v>#DIV/0!</v>
      </c>
      <c r="Q604" t="str">
        <f>TRIM(MID(SUBSTITUTE($N604,"/",REPT(" ",LEN($N604))),COLUMNS($N:N)*LEN($N604)-(LEN($N604)-1),LEN($N604)))</f>
        <v>technology</v>
      </c>
      <c r="R604" t="str">
        <f>TRIM(MID(SUBSTITUTE($N604,"/",REPT(" ",LEN($N604))),COLUMNS($N:O)*LEN($N604)-(LEN($N604)-1),LEN($N604)))</f>
        <v>web</v>
      </c>
      <c r="S604" s="11">
        <f t="shared" si="37"/>
        <v>42143.79415509259</v>
      </c>
      <c r="T604" s="11">
        <f t="shared" si="3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0">
        <f t="shared" si="39"/>
        <v>3.9334666666666664</v>
      </c>
      <c r="P605" s="6">
        <f t="shared" si="36"/>
        <v>45.386153846153846</v>
      </c>
      <c r="Q605" t="str">
        <f>TRIM(MID(SUBSTITUTE($N605,"/",REPT(" ",LEN($N605))),COLUMNS($N:N)*LEN($N605)-(LEN($N605)-1),LEN($N605)))</f>
        <v>technology</v>
      </c>
      <c r="R605" t="str">
        <f>TRIM(MID(SUBSTITUTE($N605,"/",REPT(" ",LEN($N605))),COLUMNS($N:O)*LEN($N605)-(LEN($N605)-1),LEN($N605)))</f>
        <v>web</v>
      </c>
      <c r="S605" s="11">
        <f t="shared" si="37"/>
        <v>41835.639155092591</v>
      </c>
      <c r="T605" s="11">
        <f t="shared" si="3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0">
        <f t="shared" si="39"/>
        <v>0</v>
      </c>
      <c r="P606" s="6" t="e">
        <f t="shared" si="36"/>
        <v>#DIV/0!</v>
      </c>
      <c r="Q606" t="str">
        <f>TRIM(MID(SUBSTITUTE($N606,"/",REPT(" ",LEN($N606))),COLUMNS($N:N)*LEN($N606)-(LEN($N606)-1),LEN($N606)))</f>
        <v>technology</v>
      </c>
      <c r="R606" t="str">
        <f>TRIM(MID(SUBSTITUTE($N606,"/",REPT(" ",LEN($N606))),COLUMNS($N:O)*LEN($N606)-(LEN($N606)-1),LEN($N606)))</f>
        <v>web</v>
      </c>
      <c r="S606" s="11">
        <f t="shared" si="37"/>
        <v>41849.035370370373</v>
      </c>
      <c r="T606" s="11">
        <f t="shared" si="3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0">
        <f t="shared" si="39"/>
        <v>2.62</v>
      </c>
      <c r="P607" s="6">
        <f t="shared" si="36"/>
        <v>16.375</v>
      </c>
      <c r="Q607" t="str">
        <f>TRIM(MID(SUBSTITUTE($N607,"/",REPT(" ",LEN($N607))),COLUMNS($N:N)*LEN($N607)-(LEN($N607)-1),LEN($N607)))</f>
        <v>technology</v>
      </c>
      <c r="R607" t="str">
        <f>TRIM(MID(SUBSTITUTE($N607,"/",REPT(" ",LEN($N607))),COLUMNS($N:O)*LEN($N607)-(LEN($N607)-1),LEN($N607)))</f>
        <v>web</v>
      </c>
      <c r="S607" s="11">
        <f t="shared" si="37"/>
        <v>42194.357731481476</v>
      </c>
      <c r="T607" s="11">
        <f t="shared" si="3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0">
        <f t="shared" si="39"/>
        <v>0.2</v>
      </c>
      <c r="P608" s="6">
        <f t="shared" si="36"/>
        <v>10</v>
      </c>
      <c r="Q608" t="str">
        <f>TRIM(MID(SUBSTITUTE($N608,"/",REPT(" ",LEN($N608))),COLUMNS($N:N)*LEN($N608)-(LEN($N608)-1),LEN($N608)))</f>
        <v>technology</v>
      </c>
      <c r="R608" t="str">
        <f>TRIM(MID(SUBSTITUTE($N608,"/",REPT(" ",LEN($N608))),COLUMNS($N:O)*LEN($N608)-(LEN($N608)-1),LEN($N608)))</f>
        <v>web</v>
      </c>
      <c r="S608" s="11">
        <f t="shared" si="37"/>
        <v>42102.650567129633</v>
      </c>
      <c r="T608" s="11">
        <f t="shared" si="3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0">
        <f t="shared" si="39"/>
        <v>0</v>
      </c>
      <c r="P609" s="6" t="e">
        <f t="shared" si="36"/>
        <v>#DIV/0!</v>
      </c>
      <c r="Q609" t="str">
        <f>TRIM(MID(SUBSTITUTE($N609,"/",REPT(" ",LEN($N609))),COLUMNS($N:N)*LEN($N609)-(LEN($N609)-1),LEN($N609)))</f>
        <v>technology</v>
      </c>
      <c r="R609" t="str">
        <f>TRIM(MID(SUBSTITUTE($N609,"/",REPT(" ",LEN($N609))),COLUMNS($N:O)*LEN($N609)-(LEN($N609)-1),LEN($N609)))</f>
        <v>web</v>
      </c>
      <c r="S609" s="11">
        <f t="shared" si="37"/>
        <v>42300.825648148151</v>
      </c>
      <c r="T609" s="11">
        <f t="shared" si="3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0">
        <f t="shared" si="39"/>
        <v>0.97400000000000009</v>
      </c>
      <c r="P610" s="6">
        <f t="shared" si="36"/>
        <v>292.2</v>
      </c>
      <c r="Q610" t="str">
        <f>TRIM(MID(SUBSTITUTE($N610,"/",REPT(" ",LEN($N610))),COLUMNS($N:N)*LEN($N610)-(LEN($N610)-1),LEN($N610)))</f>
        <v>technology</v>
      </c>
      <c r="R610" t="str">
        <f>TRIM(MID(SUBSTITUTE($N610,"/",REPT(" ",LEN($N610))),COLUMNS($N:O)*LEN($N610)-(LEN($N610)-1),LEN($N610)))</f>
        <v>web</v>
      </c>
      <c r="S610" s="11">
        <f t="shared" si="37"/>
        <v>42140.921064814815</v>
      </c>
      <c r="T610" s="11">
        <f t="shared" si="3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0">
        <f t="shared" si="39"/>
        <v>0.64102564102564097</v>
      </c>
      <c r="P611" s="6">
        <f t="shared" si="36"/>
        <v>5</v>
      </c>
      <c r="Q611" t="str">
        <f>TRIM(MID(SUBSTITUTE($N611,"/",REPT(" ",LEN($N611))),COLUMNS($N:N)*LEN($N611)-(LEN($N611)-1),LEN($N611)))</f>
        <v>technology</v>
      </c>
      <c r="R611" t="str">
        <f>TRIM(MID(SUBSTITUTE($N611,"/",REPT(" ",LEN($N611))),COLUMNS($N:O)*LEN($N611)-(LEN($N611)-1),LEN($N611)))</f>
        <v>web</v>
      </c>
      <c r="S611" s="11">
        <f t="shared" si="37"/>
        <v>42307.034074074079</v>
      </c>
      <c r="T611" s="11">
        <f t="shared" si="3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0">
        <f t="shared" si="39"/>
        <v>0</v>
      </c>
      <c r="P612" s="6" t="e">
        <f t="shared" si="36"/>
        <v>#DIV/0!</v>
      </c>
      <c r="Q612" t="str">
        <f>TRIM(MID(SUBSTITUTE($N612,"/",REPT(" ",LEN($N612))),COLUMNS($N:N)*LEN($N612)-(LEN($N612)-1),LEN($N612)))</f>
        <v>technology</v>
      </c>
      <c r="R612" t="str">
        <f>TRIM(MID(SUBSTITUTE($N612,"/",REPT(" ",LEN($N612))),COLUMNS($N:O)*LEN($N612)-(LEN($N612)-1),LEN($N612)))</f>
        <v>web</v>
      </c>
      <c r="S612" s="11">
        <f t="shared" si="37"/>
        <v>42086.83085648148</v>
      </c>
      <c r="T612" s="11">
        <f t="shared" si="3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0">
        <f t="shared" si="39"/>
        <v>0</v>
      </c>
      <c r="P613" s="6" t="e">
        <f t="shared" si="36"/>
        <v>#DIV/0!</v>
      </c>
      <c r="Q613" t="str">
        <f>TRIM(MID(SUBSTITUTE($N613,"/",REPT(" ",LEN($N613))),COLUMNS($N:N)*LEN($N613)-(LEN($N613)-1),LEN($N613)))</f>
        <v>technology</v>
      </c>
      <c r="R613" t="str">
        <f>TRIM(MID(SUBSTITUTE($N613,"/",REPT(" ",LEN($N613))),COLUMNS($N:O)*LEN($N613)-(LEN($N613)-1),LEN($N613)))</f>
        <v>web</v>
      </c>
      <c r="S613" s="11">
        <f t="shared" si="37"/>
        <v>42328.560613425929</v>
      </c>
      <c r="T613" s="11">
        <f t="shared" si="3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0">
        <f t="shared" si="39"/>
        <v>0</v>
      </c>
      <c r="P614" s="6" t="e">
        <f t="shared" si="36"/>
        <v>#DIV/0!</v>
      </c>
      <c r="Q614" t="str">
        <f>TRIM(MID(SUBSTITUTE($N614,"/",REPT(" ",LEN($N614))),COLUMNS($N:N)*LEN($N614)-(LEN($N614)-1),LEN($N614)))</f>
        <v>technology</v>
      </c>
      <c r="R614" t="str">
        <f>TRIM(MID(SUBSTITUTE($N614,"/",REPT(" ",LEN($N614))),COLUMNS($N:O)*LEN($N614)-(LEN($N614)-1),LEN($N614)))</f>
        <v>web</v>
      </c>
      <c r="S614" s="11">
        <f t="shared" si="37"/>
        <v>42585.031782407401</v>
      </c>
      <c r="T614" s="11">
        <f t="shared" si="3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0">
        <f t="shared" si="39"/>
        <v>21.363333333333333</v>
      </c>
      <c r="P615" s="6">
        <f t="shared" si="36"/>
        <v>105.93388429752066</v>
      </c>
      <c r="Q615" t="str">
        <f>TRIM(MID(SUBSTITUTE($N615,"/",REPT(" ",LEN($N615))),COLUMNS($N:N)*LEN($N615)-(LEN($N615)-1),LEN($N615)))</f>
        <v>technology</v>
      </c>
      <c r="R615" t="str">
        <f>TRIM(MID(SUBSTITUTE($N615,"/",REPT(" ",LEN($N615))),COLUMNS($N:O)*LEN($N615)-(LEN($N615)-1),LEN($N615)))</f>
        <v>web</v>
      </c>
      <c r="S615" s="11">
        <f t="shared" si="37"/>
        <v>42247.496759259258</v>
      </c>
      <c r="T615" s="11">
        <f t="shared" si="3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0">
        <f t="shared" si="39"/>
        <v>0</v>
      </c>
      <c r="P616" s="6" t="e">
        <f t="shared" si="36"/>
        <v>#DIV/0!</v>
      </c>
      <c r="Q616" t="str">
        <f>TRIM(MID(SUBSTITUTE($N616,"/",REPT(" ",LEN($N616))),COLUMNS($N:N)*LEN($N616)-(LEN($N616)-1),LEN($N616)))</f>
        <v>technology</v>
      </c>
      <c r="R616" t="str">
        <f>TRIM(MID(SUBSTITUTE($N616,"/",REPT(" ",LEN($N616))),COLUMNS($N:O)*LEN($N616)-(LEN($N616)-1),LEN($N616)))</f>
        <v>web</v>
      </c>
      <c r="S616" s="11">
        <f t="shared" si="37"/>
        <v>42515.061805555553</v>
      </c>
      <c r="T616" s="11">
        <f t="shared" si="3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0">
        <f t="shared" si="39"/>
        <v>0</v>
      </c>
      <c r="P617" s="6" t="e">
        <f t="shared" si="36"/>
        <v>#DIV/0!</v>
      </c>
      <c r="Q617" t="str">
        <f>TRIM(MID(SUBSTITUTE($N617,"/",REPT(" ",LEN($N617))),COLUMNS($N:N)*LEN($N617)-(LEN($N617)-1),LEN($N617)))</f>
        <v>technology</v>
      </c>
      <c r="R617" t="str">
        <f>TRIM(MID(SUBSTITUTE($N617,"/",REPT(" ",LEN($N617))),COLUMNS($N:O)*LEN($N617)-(LEN($N617)-1),LEN($N617)))</f>
        <v>web</v>
      </c>
      <c r="S617" s="11">
        <f t="shared" si="37"/>
        <v>42242.122210648144</v>
      </c>
      <c r="T617" s="11">
        <f t="shared" si="3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0">
        <f t="shared" si="39"/>
        <v>0</v>
      </c>
      <c r="P618" s="6" t="e">
        <f t="shared" si="36"/>
        <v>#DIV/0!</v>
      </c>
      <c r="Q618" t="str">
        <f>TRIM(MID(SUBSTITUTE($N618,"/",REPT(" ",LEN($N618))),COLUMNS($N:N)*LEN($N618)-(LEN($N618)-1),LEN($N618)))</f>
        <v>technology</v>
      </c>
      <c r="R618" t="str">
        <f>TRIM(MID(SUBSTITUTE($N618,"/",REPT(" ",LEN($N618))),COLUMNS($N:O)*LEN($N618)-(LEN($N618)-1),LEN($N618)))</f>
        <v>web</v>
      </c>
      <c r="S618" s="11">
        <f t="shared" si="37"/>
        <v>42761.376238425932</v>
      </c>
      <c r="T618" s="11">
        <f t="shared" si="3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0">
        <f t="shared" si="39"/>
        <v>3</v>
      </c>
      <c r="P619" s="6">
        <f t="shared" si="36"/>
        <v>20</v>
      </c>
      <c r="Q619" t="str">
        <f>TRIM(MID(SUBSTITUTE($N619,"/",REPT(" ",LEN($N619))),COLUMNS($N:N)*LEN($N619)-(LEN($N619)-1),LEN($N619)))</f>
        <v>technology</v>
      </c>
      <c r="R619" t="str">
        <f>TRIM(MID(SUBSTITUTE($N619,"/",REPT(" ",LEN($N619))),COLUMNS($N:O)*LEN($N619)-(LEN($N619)-1),LEN($N619)))</f>
        <v>web</v>
      </c>
      <c r="S619" s="11">
        <f t="shared" si="37"/>
        <v>42087.343090277776</v>
      </c>
      <c r="T619" s="11">
        <f t="shared" si="3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0">
        <f t="shared" si="39"/>
        <v>0</v>
      </c>
      <c r="P620" s="6" t="e">
        <f t="shared" si="36"/>
        <v>#DIV/0!</v>
      </c>
      <c r="Q620" t="str">
        <f>TRIM(MID(SUBSTITUTE($N620,"/",REPT(" ",LEN($N620))),COLUMNS($N:N)*LEN($N620)-(LEN($N620)-1),LEN($N620)))</f>
        <v>technology</v>
      </c>
      <c r="R620" t="str">
        <f>TRIM(MID(SUBSTITUTE($N620,"/",REPT(" ",LEN($N620))),COLUMNS($N:O)*LEN($N620)-(LEN($N620)-1),LEN($N620)))</f>
        <v>web</v>
      </c>
      <c r="S620" s="11">
        <f t="shared" si="37"/>
        <v>42317.810219907406</v>
      </c>
      <c r="T620" s="11">
        <f t="shared" si="3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0">
        <f t="shared" si="39"/>
        <v>3.9999999999999996E-5</v>
      </c>
      <c r="P621" s="6">
        <f t="shared" si="36"/>
        <v>1</v>
      </c>
      <c r="Q621" t="str">
        <f>TRIM(MID(SUBSTITUTE($N621,"/",REPT(" ",LEN($N621))),COLUMNS($N:N)*LEN($N621)-(LEN($N621)-1),LEN($N621)))</f>
        <v>technology</v>
      </c>
      <c r="R621" t="str">
        <f>TRIM(MID(SUBSTITUTE($N621,"/",REPT(" ",LEN($N621))),COLUMNS($N:O)*LEN($N621)-(LEN($N621)-1),LEN($N621)))</f>
        <v>web</v>
      </c>
      <c r="S621" s="11">
        <f t="shared" si="37"/>
        <v>41908.650347222225</v>
      </c>
      <c r="T621" s="11">
        <f t="shared" si="3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0">
        <f t="shared" si="39"/>
        <v>1</v>
      </c>
      <c r="P622" s="6">
        <f t="shared" si="36"/>
        <v>300</v>
      </c>
      <c r="Q622" t="str">
        <f>TRIM(MID(SUBSTITUTE($N622,"/",REPT(" ",LEN($N622))),COLUMNS($N:N)*LEN($N622)-(LEN($N622)-1),LEN($N622)))</f>
        <v>technology</v>
      </c>
      <c r="R622" t="str">
        <f>TRIM(MID(SUBSTITUTE($N622,"/",REPT(" ",LEN($N622))),COLUMNS($N:O)*LEN($N622)-(LEN($N622)-1),LEN($N622)))</f>
        <v>web</v>
      </c>
      <c r="S622" s="11">
        <f t="shared" si="37"/>
        <v>41831.716874999998</v>
      </c>
      <c r="T622" s="11">
        <f t="shared" si="3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0">
        <f t="shared" si="39"/>
        <v>1.044</v>
      </c>
      <c r="P623" s="6">
        <f t="shared" si="36"/>
        <v>87</v>
      </c>
      <c r="Q623" t="str">
        <f>TRIM(MID(SUBSTITUTE($N623,"/",REPT(" ",LEN($N623))),COLUMNS($N:N)*LEN($N623)-(LEN($N623)-1),LEN($N623)))</f>
        <v>technology</v>
      </c>
      <c r="R623" t="str">
        <f>TRIM(MID(SUBSTITUTE($N623,"/",REPT(" ",LEN($N623))),COLUMNS($N:O)*LEN($N623)-(LEN($N623)-1),LEN($N623)))</f>
        <v>web</v>
      </c>
      <c r="S623" s="11">
        <f t="shared" si="37"/>
        <v>42528.987696759257</v>
      </c>
      <c r="T623" s="11">
        <f t="shared" si="3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0">
        <f t="shared" si="39"/>
        <v>5.6833333333333336</v>
      </c>
      <c r="P624" s="6">
        <f t="shared" si="36"/>
        <v>37.888888888888886</v>
      </c>
      <c r="Q624" t="str">
        <f>TRIM(MID(SUBSTITUTE($N624,"/",REPT(" ",LEN($N624))),COLUMNS($N:N)*LEN($N624)-(LEN($N624)-1),LEN($N624)))</f>
        <v>technology</v>
      </c>
      <c r="R624" t="str">
        <f>TRIM(MID(SUBSTITUTE($N624,"/",REPT(" ",LEN($N624))),COLUMNS($N:O)*LEN($N624)-(LEN($N624)-1),LEN($N624)))</f>
        <v>web</v>
      </c>
      <c r="S624" s="11">
        <f t="shared" si="37"/>
        <v>42532.774745370371</v>
      </c>
      <c r="T624" s="11">
        <f t="shared" si="3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0">
        <f t="shared" si="39"/>
        <v>0</v>
      </c>
      <c r="P625" s="6" t="e">
        <f t="shared" si="36"/>
        <v>#DIV/0!</v>
      </c>
      <c r="Q625" t="str">
        <f>TRIM(MID(SUBSTITUTE($N625,"/",REPT(" ",LEN($N625))),COLUMNS($N:N)*LEN($N625)-(LEN($N625)-1),LEN($N625)))</f>
        <v>technology</v>
      </c>
      <c r="R625" t="str">
        <f>TRIM(MID(SUBSTITUTE($N625,"/",REPT(" ",LEN($N625))),COLUMNS($N:O)*LEN($N625)-(LEN($N625)-1),LEN($N625)))</f>
        <v>web</v>
      </c>
      <c r="S625" s="11">
        <f t="shared" si="37"/>
        <v>42122.009224537032</v>
      </c>
      <c r="T625" s="11">
        <f t="shared" si="3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0">
        <f t="shared" si="39"/>
        <v>0</v>
      </c>
      <c r="P626" s="6" t="e">
        <f t="shared" si="36"/>
        <v>#DIV/0!</v>
      </c>
      <c r="Q626" t="str">
        <f>TRIM(MID(SUBSTITUTE($N626,"/",REPT(" ",LEN($N626))),COLUMNS($N:N)*LEN($N626)-(LEN($N626)-1),LEN($N626)))</f>
        <v>technology</v>
      </c>
      <c r="R626" t="str">
        <f>TRIM(MID(SUBSTITUTE($N626,"/",REPT(" ",LEN($N626))),COLUMNS($N:O)*LEN($N626)-(LEN($N626)-1),LEN($N626)))</f>
        <v>web</v>
      </c>
      <c r="S626" s="11">
        <f t="shared" si="37"/>
        <v>42108.988900462966</v>
      </c>
      <c r="T626" s="11">
        <f t="shared" si="3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0">
        <f t="shared" si="39"/>
        <v>0</v>
      </c>
      <c r="P627" s="6" t="e">
        <f t="shared" si="36"/>
        <v>#DIV/0!</v>
      </c>
      <c r="Q627" t="str">
        <f>TRIM(MID(SUBSTITUTE($N627,"/",REPT(" ",LEN($N627))),COLUMNS($N:N)*LEN($N627)-(LEN($N627)-1),LEN($N627)))</f>
        <v>technology</v>
      </c>
      <c r="R627" t="str">
        <f>TRIM(MID(SUBSTITUTE($N627,"/",REPT(" ",LEN($N627))),COLUMNS($N:O)*LEN($N627)-(LEN($N627)-1),LEN($N627)))</f>
        <v>web</v>
      </c>
      <c r="S627" s="11">
        <f t="shared" si="37"/>
        <v>42790.895567129628</v>
      </c>
      <c r="T627" s="11">
        <f t="shared" si="3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0">
        <f t="shared" si="39"/>
        <v>17.380000000000003</v>
      </c>
      <c r="P628" s="6">
        <f t="shared" si="36"/>
        <v>111.41025641025641</v>
      </c>
      <c r="Q628" t="str">
        <f>TRIM(MID(SUBSTITUTE($N628,"/",REPT(" ",LEN($N628))),COLUMNS($N:N)*LEN($N628)-(LEN($N628)-1),LEN($N628)))</f>
        <v>technology</v>
      </c>
      <c r="R628" t="str">
        <f>TRIM(MID(SUBSTITUTE($N628,"/",REPT(" ",LEN($N628))),COLUMNS($N:O)*LEN($N628)-(LEN($N628)-1),LEN($N628)))</f>
        <v>web</v>
      </c>
      <c r="S628" s="11">
        <f t="shared" si="37"/>
        <v>42198.559479166666</v>
      </c>
      <c r="T628" s="11">
        <f t="shared" si="3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0">
        <f t="shared" si="39"/>
        <v>0.02</v>
      </c>
      <c r="P629" s="6">
        <f t="shared" si="36"/>
        <v>90</v>
      </c>
      <c r="Q629" t="str">
        <f>TRIM(MID(SUBSTITUTE($N629,"/",REPT(" ",LEN($N629))),COLUMNS($N:N)*LEN($N629)-(LEN($N629)-1),LEN($N629)))</f>
        <v>technology</v>
      </c>
      <c r="R629" t="str">
        <f>TRIM(MID(SUBSTITUTE($N629,"/",REPT(" ",LEN($N629))),COLUMNS($N:O)*LEN($N629)-(LEN($N629)-1),LEN($N629)))</f>
        <v>web</v>
      </c>
      <c r="S629" s="11">
        <f t="shared" si="37"/>
        <v>42384.306840277779</v>
      </c>
      <c r="T629" s="11">
        <f t="shared" si="3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0">
        <f t="shared" si="39"/>
        <v>0</v>
      </c>
      <c r="P630" s="6" t="e">
        <f t="shared" si="36"/>
        <v>#DIV/0!</v>
      </c>
      <c r="Q630" t="str">
        <f>TRIM(MID(SUBSTITUTE($N630,"/",REPT(" ",LEN($N630))),COLUMNS($N:N)*LEN($N630)-(LEN($N630)-1),LEN($N630)))</f>
        <v>technology</v>
      </c>
      <c r="R630" t="str">
        <f>TRIM(MID(SUBSTITUTE($N630,"/",REPT(" ",LEN($N630))),COLUMNS($N:O)*LEN($N630)-(LEN($N630)-1),LEN($N630)))</f>
        <v>web</v>
      </c>
      <c r="S630" s="11">
        <f t="shared" si="37"/>
        <v>41803.692789351851</v>
      </c>
      <c r="T630" s="11">
        <f t="shared" si="3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0">
        <f t="shared" si="39"/>
        <v>0.17500000000000002</v>
      </c>
      <c r="P631" s="6">
        <f t="shared" si="36"/>
        <v>116.66666666666667</v>
      </c>
      <c r="Q631" t="str">
        <f>TRIM(MID(SUBSTITUTE($N631,"/",REPT(" ",LEN($N631))),COLUMNS($N:N)*LEN($N631)-(LEN($N631)-1),LEN($N631)))</f>
        <v>technology</v>
      </c>
      <c r="R631" t="str">
        <f>TRIM(MID(SUBSTITUTE($N631,"/",REPT(" ",LEN($N631))),COLUMNS($N:O)*LEN($N631)-(LEN($N631)-1),LEN($N631)))</f>
        <v>web</v>
      </c>
      <c r="S631" s="11">
        <f t="shared" si="37"/>
        <v>42474.637824074074</v>
      </c>
      <c r="T631" s="11">
        <f t="shared" si="3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0">
        <f t="shared" si="39"/>
        <v>8.3340278356529712E-2</v>
      </c>
      <c r="P632" s="6">
        <f t="shared" si="36"/>
        <v>10</v>
      </c>
      <c r="Q632" t="str">
        <f>TRIM(MID(SUBSTITUTE($N632,"/",REPT(" ",LEN($N632))),COLUMNS($N:N)*LEN($N632)-(LEN($N632)-1),LEN($N632)))</f>
        <v>technology</v>
      </c>
      <c r="R632" t="str">
        <f>TRIM(MID(SUBSTITUTE($N632,"/",REPT(" ",LEN($N632))),COLUMNS($N:O)*LEN($N632)-(LEN($N632)-1),LEN($N632)))</f>
        <v>web</v>
      </c>
      <c r="S632" s="11">
        <f t="shared" si="37"/>
        <v>42223.619456018518</v>
      </c>
      <c r="T632" s="11">
        <f t="shared" si="3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0">
        <f t="shared" si="39"/>
        <v>1.38</v>
      </c>
      <c r="P633" s="6">
        <f t="shared" si="36"/>
        <v>76.666666666666671</v>
      </c>
      <c r="Q633" t="str">
        <f>TRIM(MID(SUBSTITUTE($N633,"/",REPT(" ",LEN($N633))),COLUMNS($N:N)*LEN($N633)-(LEN($N633)-1),LEN($N633)))</f>
        <v>technology</v>
      </c>
      <c r="R633" t="str">
        <f>TRIM(MID(SUBSTITUTE($N633,"/",REPT(" ",LEN($N633))),COLUMNS($N:O)*LEN($N633)-(LEN($N633)-1),LEN($N633)))</f>
        <v>web</v>
      </c>
      <c r="S633" s="11">
        <f t="shared" si="37"/>
        <v>42489.772326388891</v>
      </c>
      <c r="T633" s="11">
        <f t="shared" si="3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0">
        <f t="shared" si="39"/>
        <v>0</v>
      </c>
      <c r="P634" s="6" t="e">
        <f t="shared" si="36"/>
        <v>#DIV/0!</v>
      </c>
      <c r="Q634" t="str">
        <f>TRIM(MID(SUBSTITUTE($N634,"/",REPT(" ",LEN($N634))),COLUMNS($N:N)*LEN($N634)-(LEN($N634)-1),LEN($N634)))</f>
        <v>technology</v>
      </c>
      <c r="R634" t="str">
        <f>TRIM(MID(SUBSTITUTE($N634,"/",REPT(" ",LEN($N634))),COLUMNS($N:O)*LEN($N634)-(LEN($N634)-1),LEN($N634)))</f>
        <v>web</v>
      </c>
      <c r="S634" s="11">
        <f t="shared" si="37"/>
        <v>42303.659317129626</v>
      </c>
      <c r="T634" s="11">
        <f t="shared" si="3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0">
        <f t="shared" si="39"/>
        <v>12.45</v>
      </c>
      <c r="P635" s="6">
        <f t="shared" si="36"/>
        <v>49.8</v>
      </c>
      <c r="Q635" t="str">
        <f>TRIM(MID(SUBSTITUTE($N635,"/",REPT(" ",LEN($N635))),COLUMNS($N:N)*LEN($N635)-(LEN($N635)-1),LEN($N635)))</f>
        <v>technology</v>
      </c>
      <c r="R635" t="str">
        <f>TRIM(MID(SUBSTITUTE($N635,"/",REPT(" ",LEN($N635))),COLUMNS($N:O)*LEN($N635)-(LEN($N635)-1),LEN($N635)))</f>
        <v>web</v>
      </c>
      <c r="S635" s="11">
        <f t="shared" si="37"/>
        <v>42507.29932870371</v>
      </c>
      <c r="T635" s="11">
        <f t="shared" si="3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0">
        <f t="shared" si="39"/>
        <v>0.02</v>
      </c>
      <c r="P636" s="6">
        <f t="shared" si="36"/>
        <v>1</v>
      </c>
      <c r="Q636" t="str">
        <f>TRIM(MID(SUBSTITUTE($N636,"/",REPT(" ",LEN($N636))),COLUMNS($N:N)*LEN($N636)-(LEN($N636)-1),LEN($N636)))</f>
        <v>technology</v>
      </c>
      <c r="R636" t="str">
        <f>TRIM(MID(SUBSTITUTE($N636,"/",REPT(" ",LEN($N636))),COLUMNS($N:O)*LEN($N636)-(LEN($N636)-1),LEN($N636)))</f>
        <v>web</v>
      </c>
      <c r="S636" s="11">
        <f t="shared" si="37"/>
        <v>42031.928576388891</v>
      </c>
      <c r="T636" s="11">
        <f t="shared" si="3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0">
        <f t="shared" si="39"/>
        <v>8.0000000000000002E-3</v>
      </c>
      <c r="P637" s="6">
        <f t="shared" si="36"/>
        <v>2</v>
      </c>
      <c r="Q637" t="str">
        <f>TRIM(MID(SUBSTITUTE($N637,"/",REPT(" ",LEN($N637))),COLUMNS($N:N)*LEN($N637)-(LEN($N637)-1),LEN($N637)))</f>
        <v>technology</v>
      </c>
      <c r="R637" t="str">
        <f>TRIM(MID(SUBSTITUTE($N637,"/",REPT(" ",LEN($N637))),COLUMNS($N:O)*LEN($N637)-(LEN($N637)-1),LEN($N637)))</f>
        <v>web</v>
      </c>
      <c r="S637" s="11">
        <f t="shared" si="37"/>
        <v>42076.092152777783</v>
      </c>
      <c r="T637" s="11">
        <f t="shared" si="3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0">
        <f t="shared" si="39"/>
        <v>0.2</v>
      </c>
      <c r="P638" s="6">
        <f t="shared" si="36"/>
        <v>4</v>
      </c>
      <c r="Q638" t="str">
        <f>TRIM(MID(SUBSTITUTE($N638,"/",REPT(" ",LEN($N638))),COLUMNS($N:N)*LEN($N638)-(LEN($N638)-1),LEN($N638)))</f>
        <v>technology</v>
      </c>
      <c r="R638" t="str">
        <f>TRIM(MID(SUBSTITUTE($N638,"/",REPT(" ",LEN($N638))),COLUMNS($N:O)*LEN($N638)-(LEN($N638)-1),LEN($N638)))</f>
        <v>web</v>
      </c>
      <c r="S638" s="11">
        <f t="shared" si="37"/>
        <v>42131.455439814818</v>
      </c>
      <c r="T638" s="11">
        <f t="shared" si="3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0">
        <f t="shared" si="39"/>
        <v>0</v>
      </c>
      <c r="P639" s="6" t="e">
        <f t="shared" si="36"/>
        <v>#DIV/0!</v>
      </c>
      <c r="Q639" t="str">
        <f>TRIM(MID(SUBSTITUTE($N639,"/",REPT(" ",LEN($N639))),COLUMNS($N:N)*LEN($N639)-(LEN($N639)-1),LEN($N639)))</f>
        <v>technology</v>
      </c>
      <c r="R639" t="str">
        <f>TRIM(MID(SUBSTITUTE($N639,"/",REPT(" ",LEN($N639))),COLUMNS($N:O)*LEN($N639)-(LEN($N639)-1),LEN($N639)))</f>
        <v>web</v>
      </c>
      <c r="S639" s="11">
        <f t="shared" si="37"/>
        <v>42762.962013888886</v>
      </c>
      <c r="T639" s="11">
        <f t="shared" si="3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0">
        <f t="shared" si="39"/>
        <v>9.0000000000000011E-3</v>
      </c>
      <c r="P640" s="6">
        <f t="shared" si="36"/>
        <v>3</v>
      </c>
      <c r="Q640" t="str">
        <f>TRIM(MID(SUBSTITUTE($N640,"/",REPT(" ",LEN($N640))),COLUMNS($N:N)*LEN($N640)-(LEN($N640)-1),LEN($N640)))</f>
        <v>technology</v>
      </c>
      <c r="R640" t="str">
        <f>TRIM(MID(SUBSTITUTE($N640,"/",REPT(" ",LEN($N640))),COLUMNS($N:O)*LEN($N640)-(LEN($N640)-1),LEN($N640)))</f>
        <v>web</v>
      </c>
      <c r="S640" s="11">
        <f t="shared" si="37"/>
        <v>42759.593310185184</v>
      </c>
      <c r="T640" s="11">
        <f t="shared" si="3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0">
        <f t="shared" si="39"/>
        <v>9.9999999999999991E-5</v>
      </c>
      <c r="P641" s="6">
        <f t="shared" si="36"/>
        <v>1</v>
      </c>
      <c r="Q641" t="str">
        <f>TRIM(MID(SUBSTITUTE($N641,"/",REPT(" ",LEN($N641))),COLUMNS($N:N)*LEN($N641)-(LEN($N641)-1),LEN($N641)))</f>
        <v>technology</v>
      </c>
      <c r="R641" t="str">
        <f>TRIM(MID(SUBSTITUTE($N641,"/",REPT(" ",LEN($N641))),COLUMNS($N:O)*LEN($N641)-(LEN($N641)-1),LEN($N641)))</f>
        <v>web</v>
      </c>
      <c r="S641" s="11">
        <f t="shared" si="37"/>
        <v>41865.583275462966</v>
      </c>
      <c r="T641" s="11">
        <f t="shared" si="3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0">
        <f t="shared" si="39"/>
        <v>144.28571428571428</v>
      </c>
      <c r="P642" s="6">
        <f t="shared" ref="P642:P705" si="40">E642/L642</f>
        <v>50.5</v>
      </c>
      <c r="Q642" t="str">
        <f>TRIM(MID(SUBSTITUTE($N642,"/",REPT(" ",LEN($N642))),COLUMNS($N:N)*LEN($N642)-(LEN($N642)-1),LEN($N642)))</f>
        <v>technology</v>
      </c>
      <c r="R642" t="str">
        <f>TRIM(MID(SUBSTITUTE($N642,"/",REPT(" ",LEN($N642))),COLUMNS($N:O)*LEN($N642)-(LEN($N642)-1),LEN($N642)))</f>
        <v>wearables</v>
      </c>
      <c r="S642" s="11">
        <f t="shared" ref="S642:S705" si="41">(((J642/60)/60)/24)+DATE(1970,1,1)</f>
        <v>42683.420312500006</v>
      </c>
      <c r="T642" s="11">
        <f t="shared" ref="T642:T705" si="42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0">
        <f t="shared" ref="O643:O706" si="43">E643/D643*100</f>
        <v>119.16249999999999</v>
      </c>
      <c r="P643" s="6">
        <f t="shared" si="40"/>
        <v>151.31746031746033</v>
      </c>
      <c r="Q643" t="str">
        <f>TRIM(MID(SUBSTITUTE($N643,"/",REPT(" ",LEN($N643))),COLUMNS($N:N)*LEN($N643)-(LEN($N643)-1),LEN($N643)))</f>
        <v>technology</v>
      </c>
      <c r="R643" t="str">
        <f>TRIM(MID(SUBSTITUTE($N643,"/",REPT(" ",LEN($N643))),COLUMNS($N:O)*LEN($N643)-(LEN($N643)-1),LEN($N643)))</f>
        <v>wearables</v>
      </c>
      <c r="S643" s="11">
        <f t="shared" si="41"/>
        <v>42199.57</v>
      </c>
      <c r="T643" s="11">
        <f t="shared" si="42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0">
        <f t="shared" si="43"/>
        <v>1460.4850000000001</v>
      </c>
      <c r="P644" s="6">
        <f t="shared" si="40"/>
        <v>134.3592456301748</v>
      </c>
      <c r="Q644" t="str">
        <f>TRIM(MID(SUBSTITUTE($N644,"/",REPT(" ",LEN($N644))),COLUMNS($N:N)*LEN($N644)-(LEN($N644)-1),LEN($N644)))</f>
        <v>technology</v>
      </c>
      <c r="R644" t="str">
        <f>TRIM(MID(SUBSTITUTE($N644,"/",REPT(" ",LEN($N644))),COLUMNS($N:O)*LEN($N644)-(LEN($N644)-1),LEN($N644)))</f>
        <v>wearables</v>
      </c>
      <c r="S644" s="11">
        <f t="shared" si="41"/>
        <v>42199.651319444441</v>
      </c>
      <c r="T644" s="11">
        <f t="shared" si="4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0">
        <f t="shared" si="43"/>
        <v>105.80799999999999</v>
      </c>
      <c r="P645" s="6">
        <f t="shared" si="40"/>
        <v>174.02631578947367</v>
      </c>
      <c r="Q645" t="str">
        <f>TRIM(MID(SUBSTITUTE($N645,"/",REPT(" ",LEN($N645))),COLUMNS($N:N)*LEN($N645)-(LEN($N645)-1),LEN($N645)))</f>
        <v>technology</v>
      </c>
      <c r="R645" t="str">
        <f>TRIM(MID(SUBSTITUTE($N645,"/",REPT(" ",LEN($N645))),COLUMNS($N:O)*LEN($N645)-(LEN($N645)-1),LEN($N645)))</f>
        <v>wearables</v>
      </c>
      <c r="S645" s="11">
        <f t="shared" si="41"/>
        <v>42100.642071759255</v>
      </c>
      <c r="T645" s="11">
        <f t="shared" si="4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0">
        <f t="shared" si="43"/>
        <v>300.11791999999997</v>
      </c>
      <c r="P646" s="6">
        <f t="shared" si="40"/>
        <v>73.486268364348675</v>
      </c>
      <c r="Q646" t="str">
        <f>TRIM(MID(SUBSTITUTE($N646,"/",REPT(" ",LEN($N646))),COLUMNS($N:N)*LEN($N646)-(LEN($N646)-1),LEN($N646)))</f>
        <v>technology</v>
      </c>
      <c r="R646" t="str">
        <f>TRIM(MID(SUBSTITUTE($N646,"/",REPT(" ",LEN($N646))),COLUMNS($N:O)*LEN($N646)-(LEN($N646)-1),LEN($N646)))</f>
        <v>wearables</v>
      </c>
      <c r="S646" s="11">
        <f t="shared" si="41"/>
        <v>41898.665960648148</v>
      </c>
      <c r="T646" s="11">
        <f t="shared" si="4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0">
        <f t="shared" si="43"/>
        <v>278.7</v>
      </c>
      <c r="P647" s="6">
        <f t="shared" si="40"/>
        <v>23.518987341772153</v>
      </c>
      <c r="Q647" t="str">
        <f>TRIM(MID(SUBSTITUTE($N647,"/",REPT(" ",LEN($N647))),COLUMNS($N:N)*LEN($N647)-(LEN($N647)-1),LEN($N647)))</f>
        <v>technology</v>
      </c>
      <c r="R647" t="str">
        <f>TRIM(MID(SUBSTITUTE($N647,"/",REPT(" ",LEN($N647))),COLUMNS($N:O)*LEN($N647)-(LEN($N647)-1),LEN($N647)))</f>
        <v>wearables</v>
      </c>
      <c r="S647" s="11">
        <f t="shared" si="41"/>
        <v>42564.026319444441</v>
      </c>
      <c r="T647" s="11">
        <f t="shared" si="4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0">
        <f t="shared" si="43"/>
        <v>131.87625</v>
      </c>
      <c r="P648" s="6">
        <f t="shared" si="40"/>
        <v>39.074444444444445</v>
      </c>
      <c r="Q648" t="str">
        <f>TRIM(MID(SUBSTITUTE($N648,"/",REPT(" ",LEN($N648))),COLUMNS($N:N)*LEN($N648)-(LEN($N648)-1),LEN($N648)))</f>
        <v>technology</v>
      </c>
      <c r="R648" t="str">
        <f>TRIM(MID(SUBSTITUTE($N648,"/",REPT(" ",LEN($N648))),COLUMNS($N:O)*LEN($N648)-(LEN($N648)-1),LEN($N648)))</f>
        <v>wearables</v>
      </c>
      <c r="S648" s="11">
        <f t="shared" si="41"/>
        <v>41832.852627314816</v>
      </c>
      <c r="T648" s="11">
        <f t="shared" si="4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0">
        <f t="shared" si="43"/>
        <v>107.05</v>
      </c>
      <c r="P649" s="6">
        <f t="shared" si="40"/>
        <v>125.94117647058823</v>
      </c>
      <c r="Q649" t="str">
        <f>TRIM(MID(SUBSTITUTE($N649,"/",REPT(" ",LEN($N649))),COLUMNS($N:N)*LEN($N649)-(LEN($N649)-1),LEN($N649)))</f>
        <v>technology</v>
      </c>
      <c r="R649" t="str">
        <f>TRIM(MID(SUBSTITUTE($N649,"/",REPT(" ",LEN($N649))),COLUMNS($N:O)*LEN($N649)-(LEN($N649)-1),LEN($N649)))</f>
        <v>wearables</v>
      </c>
      <c r="S649" s="11">
        <f t="shared" si="41"/>
        <v>42416.767928240741</v>
      </c>
      <c r="T649" s="11">
        <f t="shared" si="4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0">
        <f t="shared" si="43"/>
        <v>126.82285714285715</v>
      </c>
      <c r="P650" s="6">
        <f t="shared" si="40"/>
        <v>1644</v>
      </c>
      <c r="Q650" t="str">
        <f>TRIM(MID(SUBSTITUTE($N650,"/",REPT(" ",LEN($N650))),COLUMNS($N:N)*LEN($N650)-(LEN($N650)-1),LEN($N650)))</f>
        <v>technology</v>
      </c>
      <c r="R650" t="str">
        <f>TRIM(MID(SUBSTITUTE($N650,"/",REPT(" ",LEN($N650))),COLUMNS($N:O)*LEN($N650)-(LEN($N650)-1),LEN($N650)))</f>
        <v>wearables</v>
      </c>
      <c r="S650" s="11">
        <f t="shared" si="41"/>
        <v>41891.693379629629</v>
      </c>
      <c r="T650" s="11">
        <f t="shared" si="4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0">
        <f t="shared" si="43"/>
        <v>139.96</v>
      </c>
      <c r="P651" s="6">
        <f t="shared" si="40"/>
        <v>42.670731707317074</v>
      </c>
      <c r="Q651" t="str">
        <f>TRIM(MID(SUBSTITUTE($N651,"/",REPT(" ",LEN($N651))),COLUMNS($N:N)*LEN($N651)-(LEN($N651)-1),LEN($N651)))</f>
        <v>technology</v>
      </c>
      <c r="R651" t="str">
        <f>TRIM(MID(SUBSTITUTE($N651,"/",REPT(" ",LEN($N651))),COLUMNS($N:O)*LEN($N651)-(LEN($N651)-1),LEN($N651)))</f>
        <v>wearables</v>
      </c>
      <c r="S651" s="11">
        <f t="shared" si="41"/>
        <v>41877.912187499998</v>
      </c>
      <c r="T651" s="11">
        <f t="shared" si="4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0">
        <f t="shared" si="43"/>
        <v>112.4</v>
      </c>
      <c r="P652" s="6">
        <f t="shared" si="40"/>
        <v>35.125</v>
      </c>
      <c r="Q652" t="str">
        <f>TRIM(MID(SUBSTITUTE($N652,"/",REPT(" ",LEN($N652))),COLUMNS($N:N)*LEN($N652)-(LEN($N652)-1),LEN($N652)))</f>
        <v>technology</v>
      </c>
      <c r="R652" t="str">
        <f>TRIM(MID(SUBSTITUTE($N652,"/",REPT(" ",LEN($N652))),COLUMNS($N:O)*LEN($N652)-(LEN($N652)-1),LEN($N652)))</f>
        <v>wearables</v>
      </c>
      <c r="S652" s="11">
        <f t="shared" si="41"/>
        <v>41932.036851851852</v>
      </c>
      <c r="T652" s="11">
        <f t="shared" si="4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0">
        <f t="shared" si="43"/>
        <v>100.52799999999999</v>
      </c>
      <c r="P653" s="6">
        <f t="shared" si="40"/>
        <v>239.35238095238094</v>
      </c>
      <c r="Q653" t="str">
        <f>TRIM(MID(SUBSTITUTE($N653,"/",REPT(" ",LEN($N653))),COLUMNS($N:N)*LEN($N653)-(LEN($N653)-1),LEN($N653)))</f>
        <v>technology</v>
      </c>
      <c r="R653" t="str">
        <f>TRIM(MID(SUBSTITUTE($N653,"/",REPT(" ",LEN($N653))),COLUMNS($N:O)*LEN($N653)-(LEN($N653)-1),LEN($N653)))</f>
        <v>wearables</v>
      </c>
      <c r="S653" s="11">
        <f t="shared" si="41"/>
        <v>41956.017488425925</v>
      </c>
      <c r="T653" s="11">
        <f t="shared" si="4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0">
        <f t="shared" si="43"/>
        <v>100.46666666666665</v>
      </c>
      <c r="P654" s="6">
        <f t="shared" si="40"/>
        <v>107.64285714285714</v>
      </c>
      <c r="Q654" t="str">
        <f>TRIM(MID(SUBSTITUTE($N654,"/",REPT(" ",LEN($N654))),COLUMNS($N:N)*LEN($N654)-(LEN($N654)-1),LEN($N654)))</f>
        <v>technology</v>
      </c>
      <c r="R654" t="str">
        <f>TRIM(MID(SUBSTITUTE($N654,"/",REPT(" ",LEN($N654))),COLUMNS($N:O)*LEN($N654)-(LEN($N654)-1),LEN($N654)))</f>
        <v>wearables</v>
      </c>
      <c r="S654" s="11">
        <f t="shared" si="41"/>
        <v>42675.690393518518</v>
      </c>
      <c r="T654" s="11">
        <f t="shared" si="4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0">
        <f t="shared" si="43"/>
        <v>141.446</v>
      </c>
      <c r="P655" s="6">
        <f t="shared" si="40"/>
        <v>95.830623306233065</v>
      </c>
      <c r="Q655" t="str">
        <f>TRIM(MID(SUBSTITUTE($N655,"/",REPT(" ",LEN($N655))),COLUMNS($N:N)*LEN($N655)-(LEN($N655)-1),LEN($N655)))</f>
        <v>technology</v>
      </c>
      <c r="R655" t="str">
        <f>TRIM(MID(SUBSTITUTE($N655,"/",REPT(" ",LEN($N655))),COLUMNS($N:O)*LEN($N655)-(LEN($N655)-1),LEN($N655)))</f>
        <v>wearables</v>
      </c>
      <c r="S655" s="11">
        <f t="shared" si="41"/>
        <v>42199.618518518517</v>
      </c>
      <c r="T655" s="11">
        <f t="shared" si="4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0">
        <f t="shared" si="43"/>
        <v>267.29166666666669</v>
      </c>
      <c r="P656" s="6">
        <f t="shared" si="40"/>
        <v>31.663376110562684</v>
      </c>
      <c r="Q656" t="str">
        <f>TRIM(MID(SUBSTITUTE($N656,"/",REPT(" ",LEN($N656))),COLUMNS($N:N)*LEN($N656)-(LEN($N656)-1),LEN($N656)))</f>
        <v>technology</v>
      </c>
      <c r="R656" t="str">
        <f>TRIM(MID(SUBSTITUTE($N656,"/",REPT(" ",LEN($N656))),COLUMNS($N:O)*LEN($N656)-(LEN($N656)-1),LEN($N656)))</f>
        <v>wearables</v>
      </c>
      <c r="S656" s="11">
        <f t="shared" si="41"/>
        <v>42163.957326388889</v>
      </c>
      <c r="T656" s="11">
        <f t="shared" si="4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0">
        <f t="shared" si="43"/>
        <v>146.88749999999999</v>
      </c>
      <c r="P657" s="6">
        <f t="shared" si="40"/>
        <v>42.886861313868614</v>
      </c>
      <c r="Q657" t="str">
        <f>TRIM(MID(SUBSTITUTE($N657,"/",REPT(" ",LEN($N657))),COLUMNS($N:N)*LEN($N657)-(LEN($N657)-1),LEN($N657)))</f>
        <v>technology</v>
      </c>
      <c r="R657" t="str">
        <f>TRIM(MID(SUBSTITUTE($N657,"/",REPT(" ",LEN($N657))),COLUMNS($N:O)*LEN($N657)-(LEN($N657)-1),LEN($N657)))</f>
        <v>wearables</v>
      </c>
      <c r="S657" s="11">
        <f t="shared" si="41"/>
        <v>42045.957314814819</v>
      </c>
      <c r="T657" s="11">
        <f t="shared" si="4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0">
        <f t="shared" si="43"/>
        <v>213.56</v>
      </c>
      <c r="P658" s="6">
        <f t="shared" si="40"/>
        <v>122.73563218390805</v>
      </c>
      <c r="Q658" t="str">
        <f>TRIM(MID(SUBSTITUTE($N658,"/",REPT(" ",LEN($N658))),COLUMNS($N:N)*LEN($N658)-(LEN($N658)-1),LEN($N658)))</f>
        <v>technology</v>
      </c>
      <c r="R658" t="str">
        <f>TRIM(MID(SUBSTITUTE($N658,"/",REPT(" ",LEN($N658))),COLUMNS($N:O)*LEN($N658)-(LEN($N658)-1),LEN($N658)))</f>
        <v>wearables</v>
      </c>
      <c r="S658" s="11">
        <f t="shared" si="41"/>
        <v>42417.804618055554</v>
      </c>
      <c r="T658" s="11">
        <f t="shared" si="4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0">
        <f t="shared" si="43"/>
        <v>125.69999999999999</v>
      </c>
      <c r="P659" s="6">
        <f t="shared" si="40"/>
        <v>190.45454545454547</v>
      </c>
      <c r="Q659" t="str">
        <f>TRIM(MID(SUBSTITUTE($N659,"/",REPT(" ",LEN($N659))),COLUMNS($N:N)*LEN($N659)-(LEN($N659)-1),LEN($N659)))</f>
        <v>technology</v>
      </c>
      <c r="R659" t="str">
        <f>TRIM(MID(SUBSTITUTE($N659,"/",REPT(" ",LEN($N659))),COLUMNS($N:O)*LEN($N659)-(LEN($N659)-1),LEN($N659)))</f>
        <v>wearables</v>
      </c>
      <c r="S659" s="11">
        <f t="shared" si="41"/>
        <v>42331.84574074074</v>
      </c>
      <c r="T659" s="11">
        <f t="shared" si="4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0">
        <f t="shared" si="43"/>
        <v>104.46206037108834</v>
      </c>
      <c r="P660" s="6">
        <f t="shared" si="40"/>
        <v>109.33695652173913</v>
      </c>
      <c r="Q660" t="str">
        <f>TRIM(MID(SUBSTITUTE($N660,"/",REPT(" ",LEN($N660))),COLUMNS($N:N)*LEN($N660)-(LEN($N660)-1),LEN($N660)))</f>
        <v>technology</v>
      </c>
      <c r="R660" t="str">
        <f>TRIM(MID(SUBSTITUTE($N660,"/",REPT(" ",LEN($N660))),COLUMNS($N:O)*LEN($N660)-(LEN($N660)-1),LEN($N660)))</f>
        <v>wearables</v>
      </c>
      <c r="S660" s="11">
        <f t="shared" si="41"/>
        <v>42179.160752314812</v>
      </c>
      <c r="T660" s="11">
        <f t="shared" si="4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0">
        <f t="shared" si="43"/>
        <v>100.56666666666668</v>
      </c>
      <c r="P661" s="6">
        <f t="shared" si="40"/>
        <v>143.66666666666666</v>
      </c>
      <c r="Q661" t="str">
        <f>TRIM(MID(SUBSTITUTE($N661,"/",REPT(" ",LEN($N661))),COLUMNS($N:N)*LEN($N661)-(LEN($N661)-1),LEN($N661)))</f>
        <v>technology</v>
      </c>
      <c r="R661" t="str">
        <f>TRIM(MID(SUBSTITUTE($N661,"/",REPT(" ",LEN($N661))),COLUMNS($N:O)*LEN($N661)-(LEN($N661)-1),LEN($N661)))</f>
        <v>wearables</v>
      </c>
      <c r="S661" s="11">
        <f t="shared" si="41"/>
        <v>42209.593692129631</v>
      </c>
      <c r="T661" s="11">
        <f t="shared" si="4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0">
        <f t="shared" si="43"/>
        <v>3.0579999999999998</v>
      </c>
      <c r="P662" s="6">
        <f t="shared" si="40"/>
        <v>84.944444444444443</v>
      </c>
      <c r="Q662" t="str">
        <f>TRIM(MID(SUBSTITUTE($N662,"/",REPT(" ",LEN($N662))),COLUMNS($N:N)*LEN($N662)-(LEN($N662)-1),LEN($N662)))</f>
        <v>technology</v>
      </c>
      <c r="R662" t="str">
        <f>TRIM(MID(SUBSTITUTE($N662,"/",REPT(" ",LEN($N662))),COLUMNS($N:O)*LEN($N662)-(LEN($N662)-1),LEN($N662)))</f>
        <v>wearables</v>
      </c>
      <c r="S662" s="11">
        <f t="shared" si="41"/>
        <v>41922.741655092592</v>
      </c>
      <c r="T662" s="11">
        <f t="shared" si="4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0">
        <f t="shared" si="43"/>
        <v>0.95</v>
      </c>
      <c r="P663" s="6">
        <f t="shared" si="40"/>
        <v>10.555555555555555</v>
      </c>
      <c r="Q663" t="str">
        <f>TRIM(MID(SUBSTITUTE($N663,"/",REPT(" ",LEN($N663))),COLUMNS($N:N)*LEN($N663)-(LEN($N663)-1),LEN($N663)))</f>
        <v>technology</v>
      </c>
      <c r="R663" t="str">
        <f>TRIM(MID(SUBSTITUTE($N663,"/",REPT(" ",LEN($N663))),COLUMNS($N:O)*LEN($N663)-(LEN($N663)-1),LEN($N663)))</f>
        <v>wearables</v>
      </c>
      <c r="S663" s="11">
        <f t="shared" si="41"/>
        <v>42636.645358796297</v>
      </c>
      <c r="T663" s="11">
        <f t="shared" si="4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0">
        <f t="shared" si="43"/>
        <v>0.4</v>
      </c>
      <c r="P664" s="6">
        <f t="shared" si="40"/>
        <v>39</v>
      </c>
      <c r="Q664" t="str">
        <f>TRIM(MID(SUBSTITUTE($N664,"/",REPT(" ",LEN($N664))),COLUMNS($N:N)*LEN($N664)-(LEN($N664)-1),LEN($N664)))</f>
        <v>technology</v>
      </c>
      <c r="R664" t="str">
        <f>TRIM(MID(SUBSTITUTE($N664,"/",REPT(" ",LEN($N664))),COLUMNS($N:O)*LEN($N664)-(LEN($N664)-1),LEN($N664)))</f>
        <v>wearables</v>
      </c>
      <c r="S664" s="11">
        <f t="shared" si="41"/>
        <v>41990.438043981485</v>
      </c>
      <c r="T664" s="11">
        <f t="shared" si="4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0">
        <f t="shared" si="43"/>
        <v>0.35000000000000003</v>
      </c>
      <c r="P665" s="6">
        <f t="shared" si="40"/>
        <v>100</v>
      </c>
      <c r="Q665" t="str">
        <f>TRIM(MID(SUBSTITUTE($N665,"/",REPT(" ",LEN($N665))),COLUMNS($N:N)*LEN($N665)-(LEN($N665)-1),LEN($N665)))</f>
        <v>technology</v>
      </c>
      <c r="R665" t="str">
        <f>TRIM(MID(SUBSTITUTE($N665,"/",REPT(" ",LEN($N665))),COLUMNS($N:O)*LEN($N665)-(LEN($N665)-1),LEN($N665)))</f>
        <v>wearables</v>
      </c>
      <c r="S665" s="11">
        <f t="shared" si="41"/>
        <v>42173.843240740738</v>
      </c>
      <c r="T665" s="11">
        <f t="shared" si="4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0">
        <f t="shared" si="43"/>
        <v>7.5333333333333332</v>
      </c>
      <c r="P666" s="6">
        <f t="shared" si="40"/>
        <v>31.172413793103448</v>
      </c>
      <c r="Q666" t="str">
        <f>TRIM(MID(SUBSTITUTE($N666,"/",REPT(" ",LEN($N666))),COLUMNS($N:N)*LEN($N666)-(LEN($N666)-1),LEN($N666)))</f>
        <v>technology</v>
      </c>
      <c r="R666" t="str">
        <f>TRIM(MID(SUBSTITUTE($N666,"/",REPT(" ",LEN($N666))),COLUMNS($N:O)*LEN($N666)-(LEN($N666)-1),LEN($N666)))</f>
        <v>wearables</v>
      </c>
      <c r="S666" s="11">
        <f t="shared" si="41"/>
        <v>42077.666377314818</v>
      </c>
      <c r="T666" s="11">
        <f t="shared" si="4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0">
        <f t="shared" si="43"/>
        <v>18.64</v>
      </c>
      <c r="P667" s="6">
        <f t="shared" si="40"/>
        <v>155.33333333333334</v>
      </c>
      <c r="Q667" t="str">
        <f>TRIM(MID(SUBSTITUTE($N667,"/",REPT(" ",LEN($N667))),COLUMNS($N:N)*LEN($N667)-(LEN($N667)-1),LEN($N667)))</f>
        <v>technology</v>
      </c>
      <c r="R667" t="str">
        <f>TRIM(MID(SUBSTITUTE($N667,"/",REPT(" ",LEN($N667))),COLUMNS($N:O)*LEN($N667)-(LEN($N667)-1),LEN($N667)))</f>
        <v>wearables</v>
      </c>
      <c r="S667" s="11">
        <f t="shared" si="41"/>
        <v>42688.711354166662</v>
      </c>
      <c r="T667" s="11">
        <f t="shared" si="4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0">
        <f t="shared" si="43"/>
        <v>4.0000000000000001E-3</v>
      </c>
      <c r="P668" s="6">
        <f t="shared" si="40"/>
        <v>2</v>
      </c>
      <c r="Q668" t="str">
        <f>TRIM(MID(SUBSTITUTE($N668,"/",REPT(" ",LEN($N668))),COLUMNS($N:N)*LEN($N668)-(LEN($N668)-1),LEN($N668)))</f>
        <v>technology</v>
      </c>
      <c r="R668" t="str">
        <f>TRIM(MID(SUBSTITUTE($N668,"/",REPT(" ",LEN($N668))),COLUMNS($N:O)*LEN($N668)-(LEN($N668)-1),LEN($N668)))</f>
        <v>wearables</v>
      </c>
      <c r="S668" s="11">
        <f t="shared" si="41"/>
        <v>41838.832152777781</v>
      </c>
      <c r="T668" s="11">
        <f t="shared" si="4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0">
        <f t="shared" si="43"/>
        <v>10.02</v>
      </c>
      <c r="P669" s="6">
        <f t="shared" si="40"/>
        <v>178.92857142857142</v>
      </c>
      <c r="Q669" t="str">
        <f>TRIM(MID(SUBSTITUTE($N669,"/",REPT(" ",LEN($N669))),COLUMNS($N:N)*LEN($N669)-(LEN($N669)-1),LEN($N669)))</f>
        <v>technology</v>
      </c>
      <c r="R669" t="str">
        <f>TRIM(MID(SUBSTITUTE($N669,"/",REPT(" ",LEN($N669))),COLUMNS($N:O)*LEN($N669)-(LEN($N669)-1),LEN($N669)))</f>
        <v>wearables</v>
      </c>
      <c r="S669" s="11">
        <f t="shared" si="41"/>
        <v>42632.373414351852</v>
      </c>
      <c r="T669" s="11">
        <f t="shared" si="4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0">
        <f t="shared" si="43"/>
        <v>4.5600000000000005</v>
      </c>
      <c r="P670" s="6">
        <f t="shared" si="40"/>
        <v>27.36</v>
      </c>
      <c r="Q670" t="str">
        <f>TRIM(MID(SUBSTITUTE($N670,"/",REPT(" ",LEN($N670))),COLUMNS($N:N)*LEN($N670)-(LEN($N670)-1),LEN($N670)))</f>
        <v>technology</v>
      </c>
      <c r="R670" t="str">
        <f>TRIM(MID(SUBSTITUTE($N670,"/",REPT(" ",LEN($N670))),COLUMNS($N:O)*LEN($N670)-(LEN($N670)-1),LEN($N670)))</f>
        <v>wearables</v>
      </c>
      <c r="S670" s="11">
        <f t="shared" si="41"/>
        <v>42090.831273148149</v>
      </c>
      <c r="T670" s="11">
        <f t="shared" si="4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0">
        <f t="shared" si="43"/>
        <v>21.5075</v>
      </c>
      <c r="P671" s="6">
        <f t="shared" si="40"/>
        <v>1536.25</v>
      </c>
      <c r="Q671" t="str">
        <f>TRIM(MID(SUBSTITUTE($N671,"/",REPT(" ",LEN($N671))),COLUMNS($N:N)*LEN($N671)-(LEN($N671)-1),LEN($N671)))</f>
        <v>technology</v>
      </c>
      <c r="R671" t="str">
        <f>TRIM(MID(SUBSTITUTE($N671,"/",REPT(" ",LEN($N671))),COLUMNS($N:O)*LEN($N671)-(LEN($N671)-1),LEN($N671)))</f>
        <v>wearables</v>
      </c>
      <c r="S671" s="11">
        <f t="shared" si="41"/>
        <v>42527.625671296293</v>
      </c>
      <c r="T671" s="11">
        <f t="shared" si="4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0">
        <f t="shared" si="43"/>
        <v>29.276666666666667</v>
      </c>
      <c r="P672" s="6">
        <f t="shared" si="40"/>
        <v>84.99677419354839</v>
      </c>
      <c r="Q672" t="str">
        <f>TRIM(MID(SUBSTITUTE($N672,"/",REPT(" ",LEN($N672))),COLUMNS($N:N)*LEN($N672)-(LEN($N672)-1),LEN($N672)))</f>
        <v>technology</v>
      </c>
      <c r="R672" t="str">
        <f>TRIM(MID(SUBSTITUTE($N672,"/",REPT(" ",LEN($N672))),COLUMNS($N:O)*LEN($N672)-(LEN($N672)-1),LEN($N672)))</f>
        <v>wearables</v>
      </c>
      <c r="S672" s="11">
        <f t="shared" si="41"/>
        <v>42506.709722222222</v>
      </c>
      <c r="T672" s="11">
        <f t="shared" si="4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0">
        <f t="shared" si="43"/>
        <v>39.426666666666662</v>
      </c>
      <c r="P673" s="6">
        <f t="shared" si="40"/>
        <v>788.5333333333333</v>
      </c>
      <c r="Q673" t="str">
        <f>TRIM(MID(SUBSTITUTE($N673,"/",REPT(" ",LEN($N673))),COLUMNS($N:N)*LEN($N673)-(LEN($N673)-1),LEN($N673)))</f>
        <v>technology</v>
      </c>
      <c r="R673" t="str">
        <f>TRIM(MID(SUBSTITUTE($N673,"/",REPT(" ",LEN($N673))),COLUMNS($N:O)*LEN($N673)-(LEN($N673)-1),LEN($N673)))</f>
        <v>wearables</v>
      </c>
      <c r="S673" s="11">
        <f t="shared" si="41"/>
        <v>41984.692731481482</v>
      </c>
      <c r="T673" s="11">
        <f t="shared" si="4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0">
        <f t="shared" si="43"/>
        <v>21.628</v>
      </c>
      <c r="P674" s="6">
        <f t="shared" si="40"/>
        <v>50.29767441860465</v>
      </c>
      <c r="Q674" t="str">
        <f>TRIM(MID(SUBSTITUTE($N674,"/",REPT(" ",LEN($N674))),COLUMNS($N:N)*LEN($N674)-(LEN($N674)-1),LEN($N674)))</f>
        <v>technology</v>
      </c>
      <c r="R674" t="str">
        <f>TRIM(MID(SUBSTITUTE($N674,"/",REPT(" ",LEN($N674))),COLUMNS($N:O)*LEN($N674)-(LEN($N674)-1),LEN($N674)))</f>
        <v>wearables</v>
      </c>
      <c r="S674" s="11">
        <f t="shared" si="41"/>
        <v>41974.219490740739</v>
      </c>
      <c r="T674" s="11">
        <f t="shared" si="4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0">
        <f t="shared" si="43"/>
        <v>0.20500000000000002</v>
      </c>
      <c r="P675" s="6">
        <f t="shared" si="40"/>
        <v>68.333333333333329</v>
      </c>
      <c r="Q675" t="str">
        <f>TRIM(MID(SUBSTITUTE($N675,"/",REPT(" ",LEN($N675))),COLUMNS($N:N)*LEN($N675)-(LEN($N675)-1),LEN($N675)))</f>
        <v>technology</v>
      </c>
      <c r="R675" t="str">
        <f>TRIM(MID(SUBSTITUTE($N675,"/",REPT(" ",LEN($N675))),COLUMNS($N:O)*LEN($N675)-(LEN($N675)-1),LEN($N675)))</f>
        <v>wearables</v>
      </c>
      <c r="S675" s="11">
        <f t="shared" si="41"/>
        <v>41838.840474537035</v>
      </c>
      <c r="T675" s="11">
        <f t="shared" si="4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0">
        <f t="shared" si="43"/>
        <v>0.03</v>
      </c>
      <c r="P676" s="6">
        <f t="shared" si="40"/>
        <v>7.5</v>
      </c>
      <c r="Q676" t="str">
        <f>TRIM(MID(SUBSTITUTE($N676,"/",REPT(" ",LEN($N676))),COLUMNS($N:N)*LEN($N676)-(LEN($N676)-1),LEN($N676)))</f>
        <v>technology</v>
      </c>
      <c r="R676" t="str">
        <f>TRIM(MID(SUBSTITUTE($N676,"/",REPT(" ",LEN($N676))),COLUMNS($N:O)*LEN($N676)-(LEN($N676)-1),LEN($N676)))</f>
        <v>wearables</v>
      </c>
      <c r="S676" s="11">
        <f t="shared" si="41"/>
        <v>41803.116053240738</v>
      </c>
      <c r="T676" s="11">
        <f t="shared" si="4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0">
        <f t="shared" si="43"/>
        <v>14.85</v>
      </c>
      <c r="P677" s="6">
        <f t="shared" si="40"/>
        <v>34.269230769230766</v>
      </c>
      <c r="Q677" t="str">
        <f>TRIM(MID(SUBSTITUTE($N677,"/",REPT(" ",LEN($N677))),COLUMNS($N:N)*LEN($N677)-(LEN($N677)-1),LEN($N677)))</f>
        <v>technology</v>
      </c>
      <c r="R677" t="str">
        <f>TRIM(MID(SUBSTITUTE($N677,"/",REPT(" ",LEN($N677))),COLUMNS($N:O)*LEN($N677)-(LEN($N677)-1),LEN($N677)))</f>
        <v>wearables</v>
      </c>
      <c r="S677" s="11">
        <f t="shared" si="41"/>
        <v>41975.930601851855</v>
      </c>
      <c r="T677" s="11">
        <f t="shared" si="4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0">
        <f t="shared" si="43"/>
        <v>1.4710000000000001</v>
      </c>
      <c r="P678" s="6">
        <f t="shared" si="40"/>
        <v>61.291666666666664</v>
      </c>
      <c r="Q678" t="str">
        <f>TRIM(MID(SUBSTITUTE($N678,"/",REPT(" ",LEN($N678))),COLUMNS($N:N)*LEN($N678)-(LEN($N678)-1),LEN($N678)))</f>
        <v>technology</v>
      </c>
      <c r="R678" t="str">
        <f>TRIM(MID(SUBSTITUTE($N678,"/",REPT(" ",LEN($N678))),COLUMNS($N:O)*LEN($N678)-(LEN($N678)-1),LEN($N678)))</f>
        <v>wearables</v>
      </c>
      <c r="S678" s="11">
        <f t="shared" si="41"/>
        <v>42012.768298611118</v>
      </c>
      <c r="T678" s="11">
        <f t="shared" si="4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0">
        <f t="shared" si="43"/>
        <v>25.584</v>
      </c>
      <c r="P679" s="6">
        <f t="shared" si="40"/>
        <v>133.25</v>
      </c>
      <c r="Q679" t="str">
        <f>TRIM(MID(SUBSTITUTE($N679,"/",REPT(" ",LEN($N679))),COLUMNS($N:N)*LEN($N679)-(LEN($N679)-1),LEN($N679)))</f>
        <v>technology</v>
      </c>
      <c r="R679" t="str">
        <f>TRIM(MID(SUBSTITUTE($N679,"/",REPT(" ",LEN($N679))),COLUMNS($N:O)*LEN($N679)-(LEN($N679)-1),LEN($N679)))</f>
        <v>wearables</v>
      </c>
      <c r="S679" s="11">
        <f t="shared" si="41"/>
        <v>42504.403877314813</v>
      </c>
      <c r="T679" s="11">
        <f t="shared" si="4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0">
        <f t="shared" si="43"/>
        <v>3.8206896551724134</v>
      </c>
      <c r="P680" s="6">
        <f t="shared" si="40"/>
        <v>65.17647058823529</v>
      </c>
      <c r="Q680" t="str">
        <f>TRIM(MID(SUBSTITUTE($N680,"/",REPT(" ",LEN($N680))),COLUMNS($N:N)*LEN($N680)-(LEN($N680)-1),LEN($N680)))</f>
        <v>technology</v>
      </c>
      <c r="R680" t="str">
        <f>TRIM(MID(SUBSTITUTE($N680,"/",REPT(" ",LEN($N680))),COLUMNS($N:O)*LEN($N680)-(LEN($N680)-1),LEN($N680)))</f>
        <v>wearables</v>
      </c>
      <c r="S680" s="11">
        <f t="shared" si="41"/>
        <v>42481.376597222217</v>
      </c>
      <c r="T680" s="11">
        <f t="shared" si="4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0">
        <f t="shared" si="43"/>
        <v>15.485964912280703</v>
      </c>
      <c r="P681" s="6">
        <f t="shared" si="40"/>
        <v>93.90425531914893</v>
      </c>
      <c r="Q681" t="str">
        <f>TRIM(MID(SUBSTITUTE($N681,"/",REPT(" ",LEN($N681))),COLUMNS($N:N)*LEN($N681)-(LEN($N681)-1),LEN($N681)))</f>
        <v>technology</v>
      </c>
      <c r="R681" t="str">
        <f>TRIM(MID(SUBSTITUTE($N681,"/",REPT(" ",LEN($N681))),COLUMNS($N:O)*LEN($N681)-(LEN($N681)-1),LEN($N681)))</f>
        <v>wearables</v>
      </c>
      <c r="S681" s="11">
        <f t="shared" si="41"/>
        <v>42556.695706018523</v>
      </c>
      <c r="T681" s="11">
        <f t="shared" si="4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0">
        <f t="shared" si="43"/>
        <v>25.912000000000003</v>
      </c>
      <c r="P682" s="6">
        <f t="shared" si="40"/>
        <v>150.65116279069767</v>
      </c>
      <c r="Q682" t="str">
        <f>TRIM(MID(SUBSTITUTE($N682,"/",REPT(" ",LEN($N682))),COLUMNS($N:N)*LEN($N682)-(LEN($N682)-1),LEN($N682)))</f>
        <v>technology</v>
      </c>
      <c r="R682" t="str">
        <f>TRIM(MID(SUBSTITUTE($N682,"/",REPT(" ",LEN($N682))),COLUMNS($N:O)*LEN($N682)-(LEN($N682)-1),LEN($N682)))</f>
        <v>wearables</v>
      </c>
      <c r="S682" s="11">
        <f t="shared" si="41"/>
        <v>41864.501516203702</v>
      </c>
      <c r="T682" s="11">
        <f t="shared" si="4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0">
        <f t="shared" si="43"/>
        <v>0.04</v>
      </c>
      <c r="P683" s="6">
        <f t="shared" si="40"/>
        <v>1</v>
      </c>
      <c r="Q683" t="str">
        <f>TRIM(MID(SUBSTITUTE($N683,"/",REPT(" ",LEN($N683))),COLUMNS($N:N)*LEN($N683)-(LEN($N683)-1),LEN($N683)))</f>
        <v>technology</v>
      </c>
      <c r="R683" t="str">
        <f>TRIM(MID(SUBSTITUTE($N683,"/",REPT(" ",LEN($N683))),COLUMNS($N:O)*LEN($N683)-(LEN($N683)-1),LEN($N683)))</f>
        <v>wearables</v>
      </c>
      <c r="S683" s="11">
        <f t="shared" si="41"/>
        <v>42639.805601851855</v>
      </c>
      <c r="T683" s="11">
        <f t="shared" si="4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0">
        <f t="shared" si="43"/>
        <v>0.106</v>
      </c>
      <c r="P684" s="6">
        <f t="shared" si="40"/>
        <v>13.25</v>
      </c>
      <c r="Q684" t="str">
        <f>TRIM(MID(SUBSTITUTE($N684,"/",REPT(" ",LEN($N684))),COLUMNS($N:N)*LEN($N684)-(LEN($N684)-1),LEN($N684)))</f>
        <v>technology</v>
      </c>
      <c r="R684" t="str">
        <f>TRIM(MID(SUBSTITUTE($N684,"/",REPT(" ",LEN($N684))),COLUMNS($N:O)*LEN($N684)-(LEN($N684)-1),LEN($N684)))</f>
        <v>wearables</v>
      </c>
      <c r="S684" s="11">
        <f t="shared" si="41"/>
        <v>42778.765300925923</v>
      </c>
      <c r="T684" s="11">
        <f t="shared" si="4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0">
        <f t="shared" si="43"/>
        <v>0.85142857142857142</v>
      </c>
      <c r="P685" s="6">
        <f t="shared" si="40"/>
        <v>99.333333333333329</v>
      </c>
      <c r="Q685" t="str">
        <f>TRIM(MID(SUBSTITUTE($N685,"/",REPT(" ",LEN($N685))),COLUMNS($N:N)*LEN($N685)-(LEN($N685)-1),LEN($N685)))</f>
        <v>technology</v>
      </c>
      <c r="R685" t="str">
        <f>TRIM(MID(SUBSTITUTE($N685,"/",REPT(" ",LEN($N685))),COLUMNS($N:O)*LEN($N685)-(LEN($N685)-1),LEN($N685)))</f>
        <v>wearables</v>
      </c>
      <c r="S685" s="11">
        <f t="shared" si="41"/>
        <v>42634.900046296301</v>
      </c>
      <c r="T685" s="11">
        <f t="shared" si="4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0">
        <f t="shared" si="43"/>
        <v>7.4837500000000006</v>
      </c>
      <c r="P686" s="6">
        <f t="shared" si="40"/>
        <v>177.39259259259259</v>
      </c>
      <c r="Q686" t="str">
        <f>TRIM(MID(SUBSTITUTE($N686,"/",REPT(" ",LEN($N686))),COLUMNS($N:N)*LEN($N686)-(LEN($N686)-1),LEN($N686)))</f>
        <v>technology</v>
      </c>
      <c r="R686" t="str">
        <f>TRIM(MID(SUBSTITUTE($N686,"/",REPT(" ",LEN($N686))),COLUMNS($N:O)*LEN($N686)-(LEN($N686)-1),LEN($N686)))</f>
        <v>wearables</v>
      </c>
      <c r="S686" s="11">
        <f t="shared" si="41"/>
        <v>41809.473275462966</v>
      </c>
      <c r="T686" s="11">
        <f t="shared" si="4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0">
        <f t="shared" si="43"/>
        <v>27.650000000000002</v>
      </c>
      <c r="P687" s="6">
        <f t="shared" si="40"/>
        <v>55.3</v>
      </c>
      <c r="Q687" t="str">
        <f>TRIM(MID(SUBSTITUTE($N687,"/",REPT(" ",LEN($N687))),COLUMNS($N:N)*LEN($N687)-(LEN($N687)-1),LEN($N687)))</f>
        <v>technology</v>
      </c>
      <c r="R687" t="str">
        <f>TRIM(MID(SUBSTITUTE($N687,"/",REPT(" ",LEN($N687))),COLUMNS($N:O)*LEN($N687)-(LEN($N687)-1),LEN($N687)))</f>
        <v>wearables</v>
      </c>
      <c r="S687" s="11">
        <f t="shared" si="41"/>
        <v>41971.866574074069</v>
      </c>
      <c r="T687" s="11">
        <f t="shared" si="4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0">
        <f t="shared" si="43"/>
        <v>0</v>
      </c>
      <c r="P688" s="6" t="e">
        <f t="shared" si="40"/>
        <v>#DIV/0!</v>
      </c>
      <c r="Q688" t="str">
        <f>TRIM(MID(SUBSTITUTE($N688,"/",REPT(" ",LEN($N688))),COLUMNS($N:N)*LEN($N688)-(LEN($N688)-1),LEN($N688)))</f>
        <v>technology</v>
      </c>
      <c r="R688" t="str">
        <f>TRIM(MID(SUBSTITUTE($N688,"/",REPT(" ",LEN($N688))),COLUMNS($N:O)*LEN($N688)-(LEN($N688)-1),LEN($N688)))</f>
        <v>wearables</v>
      </c>
      <c r="S688" s="11">
        <f t="shared" si="41"/>
        <v>42189.673263888893</v>
      </c>
      <c r="T688" s="11">
        <f t="shared" si="4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0">
        <f t="shared" si="43"/>
        <v>3.55</v>
      </c>
      <c r="P689" s="6">
        <f t="shared" si="40"/>
        <v>591.66666666666663</v>
      </c>
      <c r="Q689" t="str">
        <f>TRIM(MID(SUBSTITUTE($N689,"/",REPT(" ",LEN($N689))),COLUMNS($N:N)*LEN($N689)-(LEN($N689)-1),LEN($N689)))</f>
        <v>technology</v>
      </c>
      <c r="R689" t="str">
        <f>TRIM(MID(SUBSTITUTE($N689,"/",REPT(" ",LEN($N689))),COLUMNS($N:O)*LEN($N689)-(LEN($N689)-1),LEN($N689)))</f>
        <v>wearables</v>
      </c>
      <c r="S689" s="11">
        <f t="shared" si="41"/>
        <v>42711.750613425931</v>
      </c>
      <c r="T689" s="11">
        <f t="shared" si="4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0">
        <f t="shared" si="43"/>
        <v>72.989999999999995</v>
      </c>
      <c r="P690" s="6">
        <f t="shared" si="40"/>
        <v>405.5</v>
      </c>
      <c r="Q690" t="str">
        <f>TRIM(MID(SUBSTITUTE($N690,"/",REPT(" ",LEN($N690))),COLUMNS($N:N)*LEN($N690)-(LEN($N690)-1),LEN($N690)))</f>
        <v>technology</v>
      </c>
      <c r="R690" t="str">
        <f>TRIM(MID(SUBSTITUTE($N690,"/",REPT(" ",LEN($N690))),COLUMNS($N:O)*LEN($N690)-(LEN($N690)-1),LEN($N690)))</f>
        <v>wearables</v>
      </c>
      <c r="S690" s="11">
        <f t="shared" si="41"/>
        <v>42262.104780092588</v>
      </c>
      <c r="T690" s="11">
        <f t="shared" si="4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0">
        <f t="shared" si="43"/>
        <v>57.648750000000007</v>
      </c>
      <c r="P691" s="6">
        <f t="shared" si="40"/>
        <v>343.14732142857144</v>
      </c>
      <c r="Q691" t="str">
        <f>TRIM(MID(SUBSTITUTE($N691,"/",REPT(" ",LEN($N691))),COLUMNS($N:N)*LEN($N691)-(LEN($N691)-1),LEN($N691)))</f>
        <v>technology</v>
      </c>
      <c r="R691" t="str">
        <f>TRIM(MID(SUBSTITUTE($N691,"/",REPT(" ",LEN($N691))),COLUMNS($N:O)*LEN($N691)-(LEN($N691)-1),LEN($N691)))</f>
        <v>wearables</v>
      </c>
      <c r="S691" s="11">
        <f t="shared" si="41"/>
        <v>42675.66778935185</v>
      </c>
      <c r="T691" s="11">
        <f t="shared" si="4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0">
        <f t="shared" si="43"/>
        <v>12.34</v>
      </c>
      <c r="P692" s="6">
        <f t="shared" si="40"/>
        <v>72.588235294117652</v>
      </c>
      <c r="Q692" t="str">
        <f>TRIM(MID(SUBSTITUTE($N692,"/",REPT(" ",LEN($N692))),COLUMNS($N:N)*LEN($N692)-(LEN($N692)-1),LEN($N692)))</f>
        <v>technology</v>
      </c>
      <c r="R692" t="str">
        <f>TRIM(MID(SUBSTITUTE($N692,"/",REPT(" ",LEN($N692))),COLUMNS($N:O)*LEN($N692)-(LEN($N692)-1),LEN($N692)))</f>
        <v>wearables</v>
      </c>
      <c r="S692" s="11">
        <f t="shared" si="41"/>
        <v>42579.634733796294</v>
      </c>
      <c r="T692" s="11">
        <f t="shared" si="4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0">
        <f t="shared" si="43"/>
        <v>0.52</v>
      </c>
      <c r="P693" s="6">
        <f t="shared" si="40"/>
        <v>26</v>
      </c>
      <c r="Q693" t="str">
        <f>TRIM(MID(SUBSTITUTE($N693,"/",REPT(" ",LEN($N693))),COLUMNS($N:N)*LEN($N693)-(LEN($N693)-1),LEN($N693)))</f>
        <v>technology</v>
      </c>
      <c r="R693" t="str">
        <f>TRIM(MID(SUBSTITUTE($N693,"/",REPT(" ",LEN($N693))),COLUMNS($N:O)*LEN($N693)-(LEN($N693)-1),LEN($N693)))</f>
        <v>wearables</v>
      </c>
      <c r="S693" s="11">
        <f t="shared" si="41"/>
        <v>42158.028310185182</v>
      </c>
      <c r="T693" s="11">
        <f t="shared" si="4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0">
        <f t="shared" si="43"/>
        <v>6.5299999999999994</v>
      </c>
      <c r="P694" s="6">
        <f t="shared" si="40"/>
        <v>6.4975124378109452</v>
      </c>
      <c r="Q694" t="str">
        <f>TRIM(MID(SUBSTITUTE($N694,"/",REPT(" ",LEN($N694))),COLUMNS($N:N)*LEN($N694)-(LEN($N694)-1),LEN($N694)))</f>
        <v>technology</v>
      </c>
      <c r="R694" t="str">
        <f>TRIM(MID(SUBSTITUTE($N694,"/",REPT(" ",LEN($N694))),COLUMNS($N:O)*LEN($N694)-(LEN($N694)-1),LEN($N694)))</f>
        <v>wearables</v>
      </c>
      <c r="S694" s="11">
        <f t="shared" si="41"/>
        <v>42696.37572916667</v>
      </c>
      <c r="T694" s="11">
        <f t="shared" si="4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0">
        <f t="shared" si="43"/>
        <v>35.338000000000001</v>
      </c>
      <c r="P695" s="6">
        <f t="shared" si="40"/>
        <v>119.38513513513513</v>
      </c>
      <c r="Q695" t="str">
        <f>TRIM(MID(SUBSTITUTE($N695,"/",REPT(" ",LEN($N695))),COLUMNS($N:N)*LEN($N695)-(LEN($N695)-1),LEN($N695)))</f>
        <v>technology</v>
      </c>
      <c r="R695" t="str">
        <f>TRIM(MID(SUBSTITUTE($N695,"/",REPT(" ",LEN($N695))),COLUMNS($N:O)*LEN($N695)-(LEN($N695)-1),LEN($N695)))</f>
        <v>wearables</v>
      </c>
      <c r="S695" s="11">
        <f t="shared" si="41"/>
        <v>42094.808182870373</v>
      </c>
      <c r="T695" s="11">
        <f t="shared" si="4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0">
        <f t="shared" si="43"/>
        <v>0.39333333333333331</v>
      </c>
      <c r="P696" s="6">
        <f t="shared" si="40"/>
        <v>84.285714285714292</v>
      </c>
      <c r="Q696" t="str">
        <f>TRIM(MID(SUBSTITUTE($N696,"/",REPT(" ",LEN($N696))),COLUMNS($N:N)*LEN($N696)-(LEN($N696)-1),LEN($N696)))</f>
        <v>technology</v>
      </c>
      <c r="R696" t="str">
        <f>TRIM(MID(SUBSTITUTE($N696,"/",REPT(" ",LEN($N696))),COLUMNS($N:O)*LEN($N696)-(LEN($N696)-1),LEN($N696)))</f>
        <v>wearables</v>
      </c>
      <c r="S696" s="11">
        <f t="shared" si="41"/>
        <v>42737.663877314815</v>
      </c>
      <c r="T696" s="11">
        <f t="shared" si="4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0">
        <f t="shared" si="43"/>
        <v>1.06</v>
      </c>
      <c r="P697" s="6">
        <f t="shared" si="40"/>
        <v>90.857142857142861</v>
      </c>
      <c r="Q697" t="str">
        <f>TRIM(MID(SUBSTITUTE($N697,"/",REPT(" ",LEN($N697))),COLUMNS($N:N)*LEN($N697)-(LEN($N697)-1),LEN($N697)))</f>
        <v>technology</v>
      </c>
      <c r="R697" t="str">
        <f>TRIM(MID(SUBSTITUTE($N697,"/",REPT(" ",LEN($N697))),COLUMNS($N:O)*LEN($N697)-(LEN($N697)-1),LEN($N697)))</f>
        <v>wearables</v>
      </c>
      <c r="S697" s="11">
        <f t="shared" si="41"/>
        <v>41913.521064814813</v>
      </c>
      <c r="T697" s="11">
        <f t="shared" si="4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0">
        <f t="shared" si="43"/>
        <v>5.7142857142857147E-4</v>
      </c>
      <c r="P698" s="6">
        <f t="shared" si="40"/>
        <v>1</v>
      </c>
      <c r="Q698" t="str">
        <f>TRIM(MID(SUBSTITUTE($N698,"/",REPT(" ",LEN($N698))),COLUMNS($N:N)*LEN($N698)-(LEN($N698)-1),LEN($N698)))</f>
        <v>technology</v>
      </c>
      <c r="R698" t="str">
        <f>TRIM(MID(SUBSTITUTE($N698,"/",REPT(" ",LEN($N698))),COLUMNS($N:O)*LEN($N698)-(LEN($N698)-1),LEN($N698)))</f>
        <v>wearables</v>
      </c>
      <c r="S698" s="11">
        <f t="shared" si="41"/>
        <v>41815.927106481482</v>
      </c>
      <c r="T698" s="11">
        <f t="shared" si="4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0">
        <f t="shared" si="43"/>
        <v>46.379999999999995</v>
      </c>
      <c r="P699" s="6">
        <f t="shared" si="40"/>
        <v>20.342105263157894</v>
      </c>
      <c r="Q699" t="str">
        <f>TRIM(MID(SUBSTITUTE($N699,"/",REPT(" ",LEN($N699))),COLUMNS($N:N)*LEN($N699)-(LEN($N699)-1),LEN($N699)))</f>
        <v>technology</v>
      </c>
      <c r="R699" t="str">
        <f>TRIM(MID(SUBSTITUTE($N699,"/",REPT(" ",LEN($N699))),COLUMNS($N:O)*LEN($N699)-(LEN($N699)-1),LEN($N699)))</f>
        <v>wearables</v>
      </c>
      <c r="S699" s="11">
        <f t="shared" si="41"/>
        <v>42388.523020833338</v>
      </c>
      <c r="T699" s="11">
        <f t="shared" si="4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0">
        <f t="shared" si="43"/>
        <v>15.39</v>
      </c>
      <c r="P700" s="6">
        <f t="shared" si="40"/>
        <v>530.68965517241384</v>
      </c>
      <c r="Q700" t="str">
        <f>TRIM(MID(SUBSTITUTE($N700,"/",REPT(" ",LEN($N700))),COLUMNS($N:N)*LEN($N700)-(LEN($N700)-1),LEN($N700)))</f>
        <v>technology</v>
      </c>
      <c r="R700" t="str">
        <f>TRIM(MID(SUBSTITUTE($N700,"/",REPT(" ",LEN($N700))),COLUMNS($N:O)*LEN($N700)-(LEN($N700)-1),LEN($N700)))</f>
        <v>wearables</v>
      </c>
      <c r="S700" s="11">
        <f t="shared" si="41"/>
        <v>41866.931076388886</v>
      </c>
      <c r="T700" s="11">
        <f t="shared" si="4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0">
        <f t="shared" si="43"/>
        <v>82.422107692307705</v>
      </c>
      <c r="P701" s="6">
        <f t="shared" si="40"/>
        <v>120.39184269662923</v>
      </c>
      <c r="Q701" t="str">
        <f>TRIM(MID(SUBSTITUTE($N701,"/",REPT(" ",LEN($N701))),COLUMNS($N:N)*LEN($N701)-(LEN($N701)-1),LEN($N701)))</f>
        <v>technology</v>
      </c>
      <c r="R701" t="str">
        <f>TRIM(MID(SUBSTITUTE($N701,"/",REPT(" ",LEN($N701))),COLUMNS($N:O)*LEN($N701)-(LEN($N701)-1),LEN($N701)))</f>
        <v>wearables</v>
      </c>
      <c r="S701" s="11">
        <f t="shared" si="41"/>
        <v>41563.485509259262</v>
      </c>
      <c r="T701" s="11">
        <f t="shared" si="4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0">
        <f t="shared" si="43"/>
        <v>2.6866666666666665</v>
      </c>
      <c r="P702" s="6">
        <f t="shared" si="40"/>
        <v>13</v>
      </c>
      <c r="Q702" t="str">
        <f>TRIM(MID(SUBSTITUTE($N702,"/",REPT(" ",LEN($N702))),COLUMNS($N:N)*LEN($N702)-(LEN($N702)-1),LEN($N702)))</f>
        <v>technology</v>
      </c>
      <c r="R702" t="str">
        <f>TRIM(MID(SUBSTITUTE($N702,"/",REPT(" ",LEN($N702))),COLUMNS($N:O)*LEN($N702)-(LEN($N702)-1),LEN($N702)))</f>
        <v>wearables</v>
      </c>
      <c r="S702" s="11">
        <f t="shared" si="41"/>
        <v>42715.688437500001</v>
      </c>
      <c r="T702" s="11">
        <f t="shared" si="4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0">
        <f t="shared" si="43"/>
        <v>26.6</v>
      </c>
      <c r="P703" s="6">
        <f t="shared" si="40"/>
        <v>291.33333333333331</v>
      </c>
      <c r="Q703" t="str">
        <f>TRIM(MID(SUBSTITUTE($N703,"/",REPT(" ",LEN($N703))),COLUMNS($N:N)*LEN($N703)-(LEN($N703)-1),LEN($N703)))</f>
        <v>technology</v>
      </c>
      <c r="R703" t="str">
        <f>TRIM(MID(SUBSTITUTE($N703,"/",REPT(" ",LEN($N703))),COLUMNS($N:O)*LEN($N703)-(LEN($N703)-1),LEN($N703)))</f>
        <v>wearables</v>
      </c>
      <c r="S703" s="11">
        <f t="shared" si="41"/>
        <v>41813.662962962961</v>
      </c>
      <c r="T703" s="11">
        <f t="shared" si="4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0">
        <f t="shared" si="43"/>
        <v>30.813400000000001</v>
      </c>
      <c r="P704" s="6">
        <f t="shared" si="40"/>
        <v>124.9191891891892</v>
      </c>
      <c r="Q704" t="str">
        <f>TRIM(MID(SUBSTITUTE($N704,"/",REPT(" ",LEN($N704))),COLUMNS($N:N)*LEN($N704)-(LEN($N704)-1),LEN($N704)))</f>
        <v>technology</v>
      </c>
      <c r="R704" t="str">
        <f>TRIM(MID(SUBSTITUTE($N704,"/",REPT(" ",LEN($N704))),COLUMNS($N:O)*LEN($N704)-(LEN($N704)-1),LEN($N704)))</f>
        <v>wearables</v>
      </c>
      <c r="S704" s="11">
        <f t="shared" si="41"/>
        <v>42668.726701388892</v>
      </c>
      <c r="T704" s="11">
        <f t="shared" si="4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0">
        <f t="shared" si="43"/>
        <v>5.58</v>
      </c>
      <c r="P705" s="6">
        <f t="shared" si="40"/>
        <v>119.57142857142857</v>
      </c>
      <c r="Q705" t="str">
        <f>TRIM(MID(SUBSTITUTE($N705,"/",REPT(" ",LEN($N705))),COLUMNS($N:N)*LEN($N705)-(LEN($N705)-1),LEN($N705)))</f>
        <v>technology</v>
      </c>
      <c r="R705" t="str">
        <f>TRIM(MID(SUBSTITUTE($N705,"/",REPT(" ",LEN($N705))),COLUMNS($N:O)*LEN($N705)-(LEN($N705)-1),LEN($N705)))</f>
        <v>wearables</v>
      </c>
      <c r="S705" s="11">
        <f t="shared" si="41"/>
        <v>42711.950798611113</v>
      </c>
      <c r="T705" s="11">
        <f t="shared" si="4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0">
        <f t="shared" si="43"/>
        <v>0.87454545454545463</v>
      </c>
      <c r="P706" s="6">
        <f t="shared" ref="P706:P769" si="44">E706/L706</f>
        <v>120.25</v>
      </c>
      <c r="Q706" t="str">
        <f>TRIM(MID(SUBSTITUTE($N706,"/",REPT(" ",LEN($N706))),COLUMNS($N:N)*LEN($N706)-(LEN($N706)-1),LEN($N706)))</f>
        <v>technology</v>
      </c>
      <c r="R706" t="str">
        <f>TRIM(MID(SUBSTITUTE($N706,"/",REPT(" ",LEN($N706))),COLUMNS($N:O)*LEN($N706)-(LEN($N706)-1),LEN($N706)))</f>
        <v>wearables</v>
      </c>
      <c r="S706" s="11">
        <f t="shared" ref="S706:S769" si="45">(((J706/60)/60)/24)+DATE(1970,1,1)</f>
        <v>42726.192916666667</v>
      </c>
      <c r="T706" s="11">
        <f t="shared" ref="T706:T769" si="46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0">
        <f t="shared" ref="O707:O770" si="47">E707/D707*100</f>
        <v>0.97699999999999987</v>
      </c>
      <c r="P707" s="6">
        <f t="shared" si="44"/>
        <v>195.4</v>
      </c>
      <c r="Q707" t="str">
        <f>TRIM(MID(SUBSTITUTE($N707,"/",REPT(" ",LEN($N707))),COLUMNS($N:N)*LEN($N707)-(LEN($N707)-1),LEN($N707)))</f>
        <v>technology</v>
      </c>
      <c r="R707" t="str">
        <f>TRIM(MID(SUBSTITUTE($N707,"/",REPT(" ",LEN($N707))),COLUMNS($N:O)*LEN($N707)-(LEN($N707)-1),LEN($N707)))</f>
        <v>wearables</v>
      </c>
      <c r="S707" s="11">
        <f t="shared" si="45"/>
        <v>42726.491643518515</v>
      </c>
      <c r="T707" s="11">
        <f t="shared" si="46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0">
        <f t="shared" si="47"/>
        <v>0</v>
      </c>
      <c r="P708" s="6" t="e">
        <f t="shared" si="44"/>
        <v>#DIV/0!</v>
      </c>
      <c r="Q708" t="str">
        <f>TRIM(MID(SUBSTITUTE($N708,"/",REPT(" ",LEN($N708))),COLUMNS($N:N)*LEN($N708)-(LEN($N708)-1),LEN($N708)))</f>
        <v>technology</v>
      </c>
      <c r="R708" t="str">
        <f>TRIM(MID(SUBSTITUTE($N708,"/",REPT(" ",LEN($N708))),COLUMNS($N:O)*LEN($N708)-(LEN($N708)-1),LEN($N708)))</f>
        <v>wearables</v>
      </c>
      <c r="S708" s="11">
        <f t="shared" si="45"/>
        <v>42676.995173611111</v>
      </c>
      <c r="T708" s="11">
        <f t="shared" si="46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0">
        <f t="shared" si="47"/>
        <v>78.927352941176466</v>
      </c>
      <c r="P709" s="6">
        <f t="shared" si="44"/>
        <v>117.69868421052631</v>
      </c>
      <c r="Q709" t="str">
        <f>TRIM(MID(SUBSTITUTE($N709,"/",REPT(" ",LEN($N709))),COLUMNS($N:N)*LEN($N709)-(LEN($N709)-1),LEN($N709)))</f>
        <v>technology</v>
      </c>
      <c r="R709" t="str">
        <f>TRIM(MID(SUBSTITUTE($N709,"/",REPT(" ",LEN($N709))),COLUMNS($N:O)*LEN($N709)-(LEN($N709)-1),LEN($N709)))</f>
        <v>wearables</v>
      </c>
      <c r="S709" s="11">
        <f t="shared" si="45"/>
        <v>42696.663506944446</v>
      </c>
      <c r="T709" s="11">
        <f t="shared" si="46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0">
        <f t="shared" si="47"/>
        <v>22.092500000000001</v>
      </c>
      <c r="P710" s="6">
        <f t="shared" si="44"/>
        <v>23.948509485094849</v>
      </c>
      <c r="Q710" t="str">
        <f>TRIM(MID(SUBSTITUTE($N710,"/",REPT(" ",LEN($N710))),COLUMNS($N:N)*LEN($N710)-(LEN($N710)-1),LEN($N710)))</f>
        <v>technology</v>
      </c>
      <c r="R710" t="str">
        <f>TRIM(MID(SUBSTITUTE($N710,"/",REPT(" ",LEN($N710))),COLUMNS($N:O)*LEN($N710)-(LEN($N710)-1),LEN($N710)))</f>
        <v>wearables</v>
      </c>
      <c r="S710" s="11">
        <f t="shared" si="45"/>
        <v>41835.581018518518</v>
      </c>
      <c r="T710" s="11">
        <f t="shared" si="46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0">
        <f t="shared" si="47"/>
        <v>0.40666666666666662</v>
      </c>
      <c r="P711" s="6">
        <f t="shared" si="44"/>
        <v>30.5</v>
      </c>
      <c r="Q711" t="str">
        <f>TRIM(MID(SUBSTITUTE($N711,"/",REPT(" ",LEN($N711))),COLUMNS($N:N)*LEN($N711)-(LEN($N711)-1),LEN($N711)))</f>
        <v>technology</v>
      </c>
      <c r="R711" t="str">
        <f>TRIM(MID(SUBSTITUTE($N711,"/",REPT(" ",LEN($N711))),COLUMNS($N:O)*LEN($N711)-(LEN($N711)-1),LEN($N711)))</f>
        <v>wearables</v>
      </c>
      <c r="S711" s="11">
        <f t="shared" si="45"/>
        <v>41948.041192129633</v>
      </c>
      <c r="T711" s="11">
        <f t="shared" si="46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0">
        <f t="shared" si="47"/>
        <v>0</v>
      </c>
      <c r="P712" s="6" t="e">
        <f t="shared" si="44"/>
        <v>#DIV/0!</v>
      </c>
      <c r="Q712" t="str">
        <f>TRIM(MID(SUBSTITUTE($N712,"/",REPT(" ",LEN($N712))),COLUMNS($N:N)*LEN($N712)-(LEN($N712)-1),LEN($N712)))</f>
        <v>technology</v>
      </c>
      <c r="R712" t="str">
        <f>TRIM(MID(SUBSTITUTE($N712,"/",REPT(" ",LEN($N712))),COLUMNS($N:O)*LEN($N712)-(LEN($N712)-1),LEN($N712)))</f>
        <v>wearables</v>
      </c>
      <c r="S712" s="11">
        <f t="shared" si="45"/>
        <v>41837.984976851854</v>
      </c>
      <c r="T712" s="11">
        <f t="shared" si="46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0">
        <f t="shared" si="47"/>
        <v>33.790999999999997</v>
      </c>
      <c r="P713" s="6">
        <f t="shared" si="44"/>
        <v>99.973372781065095</v>
      </c>
      <c r="Q713" t="str">
        <f>TRIM(MID(SUBSTITUTE($N713,"/",REPT(" ",LEN($N713))),COLUMNS($N:N)*LEN($N713)-(LEN($N713)-1),LEN($N713)))</f>
        <v>technology</v>
      </c>
      <c r="R713" t="str">
        <f>TRIM(MID(SUBSTITUTE($N713,"/",REPT(" ",LEN($N713))),COLUMNS($N:O)*LEN($N713)-(LEN($N713)-1),LEN($N713)))</f>
        <v>wearables</v>
      </c>
      <c r="S713" s="11">
        <f t="shared" si="45"/>
        <v>42678.459120370375</v>
      </c>
      <c r="T713" s="11">
        <f t="shared" si="46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0">
        <f t="shared" si="47"/>
        <v>0.21649484536082475</v>
      </c>
      <c r="P714" s="6">
        <f t="shared" si="44"/>
        <v>26.25</v>
      </c>
      <c r="Q714" t="str">
        <f>TRIM(MID(SUBSTITUTE($N714,"/",REPT(" ",LEN($N714))),COLUMNS($N:N)*LEN($N714)-(LEN($N714)-1),LEN($N714)))</f>
        <v>technology</v>
      </c>
      <c r="R714" t="str">
        <f>TRIM(MID(SUBSTITUTE($N714,"/",REPT(" ",LEN($N714))),COLUMNS($N:O)*LEN($N714)-(LEN($N714)-1),LEN($N714)))</f>
        <v>wearables</v>
      </c>
      <c r="S714" s="11">
        <f t="shared" si="45"/>
        <v>42384.680925925932</v>
      </c>
      <c r="T714" s="11">
        <f t="shared" si="46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0">
        <f t="shared" si="47"/>
        <v>0.79600000000000004</v>
      </c>
      <c r="P715" s="6">
        <f t="shared" si="44"/>
        <v>199</v>
      </c>
      <c r="Q715" t="str">
        <f>TRIM(MID(SUBSTITUTE($N715,"/",REPT(" ",LEN($N715))),COLUMNS($N:N)*LEN($N715)-(LEN($N715)-1),LEN($N715)))</f>
        <v>technology</v>
      </c>
      <c r="R715" t="str">
        <f>TRIM(MID(SUBSTITUTE($N715,"/",REPT(" ",LEN($N715))),COLUMNS($N:O)*LEN($N715)-(LEN($N715)-1),LEN($N715)))</f>
        <v>wearables</v>
      </c>
      <c r="S715" s="11">
        <f t="shared" si="45"/>
        <v>42496.529305555552</v>
      </c>
      <c r="T715" s="11">
        <f t="shared" si="46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0">
        <f t="shared" si="47"/>
        <v>14.993333333333334</v>
      </c>
      <c r="P716" s="6">
        <f t="shared" si="44"/>
        <v>80.321428571428569</v>
      </c>
      <c r="Q716" t="str">
        <f>TRIM(MID(SUBSTITUTE($N716,"/",REPT(" ",LEN($N716))),COLUMNS($N:N)*LEN($N716)-(LEN($N716)-1),LEN($N716)))</f>
        <v>technology</v>
      </c>
      <c r="R716" t="str">
        <f>TRIM(MID(SUBSTITUTE($N716,"/",REPT(" ",LEN($N716))),COLUMNS($N:O)*LEN($N716)-(LEN($N716)-1),LEN($N716)))</f>
        <v>wearables</v>
      </c>
      <c r="S716" s="11">
        <f t="shared" si="45"/>
        <v>42734.787986111114</v>
      </c>
      <c r="T716" s="11">
        <f t="shared" si="46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0">
        <f t="shared" si="47"/>
        <v>5.0509090909090908</v>
      </c>
      <c r="P717" s="6">
        <f t="shared" si="44"/>
        <v>115.75</v>
      </c>
      <c r="Q717" t="str">
        <f>TRIM(MID(SUBSTITUTE($N717,"/",REPT(" ",LEN($N717))),COLUMNS($N:N)*LEN($N717)-(LEN($N717)-1),LEN($N717)))</f>
        <v>technology</v>
      </c>
      <c r="R717" t="str">
        <f>TRIM(MID(SUBSTITUTE($N717,"/",REPT(" ",LEN($N717))),COLUMNS($N:O)*LEN($N717)-(LEN($N717)-1),LEN($N717)))</f>
        <v>wearables</v>
      </c>
      <c r="S717" s="11">
        <f t="shared" si="45"/>
        <v>42273.090740740736</v>
      </c>
      <c r="T717" s="11">
        <f t="shared" si="46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0">
        <f t="shared" si="47"/>
        <v>10.214285714285715</v>
      </c>
      <c r="P718" s="6">
        <f t="shared" si="44"/>
        <v>44.6875</v>
      </c>
      <c r="Q718" t="str">
        <f>TRIM(MID(SUBSTITUTE($N718,"/",REPT(" ",LEN($N718))),COLUMNS($N:N)*LEN($N718)-(LEN($N718)-1),LEN($N718)))</f>
        <v>technology</v>
      </c>
      <c r="R718" t="str">
        <f>TRIM(MID(SUBSTITUTE($N718,"/",REPT(" ",LEN($N718))),COLUMNS($N:O)*LEN($N718)-(LEN($N718)-1),LEN($N718)))</f>
        <v>wearables</v>
      </c>
      <c r="S718" s="11">
        <f t="shared" si="45"/>
        <v>41940.658645833333</v>
      </c>
      <c r="T718" s="11">
        <f t="shared" si="46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0">
        <f t="shared" si="47"/>
        <v>0.30499999999999999</v>
      </c>
      <c r="P719" s="6">
        <f t="shared" si="44"/>
        <v>76.25</v>
      </c>
      <c r="Q719" t="str">
        <f>TRIM(MID(SUBSTITUTE($N719,"/",REPT(" ",LEN($N719))),COLUMNS($N:N)*LEN($N719)-(LEN($N719)-1),LEN($N719)))</f>
        <v>technology</v>
      </c>
      <c r="R719" t="str">
        <f>TRIM(MID(SUBSTITUTE($N719,"/",REPT(" ",LEN($N719))),COLUMNS($N:O)*LEN($N719)-(LEN($N719)-1),LEN($N719)))</f>
        <v>wearables</v>
      </c>
      <c r="S719" s="11">
        <f t="shared" si="45"/>
        <v>41857.854189814818</v>
      </c>
      <c r="T719" s="11">
        <f t="shared" si="46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0">
        <f t="shared" si="47"/>
        <v>0.75</v>
      </c>
      <c r="P720" s="6">
        <f t="shared" si="44"/>
        <v>22.5</v>
      </c>
      <c r="Q720" t="str">
        <f>TRIM(MID(SUBSTITUTE($N720,"/",REPT(" ",LEN($N720))),COLUMNS($N:N)*LEN($N720)-(LEN($N720)-1),LEN($N720)))</f>
        <v>technology</v>
      </c>
      <c r="R720" t="str">
        <f>TRIM(MID(SUBSTITUTE($N720,"/",REPT(" ",LEN($N720))),COLUMNS($N:O)*LEN($N720)-(LEN($N720)-1),LEN($N720)))</f>
        <v>wearables</v>
      </c>
      <c r="S720" s="11">
        <f t="shared" si="45"/>
        <v>42752.845451388886</v>
      </c>
      <c r="T720" s="11">
        <f t="shared" si="46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0">
        <f t="shared" si="47"/>
        <v>1.2933333333333332</v>
      </c>
      <c r="P721" s="6">
        <f t="shared" si="44"/>
        <v>19.399999999999999</v>
      </c>
      <c r="Q721" t="str">
        <f>TRIM(MID(SUBSTITUTE($N721,"/",REPT(" ",LEN($N721))),COLUMNS($N:N)*LEN($N721)-(LEN($N721)-1),LEN($N721)))</f>
        <v>technology</v>
      </c>
      <c r="R721" t="str">
        <f>TRIM(MID(SUBSTITUTE($N721,"/",REPT(" ",LEN($N721))),COLUMNS($N:O)*LEN($N721)-(LEN($N721)-1),LEN($N721)))</f>
        <v>wearables</v>
      </c>
      <c r="S721" s="11">
        <f t="shared" si="45"/>
        <v>42409.040231481486</v>
      </c>
      <c r="T721" s="11">
        <f t="shared" si="46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0">
        <f t="shared" si="47"/>
        <v>143.94736842105263</v>
      </c>
      <c r="P722" s="6">
        <f t="shared" si="44"/>
        <v>66.707317073170728</v>
      </c>
      <c r="Q722" t="str">
        <f>TRIM(MID(SUBSTITUTE($N722,"/",REPT(" ",LEN($N722))),COLUMNS($N:N)*LEN($N722)-(LEN($N722)-1),LEN($N722)))</f>
        <v>publishing</v>
      </c>
      <c r="R722" t="str">
        <f>TRIM(MID(SUBSTITUTE($N722,"/",REPT(" ",LEN($N722))),COLUMNS($N:O)*LEN($N722)-(LEN($N722)-1),LEN($N722)))</f>
        <v>nonfiction</v>
      </c>
      <c r="S722" s="11">
        <f t="shared" si="45"/>
        <v>40909.649201388893</v>
      </c>
      <c r="T722" s="11">
        <f t="shared" si="46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0">
        <f t="shared" si="47"/>
        <v>122.10975609756099</v>
      </c>
      <c r="P723" s="6">
        <f t="shared" si="44"/>
        <v>84.142857142857139</v>
      </c>
      <c r="Q723" t="str">
        <f>TRIM(MID(SUBSTITUTE($N723,"/",REPT(" ",LEN($N723))),COLUMNS($N:N)*LEN($N723)-(LEN($N723)-1),LEN($N723)))</f>
        <v>publishing</v>
      </c>
      <c r="R723" t="str">
        <f>TRIM(MID(SUBSTITUTE($N723,"/",REPT(" ",LEN($N723))),COLUMNS($N:O)*LEN($N723)-(LEN($N723)-1),LEN($N723)))</f>
        <v>nonfiction</v>
      </c>
      <c r="S723" s="11">
        <f t="shared" si="45"/>
        <v>41807.571840277778</v>
      </c>
      <c r="T723" s="11">
        <f t="shared" si="46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0">
        <f t="shared" si="47"/>
        <v>132.024</v>
      </c>
      <c r="P724" s="6">
        <f t="shared" si="44"/>
        <v>215.72549019607843</v>
      </c>
      <c r="Q724" t="str">
        <f>TRIM(MID(SUBSTITUTE($N724,"/",REPT(" ",LEN($N724))),COLUMNS($N:N)*LEN($N724)-(LEN($N724)-1),LEN($N724)))</f>
        <v>publishing</v>
      </c>
      <c r="R724" t="str">
        <f>TRIM(MID(SUBSTITUTE($N724,"/",REPT(" ",LEN($N724))),COLUMNS($N:O)*LEN($N724)-(LEN($N724)-1),LEN($N724)))</f>
        <v>nonfiction</v>
      </c>
      <c r="S724" s="11">
        <f t="shared" si="45"/>
        <v>40977.805300925924</v>
      </c>
      <c r="T724" s="11">
        <f t="shared" si="46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0">
        <f t="shared" si="47"/>
        <v>109.38000000000001</v>
      </c>
      <c r="P725" s="6">
        <f t="shared" si="44"/>
        <v>54.69</v>
      </c>
      <c r="Q725" t="str">
        <f>TRIM(MID(SUBSTITUTE($N725,"/",REPT(" ",LEN($N725))),COLUMNS($N:N)*LEN($N725)-(LEN($N725)-1),LEN($N725)))</f>
        <v>publishing</v>
      </c>
      <c r="R725" t="str">
        <f>TRIM(MID(SUBSTITUTE($N725,"/",REPT(" ",LEN($N725))),COLUMNS($N:O)*LEN($N725)-(LEN($N725)-1),LEN($N725)))</f>
        <v>nonfiction</v>
      </c>
      <c r="S725" s="11">
        <f t="shared" si="45"/>
        <v>42184.816539351858</v>
      </c>
      <c r="T725" s="11">
        <f t="shared" si="46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0">
        <f t="shared" si="47"/>
        <v>105.47157142857144</v>
      </c>
      <c r="P726" s="6">
        <f t="shared" si="44"/>
        <v>51.62944055944056</v>
      </c>
      <c r="Q726" t="str">
        <f>TRIM(MID(SUBSTITUTE($N726,"/",REPT(" ",LEN($N726))),COLUMNS($N:N)*LEN($N726)-(LEN($N726)-1),LEN($N726)))</f>
        <v>publishing</v>
      </c>
      <c r="R726" t="str">
        <f>TRIM(MID(SUBSTITUTE($N726,"/",REPT(" ",LEN($N726))),COLUMNS($N:O)*LEN($N726)-(LEN($N726)-1),LEN($N726)))</f>
        <v>nonfiction</v>
      </c>
      <c r="S726" s="11">
        <f t="shared" si="45"/>
        <v>40694.638460648144</v>
      </c>
      <c r="T726" s="11">
        <f t="shared" si="46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0">
        <f t="shared" si="47"/>
        <v>100.35000000000001</v>
      </c>
      <c r="P727" s="6">
        <f t="shared" si="44"/>
        <v>143.35714285714286</v>
      </c>
      <c r="Q727" t="str">
        <f>TRIM(MID(SUBSTITUTE($N727,"/",REPT(" ",LEN($N727))),COLUMNS($N:N)*LEN($N727)-(LEN($N727)-1),LEN($N727)))</f>
        <v>publishing</v>
      </c>
      <c r="R727" t="str">
        <f>TRIM(MID(SUBSTITUTE($N727,"/",REPT(" ",LEN($N727))),COLUMNS($N:O)*LEN($N727)-(LEN($N727)-1),LEN($N727)))</f>
        <v>nonfiction</v>
      </c>
      <c r="S727" s="11">
        <f t="shared" si="45"/>
        <v>42321.626296296294</v>
      </c>
      <c r="T727" s="11">
        <f t="shared" si="46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0">
        <f t="shared" si="47"/>
        <v>101.4</v>
      </c>
      <c r="P728" s="6">
        <f t="shared" si="44"/>
        <v>72.428571428571431</v>
      </c>
      <c r="Q728" t="str">
        <f>TRIM(MID(SUBSTITUTE($N728,"/",REPT(" ",LEN($N728))),COLUMNS($N:N)*LEN($N728)-(LEN($N728)-1),LEN($N728)))</f>
        <v>publishing</v>
      </c>
      <c r="R728" t="str">
        <f>TRIM(MID(SUBSTITUTE($N728,"/",REPT(" ",LEN($N728))),COLUMNS($N:O)*LEN($N728)-(LEN($N728)-1),LEN($N728)))</f>
        <v>nonfiction</v>
      </c>
      <c r="S728" s="11">
        <f t="shared" si="45"/>
        <v>41346.042673611111</v>
      </c>
      <c r="T728" s="11">
        <f t="shared" si="46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0">
        <f t="shared" si="47"/>
        <v>155.51428571428571</v>
      </c>
      <c r="P729" s="6">
        <f t="shared" si="44"/>
        <v>36.530201342281877</v>
      </c>
      <c r="Q729" t="str">
        <f>TRIM(MID(SUBSTITUTE($N729,"/",REPT(" ",LEN($N729))),COLUMNS($N:N)*LEN($N729)-(LEN($N729)-1),LEN($N729)))</f>
        <v>publishing</v>
      </c>
      <c r="R729" t="str">
        <f>TRIM(MID(SUBSTITUTE($N729,"/",REPT(" ",LEN($N729))),COLUMNS($N:O)*LEN($N729)-(LEN($N729)-1),LEN($N729)))</f>
        <v>nonfiction</v>
      </c>
      <c r="S729" s="11">
        <f t="shared" si="45"/>
        <v>41247.020243055551</v>
      </c>
      <c r="T729" s="11">
        <f t="shared" si="46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0">
        <f t="shared" si="47"/>
        <v>105.566</v>
      </c>
      <c r="P730" s="6">
        <f t="shared" si="44"/>
        <v>60.903461538461535</v>
      </c>
      <c r="Q730" t="str">
        <f>TRIM(MID(SUBSTITUTE($N730,"/",REPT(" ",LEN($N730))),COLUMNS($N:N)*LEN($N730)-(LEN($N730)-1),LEN($N730)))</f>
        <v>publishing</v>
      </c>
      <c r="R730" t="str">
        <f>TRIM(MID(SUBSTITUTE($N730,"/",REPT(" ",LEN($N730))),COLUMNS($N:O)*LEN($N730)-(LEN($N730)-1),LEN($N730)))</f>
        <v>nonfiction</v>
      </c>
      <c r="S730" s="11">
        <f t="shared" si="45"/>
        <v>40731.837465277778</v>
      </c>
      <c r="T730" s="11">
        <f t="shared" si="46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0">
        <f t="shared" si="47"/>
        <v>130.65</v>
      </c>
      <c r="P731" s="6">
        <f t="shared" si="44"/>
        <v>43.55</v>
      </c>
      <c r="Q731" t="str">
        <f>TRIM(MID(SUBSTITUTE($N731,"/",REPT(" ",LEN($N731))),COLUMNS($N:N)*LEN($N731)-(LEN($N731)-1),LEN($N731)))</f>
        <v>publishing</v>
      </c>
      <c r="R731" t="str">
        <f>TRIM(MID(SUBSTITUTE($N731,"/",REPT(" ",LEN($N731))),COLUMNS($N:O)*LEN($N731)-(LEN($N731)-1),LEN($N731)))</f>
        <v>nonfiction</v>
      </c>
      <c r="S731" s="11">
        <f t="shared" si="45"/>
        <v>41111.185891203706</v>
      </c>
      <c r="T731" s="11">
        <f t="shared" si="46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0">
        <f t="shared" si="47"/>
        <v>132.19</v>
      </c>
      <c r="P732" s="6">
        <f t="shared" si="44"/>
        <v>99.766037735849054</v>
      </c>
      <c r="Q732" t="str">
        <f>TRIM(MID(SUBSTITUTE($N732,"/",REPT(" ",LEN($N732))),COLUMNS($N:N)*LEN($N732)-(LEN($N732)-1),LEN($N732)))</f>
        <v>publishing</v>
      </c>
      <c r="R732" t="str">
        <f>TRIM(MID(SUBSTITUTE($N732,"/",REPT(" ",LEN($N732))),COLUMNS($N:O)*LEN($N732)-(LEN($N732)-1),LEN($N732)))</f>
        <v>nonfiction</v>
      </c>
      <c r="S732" s="11">
        <f t="shared" si="45"/>
        <v>40854.745266203703</v>
      </c>
      <c r="T732" s="11">
        <f t="shared" si="46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0">
        <f t="shared" si="47"/>
        <v>126</v>
      </c>
      <c r="P733" s="6">
        <f t="shared" si="44"/>
        <v>88.732394366197184</v>
      </c>
      <c r="Q733" t="str">
        <f>TRIM(MID(SUBSTITUTE($N733,"/",REPT(" ",LEN($N733))),COLUMNS($N:N)*LEN($N733)-(LEN($N733)-1),LEN($N733)))</f>
        <v>publishing</v>
      </c>
      <c r="R733" t="str">
        <f>TRIM(MID(SUBSTITUTE($N733,"/",REPT(" ",LEN($N733))),COLUMNS($N:O)*LEN($N733)-(LEN($N733)-1),LEN($N733)))</f>
        <v>nonfiction</v>
      </c>
      <c r="S733" s="11">
        <f t="shared" si="45"/>
        <v>40879.795682870368</v>
      </c>
      <c r="T733" s="11">
        <f t="shared" si="46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0">
        <f t="shared" si="47"/>
        <v>160</v>
      </c>
      <c r="P734" s="6">
        <f t="shared" si="44"/>
        <v>4.9230769230769234</v>
      </c>
      <c r="Q734" t="str">
        <f>TRIM(MID(SUBSTITUTE($N734,"/",REPT(" ",LEN($N734))),COLUMNS($N:N)*LEN($N734)-(LEN($N734)-1),LEN($N734)))</f>
        <v>publishing</v>
      </c>
      <c r="R734" t="str">
        <f>TRIM(MID(SUBSTITUTE($N734,"/",REPT(" ",LEN($N734))),COLUMNS($N:O)*LEN($N734)-(LEN($N734)-1),LEN($N734)))</f>
        <v>nonfiction</v>
      </c>
      <c r="S734" s="11">
        <f t="shared" si="45"/>
        <v>41486.424317129626</v>
      </c>
      <c r="T734" s="11">
        <f t="shared" si="46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0">
        <f t="shared" si="47"/>
        <v>120.48</v>
      </c>
      <c r="P735" s="6">
        <f t="shared" si="44"/>
        <v>17.822485207100591</v>
      </c>
      <c r="Q735" t="str">
        <f>TRIM(MID(SUBSTITUTE($N735,"/",REPT(" ",LEN($N735))),COLUMNS($N:N)*LEN($N735)-(LEN($N735)-1),LEN($N735)))</f>
        <v>publishing</v>
      </c>
      <c r="R735" t="str">
        <f>TRIM(MID(SUBSTITUTE($N735,"/",REPT(" ",LEN($N735))),COLUMNS($N:O)*LEN($N735)-(LEN($N735)-1),LEN($N735)))</f>
        <v>nonfiction</v>
      </c>
      <c r="S735" s="11">
        <f t="shared" si="45"/>
        <v>41598.420046296298</v>
      </c>
      <c r="T735" s="11">
        <f t="shared" si="46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0">
        <f t="shared" si="47"/>
        <v>125.52941176470588</v>
      </c>
      <c r="P736" s="6">
        <f t="shared" si="44"/>
        <v>187.19298245614036</v>
      </c>
      <c r="Q736" t="str">
        <f>TRIM(MID(SUBSTITUTE($N736,"/",REPT(" ",LEN($N736))),COLUMNS($N:N)*LEN($N736)-(LEN($N736)-1),LEN($N736)))</f>
        <v>publishing</v>
      </c>
      <c r="R736" t="str">
        <f>TRIM(MID(SUBSTITUTE($N736,"/",REPT(" ",LEN($N736))),COLUMNS($N:O)*LEN($N736)-(LEN($N736)-1),LEN($N736)))</f>
        <v>nonfiction</v>
      </c>
      <c r="S736" s="11">
        <f t="shared" si="45"/>
        <v>42102.164583333331</v>
      </c>
      <c r="T736" s="11">
        <f t="shared" si="46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0">
        <f t="shared" si="47"/>
        <v>114.40638297872341</v>
      </c>
      <c r="P737" s="6">
        <f t="shared" si="44"/>
        <v>234.80786026200875</v>
      </c>
      <c r="Q737" t="str">
        <f>TRIM(MID(SUBSTITUTE($N737,"/",REPT(" ",LEN($N737))),COLUMNS($N:N)*LEN($N737)-(LEN($N737)-1),LEN($N737)))</f>
        <v>publishing</v>
      </c>
      <c r="R737" t="str">
        <f>TRIM(MID(SUBSTITUTE($N737,"/",REPT(" ",LEN($N737))),COLUMNS($N:O)*LEN($N737)-(LEN($N737)-1),LEN($N737)))</f>
        <v>nonfiction</v>
      </c>
      <c r="S737" s="11">
        <f t="shared" si="45"/>
        <v>41946.029467592591</v>
      </c>
      <c r="T737" s="11">
        <f t="shared" si="46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0">
        <f t="shared" si="47"/>
        <v>315.13888888888891</v>
      </c>
      <c r="P738" s="6">
        <f t="shared" si="44"/>
        <v>105.04629629629629</v>
      </c>
      <c r="Q738" t="str">
        <f>TRIM(MID(SUBSTITUTE($N738,"/",REPT(" ",LEN($N738))),COLUMNS($N:N)*LEN($N738)-(LEN($N738)-1),LEN($N738)))</f>
        <v>publishing</v>
      </c>
      <c r="R738" t="str">
        <f>TRIM(MID(SUBSTITUTE($N738,"/",REPT(" ",LEN($N738))),COLUMNS($N:O)*LEN($N738)-(LEN($N738)-1),LEN($N738)))</f>
        <v>nonfiction</v>
      </c>
      <c r="S738" s="11">
        <f t="shared" si="45"/>
        <v>41579.734259259261</v>
      </c>
      <c r="T738" s="11">
        <f t="shared" si="46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0">
        <f t="shared" si="47"/>
        <v>122.39999999999999</v>
      </c>
      <c r="P739" s="6">
        <f t="shared" si="44"/>
        <v>56.666666666666664</v>
      </c>
      <c r="Q739" t="str">
        <f>TRIM(MID(SUBSTITUTE($N739,"/",REPT(" ",LEN($N739))),COLUMNS($N:N)*LEN($N739)-(LEN($N739)-1),LEN($N739)))</f>
        <v>publishing</v>
      </c>
      <c r="R739" t="str">
        <f>TRIM(MID(SUBSTITUTE($N739,"/",REPT(" ",LEN($N739))),COLUMNS($N:O)*LEN($N739)-(LEN($N739)-1),LEN($N739)))</f>
        <v>nonfiction</v>
      </c>
      <c r="S739" s="11">
        <f t="shared" si="45"/>
        <v>41667.275312500002</v>
      </c>
      <c r="T739" s="11">
        <f t="shared" si="46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0">
        <f t="shared" si="47"/>
        <v>106.73333333333332</v>
      </c>
      <c r="P740" s="6">
        <f t="shared" si="44"/>
        <v>39.048780487804876</v>
      </c>
      <c r="Q740" t="str">
        <f>TRIM(MID(SUBSTITUTE($N740,"/",REPT(" ",LEN($N740))),COLUMNS($N:N)*LEN($N740)-(LEN($N740)-1),LEN($N740)))</f>
        <v>publishing</v>
      </c>
      <c r="R740" t="str">
        <f>TRIM(MID(SUBSTITUTE($N740,"/",REPT(" ",LEN($N740))),COLUMNS($N:O)*LEN($N740)-(LEN($N740)-1),LEN($N740)))</f>
        <v>nonfiction</v>
      </c>
      <c r="S740" s="11">
        <f t="shared" si="45"/>
        <v>41943.604097222218</v>
      </c>
      <c r="T740" s="11">
        <f t="shared" si="46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0">
        <f t="shared" si="47"/>
        <v>158.33333333333331</v>
      </c>
      <c r="P741" s="6">
        <f t="shared" si="44"/>
        <v>68.345323741007192</v>
      </c>
      <c r="Q741" t="str">
        <f>TRIM(MID(SUBSTITUTE($N741,"/",REPT(" ",LEN($N741))),COLUMNS($N:N)*LEN($N741)-(LEN($N741)-1),LEN($N741)))</f>
        <v>publishing</v>
      </c>
      <c r="R741" t="str">
        <f>TRIM(MID(SUBSTITUTE($N741,"/",REPT(" ",LEN($N741))),COLUMNS($N:O)*LEN($N741)-(LEN($N741)-1),LEN($N741)))</f>
        <v>nonfiction</v>
      </c>
      <c r="S741" s="11">
        <f t="shared" si="45"/>
        <v>41829.502650462964</v>
      </c>
      <c r="T741" s="11">
        <f t="shared" si="46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0">
        <f t="shared" si="47"/>
        <v>107.4</v>
      </c>
      <c r="P742" s="6">
        <f t="shared" si="44"/>
        <v>169.57894736842104</v>
      </c>
      <c r="Q742" t="str">
        <f>TRIM(MID(SUBSTITUTE($N742,"/",REPT(" ",LEN($N742))),COLUMNS($N:N)*LEN($N742)-(LEN($N742)-1),LEN($N742)))</f>
        <v>publishing</v>
      </c>
      <c r="R742" t="str">
        <f>TRIM(MID(SUBSTITUTE($N742,"/",REPT(" ",LEN($N742))),COLUMNS($N:O)*LEN($N742)-(LEN($N742)-1),LEN($N742)))</f>
        <v>nonfiction</v>
      </c>
      <c r="S742" s="11">
        <f t="shared" si="45"/>
        <v>42162.146782407406</v>
      </c>
      <c r="T742" s="11">
        <f t="shared" si="46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0">
        <f t="shared" si="47"/>
        <v>102.25999999999999</v>
      </c>
      <c r="P743" s="6">
        <f t="shared" si="44"/>
        <v>141.42340425531913</v>
      </c>
      <c r="Q743" t="str">
        <f>TRIM(MID(SUBSTITUTE($N743,"/",REPT(" ",LEN($N743))),COLUMNS($N:N)*LEN($N743)-(LEN($N743)-1),LEN($N743)))</f>
        <v>publishing</v>
      </c>
      <c r="R743" t="str">
        <f>TRIM(MID(SUBSTITUTE($N743,"/",REPT(" ",LEN($N743))),COLUMNS($N:O)*LEN($N743)-(LEN($N743)-1),LEN($N743)))</f>
        <v>nonfiction</v>
      </c>
      <c r="S743" s="11">
        <f t="shared" si="45"/>
        <v>41401.648217592592</v>
      </c>
      <c r="T743" s="11">
        <f t="shared" si="46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0">
        <f t="shared" si="47"/>
        <v>110.71428571428572</v>
      </c>
      <c r="P744" s="6">
        <f t="shared" si="44"/>
        <v>67.391304347826093</v>
      </c>
      <c r="Q744" t="str">
        <f>TRIM(MID(SUBSTITUTE($N744,"/",REPT(" ",LEN($N744))),COLUMNS($N:N)*LEN($N744)-(LEN($N744)-1),LEN($N744)))</f>
        <v>publishing</v>
      </c>
      <c r="R744" t="str">
        <f>TRIM(MID(SUBSTITUTE($N744,"/",REPT(" ",LEN($N744))),COLUMNS($N:O)*LEN($N744)-(LEN($N744)-1),LEN($N744)))</f>
        <v>nonfiction</v>
      </c>
      <c r="S744" s="11">
        <f t="shared" si="45"/>
        <v>41689.917962962965</v>
      </c>
      <c r="T744" s="11">
        <f t="shared" si="46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0">
        <f t="shared" si="47"/>
        <v>148</v>
      </c>
      <c r="P745" s="6">
        <f t="shared" si="44"/>
        <v>54.266666666666666</v>
      </c>
      <c r="Q745" t="str">
        <f>TRIM(MID(SUBSTITUTE($N745,"/",REPT(" ",LEN($N745))),COLUMNS($N:N)*LEN($N745)-(LEN($N745)-1),LEN($N745)))</f>
        <v>publishing</v>
      </c>
      <c r="R745" t="str">
        <f>TRIM(MID(SUBSTITUTE($N745,"/",REPT(" ",LEN($N745))),COLUMNS($N:O)*LEN($N745)-(LEN($N745)-1),LEN($N745)))</f>
        <v>nonfiction</v>
      </c>
      <c r="S745" s="11">
        <f t="shared" si="45"/>
        <v>40990.709317129629</v>
      </c>
      <c r="T745" s="11">
        <f t="shared" si="46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0">
        <f t="shared" si="47"/>
        <v>102.32000000000001</v>
      </c>
      <c r="P746" s="6">
        <f t="shared" si="44"/>
        <v>82.516129032258064</v>
      </c>
      <c r="Q746" t="str">
        <f>TRIM(MID(SUBSTITUTE($N746,"/",REPT(" ",LEN($N746))),COLUMNS($N:N)*LEN($N746)-(LEN($N746)-1),LEN($N746)))</f>
        <v>publishing</v>
      </c>
      <c r="R746" t="str">
        <f>TRIM(MID(SUBSTITUTE($N746,"/",REPT(" ",LEN($N746))),COLUMNS($N:O)*LEN($N746)-(LEN($N746)-1),LEN($N746)))</f>
        <v>nonfiction</v>
      </c>
      <c r="S746" s="11">
        <f t="shared" si="45"/>
        <v>41226.95721064815</v>
      </c>
      <c r="T746" s="11">
        <f t="shared" si="46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0">
        <f t="shared" si="47"/>
        <v>179.09909909909908</v>
      </c>
      <c r="P747" s="6">
        <f t="shared" si="44"/>
        <v>53.729729729729726</v>
      </c>
      <c r="Q747" t="str">
        <f>TRIM(MID(SUBSTITUTE($N747,"/",REPT(" ",LEN($N747))),COLUMNS($N:N)*LEN($N747)-(LEN($N747)-1),LEN($N747)))</f>
        <v>publishing</v>
      </c>
      <c r="R747" t="str">
        <f>TRIM(MID(SUBSTITUTE($N747,"/",REPT(" ",LEN($N747))),COLUMNS($N:O)*LEN($N747)-(LEN($N747)-1),LEN($N747)))</f>
        <v>nonfiction</v>
      </c>
      <c r="S747" s="11">
        <f t="shared" si="45"/>
        <v>41367.572280092594</v>
      </c>
      <c r="T747" s="11">
        <f t="shared" si="46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0">
        <f t="shared" si="47"/>
        <v>111.08135252761969</v>
      </c>
      <c r="P748" s="6">
        <f t="shared" si="44"/>
        <v>34.206185567010309</v>
      </c>
      <c r="Q748" t="str">
        <f>TRIM(MID(SUBSTITUTE($N748,"/",REPT(" ",LEN($N748))),COLUMNS($N:N)*LEN($N748)-(LEN($N748)-1),LEN($N748)))</f>
        <v>publishing</v>
      </c>
      <c r="R748" t="str">
        <f>TRIM(MID(SUBSTITUTE($N748,"/",REPT(" ",LEN($N748))),COLUMNS($N:O)*LEN($N748)-(LEN($N748)-1),LEN($N748)))</f>
        <v>nonfiction</v>
      </c>
      <c r="S748" s="11">
        <f t="shared" si="45"/>
        <v>41157.042928240742</v>
      </c>
      <c r="T748" s="11">
        <f t="shared" si="46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0">
        <f t="shared" si="47"/>
        <v>100.04285714285714</v>
      </c>
      <c r="P749" s="6">
        <f t="shared" si="44"/>
        <v>127.32727272727273</v>
      </c>
      <c r="Q749" t="str">
        <f>TRIM(MID(SUBSTITUTE($N749,"/",REPT(" ",LEN($N749))),COLUMNS($N:N)*LEN($N749)-(LEN($N749)-1),LEN($N749)))</f>
        <v>publishing</v>
      </c>
      <c r="R749" t="str">
        <f>TRIM(MID(SUBSTITUTE($N749,"/",REPT(" ",LEN($N749))),COLUMNS($N:O)*LEN($N749)-(LEN($N749)-1),LEN($N749)))</f>
        <v>nonfiction</v>
      </c>
      <c r="S749" s="11">
        <f t="shared" si="45"/>
        <v>41988.548831018517</v>
      </c>
      <c r="T749" s="11">
        <f t="shared" si="46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0">
        <f t="shared" si="47"/>
        <v>100.25</v>
      </c>
      <c r="P750" s="6">
        <f t="shared" si="44"/>
        <v>45.56818181818182</v>
      </c>
      <c r="Q750" t="str">
        <f>TRIM(MID(SUBSTITUTE($N750,"/",REPT(" ",LEN($N750))),COLUMNS($N:N)*LEN($N750)-(LEN($N750)-1),LEN($N750)))</f>
        <v>publishing</v>
      </c>
      <c r="R750" t="str">
        <f>TRIM(MID(SUBSTITUTE($N750,"/",REPT(" ",LEN($N750))),COLUMNS($N:O)*LEN($N750)-(LEN($N750)-1),LEN($N750)))</f>
        <v>nonfiction</v>
      </c>
      <c r="S750" s="11">
        <f t="shared" si="45"/>
        <v>41831.846828703703</v>
      </c>
      <c r="T750" s="11">
        <f t="shared" si="46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0">
        <f t="shared" si="47"/>
        <v>105.56</v>
      </c>
      <c r="P751" s="6">
        <f t="shared" si="44"/>
        <v>95.963636363636368</v>
      </c>
      <c r="Q751" t="str">
        <f>TRIM(MID(SUBSTITUTE($N751,"/",REPT(" ",LEN($N751))),COLUMNS($N:N)*LEN($N751)-(LEN($N751)-1),LEN($N751)))</f>
        <v>publishing</v>
      </c>
      <c r="R751" t="str">
        <f>TRIM(MID(SUBSTITUTE($N751,"/",REPT(" ",LEN($N751))),COLUMNS($N:O)*LEN($N751)-(LEN($N751)-1),LEN($N751)))</f>
        <v>nonfiction</v>
      </c>
      <c r="S751" s="11">
        <f t="shared" si="45"/>
        <v>42733.94131944445</v>
      </c>
      <c r="T751" s="11">
        <f t="shared" si="46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0">
        <f t="shared" si="47"/>
        <v>102.58775877587757</v>
      </c>
      <c r="P752" s="6">
        <f t="shared" si="44"/>
        <v>77.271186440677965</v>
      </c>
      <c r="Q752" t="str">
        <f>TRIM(MID(SUBSTITUTE($N752,"/",REPT(" ",LEN($N752))),COLUMNS($N:N)*LEN($N752)-(LEN($N752)-1),LEN($N752)))</f>
        <v>publishing</v>
      </c>
      <c r="R752" t="str">
        <f>TRIM(MID(SUBSTITUTE($N752,"/",REPT(" ",LEN($N752))),COLUMNS($N:O)*LEN($N752)-(LEN($N752)-1),LEN($N752)))</f>
        <v>nonfiction</v>
      </c>
      <c r="S752" s="11">
        <f t="shared" si="45"/>
        <v>41299.878148148149</v>
      </c>
      <c r="T752" s="11">
        <f t="shared" si="46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0">
        <f t="shared" si="47"/>
        <v>118.5</v>
      </c>
      <c r="P753" s="6">
        <f t="shared" si="44"/>
        <v>57.338709677419352</v>
      </c>
      <c r="Q753" t="str">
        <f>TRIM(MID(SUBSTITUTE($N753,"/",REPT(" ",LEN($N753))),COLUMNS($N:N)*LEN($N753)-(LEN($N753)-1),LEN($N753)))</f>
        <v>publishing</v>
      </c>
      <c r="R753" t="str">
        <f>TRIM(MID(SUBSTITUTE($N753,"/",REPT(" ",LEN($N753))),COLUMNS($N:O)*LEN($N753)-(LEN($N753)-1),LEN($N753)))</f>
        <v>nonfiction</v>
      </c>
      <c r="S753" s="11">
        <f t="shared" si="45"/>
        <v>40713.630497685182</v>
      </c>
      <c r="T753" s="11">
        <f t="shared" si="46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0">
        <f t="shared" si="47"/>
        <v>111.7</v>
      </c>
      <c r="P754" s="6">
        <f t="shared" si="44"/>
        <v>53.19047619047619</v>
      </c>
      <c r="Q754" t="str">
        <f>TRIM(MID(SUBSTITUTE($N754,"/",REPT(" ",LEN($N754))),COLUMNS($N:N)*LEN($N754)-(LEN($N754)-1),LEN($N754)))</f>
        <v>publishing</v>
      </c>
      <c r="R754" t="str">
        <f>TRIM(MID(SUBSTITUTE($N754,"/",REPT(" ",LEN($N754))),COLUMNS($N:O)*LEN($N754)-(LEN($N754)-1),LEN($N754)))</f>
        <v>nonfiction</v>
      </c>
      <c r="S754" s="11">
        <f t="shared" si="45"/>
        <v>42639.421493055561</v>
      </c>
      <c r="T754" s="11">
        <f t="shared" si="46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0">
        <f t="shared" si="47"/>
        <v>128</v>
      </c>
      <c r="P755" s="6">
        <f t="shared" si="44"/>
        <v>492.30769230769232</v>
      </c>
      <c r="Q755" t="str">
        <f>TRIM(MID(SUBSTITUTE($N755,"/",REPT(" ",LEN($N755))),COLUMNS($N:N)*LEN($N755)-(LEN($N755)-1),LEN($N755)))</f>
        <v>publishing</v>
      </c>
      <c r="R755" t="str">
        <f>TRIM(MID(SUBSTITUTE($N755,"/",REPT(" ",LEN($N755))),COLUMNS($N:O)*LEN($N755)-(LEN($N755)-1),LEN($N755)))</f>
        <v>nonfiction</v>
      </c>
      <c r="S755" s="11">
        <f t="shared" si="45"/>
        <v>42019.590173611112</v>
      </c>
      <c r="T755" s="11">
        <f t="shared" si="46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0">
        <f t="shared" si="47"/>
        <v>103.75000000000001</v>
      </c>
      <c r="P756" s="6">
        <f t="shared" si="44"/>
        <v>42.346938775510203</v>
      </c>
      <c r="Q756" t="str">
        <f>TRIM(MID(SUBSTITUTE($N756,"/",REPT(" ",LEN($N756))),COLUMNS($N:N)*LEN($N756)-(LEN($N756)-1),LEN($N756)))</f>
        <v>publishing</v>
      </c>
      <c r="R756" t="str">
        <f>TRIM(MID(SUBSTITUTE($N756,"/",REPT(" ",LEN($N756))),COLUMNS($N:O)*LEN($N756)-(LEN($N756)-1),LEN($N756)))</f>
        <v>nonfiction</v>
      </c>
      <c r="S756" s="11">
        <f t="shared" si="45"/>
        <v>41249.749085648145</v>
      </c>
      <c r="T756" s="11">
        <f t="shared" si="46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0">
        <f t="shared" si="47"/>
        <v>101.9076</v>
      </c>
      <c r="P757" s="6">
        <f t="shared" si="44"/>
        <v>37.466029411764708</v>
      </c>
      <c r="Q757" t="str">
        <f>TRIM(MID(SUBSTITUTE($N757,"/",REPT(" ",LEN($N757))),COLUMNS($N:N)*LEN($N757)-(LEN($N757)-1),LEN($N757)))</f>
        <v>publishing</v>
      </c>
      <c r="R757" t="str">
        <f>TRIM(MID(SUBSTITUTE($N757,"/",REPT(" ",LEN($N757))),COLUMNS($N:O)*LEN($N757)-(LEN($N757)-1),LEN($N757)))</f>
        <v>nonfiction</v>
      </c>
      <c r="S757" s="11">
        <f t="shared" si="45"/>
        <v>41383.605057870373</v>
      </c>
      <c r="T757" s="11">
        <f t="shared" si="46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0">
        <f t="shared" si="47"/>
        <v>117.71428571428571</v>
      </c>
      <c r="P758" s="6">
        <f t="shared" si="44"/>
        <v>37.454545454545453</v>
      </c>
      <c r="Q758" t="str">
        <f>TRIM(MID(SUBSTITUTE($N758,"/",REPT(" ",LEN($N758))),COLUMNS($N:N)*LEN($N758)-(LEN($N758)-1),LEN($N758)))</f>
        <v>publishing</v>
      </c>
      <c r="R758" t="str">
        <f>TRIM(MID(SUBSTITUTE($N758,"/",REPT(" ",LEN($N758))),COLUMNS($N:O)*LEN($N758)-(LEN($N758)-1),LEN($N758)))</f>
        <v>nonfiction</v>
      </c>
      <c r="S758" s="11">
        <f t="shared" si="45"/>
        <v>40590.766886574071</v>
      </c>
      <c r="T758" s="11">
        <f t="shared" si="46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0">
        <f t="shared" si="47"/>
        <v>238</v>
      </c>
      <c r="P759" s="6">
        <f t="shared" si="44"/>
        <v>33.055555555555557</v>
      </c>
      <c r="Q759" t="str">
        <f>TRIM(MID(SUBSTITUTE($N759,"/",REPT(" ",LEN($N759))),COLUMNS($N:N)*LEN($N759)-(LEN($N759)-1),LEN($N759)))</f>
        <v>publishing</v>
      </c>
      <c r="R759" t="str">
        <f>TRIM(MID(SUBSTITUTE($N759,"/",REPT(" ",LEN($N759))),COLUMNS($N:O)*LEN($N759)-(LEN($N759)-1),LEN($N759)))</f>
        <v>nonfiction</v>
      </c>
      <c r="S759" s="11">
        <f t="shared" si="45"/>
        <v>41235.054560185185</v>
      </c>
      <c r="T759" s="11">
        <f t="shared" si="46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0">
        <f t="shared" si="47"/>
        <v>102</v>
      </c>
      <c r="P760" s="6">
        <f t="shared" si="44"/>
        <v>134.21052631578948</v>
      </c>
      <c r="Q760" t="str">
        <f>TRIM(MID(SUBSTITUTE($N760,"/",REPT(" ",LEN($N760))),COLUMNS($N:N)*LEN($N760)-(LEN($N760)-1),LEN($N760)))</f>
        <v>publishing</v>
      </c>
      <c r="R760" t="str">
        <f>TRIM(MID(SUBSTITUTE($N760,"/",REPT(" ",LEN($N760))),COLUMNS($N:O)*LEN($N760)-(LEN($N760)-1),LEN($N760)))</f>
        <v>nonfiction</v>
      </c>
      <c r="S760" s="11">
        <f t="shared" si="45"/>
        <v>40429.836435185185</v>
      </c>
      <c r="T760" s="11">
        <f t="shared" si="46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0">
        <f t="shared" si="47"/>
        <v>101.92000000000002</v>
      </c>
      <c r="P761" s="6">
        <f t="shared" si="44"/>
        <v>51.474747474747474</v>
      </c>
      <c r="Q761" t="str">
        <f>TRIM(MID(SUBSTITUTE($N761,"/",REPT(" ",LEN($N761))),COLUMNS($N:N)*LEN($N761)-(LEN($N761)-1),LEN($N761)))</f>
        <v>publishing</v>
      </c>
      <c r="R761" t="str">
        <f>TRIM(MID(SUBSTITUTE($N761,"/",REPT(" ",LEN($N761))),COLUMNS($N:O)*LEN($N761)-(LEN($N761)-1),LEN($N761)))</f>
        <v>nonfiction</v>
      </c>
      <c r="S761" s="11">
        <f t="shared" si="45"/>
        <v>41789.330312500002</v>
      </c>
      <c r="T761" s="11">
        <f t="shared" si="46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0">
        <f t="shared" si="47"/>
        <v>0</v>
      </c>
      <c r="P762" s="6" t="e">
        <f t="shared" si="44"/>
        <v>#DIV/0!</v>
      </c>
      <c r="Q762" t="str">
        <f>TRIM(MID(SUBSTITUTE($N762,"/",REPT(" ",LEN($N762))),COLUMNS($N:N)*LEN($N762)-(LEN($N762)-1),LEN($N762)))</f>
        <v>publishing</v>
      </c>
      <c r="R762" t="str">
        <f>TRIM(MID(SUBSTITUTE($N762,"/",REPT(" ",LEN($N762))),COLUMNS($N:O)*LEN($N762)-(LEN($N762)-1),LEN($N762)))</f>
        <v>fiction</v>
      </c>
      <c r="S762" s="11">
        <f t="shared" si="45"/>
        <v>42670.764039351852</v>
      </c>
      <c r="T762" s="11">
        <f t="shared" si="46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0">
        <f t="shared" si="47"/>
        <v>4.7</v>
      </c>
      <c r="P763" s="6">
        <f t="shared" si="44"/>
        <v>39.166666666666664</v>
      </c>
      <c r="Q763" t="str">
        <f>TRIM(MID(SUBSTITUTE($N763,"/",REPT(" ",LEN($N763))),COLUMNS($N:N)*LEN($N763)-(LEN($N763)-1),LEN($N763)))</f>
        <v>publishing</v>
      </c>
      <c r="R763" t="str">
        <f>TRIM(MID(SUBSTITUTE($N763,"/",REPT(" ",LEN($N763))),COLUMNS($N:O)*LEN($N763)-(LEN($N763)-1),LEN($N763)))</f>
        <v>fiction</v>
      </c>
      <c r="S763" s="11">
        <f t="shared" si="45"/>
        <v>41642.751458333332</v>
      </c>
      <c r="T763" s="11">
        <f t="shared" si="46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0">
        <f t="shared" si="47"/>
        <v>0</v>
      </c>
      <c r="P764" s="6" t="e">
        <f t="shared" si="44"/>
        <v>#DIV/0!</v>
      </c>
      <c r="Q764" t="str">
        <f>TRIM(MID(SUBSTITUTE($N764,"/",REPT(" ",LEN($N764))),COLUMNS($N:N)*LEN($N764)-(LEN($N764)-1),LEN($N764)))</f>
        <v>publishing</v>
      </c>
      <c r="R764" t="str">
        <f>TRIM(MID(SUBSTITUTE($N764,"/",REPT(" ",LEN($N764))),COLUMNS($N:O)*LEN($N764)-(LEN($N764)-1),LEN($N764)))</f>
        <v>fiction</v>
      </c>
      <c r="S764" s="11">
        <f t="shared" si="45"/>
        <v>42690.858449074076</v>
      </c>
      <c r="T764" s="11">
        <f t="shared" si="46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0">
        <f t="shared" si="47"/>
        <v>0.11655011655011654</v>
      </c>
      <c r="P765" s="6">
        <f t="shared" si="44"/>
        <v>5</v>
      </c>
      <c r="Q765" t="str">
        <f>TRIM(MID(SUBSTITUTE($N765,"/",REPT(" ",LEN($N765))),COLUMNS($N:N)*LEN($N765)-(LEN($N765)-1),LEN($N765)))</f>
        <v>publishing</v>
      </c>
      <c r="R765" t="str">
        <f>TRIM(MID(SUBSTITUTE($N765,"/",REPT(" ",LEN($N765))),COLUMNS($N:O)*LEN($N765)-(LEN($N765)-1),LEN($N765)))</f>
        <v>fiction</v>
      </c>
      <c r="S765" s="11">
        <f t="shared" si="45"/>
        <v>41471.446851851848</v>
      </c>
      <c r="T765" s="11">
        <f t="shared" si="46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0">
        <f t="shared" si="47"/>
        <v>0</v>
      </c>
      <c r="P766" s="6" t="e">
        <f t="shared" si="44"/>
        <v>#DIV/0!</v>
      </c>
      <c r="Q766" t="str">
        <f>TRIM(MID(SUBSTITUTE($N766,"/",REPT(" ",LEN($N766))),COLUMNS($N:N)*LEN($N766)-(LEN($N766)-1),LEN($N766)))</f>
        <v>publishing</v>
      </c>
      <c r="R766" t="str">
        <f>TRIM(MID(SUBSTITUTE($N766,"/",REPT(" ",LEN($N766))),COLUMNS($N:O)*LEN($N766)-(LEN($N766)-1),LEN($N766)))</f>
        <v>fiction</v>
      </c>
      <c r="S766" s="11">
        <f t="shared" si="45"/>
        <v>42227.173159722224</v>
      </c>
      <c r="T766" s="11">
        <f t="shared" si="46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0">
        <f t="shared" si="47"/>
        <v>36.014285714285712</v>
      </c>
      <c r="P767" s="6">
        <f t="shared" si="44"/>
        <v>57.295454545454547</v>
      </c>
      <c r="Q767" t="str">
        <f>TRIM(MID(SUBSTITUTE($N767,"/",REPT(" ",LEN($N767))),COLUMNS($N:N)*LEN($N767)-(LEN($N767)-1),LEN($N767)))</f>
        <v>publishing</v>
      </c>
      <c r="R767" t="str">
        <f>TRIM(MID(SUBSTITUTE($N767,"/",REPT(" ",LEN($N767))),COLUMNS($N:O)*LEN($N767)-(LEN($N767)-1),LEN($N767)))</f>
        <v>fiction</v>
      </c>
      <c r="S767" s="11">
        <f t="shared" si="45"/>
        <v>41901.542638888888</v>
      </c>
      <c r="T767" s="11">
        <f t="shared" si="46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0">
        <f t="shared" si="47"/>
        <v>0</v>
      </c>
      <c r="P768" s="6" t="e">
        <f t="shared" si="44"/>
        <v>#DIV/0!</v>
      </c>
      <c r="Q768" t="str">
        <f>TRIM(MID(SUBSTITUTE($N768,"/",REPT(" ",LEN($N768))),COLUMNS($N:N)*LEN($N768)-(LEN($N768)-1),LEN($N768)))</f>
        <v>publishing</v>
      </c>
      <c r="R768" t="str">
        <f>TRIM(MID(SUBSTITUTE($N768,"/",REPT(" ",LEN($N768))),COLUMNS($N:O)*LEN($N768)-(LEN($N768)-1),LEN($N768)))</f>
        <v>fiction</v>
      </c>
      <c r="S768" s="11">
        <f t="shared" si="45"/>
        <v>42021.783368055556</v>
      </c>
      <c r="T768" s="11">
        <f t="shared" si="46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0">
        <f t="shared" si="47"/>
        <v>3.54</v>
      </c>
      <c r="P769" s="6">
        <f t="shared" si="44"/>
        <v>59</v>
      </c>
      <c r="Q769" t="str">
        <f>TRIM(MID(SUBSTITUTE($N769,"/",REPT(" ",LEN($N769))),COLUMNS($N:N)*LEN($N769)-(LEN($N769)-1),LEN($N769)))</f>
        <v>publishing</v>
      </c>
      <c r="R769" t="str">
        <f>TRIM(MID(SUBSTITUTE($N769,"/",REPT(" ",LEN($N769))),COLUMNS($N:O)*LEN($N769)-(LEN($N769)-1),LEN($N769)))</f>
        <v>fiction</v>
      </c>
      <c r="S769" s="11">
        <f t="shared" si="45"/>
        <v>42115.143634259264</v>
      </c>
      <c r="T769" s="11">
        <f t="shared" si="46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0">
        <f t="shared" si="47"/>
        <v>0</v>
      </c>
      <c r="P770" s="6" t="e">
        <f t="shared" ref="P770:P833" si="48">E770/L770</f>
        <v>#DIV/0!</v>
      </c>
      <c r="Q770" t="str">
        <f>TRIM(MID(SUBSTITUTE($N770,"/",REPT(" ",LEN($N770))),COLUMNS($N:N)*LEN($N770)-(LEN($N770)-1),LEN($N770)))</f>
        <v>publishing</v>
      </c>
      <c r="R770" t="str">
        <f>TRIM(MID(SUBSTITUTE($N770,"/",REPT(" ",LEN($N770))),COLUMNS($N:O)*LEN($N770)-(LEN($N770)-1),LEN($N770)))</f>
        <v>fiction</v>
      </c>
      <c r="S770" s="11">
        <f t="shared" ref="S770:S833" si="49">(((J770/60)/60)/24)+DATE(1970,1,1)</f>
        <v>41594.207060185188</v>
      </c>
      <c r="T770" s="11">
        <f t="shared" ref="T770:T833" si="50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0">
        <f t="shared" ref="O771:O834" si="51">E771/D771*100</f>
        <v>41.4</v>
      </c>
      <c r="P771" s="6">
        <f t="shared" si="48"/>
        <v>31.846153846153847</v>
      </c>
      <c r="Q771" t="str">
        <f>TRIM(MID(SUBSTITUTE($N771,"/",REPT(" ",LEN($N771))),COLUMNS($N:N)*LEN($N771)-(LEN($N771)-1),LEN($N771)))</f>
        <v>publishing</v>
      </c>
      <c r="R771" t="str">
        <f>TRIM(MID(SUBSTITUTE($N771,"/",REPT(" ",LEN($N771))),COLUMNS($N:O)*LEN($N771)-(LEN($N771)-1),LEN($N771)))</f>
        <v>fiction</v>
      </c>
      <c r="S771" s="11">
        <f t="shared" si="49"/>
        <v>41604.996458333335</v>
      </c>
      <c r="T771" s="11">
        <f t="shared" si="50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0">
        <f t="shared" si="51"/>
        <v>0</v>
      </c>
      <c r="P772" s="6" t="e">
        <f t="shared" si="48"/>
        <v>#DIV/0!</v>
      </c>
      <c r="Q772" t="str">
        <f>TRIM(MID(SUBSTITUTE($N772,"/",REPT(" ",LEN($N772))),COLUMNS($N:N)*LEN($N772)-(LEN($N772)-1),LEN($N772)))</f>
        <v>publishing</v>
      </c>
      <c r="R772" t="str">
        <f>TRIM(MID(SUBSTITUTE($N772,"/",REPT(" ",LEN($N772))),COLUMNS($N:O)*LEN($N772)-(LEN($N772)-1),LEN($N772)))</f>
        <v>fiction</v>
      </c>
      <c r="S772" s="11">
        <f t="shared" si="49"/>
        <v>41289.999641203707</v>
      </c>
      <c r="T772" s="11">
        <f t="shared" si="50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0">
        <f t="shared" si="51"/>
        <v>2.6315789473684209E-2</v>
      </c>
      <c r="P773" s="6">
        <f t="shared" si="48"/>
        <v>10</v>
      </c>
      <c r="Q773" t="str">
        <f>TRIM(MID(SUBSTITUTE($N773,"/",REPT(" ",LEN($N773))),COLUMNS($N:N)*LEN($N773)-(LEN($N773)-1),LEN($N773)))</f>
        <v>publishing</v>
      </c>
      <c r="R773" t="str">
        <f>TRIM(MID(SUBSTITUTE($N773,"/",REPT(" ",LEN($N773))),COLUMNS($N:O)*LEN($N773)-(LEN($N773)-1),LEN($N773)))</f>
        <v>fiction</v>
      </c>
      <c r="S773" s="11">
        <f t="shared" si="49"/>
        <v>42349.824097222227</v>
      </c>
      <c r="T773" s="11">
        <f t="shared" si="50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0">
        <f t="shared" si="51"/>
        <v>3.3333333333333335</v>
      </c>
      <c r="P774" s="6">
        <f t="shared" si="48"/>
        <v>50</v>
      </c>
      <c r="Q774" t="str">
        <f>TRIM(MID(SUBSTITUTE($N774,"/",REPT(" ",LEN($N774))),COLUMNS($N:N)*LEN($N774)-(LEN($N774)-1),LEN($N774)))</f>
        <v>publishing</v>
      </c>
      <c r="R774" t="str">
        <f>TRIM(MID(SUBSTITUTE($N774,"/",REPT(" ",LEN($N774))),COLUMNS($N:O)*LEN($N774)-(LEN($N774)-1),LEN($N774)))</f>
        <v>fiction</v>
      </c>
      <c r="S774" s="11">
        <f t="shared" si="49"/>
        <v>40068.056932870371</v>
      </c>
      <c r="T774" s="11">
        <f t="shared" si="50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0">
        <f t="shared" si="51"/>
        <v>0.85129023676509719</v>
      </c>
      <c r="P775" s="6">
        <f t="shared" si="48"/>
        <v>16</v>
      </c>
      <c r="Q775" t="str">
        <f>TRIM(MID(SUBSTITUTE($N775,"/",REPT(" ",LEN($N775))),COLUMNS($N:N)*LEN($N775)-(LEN($N775)-1),LEN($N775)))</f>
        <v>publishing</v>
      </c>
      <c r="R775" t="str">
        <f>TRIM(MID(SUBSTITUTE($N775,"/",REPT(" ",LEN($N775))),COLUMNS($N:O)*LEN($N775)-(LEN($N775)-1),LEN($N775)))</f>
        <v>fiction</v>
      </c>
      <c r="S775" s="11">
        <f t="shared" si="49"/>
        <v>42100.735937499994</v>
      </c>
      <c r="T775" s="11">
        <f t="shared" si="50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0">
        <f t="shared" si="51"/>
        <v>70.199999999999989</v>
      </c>
      <c r="P776" s="6">
        <f t="shared" si="48"/>
        <v>39</v>
      </c>
      <c r="Q776" t="str">
        <f>TRIM(MID(SUBSTITUTE($N776,"/",REPT(" ",LEN($N776))),COLUMNS($N:N)*LEN($N776)-(LEN($N776)-1),LEN($N776)))</f>
        <v>publishing</v>
      </c>
      <c r="R776" t="str">
        <f>TRIM(MID(SUBSTITUTE($N776,"/",REPT(" ",LEN($N776))),COLUMNS($N:O)*LEN($N776)-(LEN($N776)-1),LEN($N776)))</f>
        <v>fiction</v>
      </c>
      <c r="S776" s="11">
        <f t="shared" si="49"/>
        <v>41663.780300925922</v>
      </c>
      <c r="T776" s="11">
        <f t="shared" si="50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0">
        <f t="shared" si="51"/>
        <v>1.7000000000000002</v>
      </c>
      <c r="P777" s="6">
        <f t="shared" si="48"/>
        <v>34</v>
      </c>
      <c r="Q777" t="str">
        <f>TRIM(MID(SUBSTITUTE($N777,"/",REPT(" ",LEN($N777))),COLUMNS($N:N)*LEN($N777)-(LEN($N777)-1),LEN($N777)))</f>
        <v>publishing</v>
      </c>
      <c r="R777" t="str">
        <f>TRIM(MID(SUBSTITUTE($N777,"/",REPT(" ",LEN($N777))),COLUMNS($N:O)*LEN($N777)-(LEN($N777)-1),LEN($N777)))</f>
        <v>fiction</v>
      </c>
      <c r="S777" s="11">
        <f t="shared" si="49"/>
        <v>40863.060127314813</v>
      </c>
      <c r="T777" s="11">
        <f t="shared" si="50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0">
        <f t="shared" si="51"/>
        <v>51.4</v>
      </c>
      <c r="P778" s="6">
        <f t="shared" si="48"/>
        <v>63.122807017543863</v>
      </c>
      <c r="Q778" t="str">
        <f>TRIM(MID(SUBSTITUTE($N778,"/",REPT(" ",LEN($N778))),COLUMNS($N:N)*LEN($N778)-(LEN($N778)-1),LEN($N778)))</f>
        <v>publishing</v>
      </c>
      <c r="R778" t="str">
        <f>TRIM(MID(SUBSTITUTE($N778,"/",REPT(" ",LEN($N778))),COLUMNS($N:O)*LEN($N778)-(LEN($N778)-1),LEN($N778)))</f>
        <v>fiction</v>
      </c>
      <c r="S778" s="11">
        <f t="shared" si="49"/>
        <v>42250.685706018514</v>
      </c>
      <c r="T778" s="11">
        <f t="shared" si="50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0">
        <f t="shared" si="51"/>
        <v>0.70000000000000007</v>
      </c>
      <c r="P779" s="6">
        <f t="shared" si="48"/>
        <v>7</v>
      </c>
      <c r="Q779" t="str">
        <f>TRIM(MID(SUBSTITUTE($N779,"/",REPT(" ",LEN($N779))),COLUMNS($N:N)*LEN($N779)-(LEN($N779)-1),LEN($N779)))</f>
        <v>publishing</v>
      </c>
      <c r="R779" t="str">
        <f>TRIM(MID(SUBSTITUTE($N779,"/",REPT(" ",LEN($N779))),COLUMNS($N:O)*LEN($N779)-(LEN($N779)-1),LEN($N779)))</f>
        <v>fiction</v>
      </c>
      <c r="S779" s="11">
        <f t="shared" si="49"/>
        <v>41456.981215277774</v>
      </c>
      <c r="T779" s="11">
        <f t="shared" si="50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0">
        <f t="shared" si="51"/>
        <v>0.4</v>
      </c>
      <c r="P780" s="6">
        <f t="shared" si="48"/>
        <v>2</v>
      </c>
      <c r="Q780" t="str">
        <f>TRIM(MID(SUBSTITUTE($N780,"/",REPT(" ",LEN($N780))),COLUMNS($N:N)*LEN($N780)-(LEN($N780)-1),LEN($N780)))</f>
        <v>publishing</v>
      </c>
      <c r="R780" t="str">
        <f>TRIM(MID(SUBSTITUTE($N780,"/",REPT(" ",LEN($N780))),COLUMNS($N:O)*LEN($N780)-(LEN($N780)-1),LEN($N780)))</f>
        <v>fiction</v>
      </c>
      <c r="S780" s="11">
        <f t="shared" si="49"/>
        <v>41729.702314814815</v>
      </c>
      <c r="T780" s="11">
        <f t="shared" si="50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0">
        <f t="shared" si="51"/>
        <v>2.666666666666667</v>
      </c>
      <c r="P781" s="6">
        <f t="shared" si="48"/>
        <v>66.666666666666671</v>
      </c>
      <c r="Q781" t="str">
        <f>TRIM(MID(SUBSTITUTE($N781,"/",REPT(" ",LEN($N781))),COLUMNS($N:N)*LEN($N781)-(LEN($N781)-1),LEN($N781)))</f>
        <v>publishing</v>
      </c>
      <c r="R781" t="str">
        <f>TRIM(MID(SUBSTITUTE($N781,"/",REPT(" ",LEN($N781))),COLUMNS($N:O)*LEN($N781)-(LEN($N781)-1),LEN($N781)))</f>
        <v>fiction</v>
      </c>
      <c r="S781" s="11">
        <f t="shared" si="49"/>
        <v>40436.68408564815</v>
      </c>
      <c r="T781" s="11">
        <f t="shared" si="50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0">
        <f t="shared" si="51"/>
        <v>104</v>
      </c>
      <c r="P782" s="6">
        <f t="shared" si="48"/>
        <v>38.518518518518519</v>
      </c>
      <c r="Q782" t="str">
        <f>TRIM(MID(SUBSTITUTE($N782,"/",REPT(" ",LEN($N782))),COLUMNS($N:N)*LEN($N782)-(LEN($N782)-1),LEN($N782)))</f>
        <v>music</v>
      </c>
      <c r="R782" t="str">
        <f>TRIM(MID(SUBSTITUTE($N782,"/",REPT(" ",LEN($N782))),COLUMNS($N:O)*LEN($N782)-(LEN($N782)-1),LEN($N782)))</f>
        <v>rock</v>
      </c>
      <c r="S782" s="11">
        <f t="shared" si="49"/>
        <v>40636.673900462964</v>
      </c>
      <c r="T782" s="11">
        <f t="shared" si="50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0">
        <f t="shared" si="51"/>
        <v>133.15375</v>
      </c>
      <c r="P783" s="6">
        <f t="shared" si="48"/>
        <v>42.609200000000001</v>
      </c>
      <c r="Q783" t="str">
        <f>TRIM(MID(SUBSTITUTE($N783,"/",REPT(" ",LEN($N783))),COLUMNS($N:N)*LEN($N783)-(LEN($N783)-1),LEN($N783)))</f>
        <v>music</v>
      </c>
      <c r="R783" t="str">
        <f>TRIM(MID(SUBSTITUTE($N783,"/",REPT(" ",LEN($N783))),COLUMNS($N:O)*LEN($N783)-(LEN($N783)-1),LEN($N783)))</f>
        <v>rock</v>
      </c>
      <c r="S783" s="11">
        <f t="shared" si="49"/>
        <v>41403.000856481485</v>
      </c>
      <c r="T783" s="11">
        <f t="shared" si="50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0">
        <f t="shared" si="51"/>
        <v>100</v>
      </c>
      <c r="P784" s="6">
        <f t="shared" si="48"/>
        <v>50</v>
      </c>
      <c r="Q784" t="str">
        <f>TRIM(MID(SUBSTITUTE($N784,"/",REPT(" ",LEN($N784))),COLUMNS($N:N)*LEN($N784)-(LEN($N784)-1),LEN($N784)))</f>
        <v>music</v>
      </c>
      <c r="R784" t="str">
        <f>TRIM(MID(SUBSTITUTE($N784,"/",REPT(" ",LEN($N784))),COLUMNS($N:O)*LEN($N784)-(LEN($N784)-1),LEN($N784)))</f>
        <v>rock</v>
      </c>
      <c r="S784" s="11">
        <f t="shared" si="49"/>
        <v>41116.758125</v>
      </c>
      <c r="T784" s="11">
        <f t="shared" si="50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0">
        <f t="shared" si="51"/>
        <v>148.13333333333333</v>
      </c>
      <c r="P785" s="6">
        <f t="shared" si="48"/>
        <v>63.485714285714288</v>
      </c>
      <c r="Q785" t="str">
        <f>TRIM(MID(SUBSTITUTE($N785,"/",REPT(" ",LEN($N785))),COLUMNS($N:N)*LEN($N785)-(LEN($N785)-1),LEN($N785)))</f>
        <v>music</v>
      </c>
      <c r="R785" t="str">
        <f>TRIM(MID(SUBSTITUTE($N785,"/",REPT(" ",LEN($N785))),COLUMNS($N:O)*LEN($N785)-(LEN($N785)-1),LEN($N785)))</f>
        <v>rock</v>
      </c>
      <c r="S785" s="11">
        <f t="shared" si="49"/>
        <v>40987.773715277777</v>
      </c>
      <c r="T785" s="11">
        <f t="shared" si="50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0">
        <f t="shared" si="51"/>
        <v>102.49999999999999</v>
      </c>
      <c r="P786" s="6">
        <f t="shared" si="48"/>
        <v>102.5</v>
      </c>
      <c r="Q786" t="str">
        <f>TRIM(MID(SUBSTITUTE($N786,"/",REPT(" ",LEN($N786))),COLUMNS($N:N)*LEN($N786)-(LEN($N786)-1),LEN($N786)))</f>
        <v>music</v>
      </c>
      <c r="R786" t="str">
        <f>TRIM(MID(SUBSTITUTE($N786,"/",REPT(" ",LEN($N786))),COLUMNS($N:O)*LEN($N786)-(LEN($N786)-1),LEN($N786)))</f>
        <v>rock</v>
      </c>
      <c r="S786" s="11">
        <f t="shared" si="49"/>
        <v>41675.149525462963</v>
      </c>
      <c r="T786" s="11">
        <f t="shared" si="50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0">
        <f t="shared" si="51"/>
        <v>180.62799999999999</v>
      </c>
      <c r="P787" s="6">
        <f t="shared" si="48"/>
        <v>31.142758620689655</v>
      </c>
      <c r="Q787" t="str">
        <f>TRIM(MID(SUBSTITUTE($N787,"/",REPT(" ",LEN($N787))),COLUMNS($N:N)*LEN($N787)-(LEN($N787)-1),LEN($N787)))</f>
        <v>music</v>
      </c>
      <c r="R787" t="str">
        <f>TRIM(MID(SUBSTITUTE($N787,"/",REPT(" ",LEN($N787))),COLUMNS($N:O)*LEN($N787)-(LEN($N787)-1),LEN($N787)))</f>
        <v>rock</v>
      </c>
      <c r="S787" s="11">
        <f t="shared" si="49"/>
        <v>41303.593923611108</v>
      </c>
      <c r="T787" s="11">
        <f t="shared" si="50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0">
        <f t="shared" si="51"/>
        <v>142.79999999999998</v>
      </c>
      <c r="P788" s="6">
        <f t="shared" si="48"/>
        <v>162.27272727272728</v>
      </c>
      <c r="Q788" t="str">
        <f>TRIM(MID(SUBSTITUTE($N788,"/",REPT(" ",LEN($N788))),COLUMNS($N:N)*LEN($N788)-(LEN($N788)-1),LEN($N788)))</f>
        <v>music</v>
      </c>
      <c r="R788" t="str">
        <f>TRIM(MID(SUBSTITUTE($N788,"/",REPT(" ",LEN($N788))),COLUMNS($N:O)*LEN($N788)-(LEN($N788)-1),LEN($N788)))</f>
        <v>rock</v>
      </c>
      <c r="S788" s="11">
        <f t="shared" si="49"/>
        <v>40983.055949074071</v>
      </c>
      <c r="T788" s="11">
        <f t="shared" si="50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0">
        <f t="shared" si="51"/>
        <v>114.16666666666666</v>
      </c>
      <c r="P789" s="6">
        <f t="shared" si="48"/>
        <v>80.588235294117652</v>
      </c>
      <c r="Q789" t="str">
        <f>TRIM(MID(SUBSTITUTE($N789,"/",REPT(" ",LEN($N789))),COLUMNS($N:N)*LEN($N789)-(LEN($N789)-1),LEN($N789)))</f>
        <v>music</v>
      </c>
      <c r="R789" t="str">
        <f>TRIM(MID(SUBSTITUTE($N789,"/",REPT(" ",LEN($N789))),COLUMNS($N:O)*LEN($N789)-(LEN($N789)-1),LEN($N789)))</f>
        <v>rock</v>
      </c>
      <c r="S789" s="11">
        <f t="shared" si="49"/>
        <v>41549.627615740741</v>
      </c>
      <c r="T789" s="11">
        <f t="shared" si="50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0">
        <f t="shared" si="51"/>
        <v>203.505</v>
      </c>
      <c r="P790" s="6">
        <f t="shared" si="48"/>
        <v>59.85441176470588</v>
      </c>
      <c r="Q790" t="str">
        <f>TRIM(MID(SUBSTITUTE($N790,"/",REPT(" ",LEN($N790))),COLUMNS($N:N)*LEN($N790)-(LEN($N790)-1),LEN($N790)))</f>
        <v>music</v>
      </c>
      <c r="R790" t="str">
        <f>TRIM(MID(SUBSTITUTE($N790,"/",REPT(" ",LEN($N790))),COLUMNS($N:O)*LEN($N790)-(LEN($N790)-1),LEN($N790)))</f>
        <v>rock</v>
      </c>
      <c r="S790" s="11">
        <f t="shared" si="49"/>
        <v>41059.006805555553</v>
      </c>
      <c r="T790" s="11">
        <f t="shared" si="50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0">
        <f t="shared" si="51"/>
        <v>109.41176470588236</v>
      </c>
      <c r="P791" s="6">
        <f t="shared" si="48"/>
        <v>132.85714285714286</v>
      </c>
      <c r="Q791" t="str">
        <f>TRIM(MID(SUBSTITUTE($N791,"/",REPT(" ",LEN($N791))),COLUMNS($N:N)*LEN($N791)-(LEN($N791)-1),LEN($N791)))</f>
        <v>music</v>
      </c>
      <c r="R791" t="str">
        <f>TRIM(MID(SUBSTITUTE($N791,"/",REPT(" ",LEN($N791))),COLUMNS($N:O)*LEN($N791)-(LEN($N791)-1),LEN($N791)))</f>
        <v>rock</v>
      </c>
      <c r="S791" s="11">
        <f t="shared" si="49"/>
        <v>41277.186111111114</v>
      </c>
      <c r="T791" s="11">
        <f t="shared" si="50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0">
        <f t="shared" si="51"/>
        <v>144.37459999999999</v>
      </c>
      <c r="P792" s="6">
        <f t="shared" si="48"/>
        <v>92.547820512820508</v>
      </c>
      <c r="Q792" t="str">
        <f>TRIM(MID(SUBSTITUTE($N792,"/",REPT(" ",LEN($N792))),COLUMNS($N:N)*LEN($N792)-(LEN($N792)-1),LEN($N792)))</f>
        <v>music</v>
      </c>
      <c r="R792" t="str">
        <f>TRIM(MID(SUBSTITUTE($N792,"/",REPT(" ",LEN($N792))),COLUMNS($N:O)*LEN($N792)-(LEN($N792)-1),LEN($N792)))</f>
        <v>rock</v>
      </c>
      <c r="S792" s="11">
        <f t="shared" si="49"/>
        <v>41276.047905092593</v>
      </c>
      <c r="T792" s="11">
        <f t="shared" si="50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0">
        <f t="shared" si="51"/>
        <v>103.86666666666666</v>
      </c>
      <c r="P793" s="6">
        <f t="shared" si="48"/>
        <v>60.859375</v>
      </c>
      <c r="Q793" t="str">
        <f>TRIM(MID(SUBSTITUTE($N793,"/",REPT(" ",LEN($N793))),COLUMNS($N:N)*LEN($N793)-(LEN($N793)-1),LEN($N793)))</f>
        <v>music</v>
      </c>
      <c r="R793" t="str">
        <f>TRIM(MID(SUBSTITUTE($N793,"/",REPT(" ",LEN($N793))),COLUMNS($N:O)*LEN($N793)-(LEN($N793)-1),LEN($N793)))</f>
        <v>rock</v>
      </c>
      <c r="S793" s="11">
        <f t="shared" si="49"/>
        <v>41557.780624999999</v>
      </c>
      <c r="T793" s="11">
        <f t="shared" si="50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0">
        <f t="shared" si="51"/>
        <v>100.44440000000002</v>
      </c>
      <c r="P794" s="6">
        <f t="shared" si="48"/>
        <v>41.851833333333339</v>
      </c>
      <c r="Q794" t="str">
        <f>TRIM(MID(SUBSTITUTE($N794,"/",REPT(" ",LEN($N794))),COLUMNS($N:N)*LEN($N794)-(LEN($N794)-1),LEN($N794)))</f>
        <v>music</v>
      </c>
      <c r="R794" t="str">
        <f>TRIM(MID(SUBSTITUTE($N794,"/",REPT(" ",LEN($N794))),COLUMNS($N:O)*LEN($N794)-(LEN($N794)-1),LEN($N794)))</f>
        <v>rock</v>
      </c>
      <c r="S794" s="11">
        <f t="shared" si="49"/>
        <v>41555.873645833337</v>
      </c>
      <c r="T794" s="11">
        <f t="shared" si="50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0">
        <f t="shared" si="51"/>
        <v>102.77927272727271</v>
      </c>
      <c r="P795" s="6">
        <f t="shared" si="48"/>
        <v>88.325937499999995</v>
      </c>
      <c r="Q795" t="str">
        <f>TRIM(MID(SUBSTITUTE($N795,"/",REPT(" ",LEN($N795))),COLUMNS($N:N)*LEN($N795)-(LEN($N795)-1),LEN($N795)))</f>
        <v>music</v>
      </c>
      <c r="R795" t="str">
        <f>TRIM(MID(SUBSTITUTE($N795,"/",REPT(" ",LEN($N795))),COLUMNS($N:O)*LEN($N795)-(LEN($N795)-1),LEN($N795)))</f>
        <v>rock</v>
      </c>
      <c r="S795" s="11">
        <f t="shared" si="49"/>
        <v>41442.741249999999</v>
      </c>
      <c r="T795" s="11">
        <f t="shared" si="50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0">
        <f t="shared" si="51"/>
        <v>105.31250000000001</v>
      </c>
      <c r="P796" s="6">
        <f t="shared" si="48"/>
        <v>158.96226415094338</v>
      </c>
      <c r="Q796" t="str">
        <f>TRIM(MID(SUBSTITUTE($N796,"/",REPT(" ",LEN($N796))),COLUMNS($N:N)*LEN($N796)-(LEN($N796)-1),LEN($N796)))</f>
        <v>music</v>
      </c>
      <c r="R796" t="str">
        <f>TRIM(MID(SUBSTITUTE($N796,"/",REPT(" ",LEN($N796))),COLUMNS($N:O)*LEN($N796)-(LEN($N796)-1),LEN($N796)))</f>
        <v>rock</v>
      </c>
      <c r="S796" s="11">
        <f t="shared" si="49"/>
        <v>40736.115011574075</v>
      </c>
      <c r="T796" s="11">
        <f t="shared" si="50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0">
        <f t="shared" si="51"/>
        <v>111.78571428571429</v>
      </c>
      <c r="P797" s="6">
        <f t="shared" si="48"/>
        <v>85.054347826086953</v>
      </c>
      <c r="Q797" t="str">
        <f>TRIM(MID(SUBSTITUTE($N797,"/",REPT(" ",LEN($N797))),COLUMNS($N:N)*LEN($N797)-(LEN($N797)-1),LEN($N797)))</f>
        <v>music</v>
      </c>
      <c r="R797" t="str">
        <f>TRIM(MID(SUBSTITUTE($N797,"/",REPT(" ",LEN($N797))),COLUMNS($N:O)*LEN($N797)-(LEN($N797)-1),LEN($N797)))</f>
        <v>rock</v>
      </c>
      <c r="S797" s="11">
        <f t="shared" si="49"/>
        <v>40963.613032407404</v>
      </c>
      <c r="T797" s="11">
        <f t="shared" si="50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0">
        <f t="shared" si="51"/>
        <v>101.35000000000001</v>
      </c>
      <c r="P798" s="6">
        <f t="shared" si="48"/>
        <v>112.61111111111111</v>
      </c>
      <c r="Q798" t="str">
        <f>TRIM(MID(SUBSTITUTE($N798,"/",REPT(" ",LEN($N798))),COLUMNS($N:N)*LEN($N798)-(LEN($N798)-1),LEN($N798)))</f>
        <v>music</v>
      </c>
      <c r="R798" t="str">
        <f>TRIM(MID(SUBSTITUTE($N798,"/",REPT(" ",LEN($N798))),COLUMNS($N:O)*LEN($N798)-(LEN($N798)-1),LEN($N798)))</f>
        <v>rock</v>
      </c>
      <c r="S798" s="11">
        <f t="shared" si="49"/>
        <v>41502.882928240739</v>
      </c>
      <c r="T798" s="11">
        <f t="shared" si="50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0">
        <f t="shared" si="51"/>
        <v>107.53333333333333</v>
      </c>
      <c r="P799" s="6">
        <f t="shared" si="48"/>
        <v>45.436619718309856</v>
      </c>
      <c r="Q799" t="str">
        <f>TRIM(MID(SUBSTITUTE($N799,"/",REPT(" ",LEN($N799))),COLUMNS($N:N)*LEN($N799)-(LEN($N799)-1),LEN($N799)))</f>
        <v>music</v>
      </c>
      <c r="R799" t="str">
        <f>TRIM(MID(SUBSTITUTE($N799,"/",REPT(" ",LEN($N799))),COLUMNS($N:O)*LEN($N799)-(LEN($N799)-1),LEN($N799)))</f>
        <v>rock</v>
      </c>
      <c r="S799" s="11">
        <f t="shared" si="49"/>
        <v>40996.994074074071</v>
      </c>
      <c r="T799" s="11">
        <f t="shared" si="50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0">
        <f t="shared" si="51"/>
        <v>114.88571428571429</v>
      </c>
      <c r="P800" s="6">
        <f t="shared" si="48"/>
        <v>46.218390804597703</v>
      </c>
      <c r="Q800" t="str">
        <f>TRIM(MID(SUBSTITUTE($N800,"/",REPT(" ",LEN($N800))),COLUMNS($N:N)*LEN($N800)-(LEN($N800)-1),LEN($N800)))</f>
        <v>music</v>
      </c>
      <c r="R800" t="str">
        <f>TRIM(MID(SUBSTITUTE($N800,"/",REPT(" ",LEN($N800))),COLUMNS($N:O)*LEN($N800)-(LEN($N800)-1),LEN($N800)))</f>
        <v>rock</v>
      </c>
      <c r="S800" s="11">
        <f t="shared" si="49"/>
        <v>41882.590127314819</v>
      </c>
      <c r="T800" s="11">
        <f t="shared" si="50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0">
        <f t="shared" si="51"/>
        <v>100.02</v>
      </c>
      <c r="P801" s="6">
        <f t="shared" si="48"/>
        <v>178.60714285714286</v>
      </c>
      <c r="Q801" t="str">
        <f>TRIM(MID(SUBSTITUTE($N801,"/",REPT(" ",LEN($N801))),COLUMNS($N:N)*LEN($N801)-(LEN($N801)-1),LEN($N801)))</f>
        <v>music</v>
      </c>
      <c r="R801" t="str">
        <f>TRIM(MID(SUBSTITUTE($N801,"/",REPT(" ",LEN($N801))),COLUMNS($N:O)*LEN($N801)-(LEN($N801)-1),LEN($N801)))</f>
        <v>rock</v>
      </c>
      <c r="S801" s="11">
        <f t="shared" si="49"/>
        <v>40996.667199074072</v>
      </c>
      <c r="T801" s="11">
        <f t="shared" si="50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0">
        <f t="shared" si="51"/>
        <v>152.13333333333335</v>
      </c>
      <c r="P802" s="6">
        <f t="shared" si="48"/>
        <v>40.75</v>
      </c>
      <c r="Q802" t="str">
        <f>TRIM(MID(SUBSTITUTE($N802,"/",REPT(" ",LEN($N802))),COLUMNS($N:N)*LEN($N802)-(LEN($N802)-1),LEN($N802)))</f>
        <v>music</v>
      </c>
      <c r="R802" t="str">
        <f>TRIM(MID(SUBSTITUTE($N802,"/",REPT(" ",LEN($N802))),COLUMNS($N:O)*LEN($N802)-(LEN($N802)-1),LEN($N802)))</f>
        <v>rock</v>
      </c>
      <c r="S802" s="11">
        <f t="shared" si="49"/>
        <v>41863.433495370373</v>
      </c>
      <c r="T802" s="11">
        <f t="shared" si="50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0">
        <f t="shared" si="51"/>
        <v>111.52149999999999</v>
      </c>
      <c r="P803" s="6">
        <f t="shared" si="48"/>
        <v>43.733921568627444</v>
      </c>
      <c r="Q803" t="str">
        <f>TRIM(MID(SUBSTITUTE($N803,"/",REPT(" ",LEN($N803))),COLUMNS($N:N)*LEN($N803)-(LEN($N803)-1),LEN($N803)))</f>
        <v>music</v>
      </c>
      <c r="R803" t="str">
        <f>TRIM(MID(SUBSTITUTE($N803,"/",REPT(" ",LEN($N803))),COLUMNS($N:O)*LEN($N803)-(LEN($N803)-1),LEN($N803)))</f>
        <v>rock</v>
      </c>
      <c r="S803" s="11">
        <f t="shared" si="49"/>
        <v>40695.795370370368</v>
      </c>
      <c r="T803" s="11">
        <f t="shared" si="50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0">
        <f t="shared" si="51"/>
        <v>101.33333333333334</v>
      </c>
      <c r="P804" s="6">
        <f t="shared" si="48"/>
        <v>81.066666666666663</v>
      </c>
      <c r="Q804" t="str">
        <f>TRIM(MID(SUBSTITUTE($N804,"/",REPT(" ",LEN($N804))),COLUMNS($N:N)*LEN($N804)-(LEN($N804)-1),LEN($N804)))</f>
        <v>music</v>
      </c>
      <c r="R804" t="str">
        <f>TRIM(MID(SUBSTITUTE($N804,"/",REPT(" ",LEN($N804))),COLUMNS($N:O)*LEN($N804)-(LEN($N804)-1),LEN($N804)))</f>
        <v>rock</v>
      </c>
      <c r="S804" s="11">
        <f t="shared" si="49"/>
        <v>41123.022268518522</v>
      </c>
      <c r="T804" s="11">
        <f t="shared" si="50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0">
        <f t="shared" si="51"/>
        <v>123.2608695652174</v>
      </c>
      <c r="P805" s="6">
        <f t="shared" si="48"/>
        <v>74.60526315789474</v>
      </c>
      <c r="Q805" t="str">
        <f>TRIM(MID(SUBSTITUTE($N805,"/",REPT(" ",LEN($N805))),COLUMNS($N:N)*LEN($N805)-(LEN($N805)-1),LEN($N805)))</f>
        <v>music</v>
      </c>
      <c r="R805" t="str">
        <f>TRIM(MID(SUBSTITUTE($N805,"/",REPT(" ",LEN($N805))),COLUMNS($N:O)*LEN($N805)-(LEN($N805)-1),LEN($N805)))</f>
        <v>rock</v>
      </c>
      <c r="S805" s="11">
        <f t="shared" si="49"/>
        <v>40665.949976851851</v>
      </c>
      <c r="T805" s="11">
        <f t="shared" si="50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0">
        <f t="shared" si="51"/>
        <v>100</v>
      </c>
      <c r="P806" s="6">
        <f t="shared" si="48"/>
        <v>305.55555555555554</v>
      </c>
      <c r="Q806" t="str">
        <f>TRIM(MID(SUBSTITUTE($N806,"/",REPT(" ",LEN($N806))),COLUMNS($N:N)*LEN($N806)-(LEN($N806)-1),LEN($N806)))</f>
        <v>music</v>
      </c>
      <c r="R806" t="str">
        <f>TRIM(MID(SUBSTITUTE($N806,"/",REPT(" ",LEN($N806))),COLUMNS($N:O)*LEN($N806)-(LEN($N806)-1),LEN($N806)))</f>
        <v>rock</v>
      </c>
      <c r="S806" s="11">
        <f t="shared" si="49"/>
        <v>40730.105625000004</v>
      </c>
      <c r="T806" s="11">
        <f t="shared" si="50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0">
        <f t="shared" si="51"/>
        <v>105</v>
      </c>
      <c r="P807" s="6">
        <f t="shared" si="48"/>
        <v>58.333333333333336</v>
      </c>
      <c r="Q807" t="str">
        <f>TRIM(MID(SUBSTITUTE($N807,"/",REPT(" ",LEN($N807))),COLUMNS($N:N)*LEN($N807)-(LEN($N807)-1),LEN($N807)))</f>
        <v>music</v>
      </c>
      <c r="R807" t="str">
        <f>TRIM(MID(SUBSTITUTE($N807,"/",REPT(" ",LEN($N807))),COLUMNS($N:O)*LEN($N807)-(LEN($N807)-1),LEN($N807)))</f>
        <v>rock</v>
      </c>
      <c r="S807" s="11">
        <f t="shared" si="49"/>
        <v>40690.823055555556</v>
      </c>
      <c r="T807" s="11">
        <f t="shared" si="50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0">
        <f t="shared" si="51"/>
        <v>104.4375</v>
      </c>
      <c r="P808" s="6">
        <f t="shared" si="48"/>
        <v>117.67605633802818</v>
      </c>
      <c r="Q808" t="str">
        <f>TRIM(MID(SUBSTITUTE($N808,"/",REPT(" ",LEN($N808))),COLUMNS($N:N)*LEN($N808)-(LEN($N808)-1),LEN($N808)))</f>
        <v>music</v>
      </c>
      <c r="R808" t="str">
        <f>TRIM(MID(SUBSTITUTE($N808,"/",REPT(" ",LEN($N808))),COLUMNS($N:O)*LEN($N808)-(LEN($N808)-1),LEN($N808)))</f>
        <v>rock</v>
      </c>
      <c r="S808" s="11">
        <f t="shared" si="49"/>
        <v>40763.691423611112</v>
      </c>
      <c r="T808" s="11">
        <f t="shared" si="50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0">
        <f t="shared" si="51"/>
        <v>105.125</v>
      </c>
      <c r="P809" s="6">
        <f t="shared" si="48"/>
        <v>73.771929824561397</v>
      </c>
      <c r="Q809" t="str">
        <f>TRIM(MID(SUBSTITUTE($N809,"/",REPT(" ",LEN($N809))),COLUMNS($N:N)*LEN($N809)-(LEN($N809)-1),LEN($N809)))</f>
        <v>music</v>
      </c>
      <c r="R809" t="str">
        <f>TRIM(MID(SUBSTITUTE($N809,"/",REPT(" ",LEN($N809))),COLUMNS($N:O)*LEN($N809)-(LEN($N809)-1),LEN($N809)))</f>
        <v>rock</v>
      </c>
      <c r="S809" s="11">
        <f t="shared" si="49"/>
        <v>42759.628599537042</v>
      </c>
      <c r="T809" s="11">
        <f t="shared" si="50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0">
        <f t="shared" si="51"/>
        <v>100</v>
      </c>
      <c r="P810" s="6">
        <f t="shared" si="48"/>
        <v>104.65116279069767</v>
      </c>
      <c r="Q810" t="str">
        <f>TRIM(MID(SUBSTITUTE($N810,"/",REPT(" ",LEN($N810))),COLUMNS($N:N)*LEN($N810)-(LEN($N810)-1),LEN($N810)))</f>
        <v>music</v>
      </c>
      <c r="R810" t="str">
        <f>TRIM(MID(SUBSTITUTE($N810,"/",REPT(" ",LEN($N810))),COLUMNS($N:O)*LEN($N810)-(LEN($N810)-1),LEN($N810)))</f>
        <v>rock</v>
      </c>
      <c r="S810" s="11">
        <f t="shared" si="49"/>
        <v>41962.100532407407</v>
      </c>
      <c r="T810" s="11">
        <f t="shared" si="50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0">
        <f t="shared" si="51"/>
        <v>103.77499999999999</v>
      </c>
      <c r="P811" s="6">
        <f t="shared" si="48"/>
        <v>79.82692307692308</v>
      </c>
      <c r="Q811" t="str">
        <f>TRIM(MID(SUBSTITUTE($N811,"/",REPT(" ",LEN($N811))),COLUMNS($N:N)*LEN($N811)-(LEN($N811)-1),LEN($N811)))</f>
        <v>music</v>
      </c>
      <c r="R811" t="str">
        <f>TRIM(MID(SUBSTITUTE($N811,"/",REPT(" ",LEN($N811))),COLUMNS($N:O)*LEN($N811)-(LEN($N811)-1),LEN($N811)))</f>
        <v>rock</v>
      </c>
      <c r="S811" s="11">
        <f t="shared" si="49"/>
        <v>41628.833680555559</v>
      </c>
      <c r="T811" s="11">
        <f t="shared" si="50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0">
        <f t="shared" si="51"/>
        <v>105</v>
      </c>
      <c r="P812" s="6">
        <f t="shared" si="48"/>
        <v>58.333333333333336</v>
      </c>
      <c r="Q812" t="str">
        <f>TRIM(MID(SUBSTITUTE($N812,"/",REPT(" ",LEN($N812))),COLUMNS($N:N)*LEN($N812)-(LEN($N812)-1),LEN($N812)))</f>
        <v>music</v>
      </c>
      <c r="R812" t="str">
        <f>TRIM(MID(SUBSTITUTE($N812,"/",REPT(" ",LEN($N812))),COLUMNS($N:O)*LEN($N812)-(LEN($N812)-1),LEN($N812)))</f>
        <v>rock</v>
      </c>
      <c r="S812" s="11">
        <f t="shared" si="49"/>
        <v>41123.056273148148</v>
      </c>
      <c r="T812" s="11">
        <f t="shared" si="50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0">
        <f t="shared" si="51"/>
        <v>104</v>
      </c>
      <c r="P813" s="6">
        <f t="shared" si="48"/>
        <v>86.666666666666671</v>
      </c>
      <c r="Q813" t="str">
        <f>TRIM(MID(SUBSTITUTE($N813,"/",REPT(" ",LEN($N813))),COLUMNS($N:N)*LEN($N813)-(LEN($N813)-1),LEN($N813)))</f>
        <v>music</v>
      </c>
      <c r="R813" t="str">
        <f>TRIM(MID(SUBSTITUTE($N813,"/",REPT(" ",LEN($N813))),COLUMNS($N:O)*LEN($N813)-(LEN($N813)-1),LEN($N813)))</f>
        <v>rock</v>
      </c>
      <c r="S813" s="11">
        <f t="shared" si="49"/>
        <v>41443.643541666665</v>
      </c>
      <c r="T813" s="11">
        <f t="shared" si="50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0">
        <f t="shared" si="51"/>
        <v>151.83333333333334</v>
      </c>
      <c r="P814" s="6">
        <f t="shared" si="48"/>
        <v>27.606060606060606</v>
      </c>
      <c r="Q814" t="str">
        <f>TRIM(MID(SUBSTITUTE($N814,"/",REPT(" ",LEN($N814))),COLUMNS($N:N)*LEN($N814)-(LEN($N814)-1),LEN($N814)))</f>
        <v>music</v>
      </c>
      <c r="R814" t="str">
        <f>TRIM(MID(SUBSTITUTE($N814,"/",REPT(" ",LEN($N814))),COLUMNS($N:O)*LEN($N814)-(LEN($N814)-1),LEN($N814)))</f>
        <v>rock</v>
      </c>
      <c r="S814" s="11">
        <f t="shared" si="49"/>
        <v>41282.017962962964</v>
      </c>
      <c r="T814" s="11">
        <f t="shared" si="50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0">
        <f t="shared" si="51"/>
        <v>159.99600000000001</v>
      </c>
      <c r="P815" s="6">
        <f t="shared" si="48"/>
        <v>24.999375000000001</v>
      </c>
      <c r="Q815" t="str">
        <f>TRIM(MID(SUBSTITUTE($N815,"/",REPT(" ",LEN($N815))),COLUMNS($N:N)*LEN($N815)-(LEN($N815)-1),LEN($N815)))</f>
        <v>music</v>
      </c>
      <c r="R815" t="str">
        <f>TRIM(MID(SUBSTITUTE($N815,"/",REPT(" ",LEN($N815))),COLUMNS($N:O)*LEN($N815)-(LEN($N815)-1),LEN($N815)))</f>
        <v>rock</v>
      </c>
      <c r="S815" s="11">
        <f t="shared" si="49"/>
        <v>41080.960243055553</v>
      </c>
      <c r="T815" s="11">
        <f t="shared" si="50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0">
        <f t="shared" si="51"/>
        <v>127.3</v>
      </c>
      <c r="P816" s="6">
        <f t="shared" si="48"/>
        <v>45.464285714285715</v>
      </c>
      <c r="Q816" t="str">
        <f>TRIM(MID(SUBSTITUTE($N816,"/",REPT(" ",LEN($N816))),COLUMNS($N:N)*LEN($N816)-(LEN($N816)-1),LEN($N816)))</f>
        <v>music</v>
      </c>
      <c r="R816" t="str">
        <f>TRIM(MID(SUBSTITUTE($N816,"/",REPT(" ",LEN($N816))),COLUMNS($N:O)*LEN($N816)-(LEN($N816)-1),LEN($N816)))</f>
        <v>rock</v>
      </c>
      <c r="S816" s="11">
        <f t="shared" si="49"/>
        <v>40679.743067129632</v>
      </c>
      <c r="T816" s="11">
        <f t="shared" si="50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0">
        <f t="shared" si="51"/>
        <v>107</v>
      </c>
      <c r="P817" s="6">
        <f t="shared" si="48"/>
        <v>99.534883720930239</v>
      </c>
      <c r="Q817" t="str">
        <f>TRIM(MID(SUBSTITUTE($N817,"/",REPT(" ",LEN($N817))),COLUMNS($N:N)*LEN($N817)-(LEN($N817)-1),LEN($N817)))</f>
        <v>music</v>
      </c>
      <c r="R817" t="str">
        <f>TRIM(MID(SUBSTITUTE($N817,"/",REPT(" ",LEN($N817))),COLUMNS($N:O)*LEN($N817)-(LEN($N817)-1),LEN($N817)))</f>
        <v>rock</v>
      </c>
      <c r="S817" s="11">
        <f t="shared" si="49"/>
        <v>41914.917858796296</v>
      </c>
      <c r="T817" s="11">
        <f t="shared" si="50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0">
        <f t="shared" si="51"/>
        <v>115.12214285714286</v>
      </c>
      <c r="P818" s="6">
        <f t="shared" si="48"/>
        <v>39.31</v>
      </c>
      <c r="Q818" t="str">
        <f>TRIM(MID(SUBSTITUTE($N818,"/",REPT(" ",LEN($N818))),COLUMNS($N:N)*LEN($N818)-(LEN($N818)-1),LEN($N818)))</f>
        <v>music</v>
      </c>
      <c r="R818" t="str">
        <f>TRIM(MID(SUBSTITUTE($N818,"/",REPT(" ",LEN($N818))),COLUMNS($N:O)*LEN($N818)-(LEN($N818)-1),LEN($N818)))</f>
        <v>rock</v>
      </c>
      <c r="S818" s="11">
        <f t="shared" si="49"/>
        <v>41341.870868055557</v>
      </c>
      <c r="T818" s="11">
        <f t="shared" si="50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0">
        <f t="shared" si="51"/>
        <v>137.11066666666665</v>
      </c>
      <c r="P819" s="6">
        <f t="shared" si="48"/>
        <v>89.419999999999987</v>
      </c>
      <c r="Q819" t="str">
        <f>TRIM(MID(SUBSTITUTE($N819,"/",REPT(" ",LEN($N819))),COLUMNS($N:N)*LEN($N819)-(LEN($N819)-1),LEN($N819)))</f>
        <v>music</v>
      </c>
      <c r="R819" t="str">
        <f>TRIM(MID(SUBSTITUTE($N819,"/",REPT(" ",LEN($N819))),COLUMNS($N:O)*LEN($N819)-(LEN($N819)-1),LEN($N819)))</f>
        <v>rock</v>
      </c>
      <c r="S819" s="11">
        <f t="shared" si="49"/>
        <v>40925.599664351852</v>
      </c>
      <c r="T819" s="11">
        <f t="shared" si="50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0">
        <f t="shared" si="51"/>
        <v>155.71428571428572</v>
      </c>
      <c r="P820" s="6">
        <f t="shared" si="48"/>
        <v>28.684210526315791</v>
      </c>
      <c r="Q820" t="str">
        <f>TRIM(MID(SUBSTITUTE($N820,"/",REPT(" ",LEN($N820))),COLUMNS($N:N)*LEN($N820)-(LEN($N820)-1),LEN($N820)))</f>
        <v>music</v>
      </c>
      <c r="R820" t="str">
        <f>TRIM(MID(SUBSTITUTE($N820,"/",REPT(" ",LEN($N820))),COLUMNS($N:O)*LEN($N820)-(LEN($N820)-1),LEN($N820)))</f>
        <v>rock</v>
      </c>
      <c r="S820" s="11">
        <f t="shared" si="49"/>
        <v>41120.882881944446</v>
      </c>
      <c r="T820" s="11">
        <f t="shared" si="50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0">
        <f t="shared" si="51"/>
        <v>108.74999999999999</v>
      </c>
      <c r="P821" s="6">
        <f t="shared" si="48"/>
        <v>31.071428571428573</v>
      </c>
      <c r="Q821" t="str">
        <f>TRIM(MID(SUBSTITUTE($N821,"/",REPT(" ",LEN($N821))),COLUMNS($N:N)*LEN($N821)-(LEN($N821)-1),LEN($N821)))</f>
        <v>music</v>
      </c>
      <c r="R821" t="str">
        <f>TRIM(MID(SUBSTITUTE($N821,"/",REPT(" ",LEN($N821))),COLUMNS($N:O)*LEN($N821)-(LEN($N821)-1),LEN($N821)))</f>
        <v>rock</v>
      </c>
      <c r="S821" s="11">
        <f t="shared" si="49"/>
        <v>41619.998310185183</v>
      </c>
      <c r="T821" s="11">
        <f t="shared" si="50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0">
        <f t="shared" si="51"/>
        <v>134.05000000000001</v>
      </c>
      <c r="P822" s="6">
        <f t="shared" si="48"/>
        <v>70.55263157894737</v>
      </c>
      <c r="Q822" t="str">
        <f>TRIM(MID(SUBSTITUTE($N822,"/",REPT(" ",LEN($N822))),COLUMNS($N:N)*LEN($N822)-(LEN($N822)-1),LEN($N822)))</f>
        <v>music</v>
      </c>
      <c r="R822" t="str">
        <f>TRIM(MID(SUBSTITUTE($N822,"/",REPT(" ",LEN($N822))),COLUMNS($N:O)*LEN($N822)-(LEN($N822)-1),LEN($N822)))</f>
        <v>rock</v>
      </c>
      <c r="S822" s="11">
        <f t="shared" si="49"/>
        <v>41768.841921296298</v>
      </c>
      <c r="T822" s="11">
        <f t="shared" si="50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0">
        <f t="shared" si="51"/>
        <v>100</v>
      </c>
      <c r="P823" s="6">
        <f t="shared" si="48"/>
        <v>224.12820512820514</v>
      </c>
      <c r="Q823" t="str">
        <f>TRIM(MID(SUBSTITUTE($N823,"/",REPT(" ",LEN($N823))),COLUMNS($N:N)*LEN($N823)-(LEN($N823)-1),LEN($N823)))</f>
        <v>music</v>
      </c>
      <c r="R823" t="str">
        <f>TRIM(MID(SUBSTITUTE($N823,"/",REPT(" ",LEN($N823))),COLUMNS($N:O)*LEN($N823)-(LEN($N823)-1),LEN($N823)))</f>
        <v>rock</v>
      </c>
      <c r="S823" s="11">
        <f t="shared" si="49"/>
        <v>42093.922048611115</v>
      </c>
      <c r="T823" s="11">
        <f t="shared" si="50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0">
        <f t="shared" si="51"/>
        <v>119.16666666666667</v>
      </c>
      <c r="P824" s="6">
        <f t="shared" si="48"/>
        <v>51.811594202898547</v>
      </c>
      <c r="Q824" t="str">
        <f>TRIM(MID(SUBSTITUTE($N824,"/",REPT(" ",LEN($N824))),COLUMNS($N:N)*LEN($N824)-(LEN($N824)-1),LEN($N824)))</f>
        <v>music</v>
      </c>
      <c r="R824" t="str">
        <f>TRIM(MID(SUBSTITUTE($N824,"/",REPT(" ",LEN($N824))),COLUMNS($N:O)*LEN($N824)-(LEN($N824)-1),LEN($N824)))</f>
        <v>rock</v>
      </c>
      <c r="S824" s="11">
        <f t="shared" si="49"/>
        <v>41157.947337962964</v>
      </c>
      <c r="T824" s="11">
        <f t="shared" si="50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0">
        <f t="shared" si="51"/>
        <v>179.5</v>
      </c>
      <c r="P825" s="6">
        <f t="shared" si="48"/>
        <v>43.515151515151516</v>
      </c>
      <c r="Q825" t="str">
        <f>TRIM(MID(SUBSTITUTE($N825,"/",REPT(" ",LEN($N825))),COLUMNS($N:N)*LEN($N825)-(LEN($N825)-1),LEN($N825)))</f>
        <v>music</v>
      </c>
      <c r="R825" t="str">
        <f>TRIM(MID(SUBSTITUTE($N825,"/",REPT(" ",LEN($N825))),COLUMNS($N:O)*LEN($N825)-(LEN($N825)-1),LEN($N825)))</f>
        <v>rock</v>
      </c>
      <c r="S825" s="11">
        <f t="shared" si="49"/>
        <v>42055.972824074073</v>
      </c>
      <c r="T825" s="11">
        <f t="shared" si="50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0">
        <f t="shared" si="51"/>
        <v>134.38124999999999</v>
      </c>
      <c r="P826" s="6">
        <f t="shared" si="48"/>
        <v>39.816666666666663</v>
      </c>
      <c r="Q826" t="str">
        <f>TRIM(MID(SUBSTITUTE($N826,"/",REPT(" ",LEN($N826))),COLUMNS($N:N)*LEN($N826)-(LEN($N826)-1),LEN($N826)))</f>
        <v>music</v>
      </c>
      <c r="R826" t="str">
        <f>TRIM(MID(SUBSTITUTE($N826,"/",REPT(" ",LEN($N826))),COLUMNS($N:O)*LEN($N826)-(LEN($N826)-1),LEN($N826)))</f>
        <v>rock</v>
      </c>
      <c r="S826" s="11">
        <f t="shared" si="49"/>
        <v>40250.242106481484</v>
      </c>
      <c r="T826" s="11">
        <f t="shared" si="50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0">
        <f t="shared" si="51"/>
        <v>100.43200000000002</v>
      </c>
      <c r="P827" s="6">
        <f t="shared" si="48"/>
        <v>126.8080808080808</v>
      </c>
      <c r="Q827" t="str">
        <f>TRIM(MID(SUBSTITUTE($N827,"/",REPT(" ",LEN($N827))),COLUMNS($N:N)*LEN($N827)-(LEN($N827)-1),LEN($N827)))</f>
        <v>music</v>
      </c>
      <c r="R827" t="str">
        <f>TRIM(MID(SUBSTITUTE($N827,"/",REPT(" ",LEN($N827))),COLUMNS($N:O)*LEN($N827)-(LEN($N827)-1),LEN($N827)))</f>
        <v>rock</v>
      </c>
      <c r="S827" s="11">
        <f t="shared" si="49"/>
        <v>41186.306527777779</v>
      </c>
      <c r="T827" s="11">
        <f t="shared" si="50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0">
        <f t="shared" si="51"/>
        <v>101.45454545454547</v>
      </c>
      <c r="P828" s="6">
        <f t="shared" si="48"/>
        <v>113.87755102040816</v>
      </c>
      <c r="Q828" t="str">
        <f>TRIM(MID(SUBSTITUTE($N828,"/",REPT(" ",LEN($N828))),COLUMNS($N:N)*LEN($N828)-(LEN($N828)-1),LEN($N828)))</f>
        <v>music</v>
      </c>
      <c r="R828" t="str">
        <f>TRIM(MID(SUBSTITUTE($N828,"/",REPT(" ",LEN($N828))),COLUMNS($N:O)*LEN($N828)-(LEN($N828)-1),LEN($N828)))</f>
        <v>rock</v>
      </c>
      <c r="S828" s="11">
        <f t="shared" si="49"/>
        <v>40973.038541666669</v>
      </c>
      <c r="T828" s="11">
        <f t="shared" si="50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0">
        <f t="shared" si="51"/>
        <v>103.33333333333334</v>
      </c>
      <c r="P829" s="6">
        <f t="shared" si="48"/>
        <v>28.181818181818183</v>
      </c>
      <c r="Q829" t="str">
        <f>TRIM(MID(SUBSTITUTE($N829,"/",REPT(" ",LEN($N829))),COLUMNS($N:N)*LEN($N829)-(LEN($N829)-1),LEN($N829)))</f>
        <v>music</v>
      </c>
      <c r="R829" t="str">
        <f>TRIM(MID(SUBSTITUTE($N829,"/",REPT(" ",LEN($N829))),COLUMNS($N:O)*LEN($N829)-(LEN($N829)-1),LEN($N829)))</f>
        <v>rock</v>
      </c>
      <c r="S829" s="11">
        <f t="shared" si="49"/>
        <v>40927.473460648151</v>
      </c>
      <c r="T829" s="11">
        <f t="shared" si="50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0">
        <f t="shared" si="51"/>
        <v>107</v>
      </c>
      <c r="P830" s="6">
        <f t="shared" si="48"/>
        <v>36.60526315789474</v>
      </c>
      <c r="Q830" t="str">
        <f>TRIM(MID(SUBSTITUTE($N830,"/",REPT(" ",LEN($N830))),COLUMNS($N:N)*LEN($N830)-(LEN($N830)-1),LEN($N830)))</f>
        <v>music</v>
      </c>
      <c r="R830" t="str">
        <f>TRIM(MID(SUBSTITUTE($N830,"/",REPT(" ",LEN($N830))),COLUMNS($N:O)*LEN($N830)-(LEN($N830)-1),LEN($N830)))</f>
        <v>rock</v>
      </c>
      <c r="S830" s="11">
        <f t="shared" si="49"/>
        <v>41073.050717592596</v>
      </c>
      <c r="T830" s="11">
        <f t="shared" si="50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0">
        <f t="shared" si="51"/>
        <v>104</v>
      </c>
      <c r="P831" s="6">
        <f t="shared" si="48"/>
        <v>32.5</v>
      </c>
      <c r="Q831" t="str">
        <f>TRIM(MID(SUBSTITUTE($N831,"/",REPT(" ",LEN($N831))),COLUMNS($N:N)*LEN($N831)-(LEN($N831)-1),LEN($N831)))</f>
        <v>music</v>
      </c>
      <c r="R831" t="str">
        <f>TRIM(MID(SUBSTITUTE($N831,"/",REPT(" ",LEN($N831))),COLUMNS($N:O)*LEN($N831)-(LEN($N831)-1),LEN($N831)))</f>
        <v>rock</v>
      </c>
      <c r="S831" s="11">
        <f t="shared" si="49"/>
        <v>42504.801388888889</v>
      </c>
      <c r="T831" s="11">
        <f t="shared" si="50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0">
        <f t="shared" si="51"/>
        <v>107.83333333333334</v>
      </c>
      <c r="P832" s="6">
        <f t="shared" si="48"/>
        <v>60.65625</v>
      </c>
      <c r="Q832" t="str">
        <f>TRIM(MID(SUBSTITUTE($N832,"/",REPT(" ",LEN($N832))),COLUMNS($N:N)*LEN($N832)-(LEN($N832)-1),LEN($N832)))</f>
        <v>music</v>
      </c>
      <c r="R832" t="str">
        <f>TRIM(MID(SUBSTITUTE($N832,"/",REPT(" ",LEN($N832))),COLUMNS($N:O)*LEN($N832)-(LEN($N832)-1),LEN($N832)))</f>
        <v>rock</v>
      </c>
      <c r="S832" s="11">
        <f t="shared" si="49"/>
        <v>41325.525752314818</v>
      </c>
      <c r="T832" s="11">
        <f t="shared" si="50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0">
        <f t="shared" si="51"/>
        <v>233.33333333333334</v>
      </c>
      <c r="P833" s="6">
        <f t="shared" si="48"/>
        <v>175</v>
      </c>
      <c r="Q833" t="str">
        <f>TRIM(MID(SUBSTITUTE($N833,"/",REPT(" ",LEN($N833))),COLUMNS($N:N)*LEN($N833)-(LEN($N833)-1),LEN($N833)))</f>
        <v>music</v>
      </c>
      <c r="R833" t="str">
        <f>TRIM(MID(SUBSTITUTE($N833,"/",REPT(" ",LEN($N833))),COLUMNS($N:O)*LEN($N833)-(LEN($N833)-1),LEN($N833)))</f>
        <v>rock</v>
      </c>
      <c r="S833" s="11">
        <f t="shared" si="49"/>
        <v>40996.646921296298</v>
      </c>
      <c r="T833" s="11">
        <f t="shared" si="50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0">
        <f t="shared" si="51"/>
        <v>100.60706666666665</v>
      </c>
      <c r="P834" s="6">
        <f t="shared" ref="P834:P897" si="52">E834/L834</f>
        <v>97.993896103896105</v>
      </c>
      <c r="Q834" t="str">
        <f>TRIM(MID(SUBSTITUTE($N834,"/",REPT(" ",LEN($N834))),COLUMNS($N:N)*LEN($N834)-(LEN($N834)-1),LEN($N834)))</f>
        <v>music</v>
      </c>
      <c r="R834" t="str">
        <f>TRIM(MID(SUBSTITUTE($N834,"/",REPT(" ",LEN($N834))),COLUMNS($N:O)*LEN($N834)-(LEN($N834)-1),LEN($N834)))</f>
        <v>rock</v>
      </c>
      <c r="S834" s="11">
        <f t="shared" ref="S834:S897" si="53">(((J834/60)/60)/24)+DATE(1970,1,1)</f>
        <v>40869.675173611111</v>
      </c>
      <c r="T834" s="11">
        <f t="shared" ref="T834:T897" si="54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0">
        <f t="shared" ref="O835:O898" si="55">E835/D835*100</f>
        <v>101.66666666666666</v>
      </c>
      <c r="P835" s="6">
        <f t="shared" si="52"/>
        <v>148.78048780487805</v>
      </c>
      <c r="Q835" t="str">
        <f>TRIM(MID(SUBSTITUTE($N835,"/",REPT(" ",LEN($N835))),COLUMNS($N:N)*LEN($N835)-(LEN($N835)-1),LEN($N835)))</f>
        <v>music</v>
      </c>
      <c r="R835" t="str">
        <f>TRIM(MID(SUBSTITUTE($N835,"/",REPT(" ",LEN($N835))),COLUMNS($N:O)*LEN($N835)-(LEN($N835)-1),LEN($N835)))</f>
        <v>rock</v>
      </c>
      <c r="S835" s="11">
        <f t="shared" si="53"/>
        <v>41718.878182870372</v>
      </c>
      <c r="T835" s="11">
        <f t="shared" si="54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0">
        <f t="shared" si="55"/>
        <v>131.0181818181818</v>
      </c>
      <c r="P836" s="6">
        <f t="shared" si="52"/>
        <v>96.08</v>
      </c>
      <c r="Q836" t="str">
        <f>TRIM(MID(SUBSTITUTE($N836,"/",REPT(" ",LEN($N836))),COLUMNS($N:N)*LEN($N836)-(LEN($N836)-1),LEN($N836)))</f>
        <v>music</v>
      </c>
      <c r="R836" t="str">
        <f>TRIM(MID(SUBSTITUTE($N836,"/",REPT(" ",LEN($N836))),COLUMNS($N:O)*LEN($N836)-(LEN($N836)-1),LEN($N836)))</f>
        <v>rock</v>
      </c>
      <c r="S836" s="11">
        <f t="shared" si="53"/>
        <v>41422.822824074072</v>
      </c>
      <c r="T836" s="11">
        <f t="shared" si="5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0">
        <f t="shared" si="55"/>
        <v>117.25000000000001</v>
      </c>
      <c r="P837" s="6">
        <f t="shared" si="52"/>
        <v>58.625</v>
      </c>
      <c r="Q837" t="str">
        <f>TRIM(MID(SUBSTITUTE($N837,"/",REPT(" ",LEN($N837))),COLUMNS($N:N)*LEN($N837)-(LEN($N837)-1),LEN($N837)))</f>
        <v>music</v>
      </c>
      <c r="R837" t="str">
        <f>TRIM(MID(SUBSTITUTE($N837,"/",REPT(" ",LEN($N837))),COLUMNS($N:O)*LEN($N837)-(LEN($N837)-1),LEN($N837)))</f>
        <v>rock</v>
      </c>
      <c r="S837" s="11">
        <f t="shared" si="53"/>
        <v>41005.45784722222</v>
      </c>
      <c r="T837" s="11">
        <f t="shared" si="5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0">
        <f t="shared" si="55"/>
        <v>100.93039999999999</v>
      </c>
      <c r="P838" s="6">
        <f t="shared" si="52"/>
        <v>109.70695652173914</v>
      </c>
      <c r="Q838" t="str">
        <f>TRIM(MID(SUBSTITUTE($N838,"/",REPT(" ",LEN($N838))),COLUMNS($N:N)*LEN($N838)-(LEN($N838)-1),LEN($N838)))</f>
        <v>music</v>
      </c>
      <c r="R838" t="str">
        <f>TRIM(MID(SUBSTITUTE($N838,"/",REPT(" ",LEN($N838))),COLUMNS($N:O)*LEN($N838)-(LEN($N838)-1),LEN($N838)))</f>
        <v>rock</v>
      </c>
      <c r="S838" s="11">
        <f t="shared" si="53"/>
        <v>41524.056921296295</v>
      </c>
      <c r="T838" s="11">
        <f t="shared" si="5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0">
        <f t="shared" si="55"/>
        <v>121.8</v>
      </c>
      <c r="P839" s="6">
        <f t="shared" si="52"/>
        <v>49.112903225806448</v>
      </c>
      <c r="Q839" t="str">
        <f>TRIM(MID(SUBSTITUTE($N839,"/",REPT(" ",LEN($N839))),COLUMNS($N:N)*LEN($N839)-(LEN($N839)-1),LEN($N839)))</f>
        <v>music</v>
      </c>
      <c r="R839" t="str">
        <f>TRIM(MID(SUBSTITUTE($N839,"/",REPT(" ",LEN($N839))),COLUMNS($N:O)*LEN($N839)-(LEN($N839)-1),LEN($N839)))</f>
        <v>rock</v>
      </c>
      <c r="S839" s="11">
        <f t="shared" si="53"/>
        <v>41730.998402777775</v>
      </c>
      <c r="T839" s="11">
        <f t="shared" si="5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0">
        <f t="shared" si="55"/>
        <v>145.4</v>
      </c>
      <c r="P840" s="6">
        <f t="shared" si="52"/>
        <v>47.672131147540981</v>
      </c>
      <c r="Q840" t="str">
        <f>TRIM(MID(SUBSTITUTE($N840,"/",REPT(" ",LEN($N840))),COLUMNS($N:N)*LEN($N840)-(LEN($N840)-1),LEN($N840)))</f>
        <v>music</v>
      </c>
      <c r="R840" t="str">
        <f>TRIM(MID(SUBSTITUTE($N840,"/",REPT(" ",LEN($N840))),COLUMNS($N:O)*LEN($N840)-(LEN($N840)-1),LEN($N840)))</f>
        <v>rock</v>
      </c>
      <c r="S840" s="11">
        <f t="shared" si="53"/>
        <v>40895.897974537038</v>
      </c>
      <c r="T840" s="11">
        <f t="shared" si="5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0">
        <f t="shared" si="55"/>
        <v>116.61660000000001</v>
      </c>
      <c r="P841" s="6">
        <f t="shared" si="52"/>
        <v>60.737812499999997</v>
      </c>
      <c r="Q841" t="str">
        <f>TRIM(MID(SUBSTITUTE($N841,"/",REPT(" ",LEN($N841))),COLUMNS($N:N)*LEN($N841)-(LEN($N841)-1),LEN($N841)))</f>
        <v>music</v>
      </c>
      <c r="R841" t="str">
        <f>TRIM(MID(SUBSTITUTE($N841,"/",REPT(" ",LEN($N841))),COLUMNS($N:O)*LEN($N841)-(LEN($N841)-1),LEN($N841)))</f>
        <v>rock</v>
      </c>
      <c r="S841" s="11">
        <f t="shared" si="53"/>
        <v>41144.763379629629</v>
      </c>
      <c r="T841" s="11">
        <f t="shared" si="5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0">
        <f t="shared" si="55"/>
        <v>120.4166</v>
      </c>
      <c r="P842" s="6">
        <f t="shared" si="52"/>
        <v>63.37715789473684</v>
      </c>
      <c r="Q842" t="str">
        <f>TRIM(MID(SUBSTITUTE($N842,"/",REPT(" ",LEN($N842))),COLUMNS($N:N)*LEN($N842)-(LEN($N842)-1),LEN($N842)))</f>
        <v>music</v>
      </c>
      <c r="R842" t="str">
        <f>TRIM(MID(SUBSTITUTE($N842,"/",REPT(" ",LEN($N842))),COLUMNS($N:O)*LEN($N842)-(LEN($N842)-1),LEN($N842)))</f>
        <v>metal</v>
      </c>
      <c r="S842" s="11">
        <f t="shared" si="53"/>
        <v>42607.226701388892</v>
      </c>
      <c r="T842" s="11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0">
        <f t="shared" si="55"/>
        <v>101.32000000000001</v>
      </c>
      <c r="P843" s="6">
        <f t="shared" si="52"/>
        <v>53.893617021276597</v>
      </c>
      <c r="Q843" t="str">
        <f>TRIM(MID(SUBSTITUTE($N843,"/",REPT(" ",LEN($N843))),COLUMNS($N:N)*LEN($N843)-(LEN($N843)-1),LEN($N843)))</f>
        <v>music</v>
      </c>
      <c r="R843" t="str">
        <f>TRIM(MID(SUBSTITUTE($N843,"/",REPT(" ",LEN($N843))),COLUMNS($N:O)*LEN($N843)-(LEN($N843)-1),LEN($N843)))</f>
        <v>metal</v>
      </c>
      <c r="S843" s="11">
        <f t="shared" si="53"/>
        <v>41923.838692129626</v>
      </c>
      <c r="T843" s="11">
        <f t="shared" si="5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0">
        <f t="shared" si="55"/>
        <v>104.32</v>
      </c>
      <c r="P844" s="6">
        <f t="shared" si="52"/>
        <v>66.871794871794876</v>
      </c>
      <c r="Q844" t="str">
        <f>TRIM(MID(SUBSTITUTE($N844,"/",REPT(" ",LEN($N844))),COLUMNS($N:N)*LEN($N844)-(LEN($N844)-1),LEN($N844)))</f>
        <v>music</v>
      </c>
      <c r="R844" t="str">
        <f>TRIM(MID(SUBSTITUTE($N844,"/",REPT(" ",LEN($N844))),COLUMNS($N:O)*LEN($N844)-(LEN($N844)-1),LEN($N844)))</f>
        <v>metal</v>
      </c>
      <c r="S844" s="11">
        <f t="shared" si="53"/>
        <v>41526.592395833337</v>
      </c>
      <c r="T844" s="11">
        <f t="shared" si="5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0">
        <f t="shared" si="55"/>
        <v>267.13333333333333</v>
      </c>
      <c r="P845" s="6">
        <f t="shared" si="52"/>
        <v>63.102362204724407</v>
      </c>
      <c r="Q845" t="str">
        <f>TRIM(MID(SUBSTITUTE($N845,"/",REPT(" ",LEN($N845))),COLUMNS($N:N)*LEN($N845)-(LEN($N845)-1),LEN($N845)))</f>
        <v>music</v>
      </c>
      <c r="R845" t="str">
        <f>TRIM(MID(SUBSTITUTE($N845,"/",REPT(" ",LEN($N845))),COLUMNS($N:O)*LEN($N845)-(LEN($N845)-1),LEN($N845)))</f>
        <v>metal</v>
      </c>
      <c r="S845" s="11">
        <f t="shared" si="53"/>
        <v>42695.257870370369</v>
      </c>
      <c r="T845" s="11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0">
        <f t="shared" si="55"/>
        <v>194.13333333333333</v>
      </c>
      <c r="P846" s="6">
        <f t="shared" si="52"/>
        <v>36.628930817610062</v>
      </c>
      <c r="Q846" t="str">
        <f>TRIM(MID(SUBSTITUTE($N846,"/",REPT(" ",LEN($N846))),COLUMNS($N:N)*LEN($N846)-(LEN($N846)-1),LEN($N846)))</f>
        <v>music</v>
      </c>
      <c r="R846" t="str">
        <f>TRIM(MID(SUBSTITUTE($N846,"/",REPT(" ",LEN($N846))),COLUMNS($N:O)*LEN($N846)-(LEN($N846)-1),LEN($N846)))</f>
        <v>metal</v>
      </c>
      <c r="S846" s="11">
        <f t="shared" si="53"/>
        <v>41905.684629629628</v>
      </c>
      <c r="T846" s="11">
        <f t="shared" si="5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0">
        <f t="shared" si="55"/>
        <v>120.3802</v>
      </c>
      <c r="P847" s="6">
        <f t="shared" si="52"/>
        <v>34.005706214689269</v>
      </c>
      <c r="Q847" t="str">
        <f>TRIM(MID(SUBSTITUTE($N847,"/",REPT(" ",LEN($N847))),COLUMNS($N:N)*LEN($N847)-(LEN($N847)-1),LEN($N847)))</f>
        <v>music</v>
      </c>
      <c r="R847" t="str">
        <f>TRIM(MID(SUBSTITUTE($N847,"/",REPT(" ",LEN($N847))),COLUMNS($N:O)*LEN($N847)-(LEN($N847)-1),LEN($N847)))</f>
        <v>metal</v>
      </c>
      <c r="S847" s="11">
        <f t="shared" si="53"/>
        <v>42578.205972222218</v>
      </c>
      <c r="T847" s="11">
        <f t="shared" si="5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0">
        <f t="shared" si="55"/>
        <v>122.00090909090908</v>
      </c>
      <c r="P848" s="6">
        <f t="shared" si="52"/>
        <v>28.553404255319148</v>
      </c>
      <c r="Q848" t="str">
        <f>TRIM(MID(SUBSTITUTE($N848,"/",REPT(" ",LEN($N848))),COLUMNS($N:N)*LEN($N848)-(LEN($N848)-1),LEN($N848)))</f>
        <v>music</v>
      </c>
      <c r="R848" t="str">
        <f>TRIM(MID(SUBSTITUTE($N848,"/",REPT(" ",LEN($N848))),COLUMNS($N:O)*LEN($N848)-(LEN($N848)-1),LEN($N848)))</f>
        <v>metal</v>
      </c>
      <c r="S848" s="11">
        <f t="shared" si="53"/>
        <v>41694.391840277778</v>
      </c>
      <c r="T848" s="11">
        <f t="shared" si="5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0">
        <f t="shared" si="55"/>
        <v>100</v>
      </c>
      <c r="P849" s="6">
        <f t="shared" si="52"/>
        <v>10</v>
      </c>
      <c r="Q849" t="str">
        <f>TRIM(MID(SUBSTITUTE($N849,"/",REPT(" ",LEN($N849))),COLUMNS($N:N)*LEN($N849)-(LEN($N849)-1),LEN($N849)))</f>
        <v>music</v>
      </c>
      <c r="R849" t="str">
        <f>TRIM(MID(SUBSTITUTE($N849,"/",REPT(" ",LEN($N849))),COLUMNS($N:O)*LEN($N849)-(LEN($N849)-1),LEN($N849)))</f>
        <v>metal</v>
      </c>
      <c r="S849" s="11">
        <f t="shared" si="53"/>
        <v>42165.79833333334</v>
      </c>
      <c r="T849" s="11">
        <f t="shared" si="5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0">
        <f t="shared" si="55"/>
        <v>100</v>
      </c>
      <c r="P850" s="6">
        <f t="shared" si="52"/>
        <v>18.75</v>
      </c>
      <c r="Q850" t="str">
        <f>TRIM(MID(SUBSTITUTE($N850,"/",REPT(" ",LEN($N850))),COLUMNS($N:N)*LEN($N850)-(LEN($N850)-1),LEN($N850)))</f>
        <v>music</v>
      </c>
      <c r="R850" t="str">
        <f>TRIM(MID(SUBSTITUTE($N850,"/",REPT(" ",LEN($N850))),COLUMNS($N:O)*LEN($N850)-(LEN($N850)-1),LEN($N850)))</f>
        <v>metal</v>
      </c>
      <c r="S850" s="11">
        <f t="shared" si="53"/>
        <v>42078.792048611111</v>
      </c>
      <c r="T850" s="11">
        <f t="shared" si="5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0">
        <f t="shared" si="55"/>
        <v>119.9</v>
      </c>
      <c r="P851" s="6">
        <f t="shared" si="52"/>
        <v>41.704347826086959</v>
      </c>
      <c r="Q851" t="str">
        <f>TRIM(MID(SUBSTITUTE($N851,"/",REPT(" ",LEN($N851))),COLUMNS($N:N)*LEN($N851)-(LEN($N851)-1),LEN($N851)))</f>
        <v>music</v>
      </c>
      <c r="R851" t="str">
        <f>TRIM(MID(SUBSTITUTE($N851,"/",REPT(" ",LEN($N851))),COLUMNS($N:O)*LEN($N851)-(LEN($N851)-1),LEN($N851)))</f>
        <v>metal</v>
      </c>
      <c r="S851" s="11">
        <f t="shared" si="53"/>
        <v>42051.148888888885</v>
      </c>
      <c r="T851" s="11">
        <f t="shared" si="5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0">
        <f t="shared" si="55"/>
        <v>155.17499999999998</v>
      </c>
      <c r="P852" s="6">
        <f t="shared" si="52"/>
        <v>46.669172932330824</v>
      </c>
      <c r="Q852" t="str">
        <f>TRIM(MID(SUBSTITUTE($N852,"/",REPT(" ",LEN($N852))),COLUMNS($N:N)*LEN($N852)-(LEN($N852)-1),LEN($N852)))</f>
        <v>music</v>
      </c>
      <c r="R852" t="str">
        <f>TRIM(MID(SUBSTITUTE($N852,"/",REPT(" ",LEN($N852))),COLUMNS($N:O)*LEN($N852)-(LEN($N852)-1),LEN($N852)))</f>
        <v>metal</v>
      </c>
      <c r="S852" s="11">
        <f t="shared" si="53"/>
        <v>42452.827743055561</v>
      </c>
      <c r="T852" s="11">
        <f t="shared" si="5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0">
        <f t="shared" si="55"/>
        <v>130.44999999999999</v>
      </c>
      <c r="P853" s="6">
        <f t="shared" si="52"/>
        <v>37.271428571428572</v>
      </c>
      <c r="Q853" t="str">
        <f>TRIM(MID(SUBSTITUTE($N853,"/",REPT(" ",LEN($N853))),COLUMNS($N:N)*LEN($N853)-(LEN($N853)-1),LEN($N853)))</f>
        <v>music</v>
      </c>
      <c r="R853" t="str">
        <f>TRIM(MID(SUBSTITUTE($N853,"/",REPT(" ",LEN($N853))),COLUMNS($N:O)*LEN($N853)-(LEN($N853)-1),LEN($N853)))</f>
        <v>metal</v>
      </c>
      <c r="S853" s="11">
        <f t="shared" si="53"/>
        <v>42522.880243055552</v>
      </c>
      <c r="T853" s="11">
        <f t="shared" si="5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0">
        <f t="shared" si="55"/>
        <v>104.97142857142859</v>
      </c>
      <c r="P854" s="6">
        <f t="shared" si="52"/>
        <v>59.258064516129032</v>
      </c>
      <c r="Q854" t="str">
        <f>TRIM(MID(SUBSTITUTE($N854,"/",REPT(" ",LEN($N854))),COLUMNS($N:N)*LEN($N854)-(LEN($N854)-1),LEN($N854)))</f>
        <v>music</v>
      </c>
      <c r="R854" t="str">
        <f>TRIM(MID(SUBSTITUTE($N854,"/",REPT(" ",LEN($N854))),COLUMNS($N:O)*LEN($N854)-(LEN($N854)-1),LEN($N854)))</f>
        <v>metal</v>
      </c>
      <c r="S854" s="11">
        <f t="shared" si="53"/>
        <v>42656.805497685185</v>
      </c>
      <c r="T854" s="11">
        <f t="shared" si="5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0">
        <f t="shared" si="55"/>
        <v>100</v>
      </c>
      <c r="P855" s="6">
        <f t="shared" si="52"/>
        <v>30</v>
      </c>
      <c r="Q855" t="str">
        <f>TRIM(MID(SUBSTITUTE($N855,"/",REPT(" ",LEN($N855))),COLUMNS($N:N)*LEN($N855)-(LEN($N855)-1),LEN($N855)))</f>
        <v>music</v>
      </c>
      <c r="R855" t="str">
        <f>TRIM(MID(SUBSTITUTE($N855,"/",REPT(" ",LEN($N855))),COLUMNS($N:O)*LEN($N855)-(LEN($N855)-1),LEN($N855)))</f>
        <v>metal</v>
      </c>
      <c r="S855" s="11">
        <f t="shared" si="53"/>
        <v>42021.832280092596</v>
      </c>
      <c r="T855" s="11">
        <f t="shared" si="5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0">
        <f t="shared" si="55"/>
        <v>118.2205035971223</v>
      </c>
      <c r="P856" s="6">
        <f t="shared" si="52"/>
        <v>65.8623246492986</v>
      </c>
      <c r="Q856" t="str">
        <f>TRIM(MID(SUBSTITUTE($N856,"/",REPT(" ",LEN($N856))),COLUMNS($N:N)*LEN($N856)-(LEN($N856)-1),LEN($N856)))</f>
        <v>music</v>
      </c>
      <c r="R856" t="str">
        <f>TRIM(MID(SUBSTITUTE($N856,"/",REPT(" ",LEN($N856))),COLUMNS($N:O)*LEN($N856)-(LEN($N856)-1),LEN($N856)))</f>
        <v>metal</v>
      </c>
      <c r="S856" s="11">
        <f t="shared" si="53"/>
        <v>42702.212337962963</v>
      </c>
      <c r="T856" s="11">
        <f t="shared" si="5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0">
        <f t="shared" si="55"/>
        <v>103.44827586206897</v>
      </c>
      <c r="P857" s="6">
        <f t="shared" si="52"/>
        <v>31.914893617021278</v>
      </c>
      <c r="Q857" t="str">
        <f>TRIM(MID(SUBSTITUTE($N857,"/",REPT(" ",LEN($N857))),COLUMNS($N:N)*LEN($N857)-(LEN($N857)-1),LEN($N857)))</f>
        <v>music</v>
      </c>
      <c r="R857" t="str">
        <f>TRIM(MID(SUBSTITUTE($N857,"/",REPT(" ",LEN($N857))),COLUMNS($N:O)*LEN($N857)-(LEN($N857)-1),LEN($N857)))</f>
        <v>metal</v>
      </c>
      <c r="S857" s="11">
        <f t="shared" si="53"/>
        <v>42545.125196759262</v>
      </c>
      <c r="T857" s="11">
        <f t="shared" si="5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0">
        <f t="shared" si="55"/>
        <v>218.00000000000003</v>
      </c>
      <c r="P858" s="6">
        <f t="shared" si="52"/>
        <v>19.464285714285715</v>
      </c>
      <c r="Q858" t="str">
        <f>TRIM(MID(SUBSTITUTE($N858,"/",REPT(" ",LEN($N858))),COLUMNS($N:N)*LEN($N858)-(LEN($N858)-1),LEN($N858)))</f>
        <v>music</v>
      </c>
      <c r="R858" t="str">
        <f>TRIM(MID(SUBSTITUTE($N858,"/",REPT(" ",LEN($N858))),COLUMNS($N:O)*LEN($N858)-(LEN($N858)-1),LEN($N858)))</f>
        <v>metal</v>
      </c>
      <c r="S858" s="11">
        <f t="shared" si="53"/>
        <v>42609.311990740738</v>
      </c>
      <c r="T858" s="11">
        <f t="shared" si="5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0">
        <f t="shared" si="55"/>
        <v>100</v>
      </c>
      <c r="P859" s="6">
        <f t="shared" si="52"/>
        <v>50</v>
      </c>
      <c r="Q859" t="str">
        <f>TRIM(MID(SUBSTITUTE($N859,"/",REPT(" ",LEN($N859))),COLUMNS($N:N)*LEN($N859)-(LEN($N859)-1),LEN($N859)))</f>
        <v>music</v>
      </c>
      <c r="R859" t="str">
        <f>TRIM(MID(SUBSTITUTE($N859,"/",REPT(" ",LEN($N859))),COLUMNS($N:O)*LEN($N859)-(LEN($N859)-1),LEN($N859)))</f>
        <v>metal</v>
      </c>
      <c r="S859" s="11">
        <f t="shared" si="53"/>
        <v>42291.581377314811</v>
      </c>
      <c r="T859" s="11">
        <f t="shared" si="5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0">
        <f t="shared" si="55"/>
        <v>144.00583333333333</v>
      </c>
      <c r="P860" s="6">
        <f t="shared" si="52"/>
        <v>22.737763157894737</v>
      </c>
      <c r="Q860" t="str">
        <f>TRIM(MID(SUBSTITUTE($N860,"/",REPT(" ",LEN($N860))),COLUMNS($N:N)*LEN($N860)-(LEN($N860)-1),LEN($N860)))</f>
        <v>music</v>
      </c>
      <c r="R860" t="str">
        <f>TRIM(MID(SUBSTITUTE($N860,"/",REPT(" ",LEN($N860))),COLUMNS($N:O)*LEN($N860)-(LEN($N860)-1),LEN($N860)))</f>
        <v>metal</v>
      </c>
      <c r="S860" s="11">
        <f t="shared" si="53"/>
        <v>42079.745578703703</v>
      </c>
      <c r="T860" s="11">
        <f t="shared" si="5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0">
        <f t="shared" si="55"/>
        <v>104.67500000000001</v>
      </c>
      <c r="P861" s="6">
        <f t="shared" si="52"/>
        <v>42.724489795918366</v>
      </c>
      <c r="Q861" t="str">
        <f>TRIM(MID(SUBSTITUTE($N861,"/",REPT(" ",LEN($N861))),COLUMNS($N:N)*LEN($N861)-(LEN($N861)-1),LEN($N861)))</f>
        <v>music</v>
      </c>
      <c r="R861" t="str">
        <f>TRIM(MID(SUBSTITUTE($N861,"/",REPT(" ",LEN($N861))),COLUMNS($N:O)*LEN($N861)-(LEN($N861)-1),LEN($N861)))</f>
        <v>metal</v>
      </c>
      <c r="S861" s="11">
        <f t="shared" si="53"/>
        <v>42128.820231481484</v>
      </c>
      <c r="T861" s="11">
        <f t="shared" si="5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0">
        <f t="shared" si="55"/>
        <v>18.142857142857142</v>
      </c>
      <c r="P862" s="6">
        <f t="shared" si="52"/>
        <v>52.916666666666664</v>
      </c>
      <c r="Q862" t="str">
        <f>TRIM(MID(SUBSTITUTE($N862,"/",REPT(" ",LEN($N862))),COLUMNS($N:N)*LEN($N862)-(LEN($N862)-1),LEN($N862)))</f>
        <v>music</v>
      </c>
      <c r="R862" t="str">
        <f>TRIM(MID(SUBSTITUTE($N862,"/",REPT(" ",LEN($N862))),COLUMNS($N:O)*LEN($N862)-(LEN($N862)-1),LEN($N862)))</f>
        <v>jazz</v>
      </c>
      <c r="S862" s="11">
        <f t="shared" si="53"/>
        <v>41570.482789351852</v>
      </c>
      <c r="T862" s="11">
        <f t="shared" si="5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0">
        <f t="shared" si="55"/>
        <v>2.2444444444444445</v>
      </c>
      <c r="P863" s="6">
        <f t="shared" si="52"/>
        <v>50.5</v>
      </c>
      <c r="Q863" t="str">
        <f>TRIM(MID(SUBSTITUTE($N863,"/",REPT(" ",LEN($N863))),COLUMNS($N:N)*LEN($N863)-(LEN($N863)-1),LEN($N863)))</f>
        <v>music</v>
      </c>
      <c r="R863" t="str">
        <f>TRIM(MID(SUBSTITUTE($N863,"/",REPT(" ",LEN($N863))),COLUMNS($N:O)*LEN($N863)-(LEN($N863)-1),LEN($N863)))</f>
        <v>jazz</v>
      </c>
      <c r="S863" s="11">
        <f t="shared" si="53"/>
        <v>42599.965324074074</v>
      </c>
      <c r="T863" s="11">
        <f t="shared" si="5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0">
        <f t="shared" si="55"/>
        <v>0.33999999999999997</v>
      </c>
      <c r="P864" s="6">
        <f t="shared" si="52"/>
        <v>42.5</v>
      </c>
      <c r="Q864" t="str">
        <f>TRIM(MID(SUBSTITUTE($N864,"/",REPT(" ",LEN($N864))),COLUMNS($N:N)*LEN($N864)-(LEN($N864)-1),LEN($N864)))</f>
        <v>music</v>
      </c>
      <c r="R864" t="str">
        <f>TRIM(MID(SUBSTITUTE($N864,"/",REPT(" ",LEN($N864))),COLUMNS($N:O)*LEN($N864)-(LEN($N864)-1),LEN($N864)))</f>
        <v>jazz</v>
      </c>
      <c r="S864" s="11">
        <f t="shared" si="53"/>
        <v>41559.5549537037</v>
      </c>
      <c r="T864" s="11">
        <f t="shared" si="5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0">
        <f t="shared" si="55"/>
        <v>4.5</v>
      </c>
      <c r="P865" s="6">
        <f t="shared" si="52"/>
        <v>18</v>
      </c>
      <c r="Q865" t="str">
        <f>TRIM(MID(SUBSTITUTE($N865,"/",REPT(" ",LEN($N865))),COLUMNS($N:N)*LEN($N865)-(LEN($N865)-1),LEN($N865)))</f>
        <v>music</v>
      </c>
      <c r="R865" t="str">
        <f>TRIM(MID(SUBSTITUTE($N865,"/",REPT(" ",LEN($N865))),COLUMNS($N:O)*LEN($N865)-(LEN($N865)-1),LEN($N865)))</f>
        <v>jazz</v>
      </c>
      <c r="S865" s="11">
        <f t="shared" si="53"/>
        <v>40921.117662037039</v>
      </c>
      <c r="T865" s="11">
        <f t="shared" si="5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0">
        <f t="shared" si="55"/>
        <v>41.53846153846154</v>
      </c>
      <c r="P866" s="6">
        <f t="shared" si="52"/>
        <v>34.177215189873415</v>
      </c>
      <c r="Q866" t="str">
        <f>TRIM(MID(SUBSTITUTE($N866,"/",REPT(" ",LEN($N866))),COLUMNS($N:N)*LEN($N866)-(LEN($N866)-1),LEN($N866)))</f>
        <v>music</v>
      </c>
      <c r="R866" t="str">
        <f>TRIM(MID(SUBSTITUTE($N866,"/",REPT(" ",LEN($N866))),COLUMNS($N:O)*LEN($N866)-(LEN($N866)-1),LEN($N866)))</f>
        <v>jazz</v>
      </c>
      <c r="S866" s="11">
        <f t="shared" si="53"/>
        <v>41541.106921296298</v>
      </c>
      <c r="T866" s="11">
        <f t="shared" si="5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0">
        <f t="shared" si="55"/>
        <v>2.0454545454545454</v>
      </c>
      <c r="P867" s="6">
        <f t="shared" si="52"/>
        <v>22.5</v>
      </c>
      <c r="Q867" t="str">
        <f>TRIM(MID(SUBSTITUTE($N867,"/",REPT(" ",LEN($N867))),COLUMNS($N:N)*LEN($N867)-(LEN($N867)-1),LEN($N867)))</f>
        <v>music</v>
      </c>
      <c r="R867" t="str">
        <f>TRIM(MID(SUBSTITUTE($N867,"/",REPT(" ",LEN($N867))),COLUMNS($N:O)*LEN($N867)-(LEN($N867)-1),LEN($N867)))</f>
        <v>jazz</v>
      </c>
      <c r="S867" s="11">
        <f t="shared" si="53"/>
        <v>41230.77311342593</v>
      </c>
      <c r="T867" s="11">
        <f t="shared" si="5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0">
        <f t="shared" si="55"/>
        <v>18.285714285714285</v>
      </c>
      <c r="P868" s="6">
        <f t="shared" si="52"/>
        <v>58.18181818181818</v>
      </c>
      <c r="Q868" t="str">
        <f>TRIM(MID(SUBSTITUTE($N868,"/",REPT(" ",LEN($N868))),COLUMNS($N:N)*LEN($N868)-(LEN($N868)-1),LEN($N868)))</f>
        <v>music</v>
      </c>
      <c r="R868" t="str">
        <f>TRIM(MID(SUBSTITUTE($N868,"/",REPT(" ",LEN($N868))),COLUMNS($N:O)*LEN($N868)-(LEN($N868)-1),LEN($N868)))</f>
        <v>jazz</v>
      </c>
      <c r="S868" s="11">
        <f t="shared" si="53"/>
        <v>42025.637939814813</v>
      </c>
      <c r="T868" s="11">
        <f t="shared" si="5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0">
        <f t="shared" si="55"/>
        <v>24.02</v>
      </c>
      <c r="P869" s="6">
        <f t="shared" si="52"/>
        <v>109.18181818181819</v>
      </c>
      <c r="Q869" t="str">
        <f>TRIM(MID(SUBSTITUTE($N869,"/",REPT(" ",LEN($N869))),COLUMNS($N:N)*LEN($N869)-(LEN($N869)-1),LEN($N869)))</f>
        <v>music</v>
      </c>
      <c r="R869" t="str">
        <f>TRIM(MID(SUBSTITUTE($N869,"/",REPT(" ",LEN($N869))),COLUMNS($N:O)*LEN($N869)-(LEN($N869)-1),LEN($N869)))</f>
        <v>jazz</v>
      </c>
      <c r="S869" s="11">
        <f t="shared" si="53"/>
        <v>40088.105393518519</v>
      </c>
      <c r="T869" s="11">
        <f t="shared" si="5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0">
        <f t="shared" si="55"/>
        <v>0.1111111111111111</v>
      </c>
      <c r="P870" s="6">
        <f t="shared" si="52"/>
        <v>50</v>
      </c>
      <c r="Q870" t="str">
        <f>TRIM(MID(SUBSTITUTE($N870,"/",REPT(" ",LEN($N870))),COLUMNS($N:N)*LEN($N870)-(LEN($N870)-1),LEN($N870)))</f>
        <v>music</v>
      </c>
      <c r="R870" t="str">
        <f>TRIM(MID(SUBSTITUTE($N870,"/",REPT(" ",LEN($N870))),COLUMNS($N:O)*LEN($N870)-(LEN($N870)-1),LEN($N870)))</f>
        <v>jazz</v>
      </c>
      <c r="S870" s="11">
        <f t="shared" si="53"/>
        <v>41616.027754629627</v>
      </c>
      <c r="T870" s="11">
        <f t="shared" si="5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0">
        <f t="shared" si="55"/>
        <v>11.818181818181818</v>
      </c>
      <c r="P871" s="6">
        <f t="shared" si="52"/>
        <v>346.66666666666669</v>
      </c>
      <c r="Q871" t="str">
        <f>TRIM(MID(SUBSTITUTE($N871,"/",REPT(" ",LEN($N871))),COLUMNS($N:N)*LEN($N871)-(LEN($N871)-1),LEN($N871)))</f>
        <v>music</v>
      </c>
      <c r="R871" t="str">
        <f>TRIM(MID(SUBSTITUTE($N871,"/",REPT(" ",LEN($N871))),COLUMNS($N:O)*LEN($N871)-(LEN($N871)-1),LEN($N871)))</f>
        <v>jazz</v>
      </c>
      <c r="S871" s="11">
        <f t="shared" si="53"/>
        <v>41342.845567129632</v>
      </c>
      <c r="T871" s="11">
        <f t="shared" si="5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0">
        <f t="shared" si="55"/>
        <v>0.31</v>
      </c>
      <c r="P872" s="6">
        <f t="shared" si="52"/>
        <v>12.4</v>
      </c>
      <c r="Q872" t="str">
        <f>TRIM(MID(SUBSTITUTE($N872,"/",REPT(" ",LEN($N872))),COLUMNS($N:N)*LEN($N872)-(LEN($N872)-1),LEN($N872)))</f>
        <v>music</v>
      </c>
      <c r="R872" t="str">
        <f>TRIM(MID(SUBSTITUTE($N872,"/",REPT(" ",LEN($N872))),COLUMNS($N:O)*LEN($N872)-(LEN($N872)-1),LEN($N872)))</f>
        <v>jazz</v>
      </c>
      <c r="S872" s="11">
        <f t="shared" si="53"/>
        <v>41488.022256944445</v>
      </c>
      <c r="T872" s="11">
        <f t="shared" si="5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0">
        <f t="shared" si="55"/>
        <v>5.416666666666667</v>
      </c>
      <c r="P873" s="6">
        <f t="shared" si="52"/>
        <v>27.083333333333332</v>
      </c>
      <c r="Q873" t="str">
        <f>TRIM(MID(SUBSTITUTE($N873,"/",REPT(" ",LEN($N873))),COLUMNS($N:N)*LEN($N873)-(LEN($N873)-1),LEN($N873)))</f>
        <v>music</v>
      </c>
      <c r="R873" t="str">
        <f>TRIM(MID(SUBSTITUTE($N873,"/",REPT(" ",LEN($N873))),COLUMNS($N:O)*LEN($N873)-(LEN($N873)-1),LEN($N873)))</f>
        <v>jazz</v>
      </c>
      <c r="S873" s="11">
        <f t="shared" si="53"/>
        <v>41577.561284722222</v>
      </c>
      <c r="T873" s="11">
        <f t="shared" si="5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0">
        <f t="shared" si="55"/>
        <v>0.8125</v>
      </c>
      <c r="P874" s="6">
        <f t="shared" si="52"/>
        <v>32.5</v>
      </c>
      <c r="Q874" t="str">
        <f>TRIM(MID(SUBSTITUTE($N874,"/",REPT(" ",LEN($N874))),COLUMNS($N:N)*LEN($N874)-(LEN($N874)-1),LEN($N874)))</f>
        <v>music</v>
      </c>
      <c r="R874" t="str">
        <f>TRIM(MID(SUBSTITUTE($N874,"/",REPT(" ",LEN($N874))),COLUMNS($N:O)*LEN($N874)-(LEN($N874)-1),LEN($N874)))</f>
        <v>jazz</v>
      </c>
      <c r="S874" s="11">
        <f t="shared" si="53"/>
        <v>40567.825543981482</v>
      </c>
      <c r="T874" s="11">
        <f t="shared" si="5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0">
        <f t="shared" si="55"/>
        <v>1.2857142857142856</v>
      </c>
      <c r="P875" s="6">
        <f t="shared" si="52"/>
        <v>9</v>
      </c>
      <c r="Q875" t="str">
        <f>TRIM(MID(SUBSTITUTE($N875,"/",REPT(" ",LEN($N875))),COLUMNS($N:N)*LEN($N875)-(LEN($N875)-1),LEN($N875)))</f>
        <v>music</v>
      </c>
      <c r="R875" t="str">
        <f>TRIM(MID(SUBSTITUTE($N875,"/",REPT(" ",LEN($N875))),COLUMNS($N:O)*LEN($N875)-(LEN($N875)-1),LEN($N875)))</f>
        <v>jazz</v>
      </c>
      <c r="S875" s="11">
        <f t="shared" si="53"/>
        <v>41184.167129629634</v>
      </c>
      <c r="T875" s="11">
        <f t="shared" si="5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0">
        <f t="shared" si="55"/>
        <v>24.333333333333336</v>
      </c>
      <c r="P876" s="6">
        <f t="shared" si="52"/>
        <v>34.761904761904759</v>
      </c>
      <c r="Q876" t="str">
        <f>TRIM(MID(SUBSTITUTE($N876,"/",REPT(" ",LEN($N876))),COLUMNS($N:N)*LEN($N876)-(LEN($N876)-1),LEN($N876)))</f>
        <v>music</v>
      </c>
      <c r="R876" t="str">
        <f>TRIM(MID(SUBSTITUTE($N876,"/",REPT(" ",LEN($N876))),COLUMNS($N:O)*LEN($N876)-(LEN($N876)-1),LEN($N876)))</f>
        <v>jazz</v>
      </c>
      <c r="S876" s="11">
        <f t="shared" si="53"/>
        <v>41368.583726851852</v>
      </c>
      <c r="T876" s="11">
        <f t="shared" si="5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0">
        <f t="shared" si="55"/>
        <v>0</v>
      </c>
      <c r="P877" s="6" t="e">
        <f t="shared" si="52"/>
        <v>#DIV/0!</v>
      </c>
      <c r="Q877" t="str">
        <f>TRIM(MID(SUBSTITUTE($N877,"/",REPT(" ",LEN($N877))),COLUMNS($N:N)*LEN($N877)-(LEN($N877)-1),LEN($N877)))</f>
        <v>music</v>
      </c>
      <c r="R877" t="str">
        <f>TRIM(MID(SUBSTITUTE($N877,"/",REPT(" ",LEN($N877))),COLUMNS($N:O)*LEN($N877)-(LEN($N877)-1),LEN($N877)))</f>
        <v>jazz</v>
      </c>
      <c r="S877" s="11">
        <f t="shared" si="53"/>
        <v>42248.723738425921</v>
      </c>
      <c r="T877" s="11">
        <f t="shared" si="5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0">
        <f t="shared" si="55"/>
        <v>40.799492385786799</v>
      </c>
      <c r="P878" s="6">
        <f t="shared" si="52"/>
        <v>28.577777777777779</v>
      </c>
      <c r="Q878" t="str">
        <f>TRIM(MID(SUBSTITUTE($N878,"/",REPT(" ",LEN($N878))),COLUMNS($N:N)*LEN($N878)-(LEN($N878)-1),LEN($N878)))</f>
        <v>music</v>
      </c>
      <c r="R878" t="str">
        <f>TRIM(MID(SUBSTITUTE($N878,"/",REPT(" ",LEN($N878))),COLUMNS($N:O)*LEN($N878)-(LEN($N878)-1),LEN($N878)))</f>
        <v>jazz</v>
      </c>
      <c r="S878" s="11">
        <f t="shared" si="53"/>
        <v>41276.496840277774</v>
      </c>
      <c r="T878" s="11">
        <f t="shared" si="5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0">
        <f t="shared" si="55"/>
        <v>67.55</v>
      </c>
      <c r="P879" s="6">
        <f t="shared" si="52"/>
        <v>46.586206896551722</v>
      </c>
      <c r="Q879" t="str">
        <f>TRIM(MID(SUBSTITUTE($N879,"/",REPT(" ",LEN($N879))),COLUMNS($N:N)*LEN($N879)-(LEN($N879)-1),LEN($N879)))</f>
        <v>music</v>
      </c>
      <c r="R879" t="str">
        <f>TRIM(MID(SUBSTITUTE($N879,"/",REPT(" ",LEN($N879))),COLUMNS($N:O)*LEN($N879)-(LEN($N879)-1),LEN($N879)))</f>
        <v>jazz</v>
      </c>
      <c r="S879" s="11">
        <f t="shared" si="53"/>
        <v>41597.788888888892</v>
      </c>
      <c r="T879" s="11">
        <f t="shared" si="5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0">
        <f t="shared" si="55"/>
        <v>1.3</v>
      </c>
      <c r="P880" s="6">
        <f t="shared" si="52"/>
        <v>32.5</v>
      </c>
      <c r="Q880" t="str">
        <f>TRIM(MID(SUBSTITUTE($N880,"/",REPT(" ",LEN($N880))),COLUMNS($N:N)*LEN($N880)-(LEN($N880)-1),LEN($N880)))</f>
        <v>music</v>
      </c>
      <c r="R880" t="str">
        <f>TRIM(MID(SUBSTITUTE($N880,"/",REPT(" ",LEN($N880))),COLUMNS($N:O)*LEN($N880)-(LEN($N880)-1),LEN($N880)))</f>
        <v>jazz</v>
      </c>
      <c r="S880" s="11">
        <f t="shared" si="53"/>
        <v>40505.232916666668</v>
      </c>
      <c r="T880" s="11">
        <f t="shared" si="5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0">
        <f t="shared" si="55"/>
        <v>30.666666666666664</v>
      </c>
      <c r="P881" s="6">
        <f t="shared" si="52"/>
        <v>21.466666666666665</v>
      </c>
      <c r="Q881" t="str">
        <f>TRIM(MID(SUBSTITUTE($N881,"/",REPT(" ",LEN($N881))),COLUMNS($N:N)*LEN($N881)-(LEN($N881)-1),LEN($N881)))</f>
        <v>music</v>
      </c>
      <c r="R881" t="str">
        <f>TRIM(MID(SUBSTITUTE($N881,"/",REPT(" ",LEN($N881))),COLUMNS($N:O)*LEN($N881)-(LEN($N881)-1),LEN($N881)))</f>
        <v>jazz</v>
      </c>
      <c r="S881" s="11">
        <f t="shared" si="53"/>
        <v>41037.829918981479</v>
      </c>
      <c r="T881" s="11">
        <f t="shared" si="5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0">
        <f t="shared" si="55"/>
        <v>2.9894179894179893</v>
      </c>
      <c r="P882" s="6">
        <f t="shared" si="52"/>
        <v>14.125</v>
      </c>
      <c r="Q882" t="str">
        <f>TRIM(MID(SUBSTITUTE($N882,"/",REPT(" ",LEN($N882))),COLUMNS($N:N)*LEN($N882)-(LEN($N882)-1),LEN($N882)))</f>
        <v>music</v>
      </c>
      <c r="R882" t="str">
        <f>TRIM(MID(SUBSTITUTE($N882,"/",REPT(" ",LEN($N882))),COLUMNS($N:O)*LEN($N882)-(LEN($N882)-1),LEN($N882)))</f>
        <v>indie rock</v>
      </c>
      <c r="S882" s="11">
        <f t="shared" si="53"/>
        <v>41179.32104166667</v>
      </c>
      <c r="T882" s="11">
        <f t="shared" si="5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0">
        <f t="shared" si="55"/>
        <v>0.8</v>
      </c>
      <c r="P883" s="6">
        <f t="shared" si="52"/>
        <v>30</v>
      </c>
      <c r="Q883" t="str">
        <f>TRIM(MID(SUBSTITUTE($N883,"/",REPT(" ",LEN($N883))),COLUMNS($N:N)*LEN($N883)-(LEN($N883)-1),LEN($N883)))</f>
        <v>music</v>
      </c>
      <c r="R883" t="str">
        <f>TRIM(MID(SUBSTITUTE($N883,"/",REPT(" ",LEN($N883))),COLUMNS($N:O)*LEN($N883)-(LEN($N883)-1),LEN($N883)))</f>
        <v>indie rock</v>
      </c>
      <c r="S883" s="11">
        <f t="shared" si="53"/>
        <v>40877.25099537037</v>
      </c>
      <c r="T883" s="11">
        <f t="shared" si="5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0">
        <f t="shared" si="55"/>
        <v>20.133333333333333</v>
      </c>
      <c r="P884" s="6">
        <f t="shared" si="52"/>
        <v>21.571428571428573</v>
      </c>
      <c r="Q884" t="str">
        <f>TRIM(MID(SUBSTITUTE($N884,"/",REPT(" ",LEN($N884))),COLUMNS($N:N)*LEN($N884)-(LEN($N884)-1),LEN($N884)))</f>
        <v>music</v>
      </c>
      <c r="R884" t="str">
        <f>TRIM(MID(SUBSTITUTE($N884,"/",REPT(" ",LEN($N884))),COLUMNS($N:O)*LEN($N884)-(LEN($N884)-1),LEN($N884)))</f>
        <v>indie rock</v>
      </c>
      <c r="S884" s="11">
        <f t="shared" si="53"/>
        <v>40759.860532407409</v>
      </c>
      <c r="T884" s="11">
        <f t="shared" si="5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0">
        <f t="shared" si="55"/>
        <v>40.020000000000003</v>
      </c>
      <c r="P885" s="6">
        <f t="shared" si="52"/>
        <v>83.375</v>
      </c>
      <c r="Q885" t="str">
        <f>TRIM(MID(SUBSTITUTE($N885,"/",REPT(" ",LEN($N885))),COLUMNS($N:N)*LEN($N885)-(LEN($N885)-1),LEN($N885)))</f>
        <v>music</v>
      </c>
      <c r="R885" t="str">
        <f>TRIM(MID(SUBSTITUTE($N885,"/",REPT(" ",LEN($N885))),COLUMNS($N:O)*LEN($N885)-(LEN($N885)-1),LEN($N885)))</f>
        <v>indie rock</v>
      </c>
      <c r="S885" s="11">
        <f t="shared" si="53"/>
        <v>42371.935590277775</v>
      </c>
      <c r="T885" s="11">
        <f t="shared" si="5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0">
        <f t="shared" si="55"/>
        <v>1</v>
      </c>
      <c r="P886" s="6">
        <f t="shared" si="52"/>
        <v>10</v>
      </c>
      <c r="Q886" t="str">
        <f>TRIM(MID(SUBSTITUTE($N886,"/",REPT(" ",LEN($N886))),COLUMNS($N:N)*LEN($N886)-(LEN($N886)-1),LEN($N886)))</f>
        <v>music</v>
      </c>
      <c r="R886" t="str">
        <f>TRIM(MID(SUBSTITUTE($N886,"/",REPT(" ",LEN($N886))),COLUMNS($N:O)*LEN($N886)-(LEN($N886)-1),LEN($N886)))</f>
        <v>indie rock</v>
      </c>
      <c r="S886" s="11">
        <f t="shared" si="53"/>
        <v>40981.802615740737</v>
      </c>
      <c r="T886" s="11">
        <f t="shared" si="5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0">
        <f t="shared" si="55"/>
        <v>75</v>
      </c>
      <c r="P887" s="6">
        <f t="shared" si="52"/>
        <v>35.714285714285715</v>
      </c>
      <c r="Q887" t="str">
        <f>TRIM(MID(SUBSTITUTE($N887,"/",REPT(" ",LEN($N887))),COLUMNS($N:N)*LEN($N887)-(LEN($N887)-1),LEN($N887)))</f>
        <v>music</v>
      </c>
      <c r="R887" t="str">
        <f>TRIM(MID(SUBSTITUTE($N887,"/",REPT(" ",LEN($N887))),COLUMNS($N:O)*LEN($N887)-(LEN($N887)-1),LEN($N887)))</f>
        <v>indie rock</v>
      </c>
      <c r="S887" s="11">
        <f t="shared" si="53"/>
        <v>42713.941099537042</v>
      </c>
      <c r="T887" s="11">
        <f t="shared" si="5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0">
        <f t="shared" si="55"/>
        <v>41</v>
      </c>
      <c r="P888" s="6">
        <f t="shared" si="52"/>
        <v>29.285714285714285</v>
      </c>
      <c r="Q888" t="str">
        <f>TRIM(MID(SUBSTITUTE($N888,"/",REPT(" ",LEN($N888))),COLUMNS($N:N)*LEN($N888)-(LEN($N888)-1),LEN($N888)))</f>
        <v>music</v>
      </c>
      <c r="R888" t="str">
        <f>TRIM(MID(SUBSTITUTE($N888,"/",REPT(" ",LEN($N888))),COLUMNS($N:O)*LEN($N888)-(LEN($N888)-1),LEN($N888)))</f>
        <v>indie rock</v>
      </c>
      <c r="S888" s="11">
        <f t="shared" si="53"/>
        <v>42603.870520833334</v>
      </c>
      <c r="T888" s="11">
        <f t="shared" si="5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0">
        <f t="shared" si="55"/>
        <v>0</v>
      </c>
      <c r="P889" s="6" t="e">
        <f t="shared" si="52"/>
        <v>#DIV/0!</v>
      </c>
      <c r="Q889" t="str">
        <f>TRIM(MID(SUBSTITUTE($N889,"/",REPT(" ",LEN($N889))),COLUMNS($N:N)*LEN($N889)-(LEN($N889)-1),LEN($N889)))</f>
        <v>music</v>
      </c>
      <c r="R889" t="str">
        <f>TRIM(MID(SUBSTITUTE($N889,"/",REPT(" ",LEN($N889))),COLUMNS($N:O)*LEN($N889)-(LEN($N889)-1),LEN($N889)))</f>
        <v>indie rock</v>
      </c>
      <c r="S889" s="11">
        <f t="shared" si="53"/>
        <v>41026.958969907406</v>
      </c>
      <c r="T889" s="11">
        <f t="shared" si="5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0">
        <f t="shared" si="55"/>
        <v>7.1999999999999993</v>
      </c>
      <c r="P890" s="6">
        <f t="shared" si="52"/>
        <v>18</v>
      </c>
      <c r="Q890" t="str">
        <f>TRIM(MID(SUBSTITUTE($N890,"/",REPT(" ",LEN($N890))),COLUMNS($N:N)*LEN($N890)-(LEN($N890)-1),LEN($N890)))</f>
        <v>music</v>
      </c>
      <c r="R890" t="str">
        <f>TRIM(MID(SUBSTITUTE($N890,"/",REPT(" ",LEN($N890))),COLUMNS($N:O)*LEN($N890)-(LEN($N890)-1),LEN($N890)))</f>
        <v>indie rock</v>
      </c>
      <c r="S890" s="11">
        <f t="shared" si="53"/>
        <v>40751.753298611111</v>
      </c>
      <c r="T890" s="11">
        <f t="shared" si="5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0">
        <f t="shared" si="55"/>
        <v>9.4412800000000008</v>
      </c>
      <c r="P891" s="6">
        <f t="shared" si="52"/>
        <v>73.760000000000005</v>
      </c>
      <c r="Q891" t="str">
        <f>TRIM(MID(SUBSTITUTE($N891,"/",REPT(" ",LEN($N891))),COLUMNS($N:N)*LEN($N891)-(LEN($N891)-1),LEN($N891)))</f>
        <v>music</v>
      </c>
      <c r="R891" t="str">
        <f>TRIM(MID(SUBSTITUTE($N891,"/",REPT(" ",LEN($N891))),COLUMNS($N:O)*LEN($N891)-(LEN($N891)-1),LEN($N891)))</f>
        <v>indie rock</v>
      </c>
      <c r="S891" s="11">
        <f t="shared" si="53"/>
        <v>41887.784062500003</v>
      </c>
      <c r="T891" s="11">
        <f t="shared" si="5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0">
        <f t="shared" si="55"/>
        <v>4.1666666666666661</v>
      </c>
      <c r="P892" s="6">
        <f t="shared" si="52"/>
        <v>31.25</v>
      </c>
      <c r="Q892" t="str">
        <f>TRIM(MID(SUBSTITUTE($N892,"/",REPT(" ",LEN($N892))),COLUMNS($N:N)*LEN($N892)-(LEN($N892)-1),LEN($N892)))</f>
        <v>music</v>
      </c>
      <c r="R892" t="str">
        <f>TRIM(MID(SUBSTITUTE($N892,"/",REPT(" ",LEN($N892))),COLUMNS($N:O)*LEN($N892)-(LEN($N892)-1),LEN($N892)))</f>
        <v>indie rock</v>
      </c>
      <c r="S892" s="11">
        <f t="shared" si="53"/>
        <v>41569.698831018519</v>
      </c>
      <c r="T892" s="11">
        <f t="shared" si="5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0">
        <f t="shared" si="55"/>
        <v>3.25</v>
      </c>
      <c r="P893" s="6">
        <f t="shared" si="52"/>
        <v>28.888888888888889</v>
      </c>
      <c r="Q893" t="str">
        <f>TRIM(MID(SUBSTITUTE($N893,"/",REPT(" ",LEN($N893))),COLUMNS($N:N)*LEN($N893)-(LEN($N893)-1),LEN($N893)))</f>
        <v>music</v>
      </c>
      <c r="R893" t="str">
        <f>TRIM(MID(SUBSTITUTE($N893,"/",REPT(" ",LEN($N893))),COLUMNS($N:O)*LEN($N893)-(LEN($N893)-1),LEN($N893)))</f>
        <v>indie rock</v>
      </c>
      <c r="S893" s="11">
        <f t="shared" si="53"/>
        <v>41842.031597222223</v>
      </c>
      <c r="T893" s="11">
        <f t="shared" si="5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0">
        <f t="shared" si="55"/>
        <v>40.75</v>
      </c>
      <c r="P894" s="6">
        <f t="shared" si="52"/>
        <v>143.8235294117647</v>
      </c>
      <c r="Q894" t="str">
        <f>TRIM(MID(SUBSTITUTE($N894,"/",REPT(" ",LEN($N894))),COLUMNS($N:N)*LEN($N894)-(LEN($N894)-1),LEN($N894)))</f>
        <v>music</v>
      </c>
      <c r="R894" t="str">
        <f>TRIM(MID(SUBSTITUTE($N894,"/",REPT(" ",LEN($N894))),COLUMNS($N:O)*LEN($N894)-(LEN($N894)-1),LEN($N894)))</f>
        <v>indie rock</v>
      </c>
      <c r="S894" s="11">
        <f t="shared" si="53"/>
        <v>40304.20003472222</v>
      </c>
      <c r="T894" s="11">
        <f t="shared" si="5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0">
        <f t="shared" si="55"/>
        <v>10</v>
      </c>
      <c r="P895" s="6">
        <f t="shared" si="52"/>
        <v>40</v>
      </c>
      <c r="Q895" t="str">
        <f>TRIM(MID(SUBSTITUTE($N895,"/",REPT(" ",LEN($N895))),COLUMNS($N:N)*LEN($N895)-(LEN($N895)-1),LEN($N895)))</f>
        <v>music</v>
      </c>
      <c r="R895" t="str">
        <f>TRIM(MID(SUBSTITUTE($N895,"/",REPT(" ",LEN($N895))),COLUMNS($N:O)*LEN($N895)-(LEN($N895)-1),LEN($N895)))</f>
        <v>indie rock</v>
      </c>
      <c r="S895" s="11">
        <f t="shared" si="53"/>
        <v>42065.897719907407</v>
      </c>
      <c r="T895" s="11">
        <f t="shared" si="5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0">
        <f t="shared" si="55"/>
        <v>39.17</v>
      </c>
      <c r="P896" s="6">
        <f t="shared" si="52"/>
        <v>147.81132075471697</v>
      </c>
      <c r="Q896" t="str">
        <f>TRIM(MID(SUBSTITUTE($N896,"/",REPT(" ",LEN($N896))),COLUMNS($N:N)*LEN($N896)-(LEN($N896)-1),LEN($N896)))</f>
        <v>music</v>
      </c>
      <c r="R896" t="str">
        <f>TRIM(MID(SUBSTITUTE($N896,"/",REPT(" ",LEN($N896))),COLUMNS($N:O)*LEN($N896)-(LEN($N896)-1),LEN($N896)))</f>
        <v>indie rock</v>
      </c>
      <c r="S896" s="11">
        <f t="shared" si="53"/>
        <v>42496.981597222228</v>
      </c>
      <c r="T896" s="11">
        <f t="shared" si="5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0">
        <f t="shared" si="55"/>
        <v>2.4375</v>
      </c>
      <c r="P897" s="6">
        <f t="shared" si="52"/>
        <v>27.857142857142858</v>
      </c>
      <c r="Q897" t="str">
        <f>TRIM(MID(SUBSTITUTE($N897,"/",REPT(" ",LEN($N897))),COLUMNS($N:N)*LEN($N897)-(LEN($N897)-1),LEN($N897)))</f>
        <v>music</v>
      </c>
      <c r="R897" t="str">
        <f>TRIM(MID(SUBSTITUTE($N897,"/",REPT(" ",LEN($N897))),COLUMNS($N:O)*LEN($N897)-(LEN($N897)-1),LEN($N897)))</f>
        <v>indie rock</v>
      </c>
      <c r="S897" s="11">
        <f t="shared" si="53"/>
        <v>40431.127650462964</v>
      </c>
      <c r="T897" s="11">
        <f t="shared" si="5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0">
        <f t="shared" si="55"/>
        <v>40</v>
      </c>
      <c r="P898" s="6">
        <f t="shared" ref="P898:P961" si="56">E898/L898</f>
        <v>44.444444444444443</v>
      </c>
      <c r="Q898" t="str">
        <f>TRIM(MID(SUBSTITUTE($N898,"/",REPT(" ",LEN($N898))),COLUMNS($N:N)*LEN($N898)-(LEN($N898)-1),LEN($N898)))</f>
        <v>music</v>
      </c>
      <c r="R898" t="str">
        <f>TRIM(MID(SUBSTITUTE($N898,"/",REPT(" ",LEN($N898))),COLUMNS($N:O)*LEN($N898)-(LEN($N898)-1),LEN($N898)))</f>
        <v>indie rock</v>
      </c>
      <c r="S898" s="11">
        <f t="shared" ref="S898:S961" si="57">(((J898/60)/60)/24)+DATE(1970,1,1)</f>
        <v>42218.872986111113</v>
      </c>
      <c r="T898" s="11">
        <f t="shared" ref="T898:T961" si="58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0">
        <f t="shared" ref="O899:O962" si="59">E899/D899*100</f>
        <v>0</v>
      </c>
      <c r="P899" s="6" t="e">
        <f t="shared" si="56"/>
        <v>#DIV/0!</v>
      </c>
      <c r="Q899" t="str">
        <f>TRIM(MID(SUBSTITUTE($N899,"/",REPT(" ",LEN($N899))),COLUMNS($N:N)*LEN($N899)-(LEN($N899)-1),LEN($N899)))</f>
        <v>music</v>
      </c>
      <c r="R899" t="str">
        <f>TRIM(MID(SUBSTITUTE($N899,"/",REPT(" ",LEN($N899))),COLUMNS($N:O)*LEN($N899)-(LEN($N899)-1),LEN($N899)))</f>
        <v>indie rock</v>
      </c>
      <c r="S899" s="11">
        <f t="shared" si="57"/>
        <v>41211.688750000001</v>
      </c>
      <c r="T899" s="11">
        <f t="shared" si="58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0">
        <f t="shared" si="59"/>
        <v>2.8000000000000003</v>
      </c>
      <c r="P900" s="6">
        <f t="shared" si="56"/>
        <v>35</v>
      </c>
      <c r="Q900" t="str">
        <f>TRIM(MID(SUBSTITUTE($N900,"/",REPT(" ",LEN($N900))),COLUMNS($N:N)*LEN($N900)-(LEN($N900)-1),LEN($N900)))</f>
        <v>music</v>
      </c>
      <c r="R900" t="str">
        <f>TRIM(MID(SUBSTITUTE($N900,"/",REPT(" ",LEN($N900))),COLUMNS($N:O)*LEN($N900)-(LEN($N900)-1),LEN($N900)))</f>
        <v>indie rock</v>
      </c>
      <c r="S900" s="11">
        <f t="shared" si="57"/>
        <v>40878.758217592593</v>
      </c>
      <c r="T900" s="11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0">
        <f t="shared" si="59"/>
        <v>37.333333333333336</v>
      </c>
      <c r="P901" s="6">
        <f t="shared" si="56"/>
        <v>35</v>
      </c>
      <c r="Q901" t="str">
        <f>TRIM(MID(SUBSTITUTE($N901,"/",REPT(" ",LEN($N901))),COLUMNS($N:N)*LEN($N901)-(LEN($N901)-1),LEN($N901)))</f>
        <v>music</v>
      </c>
      <c r="R901" t="str">
        <f>TRIM(MID(SUBSTITUTE($N901,"/",REPT(" ",LEN($N901))),COLUMNS($N:O)*LEN($N901)-(LEN($N901)-1),LEN($N901)))</f>
        <v>indie rock</v>
      </c>
      <c r="S901" s="11">
        <f t="shared" si="57"/>
        <v>40646.099097222221</v>
      </c>
      <c r="T901" s="11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0">
        <f t="shared" si="59"/>
        <v>0.42</v>
      </c>
      <c r="P902" s="6">
        <f t="shared" si="56"/>
        <v>10.5</v>
      </c>
      <c r="Q902" t="str">
        <f>TRIM(MID(SUBSTITUTE($N902,"/",REPT(" ",LEN($N902))),COLUMNS($N:N)*LEN($N902)-(LEN($N902)-1),LEN($N902)))</f>
        <v>music</v>
      </c>
      <c r="R902" t="str">
        <f>TRIM(MID(SUBSTITUTE($N902,"/",REPT(" ",LEN($N902))),COLUMNS($N:O)*LEN($N902)-(LEN($N902)-1),LEN($N902)))</f>
        <v>jazz</v>
      </c>
      <c r="S902" s="11">
        <f t="shared" si="57"/>
        <v>42429.84956018519</v>
      </c>
      <c r="T902" s="11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0">
        <f t="shared" si="59"/>
        <v>0</v>
      </c>
      <c r="P903" s="6" t="e">
        <f t="shared" si="56"/>
        <v>#DIV/0!</v>
      </c>
      <c r="Q903" t="str">
        <f>TRIM(MID(SUBSTITUTE($N903,"/",REPT(" ",LEN($N903))),COLUMNS($N:N)*LEN($N903)-(LEN($N903)-1),LEN($N903)))</f>
        <v>music</v>
      </c>
      <c r="R903" t="str">
        <f>TRIM(MID(SUBSTITUTE($N903,"/",REPT(" ",LEN($N903))),COLUMNS($N:O)*LEN($N903)-(LEN($N903)-1),LEN($N903)))</f>
        <v>jazz</v>
      </c>
      <c r="S903" s="11">
        <f t="shared" si="57"/>
        <v>40291.81150462963</v>
      </c>
      <c r="T903" s="11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0">
        <f t="shared" si="59"/>
        <v>0.3</v>
      </c>
      <c r="P904" s="6">
        <f t="shared" si="56"/>
        <v>30</v>
      </c>
      <c r="Q904" t="str">
        <f>TRIM(MID(SUBSTITUTE($N904,"/",REPT(" ",LEN($N904))),COLUMNS($N:N)*LEN($N904)-(LEN($N904)-1),LEN($N904)))</f>
        <v>music</v>
      </c>
      <c r="R904" t="str">
        <f>TRIM(MID(SUBSTITUTE($N904,"/",REPT(" ",LEN($N904))),COLUMNS($N:O)*LEN($N904)-(LEN($N904)-1),LEN($N904)))</f>
        <v>jazz</v>
      </c>
      <c r="S904" s="11">
        <f t="shared" si="57"/>
        <v>41829.965532407405</v>
      </c>
      <c r="T904" s="11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0">
        <f t="shared" si="59"/>
        <v>3.2</v>
      </c>
      <c r="P905" s="6">
        <f t="shared" si="56"/>
        <v>40</v>
      </c>
      <c r="Q905" t="str">
        <f>TRIM(MID(SUBSTITUTE($N905,"/",REPT(" ",LEN($N905))),COLUMNS($N:N)*LEN($N905)-(LEN($N905)-1),LEN($N905)))</f>
        <v>music</v>
      </c>
      <c r="R905" t="str">
        <f>TRIM(MID(SUBSTITUTE($N905,"/",REPT(" ",LEN($N905))),COLUMNS($N:O)*LEN($N905)-(LEN($N905)-1),LEN($N905)))</f>
        <v>jazz</v>
      </c>
      <c r="S905" s="11">
        <f t="shared" si="57"/>
        <v>41149.796064814815</v>
      </c>
      <c r="T905" s="11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0">
        <f t="shared" si="59"/>
        <v>0.30199999999999999</v>
      </c>
      <c r="P906" s="6">
        <f t="shared" si="56"/>
        <v>50.333333333333336</v>
      </c>
      <c r="Q906" t="str">
        <f>TRIM(MID(SUBSTITUTE($N906,"/",REPT(" ",LEN($N906))),COLUMNS($N:N)*LEN($N906)-(LEN($N906)-1),LEN($N906)))</f>
        <v>music</v>
      </c>
      <c r="R906" t="str">
        <f>TRIM(MID(SUBSTITUTE($N906,"/",REPT(" ",LEN($N906))),COLUMNS($N:O)*LEN($N906)-(LEN($N906)-1),LEN($N906)))</f>
        <v>jazz</v>
      </c>
      <c r="S906" s="11">
        <f t="shared" si="57"/>
        <v>42342.080289351856</v>
      </c>
      <c r="T906" s="11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0">
        <f t="shared" si="59"/>
        <v>3.0153846153846153</v>
      </c>
      <c r="P907" s="6">
        <f t="shared" si="56"/>
        <v>32.666666666666664</v>
      </c>
      <c r="Q907" t="str">
        <f>TRIM(MID(SUBSTITUTE($N907,"/",REPT(" ",LEN($N907))),COLUMNS($N:N)*LEN($N907)-(LEN($N907)-1),LEN($N907)))</f>
        <v>music</v>
      </c>
      <c r="R907" t="str">
        <f>TRIM(MID(SUBSTITUTE($N907,"/",REPT(" ",LEN($N907))),COLUMNS($N:O)*LEN($N907)-(LEN($N907)-1),LEN($N907)))</f>
        <v>jazz</v>
      </c>
      <c r="S907" s="11">
        <f t="shared" si="57"/>
        <v>40507.239884259259</v>
      </c>
      <c r="T907" s="11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0">
        <f t="shared" si="59"/>
        <v>0</v>
      </c>
      <c r="P908" s="6" t="e">
        <f t="shared" si="56"/>
        <v>#DIV/0!</v>
      </c>
      <c r="Q908" t="str">
        <f>TRIM(MID(SUBSTITUTE($N908,"/",REPT(" ",LEN($N908))),COLUMNS($N:N)*LEN($N908)-(LEN($N908)-1),LEN($N908)))</f>
        <v>music</v>
      </c>
      <c r="R908" t="str">
        <f>TRIM(MID(SUBSTITUTE($N908,"/",REPT(" ",LEN($N908))),COLUMNS($N:O)*LEN($N908)-(LEN($N908)-1),LEN($N908)))</f>
        <v>jazz</v>
      </c>
      <c r="S908" s="11">
        <f t="shared" si="57"/>
        <v>41681.189699074072</v>
      </c>
      <c r="T908" s="11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0">
        <f t="shared" si="59"/>
        <v>0</v>
      </c>
      <c r="P909" s="6" t="e">
        <f t="shared" si="56"/>
        <v>#DIV/0!</v>
      </c>
      <c r="Q909" t="str">
        <f>TRIM(MID(SUBSTITUTE($N909,"/",REPT(" ",LEN($N909))),COLUMNS($N:N)*LEN($N909)-(LEN($N909)-1),LEN($N909)))</f>
        <v>music</v>
      </c>
      <c r="R909" t="str">
        <f>TRIM(MID(SUBSTITUTE($N909,"/",REPT(" ",LEN($N909))),COLUMNS($N:O)*LEN($N909)-(LEN($N909)-1),LEN($N909)))</f>
        <v>jazz</v>
      </c>
      <c r="S909" s="11">
        <f t="shared" si="57"/>
        <v>40767.192395833335</v>
      </c>
      <c r="T909" s="11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0">
        <f t="shared" si="59"/>
        <v>0</v>
      </c>
      <c r="P910" s="6" t="e">
        <f t="shared" si="56"/>
        <v>#DIV/0!</v>
      </c>
      <c r="Q910" t="str">
        <f>TRIM(MID(SUBSTITUTE($N910,"/",REPT(" ",LEN($N910))),COLUMNS($N:N)*LEN($N910)-(LEN($N910)-1),LEN($N910)))</f>
        <v>music</v>
      </c>
      <c r="R910" t="str">
        <f>TRIM(MID(SUBSTITUTE($N910,"/",REPT(" ",LEN($N910))),COLUMNS($N:O)*LEN($N910)-(LEN($N910)-1),LEN($N910)))</f>
        <v>jazz</v>
      </c>
      <c r="S910" s="11">
        <f t="shared" si="57"/>
        <v>40340.801562499997</v>
      </c>
      <c r="T910" s="11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0">
        <f t="shared" si="59"/>
        <v>3.25</v>
      </c>
      <c r="P911" s="6">
        <f t="shared" si="56"/>
        <v>65</v>
      </c>
      <c r="Q911" t="str">
        <f>TRIM(MID(SUBSTITUTE($N911,"/",REPT(" ",LEN($N911))),COLUMNS($N:N)*LEN($N911)-(LEN($N911)-1),LEN($N911)))</f>
        <v>music</v>
      </c>
      <c r="R911" t="str">
        <f>TRIM(MID(SUBSTITUTE($N911,"/",REPT(" ",LEN($N911))),COLUMNS($N:O)*LEN($N911)-(LEN($N911)-1),LEN($N911)))</f>
        <v>jazz</v>
      </c>
      <c r="S911" s="11">
        <f t="shared" si="57"/>
        <v>41081.69027777778</v>
      </c>
      <c r="T911" s="11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0">
        <f t="shared" si="59"/>
        <v>22.363636363636363</v>
      </c>
      <c r="P912" s="6">
        <f t="shared" si="56"/>
        <v>24.6</v>
      </c>
      <c r="Q912" t="str">
        <f>TRIM(MID(SUBSTITUTE($N912,"/",REPT(" ",LEN($N912))),COLUMNS($N:N)*LEN($N912)-(LEN($N912)-1),LEN($N912)))</f>
        <v>music</v>
      </c>
      <c r="R912" t="str">
        <f>TRIM(MID(SUBSTITUTE($N912,"/",REPT(" ",LEN($N912))),COLUMNS($N:O)*LEN($N912)-(LEN($N912)-1),LEN($N912)))</f>
        <v>jazz</v>
      </c>
      <c r="S912" s="11">
        <f t="shared" si="57"/>
        <v>42737.545358796298</v>
      </c>
      <c r="T912" s="11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0">
        <f t="shared" si="59"/>
        <v>0</v>
      </c>
      <c r="P913" s="6" t="e">
        <f t="shared" si="56"/>
        <v>#DIV/0!</v>
      </c>
      <c r="Q913" t="str">
        <f>TRIM(MID(SUBSTITUTE($N913,"/",REPT(" ",LEN($N913))),COLUMNS($N:N)*LEN($N913)-(LEN($N913)-1),LEN($N913)))</f>
        <v>music</v>
      </c>
      <c r="R913" t="str">
        <f>TRIM(MID(SUBSTITUTE($N913,"/",REPT(" ",LEN($N913))),COLUMNS($N:O)*LEN($N913)-(LEN($N913)-1),LEN($N913)))</f>
        <v>jazz</v>
      </c>
      <c r="S913" s="11">
        <f t="shared" si="57"/>
        <v>41642.005150462966</v>
      </c>
      <c r="T913" s="11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0">
        <f t="shared" si="59"/>
        <v>0.85714285714285721</v>
      </c>
      <c r="P914" s="6">
        <f t="shared" si="56"/>
        <v>15</v>
      </c>
      <c r="Q914" t="str">
        <f>TRIM(MID(SUBSTITUTE($N914,"/",REPT(" ",LEN($N914))),COLUMNS($N:N)*LEN($N914)-(LEN($N914)-1),LEN($N914)))</f>
        <v>music</v>
      </c>
      <c r="R914" t="str">
        <f>TRIM(MID(SUBSTITUTE($N914,"/",REPT(" ",LEN($N914))),COLUMNS($N:O)*LEN($N914)-(LEN($N914)-1),LEN($N914)))</f>
        <v>jazz</v>
      </c>
      <c r="S914" s="11">
        <f t="shared" si="57"/>
        <v>41194.109340277777</v>
      </c>
      <c r="T914" s="11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0">
        <f t="shared" si="59"/>
        <v>6.6066666666666665</v>
      </c>
      <c r="P915" s="6">
        <f t="shared" si="56"/>
        <v>82.583333333333329</v>
      </c>
      <c r="Q915" t="str">
        <f>TRIM(MID(SUBSTITUTE($N915,"/",REPT(" ",LEN($N915))),COLUMNS($N:N)*LEN($N915)-(LEN($N915)-1),LEN($N915)))</f>
        <v>music</v>
      </c>
      <c r="R915" t="str">
        <f>TRIM(MID(SUBSTITUTE($N915,"/",REPT(" ",LEN($N915))),COLUMNS($N:O)*LEN($N915)-(LEN($N915)-1),LEN($N915)))</f>
        <v>jazz</v>
      </c>
      <c r="S915" s="11">
        <f t="shared" si="57"/>
        <v>41004.139108796298</v>
      </c>
      <c r="T915" s="11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0">
        <f t="shared" si="59"/>
        <v>0</v>
      </c>
      <c r="P916" s="6" t="e">
        <f t="shared" si="56"/>
        <v>#DIV/0!</v>
      </c>
      <c r="Q916" t="str">
        <f>TRIM(MID(SUBSTITUTE($N916,"/",REPT(" ",LEN($N916))),COLUMNS($N:N)*LEN($N916)-(LEN($N916)-1),LEN($N916)))</f>
        <v>music</v>
      </c>
      <c r="R916" t="str">
        <f>TRIM(MID(SUBSTITUTE($N916,"/",REPT(" ",LEN($N916))),COLUMNS($N:O)*LEN($N916)-(LEN($N916)-1),LEN($N916)))</f>
        <v>jazz</v>
      </c>
      <c r="S916" s="11">
        <f t="shared" si="57"/>
        <v>41116.763275462967</v>
      </c>
      <c r="T916" s="11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0">
        <f t="shared" si="59"/>
        <v>5.7692307692307692</v>
      </c>
      <c r="P917" s="6">
        <f t="shared" si="56"/>
        <v>41.666666666666664</v>
      </c>
      <c r="Q917" t="str">
        <f>TRIM(MID(SUBSTITUTE($N917,"/",REPT(" ",LEN($N917))),COLUMNS($N:N)*LEN($N917)-(LEN($N917)-1),LEN($N917)))</f>
        <v>music</v>
      </c>
      <c r="R917" t="str">
        <f>TRIM(MID(SUBSTITUTE($N917,"/",REPT(" ",LEN($N917))),COLUMNS($N:O)*LEN($N917)-(LEN($N917)-1),LEN($N917)))</f>
        <v>jazz</v>
      </c>
      <c r="S917" s="11">
        <f t="shared" si="57"/>
        <v>40937.679560185185</v>
      </c>
      <c r="T917" s="11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0">
        <f t="shared" si="59"/>
        <v>0</v>
      </c>
      <c r="P918" s="6" t="e">
        <f t="shared" si="56"/>
        <v>#DIV/0!</v>
      </c>
      <c r="Q918" t="str">
        <f>TRIM(MID(SUBSTITUTE($N918,"/",REPT(" ",LEN($N918))),COLUMNS($N:N)*LEN($N918)-(LEN($N918)-1),LEN($N918)))</f>
        <v>music</v>
      </c>
      <c r="R918" t="str">
        <f>TRIM(MID(SUBSTITUTE($N918,"/",REPT(" ",LEN($N918))),COLUMNS($N:O)*LEN($N918)-(LEN($N918)-1),LEN($N918)))</f>
        <v>jazz</v>
      </c>
      <c r="S918" s="11">
        <f t="shared" si="57"/>
        <v>40434.853402777779</v>
      </c>
      <c r="T918" s="11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0">
        <f t="shared" si="59"/>
        <v>0.6</v>
      </c>
      <c r="P919" s="6">
        <f t="shared" si="56"/>
        <v>30</v>
      </c>
      <c r="Q919" t="str">
        <f>TRIM(MID(SUBSTITUTE($N919,"/",REPT(" ",LEN($N919))),COLUMNS($N:N)*LEN($N919)-(LEN($N919)-1),LEN($N919)))</f>
        <v>music</v>
      </c>
      <c r="R919" t="str">
        <f>TRIM(MID(SUBSTITUTE($N919,"/",REPT(" ",LEN($N919))),COLUMNS($N:O)*LEN($N919)-(LEN($N919)-1),LEN($N919)))</f>
        <v>jazz</v>
      </c>
      <c r="S919" s="11">
        <f t="shared" si="57"/>
        <v>41802.94363425926</v>
      </c>
      <c r="T919" s="11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0">
        <f t="shared" si="59"/>
        <v>5.0256410256410255</v>
      </c>
      <c r="P920" s="6">
        <f t="shared" si="56"/>
        <v>19.600000000000001</v>
      </c>
      <c r="Q920" t="str">
        <f>TRIM(MID(SUBSTITUTE($N920,"/",REPT(" ",LEN($N920))),COLUMNS($N:N)*LEN($N920)-(LEN($N920)-1),LEN($N920)))</f>
        <v>music</v>
      </c>
      <c r="R920" t="str">
        <f>TRIM(MID(SUBSTITUTE($N920,"/",REPT(" ",LEN($N920))),COLUMNS($N:O)*LEN($N920)-(LEN($N920)-1),LEN($N920)))</f>
        <v>jazz</v>
      </c>
      <c r="S920" s="11">
        <f t="shared" si="57"/>
        <v>41944.916215277779</v>
      </c>
      <c r="T920" s="11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0">
        <f t="shared" si="59"/>
        <v>0.5</v>
      </c>
      <c r="P921" s="6">
        <f t="shared" si="56"/>
        <v>100</v>
      </c>
      <c r="Q921" t="str">
        <f>TRIM(MID(SUBSTITUTE($N921,"/",REPT(" ",LEN($N921))),COLUMNS($N:N)*LEN($N921)-(LEN($N921)-1),LEN($N921)))</f>
        <v>music</v>
      </c>
      <c r="R921" t="str">
        <f>TRIM(MID(SUBSTITUTE($N921,"/",REPT(" ",LEN($N921))),COLUMNS($N:O)*LEN($N921)-(LEN($N921)-1),LEN($N921)))</f>
        <v>jazz</v>
      </c>
      <c r="S921" s="11">
        <f t="shared" si="57"/>
        <v>41227.641724537039</v>
      </c>
      <c r="T921" s="11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0">
        <f t="shared" si="59"/>
        <v>0</v>
      </c>
      <c r="P922" s="6" t="e">
        <f t="shared" si="56"/>
        <v>#DIV/0!</v>
      </c>
      <c r="Q922" t="str">
        <f>TRIM(MID(SUBSTITUTE($N922,"/",REPT(" ",LEN($N922))),COLUMNS($N:N)*LEN($N922)-(LEN($N922)-1),LEN($N922)))</f>
        <v>music</v>
      </c>
      <c r="R922" t="str">
        <f>TRIM(MID(SUBSTITUTE($N922,"/",REPT(" ",LEN($N922))),COLUMNS($N:O)*LEN($N922)-(LEN($N922)-1),LEN($N922)))</f>
        <v>jazz</v>
      </c>
      <c r="S922" s="11">
        <f t="shared" si="57"/>
        <v>41562.67155092593</v>
      </c>
      <c r="T922" s="11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0">
        <f t="shared" si="59"/>
        <v>30.9</v>
      </c>
      <c r="P923" s="6">
        <f t="shared" si="56"/>
        <v>231.75</v>
      </c>
      <c r="Q923" t="str">
        <f>TRIM(MID(SUBSTITUTE($N923,"/",REPT(" ",LEN($N923))),COLUMNS($N:N)*LEN($N923)-(LEN($N923)-1),LEN($N923)))</f>
        <v>music</v>
      </c>
      <c r="R923" t="str">
        <f>TRIM(MID(SUBSTITUTE($N923,"/",REPT(" ",LEN($N923))),COLUMNS($N:O)*LEN($N923)-(LEN($N923)-1),LEN($N923)))</f>
        <v>jazz</v>
      </c>
      <c r="S923" s="11">
        <f t="shared" si="57"/>
        <v>40847.171018518515</v>
      </c>
      <c r="T923" s="11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0">
        <f t="shared" si="59"/>
        <v>21.037037037037038</v>
      </c>
      <c r="P924" s="6">
        <f t="shared" si="56"/>
        <v>189.33333333333334</v>
      </c>
      <c r="Q924" t="str">
        <f>TRIM(MID(SUBSTITUTE($N924,"/",REPT(" ",LEN($N924))),COLUMNS($N:N)*LEN($N924)-(LEN($N924)-1),LEN($N924)))</f>
        <v>music</v>
      </c>
      <c r="R924" t="str">
        <f>TRIM(MID(SUBSTITUTE($N924,"/",REPT(" ",LEN($N924))),COLUMNS($N:O)*LEN($N924)-(LEN($N924)-1),LEN($N924)))</f>
        <v>jazz</v>
      </c>
      <c r="S924" s="11">
        <f t="shared" si="57"/>
        <v>41878.530011574076</v>
      </c>
      <c r="T924" s="11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0">
        <f t="shared" si="59"/>
        <v>2.1999999999999997</v>
      </c>
      <c r="P925" s="6">
        <f t="shared" si="56"/>
        <v>55</v>
      </c>
      <c r="Q925" t="str">
        <f>TRIM(MID(SUBSTITUTE($N925,"/",REPT(" ",LEN($N925))),COLUMNS($N:N)*LEN($N925)-(LEN($N925)-1),LEN($N925)))</f>
        <v>music</v>
      </c>
      <c r="R925" t="str">
        <f>TRIM(MID(SUBSTITUTE($N925,"/",REPT(" ",LEN($N925))),COLUMNS($N:O)*LEN($N925)-(LEN($N925)-1),LEN($N925)))</f>
        <v>jazz</v>
      </c>
      <c r="S925" s="11">
        <f t="shared" si="57"/>
        <v>41934.959756944445</v>
      </c>
      <c r="T925" s="11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0">
        <f t="shared" si="59"/>
        <v>10.9</v>
      </c>
      <c r="P926" s="6">
        <f t="shared" si="56"/>
        <v>21.8</v>
      </c>
      <c r="Q926" t="str">
        <f>TRIM(MID(SUBSTITUTE($N926,"/",REPT(" ",LEN($N926))),COLUMNS($N:N)*LEN($N926)-(LEN($N926)-1),LEN($N926)))</f>
        <v>music</v>
      </c>
      <c r="R926" t="str">
        <f>TRIM(MID(SUBSTITUTE($N926,"/",REPT(" ",LEN($N926))),COLUMNS($N:O)*LEN($N926)-(LEN($N926)-1),LEN($N926)))</f>
        <v>jazz</v>
      </c>
      <c r="S926" s="11">
        <f t="shared" si="57"/>
        <v>41288.942928240744</v>
      </c>
      <c r="T926" s="11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0">
        <f t="shared" si="59"/>
        <v>2.666666666666667</v>
      </c>
      <c r="P927" s="6">
        <f t="shared" si="56"/>
        <v>32</v>
      </c>
      <c r="Q927" t="str">
        <f>TRIM(MID(SUBSTITUTE($N927,"/",REPT(" ",LEN($N927))),COLUMNS($N:N)*LEN($N927)-(LEN($N927)-1),LEN($N927)))</f>
        <v>music</v>
      </c>
      <c r="R927" t="str">
        <f>TRIM(MID(SUBSTITUTE($N927,"/",REPT(" ",LEN($N927))),COLUMNS($N:O)*LEN($N927)-(LEN($N927)-1),LEN($N927)))</f>
        <v>jazz</v>
      </c>
      <c r="S927" s="11">
        <f t="shared" si="57"/>
        <v>41575.880914351852</v>
      </c>
      <c r="T927" s="11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0">
        <f t="shared" si="59"/>
        <v>0</v>
      </c>
      <c r="P928" s="6" t="e">
        <f t="shared" si="56"/>
        <v>#DIV/0!</v>
      </c>
      <c r="Q928" t="str">
        <f>TRIM(MID(SUBSTITUTE($N928,"/",REPT(" ",LEN($N928))),COLUMNS($N:N)*LEN($N928)-(LEN($N928)-1),LEN($N928)))</f>
        <v>music</v>
      </c>
      <c r="R928" t="str">
        <f>TRIM(MID(SUBSTITUTE($N928,"/",REPT(" ",LEN($N928))),COLUMNS($N:O)*LEN($N928)-(LEN($N928)-1),LEN($N928)))</f>
        <v>jazz</v>
      </c>
      <c r="S928" s="11">
        <f t="shared" si="57"/>
        <v>40338.02002314815</v>
      </c>
      <c r="T928" s="11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0">
        <f t="shared" si="59"/>
        <v>0</v>
      </c>
      <c r="P929" s="6" t="e">
        <f t="shared" si="56"/>
        <v>#DIV/0!</v>
      </c>
      <c r="Q929" t="str">
        <f>TRIM(MID(SUBSTITUTE($N929,"/",REPT(" ",LEN($N929))),COLUMNS($N:N)*LEN($N929)-(LEN($N929)-1),LEN($N929)))</f>
        <v>music</v>
      </c>
      <c r="R929" t="str">
        <f>TRIM(MID(SUBSTITUTE($N929,"/",REPT(" ",LEN($N929))),COLUMNS($N:O)*LEN($N929)-(LEN($N929)-1),LEN($N929)))</f>
        <v>jazz</v>
      </c>
      <c r="S929" s="11">
        <f t="shared" si="57"/>
        <v>41013.822858796295</v>
      </c>
      <c r="T929" s="11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0">
        <f t="shared" si="59"/>
        <v>10.86206896551724</v>
      </c>
      <c r="P930" s="6">
        <f t="shared" si="56"/>
        <v>56.25</v>
      </c>
      <c r="Q930" t="str">
        <f>TRIM(MID(SUBSTITUTE($N930,"/",REPT(" ",LEN($N930))),COLUMNS($N:N)*LEN($N930)-(LEN($N930)-1),LEN($N930)))</f>
        <v>music</v>
      </c>
      <c r="R930" t="str">
        <f>TRIM(MID(SUBSTITUTE($N930,"/",REPT(" ",LEN($N930))),COLUMNS($N:O)*LEN($N930)-(LEN($N930)-1),LEN($N930)))</f>
        <v>jazz</v>
      </c>
      <c r="S930" s="11">
        <f t="shared" si="57"/>
        <v>41180.86241898148</v>
      </c>
      <c r="T930" s="11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0">
        <f t="shared" si="59"/>
        <v>0</v>
      </c>
      <c r="P931" s="6" t="e">
        <f t="shared" si="56"/>
        <v>#DIV/0!</v>
      </c>
      <c r="Q931" t="str">
        <f>TRIM(MID(SUBSTITUTE($N931,"/",REPT(" ",LEN($N931))),COLUMNS($N:N)*LEN($N931)-(LEN($N931)-1),LEN($N931)))</f>
        <v>music</v>
      </c>
      <c r="R931" t="str">
        <f>TRIM(MID(SUBSTITUTE($N931,"/",REPT(" ",LEN($N931))),COLUMNS($N:O)*LEN($N931)-(LEN($N931)-1),LEN($N931)))</f>
        <v>jazz</v>
      </c>
      <c r="S931" s="11">
        <f t="shared" si="57"/>
        <v>40978.238067129627</v>
      </c>
      <c r="T931" s="11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0">
        <f t="shared" si="59"/>
        <v>38.333333333333336</v>
      </c>
      <c r="P932" s="6">
        <f t="shared" si="56"/>
        <v>69</v>
      </c>
      <c r="Q932" t="str">
        <f>TRIM(MID(SUBSTITUTE($N932,"/",REPT(" ",LEN($N932))),COLUMNS($N:N)*LEN($N932)-(LEN($N932)-1),LEN($N932)))</f>
        <v>music</v>
      </c>
      <c r="R932" t="str">
        <f>TRIM(MID(SUBSTITUTE($N932,"/",REPT(" ",LEN($N932))),COLUMNS($N:O)*LEN($N932)-(LEN($N932)-1),LEN($N932)))</f>
        <v>jazz</v>
      </c>
      <c r="S932" s="11">
        <f t="shared" si="57"/>
        <v>40312.915578703702</v>
      </c>
      <c r="T932" s="11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0">
        <f t="shared" si="59"/>
        <v>6.5500000000000007</v>
      </c>
      <c r="P933" s="6">
        <f t="shared" si="56"/>
        <v>18.714285714285715</v>
      </c>
      <c r="Q933" t="str">
        <f>TRIM(MID(SUBSTITUTE($N933,"/",REPT(" ",LEN($N933))),COLUMNS($N:N)*LEN($N933)-(LEN($N933)-1),LEN($N933)))</f>
        <v>music</v>
      </c>
      <c r="R933" t="str">
        <f>TRIM(MID(SUBSTITUTE($N933,"/",REPT(" ",LEN($N933))),COLUMNS($N:O)*LEN($N933)-(LEN($N933)-1),LEN($N933)))</f>
        <v>jazz</v>
      </c>
      <c r="S933" s="11">
        <f t="shared" si="57"/>
        <v>41680.359976851854</v>
      </c>
      <c r="T933" s="11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0">
        <f t="shared" si="59"/>
        <v>14.536842105263158</v>
      </c>
      <c r="P934" s="6">
        <f t="shared" si="56"/>
        <v>46.033333333333331</v>
      </c>
      <c r="Q934" t="str">
        <f>TRIM(MID(SUBSTITUTE($N934,"/",REPT(" ",LEN($N934))),COLUMNS($N:N)*LEN($N934)-(LEN($N934)-1),LEN($N934)))</f>
        <v>music</v>
      </c>
      <c r="R934" t="str">
        <f>TRIM(MID(SUBSTITUTE($N934,"/",REPT(" ",LEN($N934))),COLUMNS($N:O)*LEN($N934)-(LEN($N934)-1),LEN($N934)))</f>
        <v>jazz</v>
      </c>
      <c r="S934" s="11">
        <f t="shared" si="57"/>
        <v>41310.969270833331</v>
      </c>
      <c r="T934" s="11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0">
        <f t="shared" si="59"/>
        <v>6</v>
      </c>
      <c r="P935" s="6">
        <f t="shared" si="56"/>
        <v>60</v>
      </c>
      <c r="Q935" t="str">
        <f>TRIM(MID(SUBSTITUTE($N935,"/",REPT(" ",LEN($N935))),COLUMNS($N:N)*LEN($N935)-(LEN($N935)-1),LEN($N935)))</f>
        <v>music</v>
      </c>
      <c r="R935" t="str">
        <f>TRIM(MID(SUBSTITUTE($N935,"/",REPT(" ",LEN($N935))),COLUMNS($N:O)*LEN($N935)-(LEN($N935)-1),LEN($N935)))</f>
        <v>jazz</v>
      </c>
      <c r="S935" s="11">
        <f t="shared" si="57"/>
        <v>41711.169085648151</v>
      </c>
      <c r="T935" s="11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0">
        <f t="shared" si="59"/>
        <v>30.4</v>
      </c>
      <c r="P936" s="6">
        <f t="shared" si="56"/>
        <v>50.666666666666664</v>
      </c>
      <c r="Q936" t="str">
        <f>TRIM(MID(SUBSTITUTE($N936,"/",REPT(" ",LEN($N936))),COLUMNS($N:N)*LEN($N936)-(LEN($N936)-1),LEN($N936)))</f>
        <v>music</v>
      </c>
      <c r="R936" t="str">
        <f>TRIM(MID(SUBSTITUTE($N936,"/",REPT(" ",LEN($N936))),COLUMNS($N:O)*LEN($N936)-(LEN($N936)-1),LEN($N936)))</f>
        <v>jazz</v>
      </c>
      <c r="S936" s="11">
        <f t="shared" si="57"/>
        <v>41733.737083333333</v>
      </c>
      <c r="T936" s="11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0">
        <f t="shared" si="59"/>
        <v>1.4285714285714286</v>
      </c>
      <c r="P937" s="6">
        <f t="shared" si="56"/>
        <v>25</v>
      </c>
      <c r="Q937" t="str">
        <f>TRIM(MID(SUBSTITUTE($N937,"/",REPT(" ",LEN($N937))),COLUMNS($N:N)*LEN($N937)-(LEN($N937)-1),LEN($N937)))</f>
        <v>music</v>
      </c>
      <c r="R937" t="str">
        <f>TRIM(MID(SUBSTITUTE($N937,"/",REPT(" ",LEN($N937))),COLUMNS($N:O)*LEN($N937)-(LEN($N937)-1),LEN($N937)))</f>
        <v>jazz</v>
      </c>
      <c r="S937" s="11">
        <f t="shared" si="57"/>
        <v>42368.333668981482</v>
      </c>
      <c r="T937" s="11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0">
        <f t="shared" si="59"/>
        <v>0</v>
      </c>
      <c r="P938" s="6" t="e">
        <f t="shared" si="56"/>
        <v>#DIV/0!</v>
      </c>
      <c r="Q938" t="str">
        <f>TRIM(MID(SUBSTITUTE($N938,"/",REPT(" ",LEN($N938))),COLUMNS($N:N)*LEN($N938)-(LEN($N938)-1),LEN($N938)))</f>
        <v>music</v>
      </c>
      <c r="R938" t="str">
        <f>TRIM(MID(SUBSTITUTE($N938,"/",REPT(" ",LEN($N938))),COLUMNS($N:O)*LEN($N938)-(LEN($N938)-1),LEN($N938)))</f>
        <v>jazz</v>
      </c>
      <c r="S938" s="11">
        <f t="shared" si="57"/>
        <v>40883.024178240739</v>
      </c>
      <c r="T938" s="11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0">
        <f t="shared" si="59"/>
        <v>1.1428571428571428</v>
      </c>
      <c r="P939" s="6">
        <f t="shared" si="56"/>
        <v>20</v>
      </c>
      <c r="Q939" t="str">
        <f>TRIM(MID(SUBSTITUTE($N939,"/",REPT(" ",LEN($N939))),COLUMNS($N:N)*LEN($N939)-(LEN($N939)-1),LEN($N939)))</f>
        <v>music</v>
      </c>
      <c r="R939" t="str">
        <f>TRIM(MID(SUBSTITUTE($N939,"/",REPT(" ",LEN($N939))),COLUMNS($N:O)*LEN($N939)-(LEN($N939)-1),LEN($N939)))</f>
        <v>jazz</v>
      </c>
      <c r="S939" s="11">
        <f t="shared" si="57"/>
        <v>41551.798113425924</v>
      </c>
      <c r="T939" s="11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0">
        <f t="shared" si="59"/>
        <v>0.35714285714285715</v>
      </c>
      <c r="P940" s="6">
        <f t="shared" si="56"/>
        <v>25</v>
      </c>
      <c r="Q940" t="str">
        <f>TRIM(MID(SUBSTITUTE($N940,"/",REPT(" ",LEN($N940))),COLUMNS($N:N)*LEN($N940)-(LEN($N940)-1),LEN($N940)))</f>
        <v>music</v>
      </c>
      <c r="R940" t="str">
        <f>TRIM(MID(SUBSTITUTE($N940,"/",REPT(" ",LEN($N940))),COLUMNS($N:O)*LEN($N940)-(LEN($N940)-1),LEN($N940)))</f>
        <v>jazz</v>
      </c>
      <c r="S940" s="11">
        <f t="shared" si="57"/>
        <v>41124.479722222226</v>
      </c>
      <c r="T940" s="11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0">
        <f t="shared" si="59"/>
        <v>1.4545454545454546</v>
      </c>
      <c r="P941" s="6">
        <f t="shared" si="56"/>
        <v>20</v>
      </c>
      <c r="Q941" t="str">
        <f>TRIM(MID(SUBSTITUTE($N941,"/",REPT(" ",LEN($N941))),COLUMNS($N:N)*LEN($N941)-(LEN($N941)-1),LEN($N941)))</f>
        <v>music</v>
      </c>
      <c r="R941" t="str">
        <f>TRIM(MID(SUBSTITUTE($N941,"/",REPT(" ",LEN($N941))),COLUMNS($N:O)*LEN($N941)-(LEN($N941)-1),LEN($N941)))</f>
        <v>jazz</v>
      </c>
      <c r="S941" s="11">
        <f t="shared" si="57"/>
        <v>41416.763171296298</v>
      </c>
      <c r="T941" s="11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0">
        <f t="shared" si="59"/>
        <v>17.155555555555555</v>
      </c>
      <c r="P942" s="6">
        <f t="shared" si="56"/>
        <v>110.28571428571429</v>
      </c>
      <c r="Q942" t="str">
        <f>TRIM(MID(SUBSTITUTE($N942,"/",REPT(" ",LEN($N942))),COLUMNS($N:N)*LEN($N942)-(LEN($N942)-1),LEN($N942)))</f>
        <v>technology</v>
      </c>
      <c r="R942" t="str">
        <f>TRIM(MID(SUBSTITUTE($N942,"/",REPT(" ",LEN($N942))),COLUMNS($N:O)*LEN($N942)-(LEN($N942)-1),LEN($N942)))</f>
        <v>wearables</v>
      </c>
      <c r="S942" s="11">
        <f t="shared" si="57"/>
        <v>42182.008402777778</v>
      </c>
      <c r="T942" s="11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0">
        <f t="shared" si="59"/>
        <v>2.3220000000000001</v>
      </c>
      <c r="P943" s="6">
        <f t="shared" si="56"/>
        <v>37.451612903225808</v>
      </c>
      <c r="Q943" t="str">
        <f>TRIM(MID(SUBSTITUTE($N943,"/",REPT(" ",LEN($N943))),COLUMNS($N:N)*LEN($N943)-(LEN($N943)-1),LEN($N943)))</f>
        <v>technology</v>
      </c>
      <c r="R943" t="str">
        <f>TRIM(MID(SUBSTITUTE($N943,"/",REPT(" ",LEN($N943))),COLUMNS($N:O)*LEN($N943)-(LEN($N943)-1),LEN($N943)))</f>
        <v>wearables</v>
      </c>
      <c r="S943" s="11">
        <f t="shared" si="57"/>
        <v>42746.096585648149</v>
      </c>
      <c r="T943" s="11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0">
        <f t="shared" si="59"/>
        <v>8.9066666666666663</v>
      </c>
      <c r="P944" s="6">
        <f t="shared" si="56"/>
        <v>41.75</v>
      </c>
      <c r="Q944" t="str">
        <f>TRIM(MID(SUBSTITUTE($N944,"/",REPT(" ",LEN($N944))),COLUMNS($N:N)*LEN($N944)-(LEN($N944)-1),LEN($N944)))</f>
        <v>technology</v>
      </c>
      <c r="R944" t="str">
        <f>TRIM(MID(SUBSTITUTE($N944,"/",REPT(" ",LEN($N944))),COLUMNS($N:O)*LEN($N944)-(LEN($N944)-1),LEN($N944)))</f>
        <v>wearables</v>
      </c>
      <c r="S944" s="11">
        <f t="shared" si="57"/>
        <v>42382.843287037031</v>
      </c>
      <c r="T944" s="11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0">
        <f t="shared" si="59"/>
        <v>9.6333333333333346</v>
      </c>
      <c r="P945" s="6">
        <f t="shared" si="56"/>
        <v>24.083333333333332</v>
      </c>
      <c r="Q945" t="str">
        <f>TRIM(MID(SUBSTITUTE($N945,"/",REPT(" ",LEN($N945))),COLUMNS($N:N)*LEN($N945)-(LEN($N945)-1),LEN($N945)))</f>
        <v>technology</v>
      </c>
      <c r="R945" t="str">
        <f>TRIM(MID(SUBSTITUTE($N945,"/",REPT(" ",LEN($N945))),COLUMNS($N:O)*LEN($N945)-(LEN($N945)-1),LEN($N945)))</f>
        <v>wearables</v>
      </c>
      <c r="S945" s="11">
        <f t="shared" si="57"/>
        <v>42673.66788194445</v>
      </c>
      <c r="T945" s="11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0">
        <f t="shared" si="59"/>
        <v>13.325999999999999</v>
      </c>
      <c r="P946" s="6">
        <f t="shared" si="56"/>
        <v>69.40625</v>
      </c>
      <c r="Q946" t="str">
        <f>TRIM(MID(SUBSTITUTE($N946,"/",REPT(" ",LEN($N946))),COLUMNS($N:N)*LEN($N946)-(LEN($N946)-1),LEN($N946)))</f>
        <v>technology</v>
      </c>
      <c r="R946" t="str">
        <f>TRIM(MID(SUBSTITUTE($N946,"/",REPT(" ",LEN($N946))),COLUMNS($N:O)*LEN($N946)-(LEN($N946)-1),LEN($N946)))</f>
        <v>wearables</v>
      </c>
      <c r="S946" s="11">
        <f t="shared" si="57"/>
        <v>42444.583912037036</v>
      </c>
      <c r="T946" s="11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0">
        <f t="shared" si="59"/>
        <v>2.484</v>
      </c>
      <c r="P947" s="6">
        <f t="shared" si="56"/>
        <v>155.25</v>
      </c>
      <c r="Q947" t="str">
        <f>TRIM(MID(SUBSTITUTE($N947,"/",REPT(" ",LEN($N947))),COLUMNS($N:N)*LEN($N947)-(LEN($N947)-1),LEN($N947)))</f>
        <v>technology</v>
      </c>
      <c r="R947" t="str">
        <f>TRIM(MID(SUBSTITUTE($N947,"/",REPT(" ",LEN($N947))),COLUMNS($N:O)*LEN($N947)-(LEN($N947)-1),LEN($N947)))</f>
        <v>wearables</v>
      </c>
      <c r="S947" s="11">
        <f t="shared" si="57"/>
        <v>42732.872986111113</v>
      </c>
      <c r="T947" s="11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0">
        <f t="shared" si="59"/>
        <v>1.9066666666666665</v>
      </c>
      <c r="P948" s="6">
        <f t="shared" si="56"/>
        <v>57.2</v>
      </c>
      <c r="Q948" t="str">
        <f>TRIM(MID(SUBSTITUTE($N948,"/",REPT(" ",LEN($N948))),COLUMNS($N:N)*LEN($N948)-(LEN($N948)-1),LEN($N948)))</f>
        <v>technology</v>
      </c>
      <c r="R948" t="str">
        <f>TRIM(MID(SUBSTITUTE($N948,"/",REPT(" ",LEN($N948))),COLUMNS($N:O)*LEN($N948)-(LEN($N948)-1),LEN($N948)))</f>
        <v>wearables</v>
      </c>
      <c r="S948" s="11">
        <f t="shared" si="57"/>
        <v>42592.750555555554</v>
      </c>
      <c r="T948" s="11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0">
        <f t="shared" si="59"/>
        <v>0</v>
      </c>
      <c r="P949" s="6" t="e">
        <f t="shared" si="56"/>
        <v>#DIV/0!</v>
      </c>
      <c r="Q949" t="str">
        <f>TRIM(MID(SUBSTITUTE($N949,"/",REPT(" ",LEN($N949))),COLUMNS($N:N)*LEN($N949)-(LEN($N949)-1),LEN($N949)))</f>
        <v>technology</v>
      </c>
      <c r="R949" t="str">
        <f>TRIM(MID(SUBSTITUTE($N949,"/",REPT(" ",LEN($N949))),COLUMNS($N:O)*LEN($N949)-(LEN($N949)-1),LEN($N949)))</f>
        <v>wearables</v>
      </c>
      <c r="S949" s="11">
        <f t="shared" si="57"/>
        <v>42491.781319444446</v>
      </c>
      <c r="T949" s="11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0">
        <f t="shared" si="59"/>
        <v>12</v>
      </c>
      <c r="P950" s="6">
        <f t="shared" si="56"/>
        <v>60</v>
      </c>
      <c r="Q950" t="str">
        <f>TRIM(MID(SUBSTITUTE($N950,"/",REPT(" ",LEN($N950))),COLUMNS($N:N)*LEN($N950)-(LEN($N950)-1),LEN($N950)))</f>
        <v>technology</v>
      </c>
      <c r="R950" t="str">
        <f>TRIM(MID(SUBSTITUTE($N950,"/",REPT(" ",LEN($N950))),COLUMNS($N:O)*LEN($N950)-(LEN($N950)-1),LEN($N950)))</f>
        <v>wearables</v>
      </c>
      <c r="S950" s="11">
        <f t="shared" si="57"/>
        <v>42411.828287037039</v>
      </c>
      <c r="T950" s="11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0">
        <f t="shared" si="59"/>
        <v>1.365</v>
      </c>
      <c r="P951" s="6">
        <f t="shared" si="56"/>
        <v>39</v>
      </c>
      <c r="Q951" t="str">
        <f>TRIM(MID(SUBSTITUTE($N951,"/",REPT(" ",LEN($N951))),COLUMNS($N:N)*LEN($N951)-(LEN($N951)-1),LEN($N951)))</f>
        <v>technology</v>
      </c>
      <c r="R951" t="str">
        <f>TRIM(MID(SUBSTITUTE($N951,"/",REPT(" ",LEN($N951))),COLUMNS($N:O)*LEN($N951)-(LEN($N951)-1),LEN($N951)))</f>
        <v>wearables</v>
      </c>
      <c r="S951" s="11">
        <f t="shared" si="57"/>
        <v>42361.043703703705</v>
      </c>
      <c r="T951" s="11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0">
        <f t="shared" si="59"/>
        <v>28.04</v>
      </c>
      <c r="P952" s="6">
        <f t="shared" si="56"/>
        <v>58.416666666666664</v>
      </c>
      <c r="Q952" t="str">
        <f>TRIM(MID(SUBSTITUTE($N952,"/",REPT(" ",LEN($N952))),COLUMNS($N:N)*LEN($N952)-(LEN($N952)-1),LEN($N952)))</f>
        <v>technology</v>
      </c>
      <c r="R952" t="str">
        <f>TRIM(MID(SUBSTITUTE($N952,"/",REPT(" ",LEN($N952))),COLUMNS($N:O)*LEN($N952)-(LEN($N952)-1),LEN($N952)))</f>
        <v>wearables</v>
      </c>
      <c r="S952" s="11">
        <f t="shared" si="57"/>
        <v>42356.750706018516</v>
      </c>
      <c r="T952" s="11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0">
        <f t="shared" si="59"/>
        <v>38.39</v>
      </c>
      <c r="P953" s="6">
        <f t="shared" si="56"/>
        <v>158.63636363636363</v>
      </c>
      <c r="Q953" t="str">
        <f>TRIM(MID(SUBSTITUTE($N953,"/",REPT(" ",LEN($N953))),COLUMNS($N:N)*LEN($N953)-(LEN($N953)-1),LEN($N953)))</f>
        <v>technology</v>
      </c>
      <c r="R953" t="str">
        <f>TRIM(MID(SUBSTITUTE($N953,"/",REPT(" ",LEN($N953))),COLUMNS($N:O)*LEN($N953)-(LEN($N953)-1),LEN($N953)))</f>
        <v>wearables</v>
      </c>
      <c r="S953" s="11">
        <f t="shared" si="57"/>
        <v>42480.653611111105</v>
      </c>
      <c r="T953" s="11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0">
        <f t="shared" si="59"/>
        <v>39.942857142857143</v>
      </c>
      <c r="P954" s="6">
        <f t="shared" si="56"/>
        <v>99.857142857142861</v>
      </c>
      <c r="Q954" t="str">
        <f>TRIM(MID(SUBSTITUTE($N954,"/",REPT(" ",LEN($N954))),COLUMNS($N:N)*LEN($N954)-(LEN($N954)-1),LEN($N954)))</f>
        <v>technology</v>
      </c>
      <c r="R954" t="str">
        <f>TRIM(MID(SUBSTITUTE($N954,"/",REPT(" ",LEN($N954))),COLUMNS($N:O)*LEN($N954)-(LEN($N954)-1),LEN($N954)))</f>
        <v>wearables</v>
      </c>
      <c r="S954" s="11">
        <f t="shared" si="57"/>
        <v>42662.613564814819</v>
      </c>
      <c r="T954" s="11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0">
        <f t="shared" si="59"/>
        <v>0.84</v>
      </c>
      <c r="P955" s="6">
        <f t="shared" si="56"/>
        <v>25.2</v>
      </c>
      <c r="Q955" t="str">
        <f>TRIM(MID(SUBSTITUTE($N955,"/",REPT(" ",LEN($N955))),COLUMNS($N:N)*LEN($N955)-(LEN($N955)-1),LEN($N955)))</f>
        <v>technology</v>
      </c>
      <c r="R955" t="str">
        <f>TRIM(MID(SUBSTITUTE($N955,"/",REPT(" ",LEN($N955))),COLUMNS($N:O)*LEN($N955)-(LEN($N955)-1),LEN($N955)))</f>
        <v>wearables</v>
      </c>
      <c r="S955" s="11">
        <f t="shared" si="57"/>
        <v>41999.164340277777</v>
      </c>
      <c r="T955" s="11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0">
        <f t="shared" si="59"/>
        <v>43.406666666666666</v>
      </c>
      <c r="P956" s="6">
        <f t="shared" si="56"/>
        <v>89.191780821917803</v>
      </c>
      <c r="Q956" t="str">
        <f>TRIM(MID(SUBSTITUTE($N956,"/",REPT(" ",LEN($N956))),COLUMNS($N:N)*LEN($N956)-(LEN($N956)-1),LEN($N956)))</f>
        <v>technology</v>
      </c>
      <c r="R956" t="str">
        <f>TRIM(MID(SUBSTITUTE($N956,"/",REPT(" ",LEN($N956))),COLUMNS($N:O)*LEN($N956)-(LEN($N956)-1),LEN($N956)))</f>
        <v>wearables</v>
      </c>
      <c r="S956" s="11">
        <f t="shared" si="57"/>
        <v>42194.833784722221</v>
      </c>
      <c r="T956" s="11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0">
        <f t="shared" si="59"/>
        <v>5.6613333333333333</v>
      </c>
      <c r="P957" s="6">
        <f t="shared" si="56"/>
        <v>182.6236559139785</v>
      </c>
      <c r="Q957" t="str">
        <f>TRIM(MID(SUBSTITUTE($N957,"/",REPT(" ",LEN($N957))),COLUMNS($N:N)*LEN($N957)-(LEN($N957)-1),LEN($N957)))</f>
        <v>technology</v>
      </c>
      <c r="R957" t="str">
        <f>TRIM(MID(SUBSTITUTE($N957,"/",REPT(" ",LEN($N957))),COLUMNS($N:O)*LEN($N957)-(LEN($N957)-1),LEN($N957)))</f>
        <v>wearables</v>
      </c>
      <c r="S957" s="11">
        <f t="shared" si="57"/>
        <v>42586.295138888891</v>
      </c>
      <c r="T957" s="11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0">
        <f t="shared" si="59"/>
        <v>1.722</v>
      </c>
      <c r="P958" s="6">
        <f t="shared" si="56"/>
        <v>50.647058823529413</v>
      </c>
      <c r="Q958" t="str">
        <f>TRIM(MID(SUBSTITUTE($N958,"/",REPT(" ",LEN($N958))),COLUMNS($N:N)*LEN($N958)-(LEN($N958)-1),LEN($N958)))</f>
        <v>technology</v>
      </c>
      <c r="R958" t="str">
        <f>TRIM(MID(SUBSTITUTE($N958,"/",REPT(" ",LEN($N958))),COLUMNS($N:O)*LEN($N958)-(LEN($N958)-1),LEN($N958)))</f>
        <v>wearables</v>
      </c>
      <c r="S958" s="11">
        <f t="shared" si="57"/>
        <v>42060.913877314815</v>
      </c>
      <c r="T958" s="11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0">
        <f t="shared" si="59"/>
        <v>1.9416666666666664</v>
      </c>
      <c r="P959" s="6">
        <f t="shared" si="56"/>
        <v>33.285714285714285</v>
      </c>
      <c r="Q959" t="str">
        <f>TRIM(MID(SUBSTITUTE($N959,"/",REPT(" ",LEN($N959))),COLUMNS($N:N)*LEN($N959)-(LEN($N959)-1),LEN($N959)))</f>
        <v>technology</v>
      </c>
      <c r="R959" t="str">
        <f>TRIM(MID(SUBSTITUTE($N959,"/",REPT(" ",LEN($N959))),COLUMNS($N:O)*LEN($N959)-(LEN($N959)-1),LEN($N959)))</f>
        <v>wearables</v>
      </c>
      <c r="S959" s="11">
        <f t="shared" si="57"/>
        <v>42660.552465277782</v>
      </c>
      <c r="T959" s="11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0">
        <f t="shared" si="59"/>
        <v>11.328275684711327</v>
      </c>
      <c r="P960" s="6">
        <f t="shared" si="56"/>
        <v>51.823529411764703</v>
      </c>
      <c r="Q960" t="str">
        <f>TRIM(MID(SUBSTITUTE($N960,"/",REPT(" ",LEN($N960))),COLUMNS($N:N)*LEN($N960)-(LEN($N960)-1),LEN($N960)))</f>
        <v>technology</v>
      </c>
      <c r="R960" t="str">
        <f>TRIM(MID(SUBSTITUTE($N960,"/",REPT(" ",LEN($N960))),COLUMNS($N:O)*LEN($N960)-(LEN($N960)-1),LEN($N960)))</f>
        <v>wearables</v>
      </c>
      <c r="S960" s="11">
        <f t="shared" si="57"/>
        <v>42082.802812499998</v>
      </c>
      <c r="T960" s="11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0">
        <f t="shared" si="59"/>
        <v>38.86</v>
      </c>
      <c r="P961" s="6">
        <f t="shared" si="56"/>
        <v>113.62573099415205</v>
      </c>
      <c r="Q961" t="str">
        <f>TRIM(MID(SUBSTITUTE($N961,"/",REPT(" ",LEN($N961))),COLUMNS($N:N)*LEN($N961)-(LEN($N961)-1),LEN($N961)))</f>
        <v>technology</v>
      </c>
      <c r="R961" t="str">
        <f>TRIM(MID(SUBSTITUTE($N961,"/",REPT(" ",LEN($N961))),COLUMNS($N:O)*LEN($N961)-(LEN($N961)-1),LEN($N961)))</f>
        <v>wearables</v>
      </c>
      <c r="S961" s="11">
        <f t="shared" si="57"/>
        <v>41993.174363425926</v>
      </c>
      <c r="T961" s="11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0">
        <f t="shared" si="59"/>
        <v>46.100628930817614</v>
      </c>
      <c r="P962" s="6">
        <f t="shared" ref="P962:P1025" si="60">E962/L962</f>
        <v>136.46276595744681</v>
      </c>
      <c r="Q962" t="str">
        <f>TRIM(MID(SUBSTITUTE($N962,"/",REPT(" ",LEN($N962))),COLUMNS($N:N)*LEN($N962)-(LEN($N962)-1),LEN($N962)))</f>
        <v>technology</v>
      </c>
      <c r="R962" t="str">
        <f>TRIM(MID(SUBSTITUTE($N962,"/",REPT(" ",LEN($N962))),COLUMNS($N:O)*LEN($N962)-(LEN($N962)-1),LEN($N962)))</f>
        <v>wearables</v>
      </c>
      <c r="S962" s="11">
        <f t="shared" ref="S962:S1025" si="61">(((J962/60)/60)/24)+DATE(1970,1,1)</f>
        <v>42766.626793981486</v>
      </c>
      <c r="T962" s="11">
        <f t="shared" ref="T962:T1025" si="62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0">
        <f t="shared" ref="O963:O1026" si="63">E963/D963*100</f>
        <v>42.188421052631583</v>
      </c>
      <c r="P963" s="6">
        <f t="shared" si="60"/>
        <v>364.35454545454547</v>
      </c>
      <c r="Q963" t="str">
        <f>TRIM(MID(SUBSTITUTE($N963,"/",REPT(" ",LEN($N963))),COLUMNS($N:N)*LEN($N963)-(LEN($N963)-1),LEN($N963)))</f>
        <v>technology</v>
      </c>
      <c r="R963" t="str">
        <f>TRIM(MID(SUBSTITUTE($N963,"/",REPT(" ",LEN($N963))),COLUMNS($N:O)*LEN($N963)-(LEN($N963)-1),LEN($N963)))</f>
        <v>wearables</v>
      </c>
      <c r="S963" s="11">
        <f t="shared" si="61"/>
        <v>42740.693692129629</v>
      </c>
      <c r="T963" s="11">
        <f t="shared" si="62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0">
        <f t="shared" si="63"/>
        <v>28.48</v>
      </c>
      <c r="P964" s="6">
        <f t="shared" si="60"/>
        <v>19.243243243243242</v>
      </c>
      <c r="Q964" t="str">
        <f>TRIM(MID(SUBSTITUTE($N964,"/",REPT(" ",LEN($N964))),COLUMNS($N:N)*LEN($N964)-(LEN($N964)-1),LEN($N964)))</f>
        <v>technology</v>
      </c>
      <c r="R964" t="str">
        <f>TRIM(MID(SUBSTITUTE($N964,"/",REPT(" ",LEN($N964))),COLUMNS($N:O)*LEN($N964)-(LEN($N964)-1),LEN($N964)))</f>
        <v>wearables</v>
      </c>
      <c r="S964" s="11">
        <f t="shared" si="61"/>
        <v>42373.712418981479</v>
      </c>
      <c r="T964" s="11">
        <f t="shared" si="6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0">
        <f t="shared" si="63"/>
        <v>1.077142857142857</v>
      </c>
      <c r="P965" s="6">
        <f t="shared" si="60"/>
        <v>41.888888888888886</v>
      </c>
      <c r="Q965" t="str">
        <f>TRIM(MID(SUBSTITUTE($N965,"/",REPT(" ",LEN($N965))),COLUMNS($N:N)*LEN($N965)-(LEN($N965)-1),LEN($N965)))</f>
        <v>technology</v>
      </c>
      <c r="R965" t="str">
        <f>TRIM(MID(SUBSTITUTE($N965,"/",REPT(" ",LEN($N965))),COLUMNS($N:O)*LEN($N965)-(LEN($N965)-1),LEN($N965)))</f>
        <v>wearables</v>
      </c>
      <c r="S965" s="11">
        <f t="shared" si="61"/>
        <v>42625.635636574079</v>
      </c>
      <c r="T965" s="11">
        <f t="shared" si="6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0">
        <f t="shared" si="63"/>
        <v>0.79909090909090907</v>
      </c>
      <c r="P966" s="6">
        <f t="shared" si="60"/>
        <v>30.310344827586206</v>
      </c>
      <c r="Q966" t="str">
        <f>TRIM(MID(SUBSTITUTE($N966,"/",REPT(" ",LEN($N966))),COLUMNS($N:N)*LEN($N966)-(LEN($N966)-1),LEN($N966)))</f>
        <v>technology</v>
      </c>
      <c r="R966" t="str">
        <f>TRIM(MID(SUBSTITUTE($N966,"/",REPT(" ",LEN($N966))),COLUMNS($N:O)*LEN($N966)-(LEN($N966)-1),LEN($N966)))</f>
        <v>wearables</v>
      </c>
      <c r="S966" s="11">
        <f t="shared" si="61"/>
        <v>42208.628692129627</v>
      </c>
      <c r="T966" s="11">
        <f t="shared" si="6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0">
        <f t="shared" si="63"/>
        <v>1.1919999999999999</v>
      </c>
      <c r="P967" s="6">
        <f t="shared" si="60"/>
        <v>49.666666666666664</v>
      </c>
      <c r="Q967" t="str">
        <f>TRIM(MID(SUBSTITUTE($N967,"/",REPT(" ",LEN($N967))),COLUMNS($N:N)*LEN($N967)-(LEN($N967)-1),LEN($N967)))</f>
        <v>technology</v>
      </c>
      <c r="R967" t="str">
        <f>TRIM(MID(SUBSTITUTE($N967,"/",REPT(" ",LEN($N967))),COLUMNS($N:O)*LEN($N967)-(LEN($N967)-1),LEN($N967)))</f>
        <v>wearables</v>
      </c>
      <c r="S967" s="11">
        <f t="shared" si="61"/>
        <v>42637.016736111109</v>
      </c>
      <c r="T967" s="11">
        <f t="shared" si="6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0">
        <f t="shared" si="63"/>
        <v>14.799999999999999</v>
      </c>
      <c r="P968" s="6">
        <f t="shared" si="60"/>
        <v>59.2</v>
      </c>
      <c r="Q968" t="str">
        <f>TRIM(MID(SUBSTITUTE($N968,"/",REPT(" ",LEN($N968))),COLUMNS($N:N)*LEN($N968)-(LEN($N968)-1),LEN($N968)))</f>
        <v>technology</v>
      </c>
      <c r="R968" t="str">
        <f>TRIM(MID(SUBSTITUTE($N968,"/",REPT(" ",LEN($N968))),COLUMNS($N:O)*LEN($N968)-(LEN($N968)-1),LEN($N968)))</f>
        <v>wearables</v>
      </c>
      <c r="S968" s="11">
        <f t="shared" si="61"/>
        <v>42619.635787037041</v>
      </c>
      <c r="T968" s="11">
        <f t="shared" si="6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0">
        <f t="shared" si="63"/>
        <v>17.810000000000002</v>
      </c>
      <c r="P969" s="6">
        <f t="shared" si="60"/>
        <v>43.97530864197531</v>
      </c>
      <c r="Q969" t="str">
        <f>TRIM(MID(SUBSTITUTE($N969,"/",REPT(" ",LEN($N969))),COLUMNS($N:N)*LEN($N969)-(LEN($N969)-1),LEN($N969)))</f>
        <v>technology</v>
      </c>
      <c r="R969" t="str">
        <f>TRIM(MID(SUBSTITUTE($N969,"/",REPT(" ",LEN($N969))),COLUMNS($N:O)*LEN($N969)-(LEN($N969)-1),LEN($N969)))</f>
        <v>wearables</v>
      </c>
      <c r="S969" s="11">
        <f t="shared" si="61"/>
        <v>42422.254328703704</v>
      </c>
      <c r="T969" s="11">
        <f t="shared" si="6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0">
        <f t="shared" si="63"/>
        <v>1.325</v>
      </c>
      <c r="P970" s="6">
        <f t="shared" si="60"/>
        <v>26.5</v>
      </c>
      <c r="Q970" t="str">
        <f>TRIM(MID(SUBSTITUTE($N970,"/",REPT(" ",LEN($N970))),COLUMNS($N:N)*LEN($N970)-(LEN($N970)-1),LEN($N970)))</f>
        <v>technology</v>
      </c>
      <c r="R970" t="str">
        <f>TRIM(MID(SUBSTITUTE($N970,"/",REPT(" ",LEN($N970))),COLUMNS($N:O)*LEN($N970)-(LEN($N970)-1),LEN($N970)))</f>
        <v>wearables</v>
      </c>
      <c r="S970" s="11">
        <f t="shared" si="61"/>
        <v>41836.847615740742</v>
      </c>
      <c r="T970" s="11">
        <f t="shared" si="6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0">
        <f t="shared" si="63"/>
        <v>46.666666666666664</v>
      </c>
      <c r="P971" s="6">
        <f t="shared" si="60"/>
        <v>1272.7272727272727</v>
      </c>
      <c r="Q971" t="str">
        <f>TRIM(MID(SUBSTITUTE($N971,"/",REPT(" ",LEN($N971))),COLUMNS($N:N)*LEN($N971)-(LEN($N971)-1),LEN($N971)))</f>
        <v>technology</v>
      </c>
      <c r="R971" t="str">
        <f>TRIM(MID(SUBSTITUTE($N971,"/",REPT(" ",LEN($N971))),COLUMNS($N:O)*LEN($N971)-(LEN($N971)-1),LEN($N971)))</f>
        <v>wearables</v>
      </c>
      <c r="S971" s="11">
        <f t="shared" si="61"/>
        <v>42742.30332175926</v>
      </c>
      <c r="T971" s="11">
        <f t="shared" si="6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0">
        <f t="shared" si="63"/>
        <v>45.92</v>
      </c>
      <c r="P972" s="6">
        <f t="shared" si="60"/>
        <v>164</v>
      </c>
      <c r="Q972" t="str">
        <f>TRIM(MID(SUBSTITUTE($N972,"/",REPT(" ",LEN($N972))),COLUMNS($N:N)*LEN($N972)-(LEN($N972)-1),LEN($N972)))</f>
        <v>technology</v>
      </c>
      <c r="R972" t="str">
        <f>TRIM(MID(SUBSTITUTE($N972,"/",REPT(" ",LEN($N972))),COLUMNS($N:O)*LEN($N972)-(LEN($N972)-1),LEN($N972)))</f>
        <v>wearables</v>
      </c>
      <c r="S972" s="11">
        <f t="shared" si="61"/>
        <v>42721.220520833333</v>
      </c>
      <c r="T972" s="11">
        <f t="shared" si="6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0">
        <f t="shared" si="63"/>
        <v>0.22599999999999998</v>
      </c>
      <c r="P973" s="6">
        <f t="shared" si="60"/>
        <v>45.2</v>
      </c>
      <c r="Q973" t="str">
        <f>TRIM(MID(SUBSTITUTE($N973,"/",REPT(" ",LEN($N973))),COLUMNS($N:N)*LEN($N973)-(LEN($N973)-1),LEN($N973)))</f>
        <v>technology</v>
      </c>
      <c r="R973" t="str">
        <f>TRIM(MID(SUBSTITUTE($N973,"/",REPT(" ",LEN($N973))),COLUMNS($N:O)*LEN($N973)-(LEN($N973)-1),LEN($N973)))</f>
        <v>wearables</v>
      </c>
      <c r="S973" s="11">
        <f t="shared" si="61"/>
        <v>42111.709027777775</v>
      </c>
      <c r="T973" s="11">
        <f t="shared" si="6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0">
        <f t="shared" si="63"/>
        <v>34.625</v>
      </c>
      <c r="P974" s="6">
        <f t="shared" si="60"/>
        <v>153.88888888888889</v>
      </c>
      <c r="Q974" t="str">
        <f>TRIM(MID(SUBSTITUTE($N974,"/",REPT(" ",LEN($N974))),COLUMNS($N:N)*LEN($N974)-(LEN($N974)-1),LEN($N974)))</f>
        <v>technology</v>
      </c>
      <c r="R974" t="str">
        <f>TRIM(MID(SUBSTITUTE($N974,"/",REPT(" ",LEN($N974))),COLUMNS($N:O)*LEN($N974)-(LEN($N974)-1),LEN($N974)))</f>
        <v>wearables</v>
      </c>
      <c r="S974" s="11">
        <f t="shared" si="61"/>
        <v>41856.865717592591</v>
      </c>
      <c r="T974" s="11">
        <f t="shared" si="6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0">
        <f t="shared" si="63"/>
        <v>2.0549999999999997</v>
      </c>
      <c r="P975" s="6">
        <f t="shared" si="60"/>
        <v>51.375</v>
      </c>
      <c r="Q975" t="str">
        <f>TRIM(MID(SUBSTITUTE($N975,"/",REPT(" ",LEN($N975))),COLUMNS($N:N)*LEN($N975)-(LEN($N975)-1),LEN($N975)))</f>
        <v>technology</v>
      </c>
      <c r="R975" t="str">
        <f>TRIM(MID(SUBSTITUTE($N975,"/",REPT(" ",LEN($N975))),COLUMNS($N:O)*LEN($N975)-(LEN($N975)-1),LEN($N975)))</f>
        <v>wearables</v>
      </c>
      <c r="S975" s="11">
        <f t="shared" si="61"/>
        <v>42257.014965277776</v>
      </c>
      <c r="T975" s="11">
        <f t="shared" si="6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0">
        <f t="shared" si="63"/>
        <v>0.55999999999999994</v>
      </c>
      <c r="P976" s="6">
        <f t="shared" si="60"/>
        <v>93.333333333333329</v>
      </c>
      <c r="Q976" t="str">
        <f>TRIM(MID(SUBSTITUTE($N976,"/",REPT(" ",LEN($N976))),COLUMNS($N:N)*LEN($N976)-(LEN($N976)-1),LEN($N976)))</f>
        <v>technology</v>
      </c>
      <c r="R976" t="str">
        <f>TRIM(MID(SUBSTITUTE($N976,"/",REPT(" ",LEN($N976))),COLUMNS($N:O)*LEN($N976)-(LEN($N976)-1),LEN($N976)))</f>
        <v>wearables</v>
      </c>
      <c r="S976" s="11">
        <f t="shared" si="61"/>
        <v>42424.749490740738</v>
      </c>
      <c r="T976" s="11">
        <f t="shared" si="6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0">
        <f t="shared" si="63"/>
        <v>2.6069999999999998</v>
      </c>
      <c r="P977" s="6">
        <f t="shared" si="60"/>
        <v>108.625</v>
      </c>
      <c r="Q977" t="str">
        <f>TRIM(MID(SUBSTITUTE($N977,"/",REPT(" ",LEN($N977))),COLUMNS($N:N)*LEN($N977)-(LEN($N977)-1),LEN($N977)))</f>
        <v>technology</v>
      </c>
      <c r="R977" t="str">
        <f>TRIM(MID(SUBSTITUTE($N977,"/",REPT(" ",LEN($N977))),COLUMNS($N:O)*LEN($N977)-(LEN($N977)-1),LEN($N977)))</f>
        <v>wearables</v>
      </c>
      <c r="S977" s="11">
        <f t="shared" si="61"/>
        <v>42489.696585648147</v>
      </c>
      <c r="T977" s="11">
        <f t="shared" si="6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0">
        <f t="shared" si="63"/>
        <v>1.9259999999999999</v>
      </c>
      <c r="P978" s="6">
        <f t="shared" si="60"/>
        <v>160.5</v>
      </c>
      <c r="Q978" t="str">
        <f>TRIM(MID(SUBSTITUTE($N978,"/",REPT(" ",LEN($N978))),COLUMNS($N:N)*LEN($N978)-(LEN($N978)-1),LEN($N978)))</f>
        <v>technology</v>
      </c>
      <c r="R978" t="str">
        <f>TRIM(MID(SUBSTITUTE($N978,"/",REPT(" ",LEN($N978))),COLUMNS($N:O)*LEN($N978)-(LEN($N978)-1),LEN($N978)))</f>
        <v>wearables</v>
      </c>
      <c r="S978" s="11">
        <f t="shared" si="61"/>
        <v>42185.058993055558</v>
      </c>
      <c r="T978" s="11">
        <f t="shared" si="6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0">
        <f t="shared" si="63"/>
        <v>33.666666666666664</v>
      </c>
      <c r="P979" s="6">
        <f t="shared" si="60"/>
        <v>75.75</v>
      </c>
      <c r="Q979" t="str">
        <f>TRIM(MID(SUBSTITUTE($N979,"/",REPT(" ",LEN($N979))),COLUMNS($N:N)*LEN($N979)-(LEN($N979)-1),LEN($N979)))</f>
        <v>technology</v>
      </c>
      <c r="R979" t="str">
        <f>TRIM(MID(SUBSTITUTE($N979,"/",REPT(" ",LEN($N979))),COLUMNS($N:O)*LEN($N979)-(LEN($N979)-1),LEN($N979)))</f>
        <v>wearables</v>
      </c>
      <c r="S979" s="11">
        <f t="shared" si="61"/>
        <v>42391.942094907412</v>
      </c>
      <c r="T979" s="11">
        <f t="shared" si="6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0">
        <f t="shared" si="63"/>
        <v>56.263267182990241</v>
      </c>
      <c r="P980" s="6">
        <f t="shared" si="60"/>
        <v>790.83739837398377</v>
      </c>
      <c r="Q980" t="str">
        <f>TRIM(MID(SUBSTITUTE($N980,"/",REPT(" ",LEN($N980))),COLUMNS($N:N)*LEN($N980)-(LEN($N980)-1),LEN($N980)))</f>
        <v>technology</v>
      </c>
      <c r="R980" t="str">
        <f>TRIM(MID(SUBSTITUTE($N980,"/",REPT(" ",LEN($N980))),COLUMNS($N:O)*LEN($N980)-(LEN($N980)-1),LEN($N980)))</f>
        <v>wearables</v>
      </c>
      <c r="S980" s="11">
        <f t="shared" si="61"/>
        <v>42395.309039351851</v>
      </c>
      <c r="T980" s="11">
        <f t="shared" si="6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0">
        <f t="shared" si="63"/>
        <v>82.817599999999999</v>
      </c>
      <c r="P981" s="6">
        <f t="shared" si="60"/>
        <v>301.93916666666667</v>
      </c>
      <c r="Q981" t="str">
        <f>TRIM(MID(SUBSTITUTE($N981,"/",REPT(" ",LEN($N981))),COLUMNS($N:N)*LEN($N981)-(LEN($N981)-1),LEN($N981)))</f>
        <v>technology</v>
      </c>
      <c r="R981" t="str">
        <f>TRIM(MID(SUBSTITUTE($N981,"/",REPT(" ",LEN($N981))),COLUMNS($N:O)*LEN($N981)-(LEN($N981)-1),LEN($N981)))</f>
        <v>wearables</v>
      </c>
      <c r="S981" s="11">
        <f t="shared" si="61"/>
        <v>42506.416990740734</v>
      </c>
      <c r="T981" s="11">
        <f t="shared" si="6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0">
        <f t="shared" si="63"/>
        <v>14.860000000000001</v>
      </c>
      <c r="P982" s="6">
        <f t="shared" si="60"/>
        <v>47.935483870967744</v>
      </c>
      <c r="Q982" t="str">
        <f>TRIM(MID(SUBSTITUTE($N982,"/",REPT(" ",LEN($N982))),COLUMNS($N:N)*LEN($N982)-(LEN($N982)-1),LEN($N982)))</f>
        <v>technology</v>
      </c>
      <c r="R982" t="str">
        <f>TRIM(MID(SUBSTITUTE($N982,"/",REPT(" ",LEN($N982))),COLUMNS($N:O)*LEN($N982)-(LEN($N982)-1),LEN($N982)))</f>
        <v>wearables</v>
      </c>
      <c r="S982" s="11">
        <f t="shared" si="61"/>
        <v>41928.904189814813</v>
      </c>
      <c r="T982" s="11">
        <f t="shared" si="6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0">
        <f t="shared" si="63"/>
        <v>1.2375123751237513E-2</v>
      </c>
      <c r="P983" s="6">
        <f t="shared" si="60"/>
        <v>2.75</v>
      </c>
      <c r="Q983" t="str">
        <f>TRIM(MID(SUBSTITUTE($N983,"/",REPT(" ",LEN($N983))),COLUMNS($N:N)*LEN($N983)-(LEN($N983)-1),LEN($N983)))</f>
        <v>technology</v>
      </c>
      <c r="R983" t="str">
        <f>TRIM(MID(SUBSTITUTE($N983,"/",REPT(" ",LEN($N983))),COLUMNS($N:O)*LEN($N983)-(LEN($N983)-1),LEN($N983)))</f>
        <v>wearables</v>
      </c>
      <c r="S983" s="11">
        <f t="shared" si="61"/>
        <v>41830.947013888886</v>
      </c>
      <c r="T983" s="11">
        <f t="shared" si="6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0">
        <f t="shared" si="63"/>
        <v>1.7142857142857144E-2</v>
      </c>
      <c r="P984" s="6">
        <f t="shared" si="60"/>
        <v>1</v>
      </c>
      <c r="Q984" t="str">
        <f>TRIM(MID(SUBSTITUTE($N984,"/",REPT(" ",LEN($N984))),COLUMNS($N:N)*LEN($N984)-(LEN($N984)-1),LEN($N984)))</f>
        <v>technology</v>
      </c>
      <c r="R984" t="str">
        <f>TRIM(MID(SUBSTITUTE($N984,"/",REPT(" ",LEN($N984))),COLUMNS($N:O)*LEN($N984)-(LEN($N984)-1),LEN($N984)))</f>
        <v>wearables</v>
      </c>
      <c r="S984" s="11">
        <f t="shared" si="61"/>
        <v>42615.753310185188</v>
      </c>
      <c r="T984" s="11">
        <f t="shared" si="6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0">
        <f t="shared" si="63"/>
        <v>29.506136117214709</v>
      </c>
      <c r="P985" s="6">
        <f t="shared" si="60"/>
        <v>171.79329608938548</v>
      </c>
      <c r="Q985" t="str">
        <f>TRIM(MID(SUBSTITUTE($N985,"/",REPT(" ",LEN($N985))),COLUMNS($N:N)*LEN($N985)-(LEN($N985)-1),LEN($N985)))</f>
        <v>technology</v>
      </c>
      <c r="R985" t="str">
        <f>TRIM(MID(SUBSTITUTE($N985,"/",REPT(" ",LEN($N985))),COLUMNS($N:O)*LEN($N985)-(LEN($N985)-1),LEN($N985)))</f>
        <v>wearables</v>
      </c>
      <c r="S985" s="11">
        <f t="shared" si="61"/>
        <v>42574.667650462965</v>
      </c>
      <c r="T985" s="11">
        <f t="shared" si="6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0">
        <f t="shared" si="63"/>
        <v>1.06</v>
      </c>
      <c r="P986" s="6">
        <f t="shared" si="60"/>
        <v>35.333333333333336</v>
      </c>
      <c r="Q986" t="str">
        <f>TRIM(MID(SUBSTITUTE($N986,"/",REPT(" ",LEN($N986))),COLUMNS($N:N)*LEN($N986)-(LEN($N986)-1),LEN($N986)))</f>
        <v>technology</v>
      </c>
      <c r="R986" t="str">
        <f>TRIM(MID(SUBSTITUTE($N986,"/",REPT(" ",LEN($N986))),COLUMNS($N:O)*LEN($N986)-(LEN($N986)-1),LEN($N986)))</f>
        <v>wearables</v>
      </c>
      <c r="S986" s="11">
        <f t="shared" si="61"/>
        <v>42061.11583333333</v>
      </c>
      <c r="T986" s="11">
        <f t="shared" si="62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0">
        <f t="shared" si="63"/>
        <v>6.293333333333333</v>
      </c>
      <c r="P987" s="6">
        <f t="shared" si="60"/>
        <v>82.086956521739125</v>
      </c>
      <c r="Q987" t="str">
        <f>TRIM(MID(SUBSTITUTE($N987,"/",REPT(" ",LEN($N987))),COLUMNS($N:N)*LEN($N987)-(LEN($N987)-1),LEN($N987)))</f>
        <v>technology</v>
      </c>
      <c r="R987" t="str">
        <f>TRIM(MID(SUBSTITUTE($N987,"/",REPT(" ",LEN($N987))),COLUMNS($N:O)*LEN($N987)-(LEN($N987)-1),LEN($N987)))</f>
        <v>wearables</v>
      </c>
      <c r="S987" s="11">
        <f t="shared" si="61"/>
        <v>42339.967708333337</v>
      </c>
      <c r="T987" s="11">
        <f t="shared" si="6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0">
        <f t="shared" si="63"/>
        <v>12.75</v>
      </c>
      <c r="P988" s="6">
        <f t="shared" si="60"/>
        <v>110.8695652173913</v>
      </c>
      <c r="Q988" t="str">
        <f>TRIM(MID(SUBSTITUTE($N988,"/",REPT(" ",LEN($N988))),COLUMNS($N:N)*LEN($N988)-(LEN($N988)-1),LEN($N988)))</f>
        <v>technology</v>
      </c>
      <c r="R988" t="str">
        <f>TRIM(MID(SUBSTITUTE($N988,"/",REPT(" ",LEN($N988))),COLUMNS($N:O)*LEN($N988)-(LEN($N988)-1),LEN($N988)))</f>
        <v>wearables</v>
      </c>
      <c r="S988" s="11">
        <f t="shared" si="61"/>
        <v>42324.767361111109</v>
      </c>
      <c r="T988" s="11">
        <f t="shared" si="6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0">
        <f t="shared" si="63"/>
        <v>13.22</v>
      </c>
      <c r="P989" s="6">
        <f t="shared" si="60"/>
        <v>161.21951219512195</v>
      </c>
      <c r="Q989" t="str">
        <f>TRIM(MID(SUBSTITUTE($N989,"/",REPT(" ",LEN($N989))),COLUMNS($N:N)*LEN($N989)-(LEN($N989)-1),LEN($N989)))</f>
        <v>technology</v>
      </c>
      <c r="R989" t="str">
        <f>TRIM(MID(SUBSTITUTE($N989,"/",REPT(" ",LEN($N989))),COLUMNS($N:O)*LEN($N989)-(LEN($N989)-1),LEN($N989)))</f>
        <v>wearables</v>
      </c>
      <c r="S989" s="11">
        <f t="shared" si="61"/>
        <v>41773.294560185182</v>
      </c>
      <c r="T989" s="11">
        <f t="shared" si="6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0">
        <f t="shared" si="63"/>
        <v>0</v>
      </c>
      <c r="P990" s="6" t="e">
        <f t="shared" si="60"/>
        <v>#DIV/0!</v>
      </c>
      <c r="Q990" t="str">
        <f>TRIM(MID(SUBSTITUTE($N990,"/",REPT(" ",LEN($N990))),COLUMNS($N:N)*LEN($N990)-(LEN($N990)-1),LEN($N990)))</f>
        <v>technology</v>
      </c>
      <c r="R990" t="str">
        <f>TRIM(MID(SUBSTITUTE($N990,"/",REPT(" ",LEN($N990))),COLUMNS($N:O)*LEN($N990)-(LEN($N990)-1),LEN($N990)))</f>
        <v>wearables</v>
      </c>
      <c r="S990" s="11">
        <f t="shared" si="61"/>
        <v>42614.356770833328</v>
      </c>
      <c r="T990" s="11">
        <f t="shared" si="6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0">
        <f t="shared" si="63"/>
        <v>16.77</v>
      </c>
      <c r="P991" s="6">
        <f t="shared" si="60"/>
        <v>52.40625</v>
      </c>
      <c r="Q991" t="str">
        <f>TRIM(MID(SUBSTITUTE($N991,"/",REPT(" ",LEN($N991))),COLUMNS($N:N)*LEN($N991)-(LEN($N991)-1),LEN($N991)))</f>
        <v>technology</v>
      </c>
      <c r="R991" t="str">
        <f>TRIM(MID(SUBSTITUTE($N991,"/",REPT(" ",LEN($N991))),COLUMNS($N:O)*LEN($N991)-(LEN($N991)-1),LEN($N991)))</f>
        <v>wearables</v>
      </c>
      <c r="S991" s="11">
        <f t="shared" si="61"/>
        <v>42611.933969907404</v>
      </c>
      <c r="T991" s="11">
        <f t="shared" si="6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0">
        <f t="shared" si="63"/>
        <v>0.104</v>
      </c>
      <c r="P992" s="6">
        <f t="shared" si="60"/>
        <v>13</v>
      </c>
      <c r="Q992" t="str">
        <f>TRIM(MID(SUBSTITUTE($N992,"/",REPT(" ",LEN($N992))),COLUMNS($N:N)*LEN($N992)-(LEN($N992)-1),LEN($N992)))</f>
        <v>technology</v>
      </c>
      <c r="R992" t="str">
        <f>TRIM(MID(SUBSTITUTE($N992,"/",REPT(" ",LEN($N992))),COLUMNS($N:O)*LEN($N992)-(LEN($N992)-1),LEN($N992)))</f>
        <v>wearables</v>
      </c>
      <c r="S992" s="11">
        <f t="shared" si="61"/>
        <v>41855.784305555557</v>
      </c>
      <c r="T992" s="11">
        <f t="shared" si="6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0">
        <f t="shared" si="63"/>
        <v>4.24</v>
      </c>
      <c r="P993" s="6">
        <f t="shared" si="60"/>
        <v>30.285714285714285</v>
      </c>
      <c r="Q993" t="str">
        <f>TRIM(MID(SUBSTITUTE($N993,"/",REPT(" ",LEN($N993))),COLUMNS($N:N)*LEN($N993)-(LEN($N993)-1),LEN($N993)))</f>
        <v>technology</v>
      </c>
      <c r="R993" t="str">
        <f>TRIM(MID(SUBSTITUTE($N993,"/",REPT(" ",LEN($N993))),COLUMNS($N:O)*LEN($N993)-(LEN($N993)-1),LEN($N993)))</f>
        <v>wearables</v>
      </c>
      <c r="S993" s="11">
        <f t="shared" si="61"/>
        <v>42538.75680555556</v>
      </c>
      <c r="T993" s="11">
        <f t="shared" si="6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0">
        <f t="shared" si="63"/>
        <v>0.46699999999999997</v>
      </c>
      <c r="P994" s="6">
        <f t="shared" si="60"/>
        <v>116.75</v>
      </c>
      <c r="Q994" t="str">
        <f>TRIM(MID(SUBSTITUTE($N994,"/",REPT(" ",LEN($N994))),COLUMNS($N:N)*LEN($N994)-(LEN($N994)-1),LEN($N994)))</f>
        <v>technology</v>
      </c>
      <c r="R994" t="str">
        <f>TRIM(MID(SUBSTITUTE($N994,"/",REPT(" ",LEN($N994))),COLUMNS($N:O)*LEN($N994)-(LEN($N994)-1),LEN($N994)))</f>
        <v>wearables</v>
      </c>
      <c r="S994" s="11">
        <f t="shared" si="61"/>
        <v>42437.924988425926</v>
      </c>
      <c r="T994" s="11">
        <f t="shared" si="6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0">
        <f t="shared" si="63"/>
        <v>25.087142857142858</v>
      </c>
      <c r="P995" s="6">
        <f t="shared" si="60"/>
        <v>89.59693877551021</v>
      </c>
      <c r="Q995" t="str">
        <f>TRIM(MID(SUBSTITUTE($N995,"/",REPT(" ",LEN($N995))),COLUMNS($N:N)*LEN($N995)-(LEN($N995)-1),LEN($N995)))</f>
        <v>technology</v>
      </c>
      <c r="R995" t="str">
        <f>TRIM(MID(SUBSTITUTE($N995,"/",REPT(" ",LEN($N995))),COLUMNS($N:O)*LEN($N995)-(LEN($N995)-1),LEN($N995)))</f>
        <v>wearables</v>
      </c>
      <c r="S995" s="11">
        <f t="shared" si="61"/>
        <v>42652.964907407411</v>
      </c>
      <c r="T995" s="11">
        <f t="shared" si="6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0">
        <f t="shared" si="63"/>
        <v>2.3345000000000002</v>
      </c>
      <c r="P996" s="6">
        <f t="shared" si="60"/>
        <v>424.45454545454544</v>
      </c>
      <c r="Q996" t="str">
        <f>TRIM(MID(SUBSTITUTE($N996,"/",REPT(" ",LEN($N996))),COLUMNS($N:N)*LEN($N996)-(LEN($N996)-1),LEN($N996)))</f>
        <v>technology</v>
      </c>
      <c r="R996" t="str">
        <f>TRIM(MID(SUBSTITUTE($N996,"/",REPT(" ",LEN($N996))),COLUMNS($N:O)*LEN($N996)-(LEN($N996)-1),LEN($N996)))</f>
        <v>wearables</v>
      </c>
      <c r="S996" s="11">
        <f t="shared" si="61"/>
        <v>41921.263078703705</v>
      </c>
      <c r="T996" s="11">
        <f t="shared" si="6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0">
        <f t="shared" si="63"/>
        <v>7.26</v>
      </c>
      <c r="P997" s="6">
        <f t="shared" si="60"/>
        <v>80.666666666666671</v>
      </c>
      <c r="Q997" t="str">
        <f>TRIM(MID(SUBSTITUTE($N997,"/",REPT(" ",LEN($N997))),COLUMNS($N:N)*LEN($N997)-(LEN($N997)-1),LEN($N997)))</f>
        <v>technology</v>
      </c>
      <c r="R997" t="str">
        <f>TRIM(MID(SUBSTITUTE($N997,"/",REPT(" ",LEN($N997))),COLUMNS($N:O)*LEN($N997)-(LEN($N997)-1),LEN($N997)))</f>
        <v>wearables</v>
      </c>
      <c r="S997" s="11">
        <f t="shared" si="61"/>
        <v>41947.940740740742</v>
      </c>
      <c r="T997" s="11">
        <f t="shared" si="6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0">
        <f t="shared" si="63"/>
        <v>1.625</v>
      </c>
      <c r="P998" s="6">
        <f t="shared" si="60"/>
        <v>13</v>
      </c>
      <c r="Q998" t="str">
        <f>TRIM(MID(SUBSTITUTE($N998,"/",REPT(" ",LEN($N998))),COLUMNS($N:N)*LEN($N998)-(LEN($N998)-1),LEN($N998)))</f>
        <v>technology</v>
      </c>
      <c r="R998" t="str">
        <f>TRIM(MID(SUBSTITUTE($N998,"/",REPT(" ",LEN($N998))),COLUMNS($N:O)*LEN($N998)-(LEN($N998)-1),LEN($N998)))</f>
        <v>wearables</v>
      </c>
      <c r="S998" s="11">
        <f t="shared" si="61"/>
        <v>41817.866435185184</v>
      </c>
      <c r="T998" s="11">
        <f t="shared" si="6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0">
        <f t="shared" si="63"/>
        <v>1.3</v>
      </c>
      <c r="P999" s="6">
        <f t="shared" si="60"/>
        <v>8.125</v>
      </c>
      <c r="Q999" t="str">
        <f>TRIM(MID(SUBSTITUTE($N999,"/",REPT(" ",LEN($N999))),COLUMNS($N:N)*LEN($N999)-(LEN($N999)-1),LEN($N999)))</f>
        <v>technology</v>
      </c>
      <c r="R999" t="str">
        <f>TRIM(MID(SUBSTITUTE($N999,"/",REPT(" ",LEN($N999))),COLUMNS($N:O)*LEN($N999)-(LEN($N999)-1),LEN($N999)))</f>
        <v>wearables</v>
      </c>
      <c r="S999" s="11">
        <f t="shared" si="61"/>
        <v>41941.10297453704</v>
      </c>
      <c r="T999" s="11">
        <f t="shared" si="6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0">
        <f t="shared" si="63"/>
        <v>58.558333333333337</v>
      </c>
      <c r="P1000" s="6">
        <f t="shared" si="60"/>
        <v>153.42794759825327</v>
      </c>
      <c r="Q1000" t="str">
        <f>TRIM(MID(SUBSTITUTE($N1000,"/",REPT(" ",LEN($N1000))),COLUMNS($N:N)*LEN($N1000)-(LEN($N1000)-1),LEN($N1000)))</f>
        <v>technology</v>
      </c>
      <c r="R1000" t="str">
        <f>TRIM(MID(SUBSTITUTE($N1000,"/",REPT(" ",LEN($N1000))),COLUMNS($N:O)*LEN($N1000)-(LEN($N1000)-1),LEN($N1000)))</f>
        <v>wearables</v>
      </c>
      <c r="S1000" s="11">
        <f t="shared" si="61"/>
        <v>42282.168993055559</v>
      </c>
      <c r="T1000" s="11">
        <f t="shared" si="6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0">
        <f t="shared" si="63"/>
        <v>7.7886666666666677</v>
      </c>
      <c r="P1001" s="6">
        <f t="shared" si="60"/>
        <v>292.07499999999999</v>
      </c>
      <c r="Q1001" t="str">
        <f>TRIM(MID(SUBSTITUTE($N1001,"/",REPT(" ",LEN($N1001))),COLUMNS($N:N)*LEN($N1001)-(LEN($N1001)-1),LEN($N1001)))</f>
        <v>technology</v>
      </c>
      <c r="R1001" t="str">
        <f>TRIM(MID(SUBSTITUTE($N1001,"/",REPT(" ",LEN($N1001))),COLUMNS($N:O)*LEN($N1001)-(LEN($N1001)-1),LEN($N1001)))</f>
        <v>wearables</v>
      </c>
      <c r="S1001" s="11">
        <f t="shared" si="61"/>
        <v>41926.29965277778</v>
      </c>
      <c r="T1001" s="11">
        <f t="shared" si="62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0">
        <f t="shared" si="63"/>
        <v>2.2157147647256061</v>
      </c>
      <c r="P1002" s="6">
        <f t="shared" si="60"/>
        <v>3304</v>
      </c>
      <c r="Q1002" t="str">
        <f>TRIM(MID(SUBSTITUTE($N1002,"/",REPT(" ",LEN($N1002))),COLUMNS($N:N)*LEN($N1002)-(LEN($N1002)-1),LEN($N1002)))</f>
        <v>technology</v>
      </c>
      <c r="R1002" t="str">
        <f>TRIM(MID(SUBSTITUTE($N1002,"/",REPT(" ",LEN($N1002))),COLUMNS($N:O)*LEN($N1002)-(LEN($N1002)-1),LEN($N1002)))</f>
        <v>wearables</v>
      </c>
      <c r="S1002" s="11">
        <f t="shared" si="61"/>
        <v>42749.059722222228</v>
      </c>
      <c r="T1002" s="11">
        <f t="shared" si="6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0">
        <f t="shared" si="63"/>
        <v>104</v>
      </c>
      <c r="P1003" s="6">
        <f t="shared" si="60"/>
        <v>1300</v>
      </c>
      <c r="Q1003" t="str">
        <f>TRIM(MID(SUBSTITUTE($N1003,"/",REPT(" ",LEN($N1003))),COLUMNS($N:N)*LEN($N1003)-(LEN($N1003)-1),LEN($N1003)))</f>
        <v>technology</v>
      </c>
      <c r="R1003" t="str">
        <f>TRIM(MID(SUBSTITUTE($N1003,"/",REPT(" ",LEN($N1003))),COLUMNS($N:O)*LEN($N1003)-(LEN($N1003)-1),LEN($N1003)))</f>
        <v>wearables</v>
      </c>
      <c r="S1003" s="11">
        <f t="shared" si="61"/>
        <v>42720.720057870371</v>
      </c>
      <c r="T1003" s="11">
        <f t="shared" si="62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0">
        <f t="shared" si="63"/>
        <v>29.6029602960296</v>
      </c>
      <c r="P1004" s="6">
        <f t="shared" si="60"/>
        <v>134.54545454545453</v>
      </c>
      <c r="Q1004" t="str">
        <f>TRIM(MID(SUBSTITUTE($N1004,"/",REPT(" ",LEN($N1004))),COLUMNS($N:N)*LEN($N1004)-(LEN($N1004)-1),LEN($N1004)))</f>
        <v>technology</v>
      </c>
      <c r="R1004" t="str">
        <f>TRIM(MID(SUBSTITUTE($N1004,"/",REPT(" ",LEN($N1004))),COLUMNS($N:O)*LEN($N1004)-(LEN($N1004)-1),LEN($N1004)))</f>
        <v>wearables</v>
      </c>
      <c r="S1004" s="11">
        <f t="shared" si="61"/>
        <v>42325.684189814812</v>
      </c>
      <c r="T1004" s="11">
        <f t="shared" si="6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0">
        <f t="shared" si="63"/>
        <v>16.055</v>
      </c>
      <c r="P1005" s="6">
        <f t="shared" si="60"/>
        <v>214.06666666666666</v>
      </c>
      <c r="Q1005" t="str">
        <f>TRIM(MID(SUBSTITUTE($N1005,"/",REPT(" ",LEN($N1005))),COLUMNS($N:N)*LEN($N1005)-(LEN($N1005)-1),LEN($N1005)))</f>
        <v>technology</v>
      </c>
      <c r="R1005" t="str">
        <f>TRIM(MID(SUBSTITUTE($N1005,"/",REPT(" ",LEN($N1005))),COLUMNS($N:O)*LEN($N1005)-(LEN($N1005)-1),LEN($N1005)))</f>
        <v>wearables</v>
      </c>
      <c r="S1005" s="11">
        <f t="shared" si="61"/>
        <v>42780.709039351852</v>
      </c>
      <c r="T1005" s="11">
        <f t="shared" si="62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0">
        <f t="shared" si="63"/>
        <v>82.207999999999998</v>
      </c>
      <c r="P1006" s="6">
        <f t="shared" si="60"/>
        <v>216.33684210526314</v>
      </c>
      <c r="Q1006" t="str">
        <f>TRIM(MID(SUBSTITUTE($N1006,"/",REPT(" ",LEN($N1006))),COLUMNS($N:N)*LEN($N1006)-(LEN($N1006)-1),LEN($N1006)))</f>
        <v>technology</v>
      </c>
      <c r="R1006" t="str">
        <f>TRIM(MID(SUBSTITUTE($N1006,"/",REPT(" ",LEN($N1006))),COLUMNS($N:O)*LEN($N1006)-(LEN($N1006)-1),LEN($N1006)))</f>
        <v>wearables</v>
      </c>
      <c r="S1006" s="11">
        <f t="shared" si="61"/>
        <v>42388.708645833336</v>
      </c>
      <c r="T1006" s="11">
        <f t="shared" si="6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0">
        <f t="shared" si="63"/>
        <v>75.051000000000002</v>
      </c>
      <c r="P1007" s="6">
        <f t="shared" si="60"/>
        <v>932.31055900621118</v>
      </c>
      <c r="Q1007" t="str">
        <f>TRIM(MID(SUBSTITUTE($N1007,"/",REPT(" ",LEN($N1007))),COLUMNS($N:N)*LEN($N1007)-(LEN($N1007)-1),LEN($N1007)))</f>
        <v>technology</v>
      </c>
      <c r="R1007" t="str">
        <f>TRIM(MID(SUBSTITUTE($N1007,"/",REPT(" ",LEN($N1007))),COLUMNS($N:O)*LEN($N1007)-(LEN($N1007)-1),LEN($N1007)))</f>
        <v>wearables</v>
      </c>
      <c r="S1007" s="11">
        <f t="shared" si="61"/>
        <v>42276.624803240738</v>
      </c>
      <c r="T1007" s="11">
        <f t="shared" si="62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0">
        <f t="shared" si="63"/>
        <v>5.8500000000000005</v>
      </c>
      <c r="P1008" s="6">
        <f t="shared" si="60"/>
        <v>29.25</v>
      </c>
      <c r="Q1008" t="str">
        <f>TRIM(MID(SUBSTITUTE($N1008,"/",REPT(" ",LEN($N1008))),COLUMNS($N:N)*LEN($N1008)-(LEN($N1008)-1),LEN($N1008)))</f>
        <v>technology</v>
      </c>
      <c r="R1008" t="str">
        <f>TRIM(MID(SUBSTITUTE($N1008,"/",REPT(" ",LEN($N1008))),COLUMNS($N:O)*LEN($N1008)-(LEN($N1008)-1),LEN($N1008)))</f>
        <v>wearables</v>
      </c>
      <c r="S1008" s="11">
        <f t="shared" si="61"/>
        <v>41977.040185185186</v>
      </c>
      <c r="T1008" s="11">
        <f t="shared" si="6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0">
        <f t="shared" si="63"/>
        <v>44.32</v>
      </c>
      <c r="P1009" s="6">
        <f t="shared" si="60"/>
        <v>174.94736842105263</v>
      </c>
      <c r="Q1009" t="str">
        <f>TRIM(MID(SUBSTITUTE($N1009,"/",REPT(" ",LEN($N1009))),COLUMNS($N:N)*LEN($N1009)-(LEN($N1009)-1),LEN($N1009)))</f>
        <v>technology</v>
      </c>
      <c r="R1009" t="str">
        <f>TRIM(MID(SUBSTITUTE($N1009,"/",REPT(" ",LEN($N1009))),COLUMNS($N:O)*LEN($N1009)-(LEN($N1009)-1),LEN($N1009)))</f>
        <v>wearables</v>
      </c>
      <c r="S1009" s="11">
        <f t="shared" si="61"/>
        <v>42676.583599537036</v>
      </c>
      <c r="T1009" s="11">
        <f t="shared" si="62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0">
        <f t="shared" si="63"/>
        <v>0.26737967914438499</v>
      </c>
      <c r="P1010" s="6">
        <f t="shared" si="60"/>
        <v>250</v>
      </c>
      <c r="Q1010" t="str">
        <f>TRIM(MID(SUBSTITUTE($N1010,"/",REPT(" ",LEN($N1010))),COLUMNS($N:N)*LEN($N1010)-(LEN($N1010)-1),LEN($N1010)))</f>
        <v>technology</v>
      </c>
      <c r="R1010" t="str">
        <f>TRIM(MID(SUBSTITUTE($N1010,"/",REPT(" ",LEN($N1010))),COLUMNS($N:O)*LEN($N1010)-(LEN($N1010)-1),LEN($N1010)))</f>
        <v>wearables</v>
      </c>
      <c r="S1010" s="11">
        <f t="shared" si="61"/>
        <v>42702.809201388889</v>
      </c>
      <c r="T1010" s="11">
        <f t="shared" si="6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0">
        <f t="shared" si="63"/>
        <v>13.13</v>
      </c>
      <c r="P1011" s="6">
        <f t="shared" si="60"/>
        <v>65</v>
      </c>
      <c r="Q1011" t="str">
        <f>TRIM(MID(SUBSTITUTE($N1011,"/",REPT(" ",LEN($N1011))),COLUMNS($N:N)*LEN($N1011)-(LEN($N1011)-1),LEN($N1011)))</f>
        <v>technology</v>
      </c>
      <c r="R1011" t="str">
        <f>TRIM(MID(SUBSTITUTE($N1011,"/",REPT(" ",LEN($N1011))),COLUMNS($N:O)*LEN($N1011)-(LEN($N1011)-1),LEN($N1011)))</f>
        <v>wearables</v>
      </c>
      <c r="S1011" s="11">
        <f t="shared" si="61"/>
        <v>42510.604699074072</v>
      </c>
      <c r="T1011" s="11">
        <f t="shared" si="62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0">
        <f t="shared" si="63"/>
        <v>0.19088937093275488</v>
      </c>
      <c r="P1012" s="6">
        <f t="shared" si="60"/>
        <v>55</v>
      </c>
      <c r="Q1012" t="str">
        <f>TRIM(MID(SUBSTITUTE($N1012,"/",REPT(" ",LEN($N1012))),COLUMNS($N:N)*LEN($N1012)-(LEN($N1012)-1),LEN($N1012)))</f>
        <v>technology</v>
      </c>
      <c r="R1012" t="str">
        <f>TRIM(MID(SUBSTITUTE($N1012,"/",REPT(" ",LEN($N1012))),COLUMNS($N:O)*LEN($N1012)-(LEN($N1012)-1),LEN($N1012)))</f>
        <v>wearables</v>
      </c>
      <c r="S1012" s="11">
        <f t="shared" si="61"/>
        <v>42561.829421296294</v>
      </c>
      <c r="T1012" s="11">
        <f t="shared" si="62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0">
        <f t="shared" si="63"/>
        <v>0.375</v>
      </c>
      <c r="P1013" s="6">
        <f t="shared" si="60"/>
        <v>75</v>
      </c>
      <c r="Q1013" t="str">
        <f>TRIM(MID(SUBSTITUTE($N1013,"/",REPT(" ",LEN($N1013))),COLUMNS($N:N)*LEN($N1013)-(LEN($N1013)-1),LEN($N1013)))</f>
        <v>technology</v>
      </c>
      <c r="R1013" t="str">
        <f>TRIM(MID(SUBSTITUTE($N1013,"/",REPT(" ",LEN($N1013))),COLUMNS($N:O)*LEN($N1013)-(LEN($N1013)-1),LEN($N1013)))</f>
        <v>wearables</v>
      </c>
      <c r="S1013" s="11">
        <f t="shared" si="61"/>
        <v>41946.898090277777</v>
      </c>
      <c r="T1013" s="11">
        <f t="shared" si="6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0">
        <f t="shared" si="63"/>
        <v>21535.021000000001</v>
      </c>
      <c r="P1014" s="6">
        <f t="shared" si="60"/>
        <v>1389.3561935483872</v>
      </c>
      <c r="Q1014" t="str">
        <f>TRIM(MID(SUBSTITUTE($N1014,"/",REPT(" ",LEN($N1014))),COLUMNS($N:N)*LEN($N1014)-(LEN($N1014)-1),LEN($N1014)))</f>
        <v>technology</v>
      </c>
      <c r="R1014" t="str">
        <f>TRIM(MID(SUBSTITUTE($N1014,"/",REPT(" ",LEN($N1014))),COLUMNS($N:O)*LEN($N1014)-(LEN($N1014)-1),LEN($N1014)))</f>
        <v>wearables</v>
      </c>
      <c r="S1014" s="11">
        <f t="shared" si="61"/>
        <v>42714.440416666665</v>
      </c>
      <c r="T1014" s="11">
        <f t="shared" si="62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0">
        <f t="shared" si="63"/>
        <v>34.527999999999999</v>
      </c>
      <c r="P1015" s="6">
        <f t="shared" si="60"/>
        <v>95.911111111111111</v>
      </c>
      <c r="Q1015" t="str">
        <f>TRIM(MID(SUBSTITUTE($N1015,"/",REPT(" ",LEN($N1015))),COLUMNS($N:N)*LEN($N1015)-(LEN($N1015)-1),LEN($N1015)))</f>
        <v>technology</v>
      </c>
      <c r="R1015" t="str">
        <f>TRIM(MID(SUBSTITUTE($N1015,"/",REPT(" ",LEN($N1015))),COLUMNS($N:O)*LEN($N1015)-(LEN($N1015)-1),LEN($N1015)))</f>
        <v>wearables</v>
      </c>
      <c r="S1015" s="11">
        <f t="shared" si="61"/>
        <v>42339.833981481483</v>
      </c>
      <c r="T1015" s="11">
        <f t="shared" si="6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0">
        <f t="shared" si="63"/>
        <v>30.599999999999998</v>
      </c>
      <c r="P1016" s="6">
        <f t="shared" si="60"/>
        <v>191.25</v>
      </c>
      <c r="Q1016" t="str">
        <f>TRIM(MID(SUBSTITUTE($N1016,"/",REPT(" ",LEN($N1016))),COLUMNS($N:N)*LEN($N1016)-(LEN($N1016)-1),LEN($N1016)))</f>
        <v>technology</v>
      </c>
      <c r="R1016" t="str">
        <f>TRIM(MID(SUBSTITUTE($N1016,"/",REPT(" ",LEN($N1016))),COLUMNS($N:O)*LEN($N1016)-(LEN($N1016)-1),LEN($N1016)))</f>
        <v>wearables</v>
      </c>
      <c r="S1016" s="11">
        <f t="shared" si="61"/>
        <v>41955.002488425926</v>
      </c>
      <c r="T1016" s="11">
        <f t="shared" si="62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0">
        <f t="shared" si="63"/>
        <v>2.666666666666667</v>
      </c>
      <c r="P1017" s="6">
        <f t="shared" si="60"/>
        <v>40</v>
      </c>
      <c r="Q1017" t="str">
        <f>TRIM(MID(SUBSTITUTE($N1017,"/",REPT(" ",LEN($N1017))),COLUMNS($N:N)*LEN($N1017)-(LEN($N1017)-1),LEN($N1017)))</f>
        <v>technology</v>
      </c>
      <c r="R1017" t="str">
        <f>TRIM(MID(SUBSTITUTE($N1017,"/",REPT(" ",LEN($N1017))),COLUMNS($N:O)*LEN($N1017)-(LEN($N1017)-1),LEN($N1017)))</f>
        <v>wearables</v>
      </c>
      <c r="S1017" s="11">
        <f t="shared" si="61"/>
        <v>42303.878414351857</v>
      </c>
      <c r="T1017" s="11">
        <f t="shared" si="6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0">
        <f t="shared" si="63"/>
        <v>2.8420000000000001</v>
      </c>
      <c r="P1018" s="6">
        <f t="shared" si="60"/>
        <v>74.78947368421052</v>
      </c>
      <c r="Q1018" t="str">
        <f>TRIM(MID(SUBSTITUTE($N1018,"/",REPT(" ",LEN($N1018))),COLUMNS($N:N)*LEN($N1018)-(LEN($N1018)-1),LEN($N1018)))</f>
        <v>technology</v>
      </c>
      <c r="R1018" t="str">
        <f>TRIM(MID(SUBSTITUTE($N1018,"/",REPT(" ",LEN($N1018))),COLUMNS($N:O)*LEN($N1018)-(LEN($N1018)-1),LEN($N1018)))</f>
        <v>wearables</v>
      </c>
      <c r="S1018" s="11">
        <f t="shared" si="61"/>
        <v>42422.107129629629</v>
      </c>
      <c r="T1018" s="11">
        <f t="shared" si="62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0">
        <f t="shared" si="63"/>
        <v>22.878799999999998</v>
      </c>
      <c r="P1019" s="6">
        <f t="shared" si="60"/>
        <v>161.11830985915492</v>
      </c>
      <c r="Q1019" t="str">
        <f>TRIM(MID(SUBSTITUTE($N1019,"/",REPT(" ",LEN($N1019))),COLUMNS($N:N)*LEN($N1019)-(LEN($N1019)-1),LEN($N1019)))</f>
        <v>technology</v>
      </c>
      <c r="R1019" t="str">
        <f>TRIM(MID(SUBSTITUTE($N1019,"/",REPT(" ",LEN($N1019))),COLUMNS($N:O)*LEN($N1019)-(LEN($N1019)-1),LEN($N1019)))</f>
        <v>wearables</v>
      </c>
      <c r="S1019" s="11">
        <f t="shared" si="61"/>
        <v>42289.675173611111</v>
      </c>
      <c r="T1019" s="11">
        <f t="shared" si="6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0">
        <f t="shared" si="63"/>
        <v>3.105</v>
      </c>
      <c r="P1020" s="6">
        <f t="shared" si="60"/>
        <v>88.714285714285708</v>
      </c>
      <c r="Q1020" t="str">
        <f>TRIM(MID(SUBSTITUTE($N1020,"/",REPT(" ",LEN($N1020))),COLUMNS($N:N)*LEN($N1020)-(LEN($N1020)-1),LEN($N1020)))</f>
        <v>technology</v>
      </c>
      <c r="R1020" t="str">
        <f>TRIM(MID(SUBSTITUTE($N1020,"/",REPT(" ",LEN($N1020))),COLUMNS($N:O)*LEN($N1020)-(LEN($N1020)-1),LEN($N1020)))</f>
        <v>wearables</v>
      </c>
      <c r="S1020" s="11">
        <f t="shared" si="61"/>
        <v>42535.492280092592</v>
      </c>
      <c r="T1020" s="11">
        <f t="shared" si="6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0">
        <f t="shared" si="63"/>
        <v>47.333333333333336</v>
      </c>
      <c r="P1021" s="6">
        <f t="shared" si="60"/>
        <v>53.25</v>
      </c>
      <c r="Q1021" t="str">
        <f>TRIM(MID(SUBSTITUTE($N1021,"/",REPT(" ",LEN($N1021))),COLUMNS($N:N)*LEN($N1021)-(LEN($N1021)-1),LEN($N1021)))</f>
        <v>technology</v>
      </c>
      <c r="R1021" t="str">
        <f>TRIM(MID(SUBSTITUTE($N1021,"/",REPT(" ",LEN($N1021))),COLUMNS($N:O)*LEN($N1021)-(LEN($N1021)-1),LEN($N1021)))</f>
        <v>wearables</v>
      </c>
      <c r="S1021" s="11">
        <f t="shared" si="61"/>
        <v>42009.973946759259</v>
      </c>
      <c r="T1021" s="11">
        <f t="shared" si="62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0">
        <f t="shared" si="63"/>
        <v>205.54838709677421</v>
      </c>
      <c r="P1022" s="6">
        <f t="shared" si="60"/>
        <v>106.2</v>
      </c>
      <c r="Q1022" t="str">
        <f>TRIM(MID(SUBSTITUTE($N1022,"/",REPT(" ",LEN($N1022))),COLUMNS($N:N)*LEN($N1022)-(LEN($N1022)-1),LEN($N1022)))</f>
        <v>music</v>
      </c>
      <c r="R1022" t="str">
        <f>TRIM(MID(SUBSTITUTE($N1022,"/",REPT(" ",LEN($N1022))),COLUMNS($N:O)*LEN($N1022)-(LEN($N1022)-1),LEN($N1022)))</f>
        <v>electronic music</v>
      </c>
      <c r="S1022" s="11">
        <f t="shared" si="61"/>
        <v>42127.069548611107</v>
      </c>
      <c r="T1022" s="11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0">
        <f t="shared" si="63"/>
        <v>351.80366666666669</v>
      </c>
      <c r="P1023" s="6">
        <f t="shared" si="60"/>
        <v>22.079728033472804</v>
      </c>
      <c r="Q1023" t="str">
        <f>TRIM(MID(SUBSTITUTE($N1023,"/",REPT(" ",LEN($N1023))),COLUMNS($N:N)*LEN($N1023)-(LEN($N1023)-1),LEN($N1023)))</f>
        <v>music</v>
      </c>
      <c r="R1023" t="str">
        <f>TRIM(MID(SUBSTITUTE($N1023,"/",REPT(" ",LEN($N1023))),COLUMNS($N:O)*LEN($N1023)-(LEN($N1023)-1),LEN($N1023)))</f>
        <v>electronic music</v>
      </c>
      <c r="S1023" s="11">
        <f t="shared" si="61"/>
        <v>42271.251979166671</v>
      </c>
      <c r="T1023" s="11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0">
        <f t="shared" si="63"/>
        <v>114.9</v>
      </c>
      <c r="P1024" s="6">
        <f t="shared" si="60"/>
        <v>31.054054054054053</v>
      </c>
      <c r="Q1024" t="str">
        <f>TRIM(MID(SUBSTITUTE($N1024,"/",REPT(" ",LEN($N1024))),COLUMNS($N:N)*LEN($N1024)-(LEN($N1024)-1),LEN($N1024)))</f>
        <v>music</v>
      </c>
      <c r="R1024" t="str">
        <f>TRIM(MID(SUBSTITUTE($N1024,"/",REPT(" ",LEN($N1024))),COLUMNS($N:O)*LEN($N1024)-(LEN($N1024)-1),LEN($N1024)))</f>
        <v>electronic music</v>
      </c>
      <c r="S1024" s="11">
        <f t="shared" si="61"/>
        <v>42111.646724537044</v>
      </c>
      <c r="T1024" s="11">
        <f t="shared" si="62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0">
        <f t="shared" si="63"/>
        <v>237.15</v>
      </c>
      <c r="P1025" s="6">
        <f t="shared" si="60"/>
        <v>36.206106870229007</v>
      </c>
      <c r="Q1025" t="str">
        <f>TRIM(MID(SUBSTITUTE($N1025,"/",REPT(" ",LEN($N1025))),COLUMNS($N:N)*LEN($N1025)-(LEN($N1025)-1),LEN($N1025)))</f>
        <v>music</v>
      </c>
      <c r="R1025" t="str">
        <f>TRIM(MID(SUBSTITUTE($N1025,"/",REPT(" ",LEN($N1025))),COLUMNS($N:O)*LEN($N1025)-(LEN($N1025)-1),LEN($N1025)))</f>
        <v>electronic music</v>
      </c>
      <c r="S1025" s="11">
        <f t="shared" si="61"/>
        <v>42145.919687500005</v>
      </c>
      <c r="T1025" s="11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0">
        <f t="shared" si="63"/>
        <v>118.63774999999998</v>
      </c>
      <c r="P1026" s="6">
        <f t="shared" ref="P1026:P1089" si="64">E1026/L1026</f>
        <v>388.9762295081967</v>
      </c>
      <c r="Q1026" t="str">
        <f>TRIM(MID(SUBSTITUTE($N1026,"/",REPT(" ",LEN($N1026))),COLUMNS($N:N)*LEN($N1026)-(LEN($N1026)-1),LEN($N1026)))</f>
        <v>music</v>
      </c>
      <c r="R1026" t="str">
        <f>TRIM(MID(SUBSTITUTE($N1026,"/",REPT(" ",LEN($N1026))),COLUMNS($N:O)*LEN($N1026)-(LEN($N1026)-1),LEN($N1026)))</f>
        <v>electronic music</v>
      </c>
      <c r="S1026" s="11">
        <f t="shared" ref="S1026:S1089" si="65">(((J1026/60)/60)/24)+DATE(1970,1,1)</f>
        <v>42370.580590277779</v>
      </c>
      <c r="T1026" s="11">
        <f t="shared" ref="T1026:T1089" si="66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0">
        <f t="shared" ref="O1027:O1090" si="67">E1027/D1027*100</f>
        <v>109.92831428571431</v>
      </c>
      <c r="P1027" s="6">
        <f t="shared" si="64"/>
        <v>71.848571428571432</v>
      </c>
      <c r="Q1027" t="str">
        <f>TRIM(MID(SUBSTITUTE($N1027,"/",REPT(" ",LEN($N1027))),COLUMNS($N:N)*LEN($N1027)-(LEN($N1027)-1),LEN($N1027)))</f>
        <v>music</v>
      </c>
      <c r="R1027" t="str">
        <f>TRIM(MID(SUBSTITUTE($N1027,"/",REPT(" ",LEN($N1027))),COLUMNS($N:O)*LEN($N1027)-(LEN($N1027)-1),LEN($N1027)))</f>
        <v>electronic music</v>
      </c>
      <c r="S1027" s="11">
        <f t="shared" si="65"/>
        <v>42049.833761574075</v>
      </c>
      <c r="T1027" s="11">
        <f t="shared" si="66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0">
        <f t="shared" si="67"/>
        <v>100.00828571428571</v>
      </c>
      <c r="P1028" s="6">
        <f t="shared" si="64"/>
        <v>57.381803278688523</v>
      </c>
      <c r="Q1028" t="str">
        <f>TRIM(MID(SUBSTITUTE($N1028,"/",REPT(" ",LEN($N1028))),COLUMNS($N:N)*LEN($N1028)-(LEN($N1028)-1),LEN($N1028)))</f>
        <v>music</v>
      </c>
      <c r="R1028" t="str">
        <f>TRIM(MID(SUBSTITUTE($N1028,"/",REPT(" ",LEN($N1028))),COLUMNS($N:O)*LEN($N1028)-(LEN($N1028)-1),LEN($N1028)))</f>
        <v>electronic music</v>
      </c>
      <c r="S1028" s="11">
        <f t="shared" si="65"/>
        <v>42426.407592592594</v>
      </c>
      <c r="T1028" s="11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0">
        <f t="shared" si="67"/>
        <v>103.09292094387415</v>
      </c>
      <c r="P1029" s="6">
        <f t="shared" si="64"/>
        <v>69.666666666666671</v>
      </c>
      <c r="Q1029" t="str">
        <f>TRIM(MID(SUBSTITUTE($N1029,"/",REPT(" ",LEN($N1029))),COLUMNS($N:N)*LEN($N1029)-(LEN($N1029)-1),LEN($N1029)))</f>
        <v>music</v>
      </c>
      <c r="R1029" t="str">
        <f>TRIM(MID(SUBSTITUTE($N1029,"/",REPT(" ",LEN($N1029))),COLUMNS($N:O)*LEN($N1029)-(LEN($N1029)-1),LEN($N1029)))</f>
        <v>electronic music</v>
      </c>
      <c r="S1029" s="11">
        <f t="shared" si="65"/>
        <v>41905.034108796295</v>
      </c>
      <c r="T1029" s="11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0">
        <f t="shared" si="67"/>
        <v>117.27000000000001</v>
      </c>
      <c r="P1030" s="6">
        <f t="shared" si="64"/>
        <v>45.988235294117644</v>
      </c>
      <c r="Q1030" t="str">
        <f>TRIM(MID(SUBSTITUTE($N1030,"/",REPT(" ",LEN($N1030))),COLUMNS($N:N)*LEN($N1030)-(LEN($N1030)-1),LEN($N1030)))</f>
        <v>music</v>
      </c>
      <c r="R1030" t="str">
        <f>TRIM(MID(SUBSTITUTE($N1030,"/",REPT(" ",LEN($N1030))),COLUMNS($N:O)*LEN($N1030)-(LEN($N1030)-1),LEN($N1030)))</f>
        <v>electronic music</v>
      </c>
      <c r="S1030" s="11">
        <f t="shared" si="65"/>
        <v>42755.627372685187</v>
      </c>
      <c r="T1030" s="11">
        <f t="shared" si="66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0">
        <f t="shared" si="67"/>
        <v>111.75999999999999</v>
      </c>
      <c r="P1031" s="6">
        <f t="shared" si="64"/>
        <v>79.262411347517727</v>
      </c>
      <c r="Q1031" t="str">
        <f>TRIM(MID(SUBSTITUTE($N1031,"/",REPT(" ",LEN($N1031))),COLUMNS($N:N)*LEN($N1031)-(LEN($N1031)-1),LEN($N1031)))</f>
        <v>music</v>
      </c>
      <c r="R1031" t="str">
        <f>TRIM(MID(SUBSTITUTE($N1031,"/",REPT(" ",LEN($N1031))),COLUMNS($N:O)*LEN($N1031)-(LEN($N1031)-1),LEN($N1031)))</f>
        <v>electronic music</v>
      </c>
      <c r="S1031" s="11">
        <f t="shared" si="65"/>
        <v>42044.711886574078</v>
      </c>
      <c r="T1031" s="11">
        <f t="shared" si="66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0">
        <f t="shared" si="67"/>
        <v>342.09999999999997</v>
      </c>
      <c r="P1032" s="6">
        <f t="shared" si="64"/>
        <v>43.031446540880502</v>
      </c>
      <c r="Q1032" t="str">
        <f>TRIM(MID(SUBSTITUTE($N1032,"/",REPT(" ",LEN($N1032))),COLUMNS($N:N)*LEN($N1032)-(LEN($N1032)-1),LEN($N1032)))</f>
        <v>music</v>
      </c>
      <c r="R1032" t="str">
        <f>TRIM(MID(SUBSTITUTE($N1032,"/",REPT(" ",LEN($N1032))),COLUMNS($N:O)*LEN($N1032)-(LEN($N1032)-1),LEN($N1032)))</f>
        <v>electronic music</v>
      </c>
      <c r="S1032" s="11">
        <f t="shared" si="65"/>
        <v>42611.483206018514</v>
      </c>
      <c r="T1032" s="11">
        <f t="shared" si="66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0">
        <f t="shared" si="67"/>
        <v>107.4</v>
      </c>
      <c r="P1033" s="6">
        <f t="shared" si="64"/>
        <v>108.48484848484848</v>
      </c>
      <c r="Q1033" t="str">
        <f>TRIM(MID(SUBSTITUTE($N1033,"/",REPT(" ",LEN($N1033))),COLUMNS($N:N)*LEN($N1033)-(LEN($N1033)-1),LEN($N1033)))</f>
        <v>music</v>
      </c>
      <c r="R1033" t="str">
        <f>TRIM(MID(SUBSTITUTE($N1033,"/",REPT(" ",LEN($N1033))),COLUMNS($N:O)*LEN($N1033)-(LEN($N1033)-1),LEN($N1033)))</f>
        <v>electronic music</v>
      </c>
      <c r="S1033" s="11">
        <f t="shared" si="65"/>
        <v>42324.764004629629</v>
      </c>
      <c r="T1033" s="11">
        <f t="shared" si="66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0">
        <f t="shared" si="67"/>
        <v>108.49703703703703</v>
      </c>
      <c r="P1034" s="6">
        <f t="shared" si="64"/>
        <v>61.029583333333335</v>
      </c>
      <c r="Q1034" t="str">
        <f>TRIM(MID(SUBSTITUTE($N1034,"/",REPT(" ",LEN($N1034))),COLUMNS($N:N)*LEN($N1034)-(LEN($N1034)-1),LEN($N1034)))</f>
        <v>music</v>
      </c>
      <c r="R1034" t="str">
        <f>TRIM(MID(SUBSTITUTE($N1034,"/",REPT(" ",LEN($N1034))),COLUMNS($N:O)*LEN($N1034)-(LEN($N1034)-1),LEN($N1034)))</f>
        <v>electronic music</v>
      </c>
      <c r="S1034" s="11">
        <f t="shared" si="65"/>
        <v>42514.666956018518</v>
      </c>
      <c r="T1034" s="11">
        <f t="shared" si="66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0">
        <f t="shared" si="67"/>
        <v>102.86144578313252</v>
      </c>
      <c r="P1035" s="6">
        <f t="shared" si="64"/>
        <v>50.592592592592595</v>
      </c>
      <c r="Q1035" t="str">
        <f>TRIM(MID(SUBSTITUTE($N1035,"/",REPT(" ",LEN($N1035))),COLUMNS($N:N)*LEN($N1035)-(LEN($N1035)-1),LEN($N1035)))</f>
        <v>music</v>
      </c>
      <c r="R1035" t="str">
        <f>TRIM(MID(SUBSTITUTE($N1035,"/",REPT(" ",LEN($N1035))),COLUMNS($N:O)*LEN($N1035)-(LEN($N1035)-1),LEN($N1035)))</f>
        <v>electronic music</v>
      </c>
      <c r="S1035" s="11">
        <f t="shared" si="65"/>
        <v>42688.732407407413</v>
      </c>
      <c r="T1035" s="11">
        <f t="shared" si="66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0">
        <f t="shared" si="67"/>
        <v>130.0018</v>
      </c>
      <c r="P1036" s="6">
        <f t="shared" si="64"/>
        <v>39.157168674698795</v>
      </c>
      <c r="Q1036" t="str">
        <f>TRIM(MID(SUBSTITUTE($N1036,"/",REPT(" ",LEN($N1036))),COLUMNS($N:N)*LEN($N1036)-(LEN($N1036)-1),LEN($N1036)))</f>
        <v>music</v>
      </c>
      <c r="R1036" t="str">
        <f>TRIM(MID(SUBSTITUTE($N1036,"/",REPT(" ",LEN($N1036))),COLUMNS($N:O)*LEN($N1036)-(LEN($N1036)-1),LEN($N1036)))</f>
        <v>electronic music</v>
      </c>
      <c r="S1036" s="11">
        <f t="shared" si="65"/>
        <v>42555.166712962964</v>
      </c>
      <c r="T1036" s="11">
        <f t="shared" si="66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0">
        <f t="shared" si="67"/>
        <v>107.65217391304347</v>
      </c>
      <c r="P1037" s="6">
        <f t="shared" si="64"/>
        <v>65.15789473684211</v>
      </c>
      <c r="Q1037" t="str">
        <f>TRIM(MID(SUBSTITUTE($N1037,"/",REPT(" ",LEN($N1037))),COLUMNS($N:N)*LEN($N1037)-(LEN($N1037)-1),LEN($N1037)))</f>
        <v>music</v>
      </c>
      <c r="R1037" t="str">
        <f>TRIM(MID(SUBSTITUTE($N1037,"/",REPT(" ",LEN($N1037))),COLUMNS($N:O)*LEN($N1037)-(LEN($N1037)-1),LEN($N1037)))</f>
        <v>electronic music</v>
      </c>
      <c r="S1037" s="11">
        <f t="shared" si="65"/>
        <v>42016.641435185185</v>
      </c>
      <c r="T1037" s="11">
        <f t="shared" si="66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0">
        <f t="shared" si="67"/>
        <v>112.36044444444444</v>
      </c>
      <c r="P1038" s="6">
        <f t="shared" si="64"/>
        <v>23.963127962085309</v>
      </c>
      <c r="Q1038" t="str">
        <f>TRIM(MID(SUBSTITUTE($N1038,"/",REPT(" ",LEN($N1038))),COLUMNS($N:N)*LEN($N1038)-(LEN($N1038)-1),LEN($N1038)))</f>
        <v>music</v>
      </c>
      <c r="R1038" t="str">
        <f>TRIM(MID(SUBSTITUTE($N1038,"/",REPT(" ",LEN($N1038))),COLUMNS($N:O)*LEN($N1038)-(LEN($N1038)-1),LEN($N1038)))</f>
        <v>electronic music</v>
      </c>
      <c r="S1038" s="11">
        <f t="shared" si="65"/>
        <v>41249.448958333334</v>
      </c>
      <c r="T1038" s="11">
        <f t="shared" si="66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0">
        <f t="shared" si="67"/>
        <v>102.1</v>
      </c>
      <c r="P1039" s="6">
        <f t="shared" si="64"/>
        <v>48.61904761904762</v>
      </c>
      <c r="Q1039" t="str">
        <f>TRIM(MID(SUBSTITUTE($N1039,"/",REPT(" ",LEN($N1039))),COLUMNS($N:N)*LEN($N1039)-(LEN($N1039)-1),LEN($N1039)))</f>
        <v>music</v>
      </c>
      <c r="R1039" t="str">
        <f>TRIM(MID(SUBSTITUTE($N1039,"/",REPT(" ",LEN($N1039))),COLUMNS($N:O)*LEN($N1039)-(LEN($N1039)-1),LEN($N1039)))</f>
        <v>electronic music</v>
      </c>
      <c r="S1039" s="11">
        <f t="shared" si="65"/>
        <v>42119.822476851856</v>
      </c>
      <c r="T1039" s="11">
        <f t="shared" si="66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0">
        <f t="shared" si="67"/>
        <v>145.33333333333334</v>
      </c>
      <c r="P1040" s="6">
        <f t="shared" si="64"/>
        <v>35.73770491803279</v>
      </c>
      <c r="Q1040" t="str">
        <f>TRIM(MID(SUBSTITUTE($N1040,"/",REPT(" ",LEN($N1040))),COLUMNS($N:N)*LEN($N1040)-(LEN($N1040)-1),LEN($N1040)))</f>
        <v>music</v>
      </c>
      <c r="R1040" t="str">
        <f>TRIM(MID(SUBSTITUTE($N1040,"/",REPT(" ",LEN($N1040))),COLUMNS($N:O)*LEN($N1040)-(LEN($N1040)-1),LEN($N1040)))</f>
        <v>electronic music</v>
      </c>
      <c r="S1040" s="11">
        <f t="shared" si="65"/>
        <v>42418.231747685189</v>
      </c>
      <c r="T1040" s="11">
        <f t="shared" si="66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0">
        <f t="shared" si="67"/>
        <v>128.19999999999999</v>
      </c>
      <c r="P1041" s="6">
        <f t="shared" si="64"/>
        <v>21.366666666666667</v>
      </c>
      <c r="Q1041" t="str">
        <f>TRIM(MID(SUBSTITUTE($N1041,"/",REPT(" ",LEN($N1041))),COLUMNS($N:N)*LEN($N1041)-(LEN($N1041)-1),LEN($N1041)))</f>
        <v>music</v>
      </c>
      <c r="R1041" t="str">
        <f>TRIM(MID(SUBSTITUTE($N1041,"/",REPT(" ",LEN($N1041))),COLUMNS($N:O)*LEN($N1041)-(LEN($N1041)-1),LEN($N1041)))</f>
        <v>electronic music</v>
      </c>
      <c r="S1041" s="11">
        <f t="shared" si="65"/>
        <v>42692.109328703707</v>
      </c>
      <c r="T1041" s="11">
        <f t="shared" si="66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0">
        <f t="shared" si="67"/>
        <v>0.29411764705882354</v>
      </c>
      <c r="P1042" s="6">
        <f t="shared" si="64"/>
        <v>250</v>
      </c>
      <c r="Q1042" t="str">
        <f>TRIM(MID(SUBSTITUTE($N1042,"/",REPT(" ",LEN($N1042))),COLUMNS($N:N)*LEN($N1042)-(LEN($N1042)-1),LEN($N1042)))</f>
        <v>journalism</v>
      </c>
      <c r="R1042" t="str">
        <f>TRIM(MID(SUBSTITUTE($N1042,"/",REPT(" ",LEN($N1042))),COLUMNS($N:O)*LEN($N1042)-(LEN($N1042)-1),LEN($N1042)))</f>
        <v>audio</v>
      </c>
      <c r="S1042" s="11">
        <f t="shared" si="65"/>
        <v>42579.708437499998</v>
      </c>
      <c r="T1042" s="11">
        <f t="shared" si="66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0">
        <f t="shared" si="67"/>
        <v>0</v>
      </c>
      <c r="P1043" s="6" t="e">
        <f t="shared" si="64"/>
        <v>#DIV/0!</v>
      </c>
      <c r="Q1043" t="str">
        <f>TRIM(MID(SUBSTITUTE($N1043,"/",REPT(" ",LEN($N1043))),COLUMNS($N:N)*LEN($N1043)-(LEN($N1043)-1),LEN($N1043)))</f>
        <v>journalism</v>
      </c>
      <c r="R1043" t="str">
        <f>TRIM(MID(SUBSTITUTE($N1043,"/",REPT(" ",LEN($N1043))),COLUMNS($N:O)*LEN($N1043)-(LEN($N1043)-1),LEN($N1043)))</f>
        <v>audio</v>
      </c>
      <c r="S1043" s="11">
        <f t="shared" si="65"/>
        <v>41831.060092592597</v>
      </c>
      <c r="T1043" s="11">
        <f t="shared" si="66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0">
        <f t="shared" si="67"/>
        <v>1.5384615384615385</v>
      </c>
      <c r="P1044" s="6">
        <f t="shared" si="64"/>
        <v>10</v>
      </c>
      <c r="Q1044" t="str">
        <f>TRIM(MID(SUBSTITUTE($N1044,"/",REPT(" ",LEN($N1044))),COLUMNS($N:N)*LEN($N1044)-(LEN($N1044)-1),LEN($N1044)))</f>
        <v>journalism</v>
      </c>
      <c r="R1044" t="str">
        <f>TRIM(MID(SUBSTITUTE($N1044,"/",REPT(" ",LEN($N1044))),COLUMNS($N:O)*LEN($N1044)-(LEN($N1044)-1),LEN($N1044)))</f>
        <v>audio</v>
      </c>
      <c r="S1044" s="11">
        <f t="shared" si="65"/>
        <v>41851.696157407408</v>
      </c>
      <c r="T1044" s="11">
        <f t="shared" si="66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0">
        <f t="shared" si="67"/>
        <v>8.5370000000000008</v>
      </c>
      <c r="P1045" s="6">
        <f t="shared" si="64"/>
        <v>29.236301369863014</v>
      </c>
      <c r="Q1045" t="str">
        <f>TRIM(MID(SUBSTITUTE($N1045,"/",REPT(" ",LEN($N1045))),COLUMNS($N:N)*LEN($N1045)-(LEN($N1045)-1),LEN($N1045)))</f>
        <v>journalism</v>
      </c>
      <c r="R1045" t="str">
        <f>TRIM(MID(SUBSTITUTE($N1045,"/",REPT(" ",LEN($N1045))),COLUMNS($N:O)*LEN($N1045)-(LEN($N1045)-1),LEN($N1045)))</f>
        <v>audio</v>
      </c>
      <c r="S1045" s="11">
        <f t="shared" si="65"/>
        <v>42114.252951388888</v>
      </c>
      <c r="T1045" s="11">
        <f t="shared" si="66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0">
        <f t="shared" si="67"/>
        <v>8.5714285714285715E-2</v>
      </c>
      <c r="P1046" s="6">
        <f t="shared" si="64"/>
        <v>3</v>
      </c>
      <c r="Q1046" t="str">
        <f>TRIM(MID(SUBSTITUTE($N1046,"/",REPT(" ",LEN($N1046))),COLUMNS($N:N)*LEN($N1046)-(LEN($N1046)-1),LEN($N1046)))</f>
        <v>journalism</v>
      </c>
      <c r="R1046" t="str">
        <f>TRIM(MID(SUBSTITUTE($N1046,"/",REPT(" ",LEN($N1046))),COLUMNS($N:O)*LEN($N1046)-(LEN($N1046)-1),LEN($N1046)))</f>
        <v>audio</v>
      </c>
      <c r="S1046" s="11">
        <f t="shared" si="65"/>
        <v>42011.925937499997</v>
      </c>
      <c r="T1046" s="11">
        <f t="shared" si="66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0">
        <f t="shared" si="67"/>
        <v>2.6599999999999997</v>
      </c>
      <c r="P1047" s="6">
        <f t="shared" si="64"/>
        <v>33.25</v>
      </c>
      <c r="Q1047" t="str">
        <f>TRIM(MID(SUBSTITUTE($N1047,"/",REPT(" ",LEN($N1047))),COLUMNS($N:N)*LEN($N1047)-(LEN($N1047)-1),LEN($N1047)))</f>
        <v>journalism</v>
      </c>
      <c r="R1047" t="str">
        <f>TRIM(MID(SUBSTITUTE($N1047,"/",REPT(" ",LEN($N1047))),COLUMNS($N:O)*LEN($N1047)-(LEN($N1047)-1),LEN($N1047)))</f>
        <v>audio</v>
      </c>
      <c r="S1047" s="11">
        <f t="shared" si="65"/>
        <v>41844.874421296299</v>
      </c>
      <c r="T1047" s="11">
        <f t="shared" si="66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0">
        <f t="shared" si="67"/>
        <v>0</v>
      </c>
      <c r="P1048" s="6" t="e">
        <f t="shared" si="64"/>
        <v>#DIV/0!</v>
      </c>
      <c r="Q1048" t="str">
        <f>TRIM(MID(SUBSTITUTE($N1048,"/",REPT(" ",LEN($N1048))),COLUMNS($N:N)*LEN($N1048)-(LEN($N1048)-1),LEN($N1048)))</f>
        <v>journalism</v>
      </c>
      <c r="R1048" t="str">
        <f>TRIM(MID(SUBSTITUTE($N1048,"/",REPT(" ",LEN($N1048))),COLUMNS($N:O)*LEN($N1048)-(LEN($N1048)-1),LEN($N1048)))</f>
        <v>audio</v>
      </c>
      <c r="S1048" s="11">
        <f t="shared" si="65"/>
        <v>42319.851388888885</v>
      </c>
      <c r="T1048" s="11">
        <f t="shared" si="66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0">
        <f t="shared" si="67"/>
        <v>0.05</v>
      </c>
      <c r="P1049" s="6">
        <f t="shared" si="64"/>
        <v>1</v>
      </c>
      <c r="Q1049" t="str">
        <f>TRIM(MID(SUBSTITUTE($N1049,"/",REPT(" ",LEN($N1049))),COLUMNS($N:N)*LEN($N1049)-(LEN($N1049)-1),LEN($N1049)))</f>
        <v>journalism</v>
      </c>
      <c r="R1049" t="str">
        <f>TRIM(MID(SUBSTITUTE($N1049,"/",REPT(" ",LEN($N1049))),COLUMNS($N:O)*LEN($N1049)-(LEN($N1049)-1),LEN($N1049)))</f>
        <v>audio</v>
      </c>
      <c r="S1049" s="11">
        <f t="shared" si="65"/>
        <v>41918.818460648145</v>
      </c>
      <c r="T1049" s="11">
        <f t="shared" si="66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0">
        <f t="shared" si="67"/>
        <v>1.4133333333333333</v>
      </c>
      <c r="P1050" s="6">
        <f t="shared" si="64"/>
        <v>53</v>
      </c>
      <c r="Q1050" t="str">
        <f>TRIM(MID(SUBSTITUTE($N1050,"/",REPT(" ",LEN($N1050))),COLUMNS($N:N)*LEN($N1050)-(LEN($N1050)-1),LEN($N1050)))</f>
        <v>journalism</v>
      </c>
      <c r="R1050" t="str">
        <f>TRIM(MID(SUBSTITUTE($N1050,"/",REPT(" ",LEN($N1050))),COLUMNS($N:O)*LEN($N1050)-(LEN($N1050)-1),LEN($N1050)))</f>
        <v>audio</v>
      </c>
      <c r="S1050" s="11">
        <f t="shared" si="65"/>
        <v>42598.053113425922</v>
      </c>
      <c r="T1050" s="11">
        <f t="shared" si="66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0">
        <f t="shared" si="67"/>
        <v>0</v>
      </c>
      <c r="P1051" s="6" t="e">
        <f t="shared" si="64"/>
        <v>#DIV/0!</v>
      </c>
      <c r="Q1051" t="str">
        <f>TRIM(MID(SUBSTITUTE($N1051,"/",REPT(" ",LEN($N1051))),COLUMNS($N:N)*LEN($N1051)-(LEN($N1051)-1),LEN($N1051)))</f>
        <v>journalism</v>
      </c>
      <c r="R1051" t="str">
        <f>TRIM(MID(SUBSTITUTE($N1051,"/",REPT(" ",LEN($N1051))),COLUMNS($N:O)*LEN($N1051)-(LEN($N1051)-1),LEN($N1051)))</f>
        <v>audio</v>
      </c>
      <c r="S1051" s="11">
        <f t="shared" si="65"/>
        <v>42382.431076388893</v>
      </c>
      <c r="T1051" s="11">
        <f t="shared" si="66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0">
        <f t="shared" si="67"/>
        <v>0</v>
      </c>
      <c r="P1052" s="6" t="e">
        <f t="shared" si="64"/>
        <v>#DIV/0!</v>
      </c>
      <c r="Q1052" t="str">
        <f>TRIM(MID(SUBSTITUTE($N1052,"/",REPT(" ",LEN($N1052))),COLUMNS($N:N)*LEN($N1052)-(LEN($N1052)-1),LEN($N1052)))</f>
        <v>journalism</v>
      </c>
      <c r="R1052" t="str">
        <f>TRIM(MID(SUBSTITUTE($N1052,"/",REPT(" ",LEN($N1052))),COLUMNS($N:O)*LEN($N1052)-(LEN($N1052)-1),LEN($N1052)))</f>
        <v>audio</v>
      </c>
      <c r="S1052" s="11">
        <f t="shared" si="65"/>
        <v>42231.7971875</v>
      </c>
      <c r="T1052" s="11">
        <f t="shared" si="66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0">
        <f t="shared" si="67"/>
        <v>0</v>
      </c>
      <c r="P1053" s="6" t="e">
        <f t="shared" si="64"/>
        <v>#DIV/0!</v>
      </c>
      <c r="Q1053" t="str">
        <f>TRIM(MID(SUBSTITUTE($N1053,"/",REPT(" ",LEN($N1053))),COLUMNS($N:N)*LEN($N1053)-(LEN($N1053)-1),LEN($N1053)))</f>
        <v>journalism</v>
      </c>
      <c r="R1053" t="str">
        <f>TRIM(MID(SUBSTITUTE($N1053,"/",REPT(" ",LEN($N1053))),COLUMNS($N:O)*LEN($N1053)-(LEN($N1053)-1),LEN($N1053)))</f>
        <v>audio</v>
      </c>
      <c r="S1053" s="11">
        <f t="shared" si="65"/>
        <v>41850.014178240745</v>
      </c>
      <c r="T1053" s="11">
        <f t="shared" si="66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0">
        <f t="shared" si="67"/>
        <v>0</v>
      </c>
      <c r="P1054" s="6" t="e">
        <f t="shared" si="64"/>
        <v>#DIV/0!</v>
      </c>
      <c r="Q1054" t="str">
        <f>TRIM(MID(SUBSTITUTE($N1054,"/",REPT(" ",LEN($N1054))),COLUMNS($N:N)*LEN($N1054)-(LEN($N1054)-1),LEN($N1054)))</f>
        <v>journalism</v>
      </c>
      <c r="R1054" t="str">
        <f>TRIM(MID(SUBSTITUTE($N1054,"/",REPT(" ",LEN($N1054))),COLUMNS($N:O)*LEN($N1054)-(LEN($N1054)-1),LEN($N1054)))</f>
        <v>audio</v>
      </c>
      <c r="S1054" s="11">
        <f t="shared" si="65"/>
        <v>42483.797395833331</v>
      </c>
      <c r="T1054" s="11">
        <f t="shared" si="66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0">
        <f t="shared" si="67"/>
        <v>1</v>
      </c>
      <c r="P1055" s="6">
        <f t="shared" si="64"/>
        <v>15</v>
      </c>
      <c r="Q1055" t="str">
        <f>TRIM(MID(SUBSTITUTE($N1055,"/",REPT(" ",LEN($N1055))),COLUMNS($N:N)*LEN($N1055)-(LEN($N1055)-1),LEN($N1055)))</f>
        <v>journalism</v>
      </c>
      <c r="R1055" t="str">
        <f>TRIM(MID(SUBSTITUTE($N1055,"/",REPT(" ",LEN($N1055))),COLUMNS($N:O)*LEN($N1055)-(LEN($N1055)-1),LEN($N1055)))</f>
        <v>audio</v>
      </c>
      <c r="S1055" s="11">
        <f t="shared" si="65"/>
        <v>42775.172824074078</v>
      </c>
      <c r="T1055" s="11">
        <f t="shared" si="66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0">
        <f t="shared" si="67"/>
        <v>0</v>
      </c>
      <c r="P1056" s="6" t="e">
        <f t="shared" si="64"/>
        <v>#DIV/0!</v>
      </c>
      <c r="Q1056" t="str">
        <f>TRIM(MID(SUBSTITUTE($N1056,"/",REPT(" ",LEN($N1056))),COLUMNS($N:N)*LEN($N1056)-(LEN($N1056)-1),LEN($N1056)))</f>
        <v>journalism</v>
      </c>
      <c r="R1056" t="str">
        <f>TRIM(MID(SUBSTITUTE($N1056,"/",REPT(" ",LEN($N1056))),COLUMNS($N:O)*LEN($N1056)-(LEN($N1056)-1),LEN($N1056)))</f>
        <v>audio</v>
      </c>
      <c r="S1056" s="11">
        <f t="shared" si="65"/>
        <v>41831.851840277777</v>
      </c>
      <c r="T1056" s="11">
        <f t="shared" si="66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0">
        <f t="shared" si="67"/>
        <v>0</v>
      </c>
      <c r="P1057" s="6" t="e">
        <f t="shared" si="64"/>
        <v>#DIV/0!</v>
      </c>
      <c r="Q1057" t="str">
        <f>TRIM(MID(SUBSTITUTE($N1057,"/",REPT(" ",LEN($N1057))),COLUMNS($N:N)*LEN($N1057)-(LEN($N1057)-1),LEN($N1057)))</f>
        <v>journalism</v>
      </c>
      <c r="R1057" t="str">
        <f>TRIM(MID(SUBSTITUTE($N1057,"/",REPT(" ",LEN($N1057))),COLUMNS($N:O)*LEN($N1057)-(LEN($N1057)-1),LEN($N1057)))</f>
        <v>audio</v>
      </c>
      <c r="S1057" s="11">
        <f t="shared" si="65"/>
        <v>42406.992418981477</v>
      </c>
      <c r="T1057" s="11">
        <f t="shared" si="66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0">
        <f t="shared" si="67"/>
        <v>0</v>
      </c>
      <c r="P1058" s="6" t="e">
        <f t="shared" si="64"/>
        <v>#DIV/0!</v>
      </c>
      <c r="Q1058" t="str">
        <f>TRIM(MID(SUBSTITUTE($N1058,"/",REPT(" ",LEN($N1058))),COLUMNS($N:N)*LEN($N1058)-(LEN($N1058)-1),LEN($N1058)))</f>
        <v>journalism</v>
      </c>
      <c r="R1058" t="str">
        <f>TRIM(MID(SUBSTITUTE($N1058,"/",REPT(" ",LEN($N1058))),COLUMNS($N:O)*LEN($N1058)-(LEN($N1058)-1),LEN($N1058)))</f>
        <v>audio</v>
      </c>
      <c r="S1058" s="11">
        <f t="shared" si="65"/>
        <v>42058.719641203701</v>
      </c>
      <c r="T1058" s="11">
        <f t="shared" si="66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0">
        <f t="shared" si="67"/>
        <v>0</v>
      </c>
      <c r="P1059" s="6" t="e">
        <f t="shared" si="64"/>
        <v>#DIV/0!</v>
      </c>
      <c r="Q1059" t="str">
        <f>TRIM(MID(SUBSTITUTE($N1059,"/",REPT(" ",LEN($N1059))),COLUMNS($N:N)*LEN($N1059)-(LEN($N1059)-1),LEN($N1059)))</f>
        <v>journalism</v>
      </c>
      <c r="R1059" t="str">
        <f>TRIM(MID(SUBSTITUTE($N1059,"/",REPT(" ",LEN($N1059))),COLUMNS($N:O)*LEN($N1059)-(LEN($N1059)-1),LEN($N1059)))</f>
        <v>audio</v>
      </c>
      <c r="S1059" s="11">
        <f t="shared" si="65"/>
        <v>42678.871331018512</v>
      </c>
      <c r="T1059" s="11">
        <f t="shared" si="66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0">
        <f t="shared" si="67"/>
        <v>0</v>
      </c>
      <c r="P1060" s="6" t="e">
        <f t="shared" si="64"/>
        <v>#DIV/0!</v>
      </c>
      <c r="Q1060" t="str">
        <f>TRIM(MID(SUBSTITUTE($N1060,"/",REPT(" ",LEN($N1060))),COLUMNS($N:N)*LEN($N1060)-(LEN($N1060)-1),LEN($N1060)))</f>
        <v>journalism</v>
      </c>
      <c r="R1060" t="str">
        <f>TRIM(MID(SUBSTITUTE($N1060,"/",REPT(" ",LEN($N1060))),COLUMNS($N:O)*LEN($N1060)-(LEN($N1060)-1),LEN($N1060)))</f>
        <v>audio</v>
      </c>
      <c r="S1060" s="11">
        <f t="shared" si="65"/>
        <v>42047.900960648149</v>
      </c>
      <c r="T1060" s="11">
        <f t="shared" si="66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0">
        <f t="shared" si="67"/>
        <v>0</v>
      </c>
      <c r="P1061" s="6" t="e">
        <f t="shared" si="64"/>
        <v>#DIV/0!</v>
      </c>
      <c r="Q1061" t="str">
        <f>TRIM(MID(SUBSTITUTE($N1061,"/",REPT(" ",LEN($N1061))),COLUMNS($N:N)*LEN($N1061)-(LEN($N1061)-1),LEN($N1061)))</f>
        <v>journalism</v>
      </c>
      <c r="R1061" t="str">
        <f>TRIM(MID(SUBSTITUTE($N1061,"/",REPT(" ",LEN($N1061))),COLUMNS($N:O)*LEN($N1061)-(LEN($N1061)-1),LEN($N1061)))</f>
        <v>audio</v>
      </c>
      <c r="S1061" s="11">
        <f t="shared" si="65"/>
        <v>42046.79</v>
      </c>
      <c r="T1061" s="11">
        <f t="shared" si="66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0">
        <f t="shared" si="67"/>
        <v>1</v>
      </c>
      <c r="P1062" s="6">
        <f t="shared" si="64"/>
        <v>50</v>
      </c>
      <c r="Q1062" t="str">
        <f>TRIM(MID(SUBSTITUTE($N1062,"/",REPT(" ",LEN($N1062))),COLUMNS($N:N)*LEN($N1062)-(LEN($N1062)-1),LEN($N1062)))</f>
        <v>journalism</v>
      </c>
      <c r="R1062" t="str">
        <f>TRIM(MID(SUBSTITUTE($N1062,"/",REPT(" ",LEN($N1062))),COLUMNS($N:O)*LEN($N1062)-(LEN($N1062)-1),LEN($N1062)))</f>
        <v>audio</v>
      </c>
      <c r="S1062" s="11">
        <f t="shared" si="65"/>
        <v>42079.913113425922</v>
      </c>
      <c r="T1062" s="11">
        <f t="shared" si="66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0">
        <f t="shared" si="67"/>
        <v>0</v>
      </c>
      <c r="P1063" s="6" t="e">
        <f t="shared" si="64"/>
        <v>#DIV/0!</v>
      </c>
      <c r="Q1063" t="str">
        <f>TRIM(MID(SUBSTITUTE($N1063,"/",REPT(" ",LEN($N1063))),COLUMNS($N:N)*LEN($N1063)-(LEN($N1063)-1),LEN($N1063)))</f>
        <v>journalism</v>
      </c>
      <c r="R1063" t="str">
        <f>TRIM(MID(SUBSTITUTE($N1063,"/",REPT(" ",LEN($N1063))),COLUMNS($N:O)*LEN($N1063)-(LEN($N1063)-1),LEN($N1063)))</f>
        <v>audio</v>
      </c>
      <c r="S1063" s="11">
        <f t="shared" si="65"/>
        <v>42432.276712962965</v>
      </c>
      <c r="T1063" s="11">
        <f t="shared" si="66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0">
        <f t="shared" si="67"/>
        <v>95.477386934673376</v>
      </c>
      <c r="P1064" s="6">
        <f t="shared" si="64"/>
        <v>47.5</v>
      </c>
      <c r="Q1064" t="str">
        <f>TRIM(MID(SUBSTITUTE($N1064,"/",REPT(" ",LEN($N1064))),COLUMNS($N:N)*LEN($N1064)-(LEN($N1064)-1),LEN($N1064)))</f>
        <v>journalism</v>
      </c>
      <c r="R1064" t="str">
        <f>TRIM(MID(SUBSTITUTE($N1064,"/",REPT(" ",LEN($N1064))),COLUMNS($N:O)*LEN($N1064)-(LEN($N1064)-1),LEN($N1064)))</f>
        <v>audio</v>
      </c>
      <c r="S1064" s="11">
        <f t="shared" si="65"/>
        <v>42556.807187500002</v>
      </c>
      <c r="T1064" s="11">
        <f t="shared" si="66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0">
        <f t="shared" si="67"/>
        <v>0</v>
      </c>
      <c r="P1065" s="6" t="e">
        <f t="shared" si="64"/>
        <v>#DIV/0!</v>
      </c>
      <c r="Q1065" t="str">
        <f>TRIM(MID(SUBSTITUTE($N1065,"/",REPT(" ",LEN($N1065))),COLUMNS($N:N)*LEN($N1065)-(LEN($N1065)-1),LEN($N1065)))</f>
        <v>journalism</v>
      </c>
      <c r="R1065" t="str">
        <f>TRIM(MID(SUBSTITUTE($N1065,"/",REPT(" ",LEN($N1065))),COLUMNS($N:O)*LEN($N1065)-(LEN($N1065)-1),LEN($N1065)))</f>
        <v>audio</v>
      </c>
      <c r="S1065" s="11">
        <f t="shared" si="65"/>
        <v>42583.030810185184</v>
      </c>
      <c r="T1065" s="11">
        <f t="shared" si="6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0">
        <f t="shared" si="67"/>
        <v>8.974444444444444</v>
      </c>
      <c r="P1066" s="6">
        <f t="shared" si="64"/>
        <v>65.666666666666671</v>
      </c>
      <c r="Q1066" t="str">
        <f>TRIM(MID(SUBSTITUTE($N1066,"/",REPT(" ",LEN($N1066))),COLUMNS($N:N)*LEN($N1066)-(LEN($N1066)-1),LEN($N1066)))</f>
        <v>games</v>
      </c>
      <c r="R1066" t="str">
        <f>TRIM(MID(SUBSTITUTE($N1066,"/",REPT(" ",LEN($N1066))),COLUMNS($N:O)*LEN($N1066)-(LEN($N1066)-1),LEN($N1066)))</f>
        <v>video games</v>
      </c>
      <c r="S1066" s="11">
        <f t="shared" si="65"/>
        <v>41417.228043981479</v>
      </c>
      <c r="T1066" s="11">
        <f t="shared" si="6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0">
        <f t="shared" si="67"/>
        <v>2.7</v>
      </c>
      <c r="P1067" s="6">
        <f t="shared" si="64"/>
        <v>16.2</v>
      </c>
      <c r="Q1067" t="str">
        <f>TRIM(MID(SUBSTITUTE($N1067,"/",REPT(" ",LEN($N1067))),COLUMNS($N:N)*LEN($N1067)-(LEN($N1067)-1),LEN($N1067)))</f>
        <v>games</v>
      </c>
      <c r="R1067" t="str">
        <f>TRIM(MID(SUBSTITUTE($N1067,"/",REPT(" ",LEN($N1067))),COLUMNS($N:O)*LEN($N1067)-(LEN($N1067)-1),LEN($N1067)))</f>
        <v>video games</v>
      </c>
      <c r="S1067" s="11">
        <f t="shared" si="65"/>
        <v>41661.381041666667</v>
      </c>
      <c r="T1067" s="11">
        <f t="shared" si="6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0">
        <f t="shared" si="67"/>
        <v>3.3673333333333333</v>
      </c>
      <c r="P1068" s="6">
        <f t="shared" si="64"/>
        <v>34.128378378378379</v>
      </c>
      <c r="Q1068" t="str">
        <f>TRIM(MID(SUBSTITUTE($N1068,"/",REPT(" ",LEN($N1068))),COLUMNS($N:N)*LEN($N1068)-(LEN($N1068)-1),LEN($N1068)))</f>
        <v>games</v>
      </c>
      <c r="R1068" t="str">
        <f>TRIM(MID(SUBSTITUTE($N1068,"/",REPT(" ",LEN($N1068))),COLUMNS($N:O)*LEN($N1068)-(LEN($N1068)-1),LEN($N1068)))</f>
        <v>video games</v>
      </c>
      <c r="S1068" s="11">
        <f t="shared" si="65"/>
        <v>41445.962754629632</v>
      </c>
      <c r="T1068" s="11">
        <f t="shared" si="66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0">
        <f t="shared" si="67"/>
        <v>26</v>
      </c>
      <c r="P1069" s="6">
        <f t="shared" si="64"/>
        <v>13</v>
      </c>
      <c r="Q1069" t="str">
        <f>TRIM(MID(SUBSTITUTE($N1069,"/",REPT(" ",LEN($N1069))),COLUMNS($N:N)*LEN($N1069)-(LEN($N1069)-1),LEN($N1069)))</f>
        <v>games</v>
      </c>
      <c r="R1069" t="str">
        <f>TRIM(MID(SUBSTITUTE($N1069,"/",REPT(" ",LEN($N1069))),COLUMNS($N:O)*LEN($N1069)-(LEN($N1069)-1),LEN($N1069)))</f>
        <v>video games</v>
      </c>
      <c r="S1069" s="11">
        <f t="shared" si="65"/>
        <v>41599.855682870373</v>
      </c>
      <c r="T1069" s="11">
        <f t="shared" si="6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0">
        <f t="shared" si="67"/>
        <v>0.15</v>
      </c>
      <c r="P1070" s="6">
        <f t="shared" si="64"/>
        <v>11.25</v>
      </c>
      <c r="Q1070" t="str">
        <f>TRIM(MID(SUBSTITUTE($N1070,"/",REPT(" ",LEN($N1070))),COLUMNS($N:N)*LEN($N1070)-(LEN($N1070)-1),LEN($N1070)))</f>
        <v>games</v>
      </c>
      <c r="R1070" t="str">
        <f>TRIM(MID(SUBSTITUTE($N1070,"/",REPT(" ",LEN($N1070))),COLUMNS($N:O)*LEN($N1070)-(LEN($N1070)-1),LEN($N1070)))</f>
        <v>video games</v>
      </c>
      <c r="S1070" s="11">
        <f t="shared" si="65"/>
        <v>42440.371111111104</v>
      </c>
      <c r="T1070" s="11">
        <f t="shared" si="6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0">
        <f t="shared" si="67"/>
        <v>38.636363636363633</v>
      </c>
      <c r="P1071" s="6">
        <f t="shared" si="64"/>
        <v>40.476190476190474</v>
      </c>
      <c r="Q1071" t="str">
        <f>TRIM(MID(SUBSTITUTE($N1071,"/",REPT(" ",LEN($N1071))),COLUMNS($N:N)*LEN($N1071)-(LEN($N1071)-1),LEN($N1071)))</f>
        <v>games</v>
      </c>
      <c r="R1071" t="str">
        <f>TRIM(MID(SUBSTITUTE($N1071,"/",REPT(" ",LEN($N1071))),COLUMNS($N:O)*LEN($N1071)-(LEN($N1071)-1),LEN($N1071)))</f>
        <v>video games</v>
      </c>
      <c r="S1071" s="11">
        <f t="shared" si="65"/>
        <v>41572.229849537034</v>
      </c>
      <c r="T1071" s="11">
        <f t="shared" si="6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0">
        <f t="shared" si="67"/>
        <v>0.70000000000000007</v>
      </c>
      <c r="P1072" s="6">
        <f t="shared" si="64"/>
        <v>35</v>
      </c>
      <c r="Q1072" t="str">
        <f>TRIM(MID(SUBSTITUTE($N1072,"/",REPT(" ",LEN($N1072))),COLUMNS($N:N)*LEN($N1072)-(LEN($N1072)-1),LEN($N1072)))</f>
        <v>games</v>
      </c>
      <c r="R1072" t="str">
        <f>TRIM(MID(SUBSTITUTE($N1072,"/",REPT(" ",LEN($N1072))),COLUMNS($N:O)*LEN($N1072)-(LEN($N1072)-1),LEN($N1072)))</f>
        <v>video games</v>
      </c>
      <c r="S1072" s="11">
        <f t="shared" si="65"/>
        <v>41163.011828703704</v>
      </c>
      <c r="T1072" s="11">
        <f t="shared" si="6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0">
        <f t="shared" si="67"/>
        <v>0</v>
      </c>
      <c r="P1073" s="6" t="e">
        <f t="shared" si="64"/>
        <v>#DIV/0!</v>
      </c>
      <c r="Q1073" t="str">
        <f>TRIM(MID(SUBSTITUTE($N1073,"/",REPT(" ",LEN($N1073))),COLUMNS($N:N)*LEN($N1073)-(LEN($N1073)-1),LEN($N1073)))</f>
        <v>games</v>
      </c>
      <c r="R1073" t="str">
        <f>TRIM(MID(SUBSTITUTE($N1073,"/",REPT(" ",LEN($N1073))),COLUMNS($N:O)*LEN($N1073)-(LEN($N1073)-1),LEN($N1073)))</f>
        <v>video games</v>
      </c>
      <c r="S1073" s="11">
        <f t="shared" si="65"/>
        <v>42295.753391203703</v>
      </c>
      <c r="T1073" s="11">
        <f t="shared" si="6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0">
        <f t="shared" si="67"/>
        <v>6.8000000000000005E-2</v>
      </c>
      <c r="P1074" s="6">
        <f t="shared" si="64"/>
        <v>12.75</v>
      </c>
      <c r="Q1074" t="str">
        <f>TRIM(MID(SUBSTITUTE($N1074,"/",REPT(" ",LEN($N1074))),COLUMNS($N:N)*LEN($N1074)-(LEN($N1074)-1),LEN($N1074)))</f>
        <v>games</v>
      </c>
      <c r="R1074" t="str">
        <f>TRIM(MID(SUBSTITUTE($N1074,"/",REPT(" ",LEN($N1074))),COLUMNS($N:O)*LEN($N1074)-(LEN($N1074)-1),LEN($N1074)))</f>
        <v>video games</v>
      </c>
      <c r="S1074" s="11">
        <f t="shared" si="65"/>
        <v>41645.832141203704</v>
      </c>
      <c r="T1074" s="11">
        <f t="shared" si="6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0">
        <f t="shared" si="67"/>
        <v>1.3333333333333335</v>
      </c>
      <c r="P1075" s="6">
        <f t="shared" si="64"/>
        <v>10</v>
      </c>
      <c r="Q1075" t="str">
        <f>TRIM(MID(SUBSTITUTE($N1075,"/",REPT(" ",LEN($N1075))),COLUMNS($N:N)*LEN($N1075)-(LEN($N1075)-1),LEN($N1075)))</f>
        <v>games</v>
      </c>
      <c r="R1075" t="str">
        <f>TRIM(MID(SUBSTITUTE($N1075,"/",REPT(" ",LEN($N1075))),COLUMNS($N:O)*LEN($N1075)-(LEN($N1075)-1),LEN($N1075)))</f>
        <v>video games</v>
      </c>
      <c r="S1075" s="11">
        <f t="shared" si="65"/>
        <v>40802.964594907404</v>
      </c>
      <c r="T1075" s="11">
        <f t="shared" si="6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0">
        <f t="shared" si="67"/>
        <v>6.3092592592592585</v>
      </c>
      <c r="P1076" s="6">
        <f t="shared" si="64"/>
        <v>113.56666666666666</v>
      </c>
      <c r="Q1076" t="str">
        <f>TRIM(MID(SUBSTITUTE($N1076,"/",REPT(" ",LEN($N1076))),COLUMNS($N:N)*LEN($N1076)-(LEN($N1076)-1),LEN($N1076)))</f>
        <v>games</v>
      </c>
      <c r="R1076" t="str">
        <f>TRIM(MID(SUBSTITUTE($N1076,"/",REPT(" ",LEN($N1076))),COLUMNS($N:O)*LEN($N1076)-(LEN($N1076)-1),LEN($N1076)))</f>
        <v>video games</v>
      </c>
      <c r="S1076" s="11">
        <f t="shared" si="65"/>
        <v>41613.172974537039</v>
      </c>
      <c r="T1076" s="11">
        <f t="shared" si="6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0">
        <f t="shared" si="67"/>
        <v>4.5</v>
      </c>
      <c r="P1077" s="6">
        <f t="shared" si="64"/>
        <v>15</v>
      </c>
      <c r="Q1077" t="str">
        <f>TRIM(MID(SUBSTITUTE($N1077,"/",REPT(" ",LEN($N1077))),COLUMNS($N:N)*LEN($N1077)-(LEN($N1077)-1),LEN($N1077)))</f>
        <v>games</v>
      </c>
      <c r="R1077" t="str">
        <f>TRIM(MID(SUBSTITUTE($N1077,"/",REPT(" ",LEN($N1077))),COLUMNS($N:O)*LEN($N1077)-(LEN($N1077)-1),LEN($N1077)))</f>
        <v>video games</v>
      </c>
      <c r="S1077" s="11">
        <f t="shared" si="65"/>
        <v>41005.904120370367</v>
      </c>
      <c r="T1077" s="11">
        <f t="shared" si="6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0">
        <f t="shared" si="67"/>
        <v>62.765333333333331</v>
      </c>
      <c r="P1078" s="6">
        <f t="shared" si="64"/>
        <v>48.281025641025643</v>
      </c>
      <c r="Q1078" t="str">
        <f>TRIM(MID(SUBSTITUTE($N1078,"/",REPT(" ",LEN($N1078))),COLUMNS($N:N)*LEN($N1078)-(LEN($N1078)-1),LEN($N1078)))</f>
        <v>games</v>
      </c>
      <c r="R1078" t="str">
        <f>TRIM(MID(SUBSTITUTE($N1078,"/",REPT(" ",LEN($N1078))),COLUMNS($N:O)*LEN($N1078)-(LEN($N1078)-1),LEN($N1078)))</f>
        <v>video games</v>
      </c>
      <c r="S1078" s="11">
        <f t="shared" si="65"/>
        <v>41838.377893518518</v>
      </c>
      <c r="T1078" s="11">
        <f t="shared" si="6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0">
        <f t="shared" si="67"/>
        <v>29.376000000000001</v>
      </c>
      <c r="P1079" s="6">
        <f t="shared" si="64"/>
        <v>43.976047904191617</v>
      </c>
      <c r="Q1079" t="str">
        <f>TRIM(MID(SUBSTITUTE($N1079,"/",REPT(" ",LEN($N1079))),COLUMNS($N:N)*LEN($N1079)-(LEN($N1079)-1),LEN($N1079)))</f>
        <v>games</v>
      </c>
      <c r="R1079" t="str">
        <f>TRIM(MID(SUBSTITUTE($N1079,"/",REPT(" ",LEN($N1079))),COLUMNS($N:O)*LEN($N1079)-(LEN($N1079)-1),LEN($N1079)))</f>
        <v>video games</v>
      </c>
      <c r="S1079" s="11">
        <f t="shared" si="65"/>
        <v>42353.16679398148</v>
      </c>
      <c r="T1079" s="11">
        <f t="shared" si="6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0">
        <f t="shared" si="67"/>
        <v>7.5</v>
      </c>
      <c r="P1080" s="6">
        <f t="shared" si="64"/>
        <v>9</v>
      </c>
      <c r="Q1080" t="str">
        <f>TRIM(MID(SUBSTITUTE($N1080,"/",REPT(" ",LEN($N1080))),COLUMNS($N:N)*LEN($N1080)-(LEN($N1080)-1),LEN($N1080)))</f>
        <v>games</v>
      </c>
      <c r="R1080" t="str">
        <f>TRIM(MID(SUBSTITUTE($N1080,"/",REPT(" ",LEN($N1080))),COLUMNS($N:O)*LEN($N1080)-(LEN($N1080)-1),LEN($N1080)))</f>
        <v>video games</v>
      </c>
      <c r="S1080" s="11">
        <f t="shared" si="65"/>
        <v>40701.195844907408</v>
      </c>
      <c r="T1080" s="11">
        <f t="shared" si="6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0">
        <f t="shared" si="67"/>
        <v>2.6076923076923078</v>
      </c>
      <c r="P1081" s="6">
        <f t="shared" si="64"/>
        <v>37.666666666666664</v>
      </c>
      <c r="Q1081" t="str">
        <f>TRIM(MID(SUBSTITUTE($N1081,"/",REPT(" ",LEN($N1081))),COLUMNS($N:N)*LEN($N1081)-(LEN($N1081)-1),LEN($N1081)))</f>
        <v>games</v>
      </c>
      <c r="R1081" t="str">
        <f>TRIM(MID(SUBSTITUTE($N1081,"/",REPT(" ",LEN($N1081))),COLUMNS($N:O)*LEN($N1081)-(LEN($N1081)-1),LEN($N1081)))</f>
        <v>video games</v>
      </c>
      <c r="S1081" s="11">
        <f t="shared" si="65"/>
        <v>42479.566388888896</v>
      </c>
      <c r="T1081" s="11">
        <f t="shared" si="66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0">
        <f t="shared" si="67"/>
        <v>9.1050000000000004</v>
      </c>
      <c r="P1082" s="6">
        <f t="shared" si="64"/>
        <v>18.581632653061224</v>
      </c>
      <c r="Q1082" t="str">
        <f>TRIM(MID(SUBSTITUTE($N1082,"/",REPT(" ",LEN($N1082))),COLUMNS($N:N)*LEN($N1082)-(LEN($N1082)-1),LEN($N1082)))</f>
        <v>games</v>
      </c>
      <c r="R1082" t="str">
        <f>TRIM(MID(SUBSTITUTE($N1082,"/",REPT(" ",LEN($N1082))),COLUMNS($N:O)*LEN($N1082)-(LEN($N1082)-1),LEN($N1082)))</f>
        <v>video games</v>
      </c>
      <c r="S1082" s="11">
        <f t="shared" si="65"/>
        <v>41740.138113425928</v>
      </c>
      <c r="T1082" s="11">
        <f t="shared" si="6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0">
        <f t="shared" si="67"/>
        <v>1.7647058823529412E-2</v>
      </c>
      <c r="P1083" s="6">
        <f t="shared" si="64"/>
        <v>3</v>
      </c>
      <c r="Q1083" t="str">
        <f>TRIM(MID(SUBSTITUTE($N1083,"/",REPT(" ",LEN($N1083))),COLUMNS($N:N)*LEN($N1083)-(LEN($N1083)-1),LEN($N1083)))</f>
        <v>games</v>
      </c>
      <c r="R1083" t="str">
        <f>TRIM(MID(SUBSTITUTE($N1083,"/",REPT(" ",LEN($N1083))),COLUMNS($N:O)*LEN($N1083)-(LEN($N1083)-1),LEN($N1083)))</f>
        <v>video games</v>
      </c>
      <c r="S1083" s="11">
        <f t="shared" si="65"/>
        <v>42002.926990740743</v>
      </c>
      <c r="T1083" s="11">
        <f t="shared" si="6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0">
        <f t="shared" si="67"/>
        <v>0.55999999999999994</v>
      </c>
      <c r="P1084" s="6">
        <f t="shared" si="64"/>
        <v>18.666666666666668</v>
      </c>
      <c r="Q1084" t="str">
        <f>TRIM(MID(SUBSTITUTE($N1084,"/",REPT(" ",LEN($N1084))),COLUMNS($N:N)*LEN($N1084)-(LEN($N1084)-1),LEN($N1084)))</f>
        <v>games</v>
      </c>
      <c r="R1084" t="str">
        <f>TRIM(MID(SUBSTITUTE($N1084,"/",REPT(" ",LEN($N1084))),COLUMNS($N:O)*LEN($N1084)-(LEN($N1084)-1),LEN($N1084)))</f>
        <v>video games</v>
      </c>
      <c r="S1084" s="11">
        <f t="shared" si="65"/>
        <v>41101.906111111115</v>
      </c>
      <c r="T1084" s="11">
        <f t="shared" si="66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0">
        <f t="shared" si="67"/>
        <v>0.82000000000000006</v>
      </c>
      <c r="P1085" s="6">
        <f t="shared" si="64"/>
        <v>410</v>
      </c>
      <c r="Q1085" t="str">
        <f>TRIM(MID(SUBSTITUTE($N1085,"/",REPT(" ",LEN($N1085))),COLUMNS($N:N)*LEN($N1085)-(LEN($N1085)-1),LEN($N1085)))</f>
        <v>games</v>
      </c>
      <c r="R1085" t="str">
        <f>TRIM(MID(SUBSTITUTE($N1085,"/",REPT(" ",LEN($N1085))),COLUMNS($N:O)*LEN($N1085)-(LEN($N1085)-1),LEN($N1085)))</f>
        <v>video games</v>
      </c>
      <c r="S1085" s="11">
        <f t="shared" si="65"/>
        <v>41793.659525462965</v>
      </c>
      <c r="T1085" s="11">
        <f t="shared" si="6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0">
        <f t="shared" si="67"/>
        <v>0</v>
      </c>
      <c r="P1086" s="6" t="e">
        <f t="shared" si="64"/>
        <v>#DIV/0!</v>
      </c>
      <c r="Q1086" t="str">
        <f>TRIM(MID(SUBSTITUTE($N1086,"/",REPT(" ",LEN($N1086))),COLUMNS($N:N)*LEN($N1086)-(LEN($N1086)-1),LEN($N1086)))</f>
        <v>games</v>
      </c>
      <c r="R1086" t="str">
        <f>TRIM(MID(SUBSTITUTE($N1086,"/",REPT(" ",LEN($N1086))),COLUMNS($N:O)*LEN($N1086)-(LEN($N1086)-1),LEN($N1086)))</f>
        <v>video games</v>
      </c>
      <c r="S1086" s="11">
        <f t="shared" si="65"/>
        <v>41829.912083333329</v>
      </c>
      <c r="T1086" s="11">
        <f t="shared" si="6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0">
        <f t="shared" si="67"/>
        <v>3.42</v>
      </c>
      <c r="P1087" s="6">
        <f t="shared" si="64"/>
        <v>114</v>
      </c>
      <c r="Q1087" t="str">
        <f>TRIM(MID(SUBSTITUTE($N1087,"/",REPT(" ",LEN($N1087))),COLUMNS($N:N)*LEN($N1087)-(LEN($N1087)-1),LEN($N1087)))</f>
        <v>games</v>
      </c>
      <c r="R1087" t="str">
        <f>TRIM(MID(SUBSTITUTE($N1087,"/",REPT(" ",LEN($N1087))),COLUMNS($N:O)*LEN($N1087)-(LEN($N1087)-1),LEN($N1087)))</f>
        <v>video games</v>
      </c>
      <c r="S1087" s="11">
        <f t="shared" si="65"/>
        <v>42413.671006944445</v>
      </c>
      <c r="T1087" s="11">
        <f t="shared" si="6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0">
        <f t="shared" si="67"/>
        <v>8.3333333333333343E-2</v>
      </c>
      <c r="P1088" s="6">
        <f t="shared" si="64"/>
        <v>7.5</v>
      </c>
      <c r="Q1088" t="str">
        <f>TRIM(MID(SUBSTITUTE($N1088,"/",REPT(" ",LEN($N1088))),COLUMNS($N:N)*LEN($N1088)-(LEN($N1088)-1),LEN($N1088)))</f>
        <v>games</v>
      </c>
      <c r="R1088" t="str">
        <f>TRIM(MID(SUBSTITUTE($N1088,"/",REPT(" ",LEN($N1088))),COLUMNS($N:O)*LEN($N1088)-(LEN($N1088)-1),LEN($N1088)))</f>
        <v>video games</v>
      </c>
      <c r="S1088" s="11">
        <f t="shared" si="65"/>
        <v>41845.866793981484</v>
      </c>
      <c r="T1088" s="11">
        <f t="shared" si="6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0">
        <f t="shared" si="67"/>
        <v>0</v>
      </c>
      <c r="P1089" s="6" t="e">
        <f t="shared" si="64"/>
        <v>#DIV/0!</v>
      </c>
      <c r="Q1089" t="str">
        <f>TRIM(MID(SUBSTITUTE($N1089,"/",REPT(" ",LEN($N1089))),COLUMNS($N:N)*LEN($N1089)-(LEN($N1089)-1),LEN($N1089)))</f>
        <v>games</v>
      </c>
      <c r="R1089" t="str">
        <f>TRIM(MID(SUBSTITUTE($N1089,"/",REPT(" ",LEN($N1089))),COLUMNS($N:O)*LEN($N1089)-(LEN($N1089)-1),LEN($N1089)))</f>
        <v>video games</v>
      </c>
      <c r="S1089" s="11">
        <f t="shared" si="65"/>
        <v>41775.713969907411</v>
      </c>
      <c r="T1089" s="11">
        <f t="shared" si="66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0">
        <f t="shared" si="67"/>
        <v>14.182977777777777</v>
      </c>
      <c r="P1090" s="6">
        <f t="shared" ref="P1090:P1153" si="68">E1090/L1090</f>
        <v>43.41727891156463</v>
      </c>
      <c r="Q1090" t="str">
        <f>TRIM(MID(SUBSTITUTE($N1090,"/",REPT(" ",LEN($N1090))),COLUMNS($N:N)*LEN($N1090)-(LEN($N1090)-1),LEN($N1090)))</f>
        <v>games</v>
      </c>
      <c r="R1090" t="str">
        <f>TRIM(MID(SUBSTITUTE($N1090,"/",REPT(" ",LEN($N1090))),COLUMNS($N:O)*LEN($N1090)-(LEN($N1090)-1),LEN($N1090)))</f>
        <v>video games</v>
      </c>
      <c r="S1090" s="11">
        <f t="shared" ref="S1090:S1153" si="69">(((J1090/60)/60)/24)+DATE(1970,1,1)</f>
        <v>41723.799386574072</v>
      </c>
      <c r="T1090" s="11">
        <f t="shared" ref="T1090:T1153" si="70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0">
        <f t="shared" ref="O1091:O1154" si="71">E1091/D1091*100</f>
        <v>7.8266666666666662</v>
      </c>
      <c r="P1091" s="6">
        <f t="shared" si="68"/>
        <v>23.959183673469386</v>
      </c>
      <c r="Q1091" t="str">
        <f>TRIM(MID(SUBSTITUTE($N1091,"/",REPT(" ",LEN($N1091))),COLUMNS($N:N)*LEN($N1091)-(LEN($N1091)-1),LEN($N1091)))</f>
        <v>games</v>
      </c>
      <c r="R1091" t="str">
        <f>TRIM(MID(SUBSTITUTE($N1091,"/",REPT(" ",LEN($N1091))),COLUMNS($N:O)*LEN($N1091)-(LEN($N1091)-1),LEN($N1091)))</f>
        <v>video games</v>
      </c>
      <c r="S1091" s="11">
        <f t="shared" si="69"/>
        <v>42151.189525462964</v>
      </c>
      <c r="T1091" s="11">
        <f t="shared" si="70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0">
        <f t="shared" si="71"/>
        <v>3.8464497269020695E-2</v>
      </c>
      <c r="P1092" s="6">
        <f t="shared" si="68"/>
        <v>5</v>
      </c>
      <c r="Q1092" t="str">
        <f>TRIM(MID(SUBSTITUTE($N1092,"/",REPT(" ",LEN($N1092))),COLUMNS($N:N)*LEN($N1092)-(LEN($N1092)-1),LEN($N1092)))</f>
        <v>games</v>
      </c>
      <c r="R1092" t="str">
        <f>TRIM(MID(SUBSTITUTE($N1092,"/",REPT(" ",LEN($N1092))),COLUMNS($N:O)*LEN($N1092)-(LEN($N1092)-1),LEN($N1092)))</f>
        <v>video games</v>
      </c>
      <c r="S1092" s="11">
        <f t="shared" si="69"/>
        <v>42123.185798611114</v>
      </c>
      <c r="T1092" s="11">
        <f t="shared" si="7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0">
        <f t="shared" si="71"/>
        <v>12.5</v>
      </c>
      <c r="P1093" s="6">
        <f t="shared" si="68"/>
        <v>12.5</v>
      </c>
      <c r="Q1093" t="str">
        <f>TRIM(MID(SUBSTITUTE($N1093,"/",REPT(" ",LEN($N1093))),COLUMNS($N:N)*LEN($N1093)-(LEN($N1093)-1),LEN($N1093)))</f>
        <v>games</v>
      </c>
      <c r="R1093" t="str">
        <f>TRIM(MID(SUBSTITUTE($N1093,"/",REPT(" ",LEN($N1093))),COLUMNS($N:O)*LEN($N1093)-(LEN($N1093)-1),LEN($N1093)))</f>
        <v>video games</v>
      </c>
      <c r="S1093" s="11">
        <f t="shared" si="69"/>
        <v>42440.820277777777</v>
      </c>
      <c r="T1093" s="11">
        <f t="shared" si="7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0">
        <f t="shared" si="71"/>
        <v>1.05</v>
      </c>
      <c r="P1094" s="6">
        <f t="shared" si="68"/>
        <v>3</v>
      </c>
      <c r="Q1094" t="str">
        <f>TRIM(MID(SUBSTITUTE($N1094,"/",REPT(" ",LEN($N1094))),COLUMNS($N:N)*LEN($N1094)-(LEN($N1094)-1),LEN($N1094)))</f>
        <v>games</v>
      </c>
      <c r="R1094" t="str">
        <f>TRIM(MID(SUBSTITUTE($N1094,"/",REPT(" ",LEN($N1094))),COLUMNS($N:O)*LEN($N1094)-(LEN($N1094)-1),LEN($N1094)))</f>
        <v>video games</v>
      </c>
      <c r="S1094" s="11">
        <f t="shared" si="69"/>
        <v>41250.025902777779</v>
      </c>
      <c r="T1094" s="11">
        <f t="shared" si="7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0">
        <f t="shared" si="71"/>
        <v>14.083333333333334</v>
      </c>
      <c r="P1095" s="6">
        <f t="shared" si="68"/>
        <v>10.5625</v>
      </c>
      <c r="Q1095" t="str">
        <f>TRIM(MID(SUBSTITUTE($N1095,"/",REPT(" ",LEN($N1095))),COLUMNS($N:N)*LEN($N1095)-(LEN($N1095)-1),LEN($N1095)))</f>
        <v>games</v>
      </c>
      <c r="R1095" t="str">
        <f>TRIM(MID(SUBSTITUTE($N1095,"/",REPT(" ",LEN($N1095))),COLUMNS($N:O)*LEN($N1095)-(LEN($N1095)-1),LEN($N1095)))</f>
        <v>video games</v>
      </c>
      <c r="S1095" s="11">
        <f t="shared" si="69"/>
        <v>42396.973807870367</v>
      </c>
      <c r="T1095" s="11">
        <f t="shared" si="7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0">
        <f t="shared" si="71"/>
        <v>18.300055555555556</v>
      </c>
      <c r="P1096" s="6">
        <f t="shared" si="68"/>
        <v>122.00037037037038</v>
      </c>
      <c r="Q1096" t="str">
        <f>TRIM(MID(SUBSTITUTE($N1096,"/",REPT(" ",LEN($N1096))),COLUMNS($N:N)*LEN($N1096)-(LEN($N1096)-1),LEN($N1096)))</f>
        <v>games</v>
      </c>
      <c r="R1096" t="str">
        <f>TRIM(MID(SUBSTITUTE($N1096,"/",REPT(" ",LEN($N1096))),COLUMNS($N:O)*LEN($N1096)-(LEN($N1096)-1),LEN($N1096)))</f>
        <v>video games</v>
      </c>
      <c r="S1096" s="11">
        <f t="shared" si="69"/>
        <v>40795.713344907403</v>
      </c>
      <c r="T1096" s="11">
        <f t="shared" si="7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0">
        <f t="shared" si="71"/>
        <v>5.0347999999999997</v>
      </c>
      <c r="P1097" s="6">
        <f t="shared" si="68"/>
        <v>267.80851063829789</v>
      </c>
      <c r="Q1097" t="str">
        <f>TRIM(MID(SUBSTITUTE($N1097,"/",REPT(" ",LEN($N1097))),COLUMNS($N:N)*LEN($N1097)-(LEN($N1097)-1),LEN($N1097)))</f>
        <v>games</v>
      </c>
      <c r="R1097" t="str">
        <f>TRIM(MID(SUBSTITUTE($N1097,"/",REPT(" ",LEN($N1097))),COLUMNS($N:O)*LEN($N1097)-(LEN($N1097)-1),LEN($N1097)))</f>
        <v>video games</v>
      </c>
      <c r="S1097" s="11">
        <f t="shared" si="69"/>
        <v>41486.537268518521</v>
      </c>
      <c r="T1097" s="11">
        <f t="shared" si="7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0">
        <f t="shared" si="71"/>
        <v>17.933333333333334</v>
      </c>
      <c r="P1098" s="6">
        <f t="shared" si="68"/>
        <v>74.206896551724142</v>
      </c>
      <c r="Q1098" t="str">
        <f>TRIM(MID(SUBSTITUTE($N1098,"/",REPT(" ",LEN($N1098))),COLUMNS($N:N)*LEN($N1098)-(LEN($N1098)-1),LEN($N1098)))</f>
        <v>games</v>
      </c>
      <c r="R1098" t="str">
        <f>TRIM(MID(SUBSTITUTE($N1098,"/",REPT(" ",LEN($N1098))),COLUMNS($N:O)*LEN($N1098)-(LEN($N1098)-1),LEN($N1098)))</f>
        <v>video games</v>
      </c>
      <c r="S1098" s="11">
        <f t="shared" si="69"/>
        <v>41885.51798611111</v>
      </c>
      <c r="T1098" s="11">
        <f t="shared" si="7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0">
        <f t="shared" si="71"/>
        <v>4.7E-2</v>
      </c>
      <c r="P1099" s="6">
        <f t="shared" si="68"/>
        <v>6.7142857142857144</v>
      </c>
      <c r="Q1099" t="str">
        <f>TRIM(MID(SUBSTITUTE($N1099,"/",REPT(" ",LEN($N1099))),COLUMNS($N:N)*LEN($N1099)-(LEN($N1099)-1),LEN($N1099)))</f>
        <v>games</v>
      </c>
      <c r="R1099" t="str">
        <f>TRIM(MID(SUBSTITUTE($N1099,"/",REPT(" ",LEN($N1099))),COLUMNS($N:O)*LEN($N1099)-(LEN($N1099)-1),LEN($N1099)))</f>
        <v>video games</v>
      </c>
      <c r="S1099" s="11">
        <f t="shared" si="69"/>
        <v>41660.792557870373</v>
      </c>
      <c r="T1099" s="11">
        <f t="shared" si="7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0">
        <f t="shared" si="71"/>
        <v>7.2120000000000006</v>
      </c>
      <c r="P1100" s="6">
        <f t="shared" si="68"/>
        <v>81.954545454545453</v>
      </c>
      <c r="Q1100" t="str">
        <f>TRIM(MID(SUBSTITUTE($N1100,"/",REPT(" ",LEN($N1100))),COLUMNS($N:N)*LEN($N1100)-(LEN($N1100)-1),LEN($N1100)))</f>
        <v>games</v>
      </c>
      <c r="R1100" t="str">
        <f>TRIM(MID(SUBSTITUTE($N1100,"/",REPT(" ",LEN($N1100))),COLUMNS($N:O)*LEN($N1100)-(LEN($N1100)-1),LEN($N1100)))</f>
        <v>video games</v>
      </c>
      <c r="S1100" s="11">
        <f t="shared" si="69"/>
        <v>41712.762673611112</v>
      </c>
      <c r="T1100" s="11">
        <f t="shared" si="7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0">
        <f t="shared" si="71"/>
        <v>0.5</v>
      </c>
      <c r="P1101" s="6">
        <f t="shared" si="68"/>
        <v>25</v>
      </c>
      <c r="Q1101" t="str">
        <f>TRIM(MID(SUBSTITUTE($N1101,"/",REPT(" ",LEN($N1101))),COLUMNS($N:N)*LEN($N1101)-(LEN($N1101)-1),LEN($N1101)))</f>
        <v>games</v>
      </c>
      <c r="R1101" t="str">
        <f>TRIM(MID(SUBSTITUTE($N1101,"/",REPT(" ",LEN($N1101))),COLUMNS($N:O)*LEN($N1101)-(LEN($N1101)-1),LEN($N1101)))</f>
        <v>video games</v>
      </c>
      <c r="S1101" s="11">
        <f t="shared" si="69"/>
        <v>42107.836435185185</v>
      </c>
      <c r="T1101" s="11">
        <f t="shared" si="7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0">
        <f t="shared" si="71"/>
        <v>2.5</v>
      </c>
      <c r="P1102" s="6">
        <f t="shared" si="68"/>
        <v>10</v>
      </c>
      <c r="Q1102" t="str">
        <f>TRIM(MID(SUBSTITUTE($N1102,"/",REPT(" ",LEN($N1102))),COLUMNS($N:N)*LEN($N1102)-(LEN($N1102)-1),LEN($N1102)))</f>
        <v>games</v>
      </c>
      <c r="R1102" t="str">
        <f>TRIM(MID(SUBSTITUTE($N1102,"/",REPT(" ",LEN($N1102))),COLUMNS($N:O)*LEN($N1102)-(LEN($N1102)-1),LEN($N1102)))</f>
        <v>video games</v>
      </c>
      <c r="S1102" s="11">
        <f t="shared" si="69"/>
        <v>42384.110775462963</v>
      </c>
      <c r="T1102" s="11">
        <f t="shared" si="7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0">
        <f t="shared" si="71"/>
        <v>4.1000000000000002E-2</v>
      </c>
      <c r="P1103" s="6">
        <f t="shared" si="68"/>
        <v>6.833333333333333</v>
      </c>
      <c r="Q1103" t="str">
        <f>TRIM(MID(SUBSTITUTE($N1103,"/",REPT(" ",LEN($N1103))),COLUMNS($N:N)*LEN($N1103)-(LEN($N1103)-1),LEN($N1103)))</f>
        <v>games</v>
      </c>
      <c r="R1103" t="str">
        <f>TRIM(MID(SUBSTITUTE($N1103,"/",REPT(" ",LEN($N1103))),COLUMNS($N:O)*LEN($N1103)-(LEN($N1103)-1),LEN($N1103)))</f>
        <v>video games</v>
      </c>
      <c r="S1103" s="11">
        <f t="shared" si="69"/>
        <v>42538.77243055556</v>
      </c>
      <c r="T1103" s="11">
        <f t="shared" si="7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0">
        <f t="shared" si="71"/>
        <v>5.3125</v>
      </c>
      <c r="P1104" s="6">
        <f t="shared" si="68"/>
        <v>17.708333333333332</v>
      </c>
      <c r="Q1104" t="str">
        <f>TRIM(MID(SUBSTITUTE($N1104,"/",REPT(" ",LEN($N1104))),COLUMNS($N:N)*LEN($N1104)-(LEN($N1104)-1),LEN($N1104)))</f>
        <v>games</v>
      </c>
      <c r="R1104" t="str">
        <f>TRIM(MID(SUBSTITUTE($N1104,"/",REPT(" ",LEN($N1104))),COLUMNS($N:O)*LEN($N1104)-(LEN($N1104)-1),LEN($N1104)))</f>
        <v>video games</v>
      </c>
      <c r="S1104" s="11">
        <f t="shared" si="69"/>
        <v>41577.045428240745</v>
      </c>
      <c r="T1104" s="11">
        <f t="shared" si="7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0">
        <f t="shared" si="71"/>
        <v>1.6199999999999999</v>
      </c>
      <c r="P1105" s="6">
        <f t="shared" si="68"/>
        <v>16.2</v>
      </c>
      <c r="Q1105" t="str">
        <f>TRIM(MID(SUBSTITUTE($N1105,"/",REPT(" ",LEN($N1105))),COLUMNS($N:N)*LEN($N1105)-(LEN($N1105)-1),LEN($N1105)))</f>
        <v>games</v>
      </c>
      <c r="R1105" t="str">
        <f>TRIM(MID(SUBSTITUTE($N1105,"/",REPT(" ",LEN($N1105))),COLUMNS($N:O)*LEN($N1105)-(LEN($N1105)-1),LEN($N1105)))</f>
        <v>video games</v>
      </c>
      <c r="S1105" s="11">
        <f t="shared" si="69"/>
        <v>42479.22210648148</v>
      </c>
      <c r="T1105" s="11">
        <f t="shared" si="7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0">
        <f t="shared" si="71"/>
        <v>4.9516666666666671</v>
      </c>
      <c r="P1106" s="6">
        <f t="shared" si="68"/>
        <v>80.297297297297291</v>
      </c>
      <c r="Q1106" t="str">
        <f>TRIM(MID(SUBSTITUTE($N1106,"/",REPT(" ",LEN($N1106))),COLUMNS($N:N)*LEN($N1106)-(LEN($N1106)-1),LEN($N1106)))</f>
        <v>games</v>
      </c>
      <c r="R1106" t="str">
        <f>TRIM(MID(SUBSTITUTE($N1106,"/",REPT(" ",LEN($N1106))),COLUMNS($N:O)*LEN($N1106)-(LEN($N1106)-1),LEN($N1106)))</f>
        <v>video games</v>
      </c>
      <c r="S1106" s="11">
        <f t="shared" si="69"/>
        <v>41771.40996527778</v>
      </c>
      <c r="T1106" s="11">
        <f t="shared" si="7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0">
        <f t="shared" si="71"/>
        <v>0.159</v>
      </c>
      <c r="P1107" s="6">
        <f t="shared" si="68"/>
        <v>71.55</v>
      </c>
      <c r="Q1107" t="str">
        <f>TRIM(MID(SUBSTITUTE($N1107,"/",REPT(" ",LEN($N1107))),COLUMNS($N:N)*LEN($N1107)-(LEN($N1107)-1),LEN($N1107)))</f>
        <v>games</v>
      </c>
      <c r="R1107" t="str">
        <f>TRIM(MID(SUBSTITUTE($N1107,"/",REPT(" ",LEN($N1107))),COLUMNS($N:O)*LEN($N1107)-(LEN($N1107)-1),LEN($N1107)))</f>
        <v>video games</v>
      </c>
      <c r="S1107" s="11">
        <f t="shared" si="69"/>
        <v>41692.135729166665</v>
      </c>
      <c r="T1107" s="11">
        <f t="shared" si="7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0">
        <f t="shared" si="71"/>
        <v>41.25</v>
      </c>
      <c r="P1108" s="6">
        <f t="shared" si="68"/>
        <v>23.571428571428573</v>
      </c>
      <c r="Q1108" t="str">
        <f>TRIM(MID(SUBSTITUTE($N1108,"/",REPT(" ",LEN($N1108))),COLUMNS($N:N)*LEN($N1108)-(LEN($N1108)-1),LEN($N1108)))</f>
        <v>games</v>
      </c>
      <c r="R1108" t="str">
        <f>TRIM(MID(SUBSTITUTE($N1108,"/",REPT(" ",LEN($N1108))),COLUMNS($N:O)*LEN($N1108)-(LEN($N1108)-1),LEN($N1108)))</f>
        <v>video games</v>
      </c>
      <c r="S1108" s="11">
        <f t="shared" si="69"/>
        <v>40973.740451388891</v>
      </c>
      <c r="T1108" s="11">
        <f t="shared" si="7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0">
        <f t="shared" si="71"/>
        <v>0</v>
      </c>
      <c r="P1109" s="6" t="e">
        <f t="shared" si="68"/>
        <v>#DIV/0!</v>
      </c>
      <c r="Q1109" t="str">
        <f>TRIM(MID(SUBSTITUTE($N1109,"/",REPT(" ",LEN($N1109))),COLUMNS($N:N)*LEN($N1109)-(LEN($N1109)-1),LEN($N1109)))</f>
        <v>games</v>
      </c>
      <c r="R1109" t="str">
        <f>TRIM(MID(SUBSTITUTE($N1109,"/",REPT(" ",LEN($N1109))),COLUMNS($N:O)*LEN($N1109)-(LEN($N1109)-1),LEN($N1109)))</f>
        <v>video games</v>
      </c>
      <c r="S1109" s="11">
        <f t="shared" si="69"/>
        <v>41813.861388888887</v>
      </c>
      <c r="T1109" s="11">
        <f t="shared" si="7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0">
        <f t="shared" si="71"/>
        <v>2.93</v>
      </c>
      <c r="P1110" s="6">
        <f t="shared" si="68"/>
        <v>34.88095238095238</v>
      </c>
      <c r="Q1110" t="str">
        <f>TRIM(MID(SUBSTITUTE($N1110,"/",REPT(" ",LEN($N1110))),COLUMNS($N:N)*LEN($N1110)-(LEN($N1110)-1),LEN($N1110)))</f>
        <v>games</v>
      </c>
      <c r="R1110" t="str">
        <f>TRIM(MID(SUBSTITUTE($N1110,"/",REPT(" ",LEN($N1110))),COLUMNS($N:O)*LEN($N1110)-(LEN($N1110)-1),LEN($N1110)))</f>
        <v>video games</v>
      </c>
      <c r="S1110" s="11">
        <f t="shared" si="69"/>
        <v>40952.636979166666</v>
      </c>
      <c r="T1110" s="11">
        <f t="shared" si="7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0">
        <f t="shared" si="71"/>
        <v>0.44999999999999996</v>
      </c>
      <c r="P1111" s="6">
        <f t="shared" si="68"/>
        <v>15</v>
      </c>
      <c r="Q1111" t="str">
        <f>TRIM(MID(SUBSTITUTE($N1111,"/",REPT(" ",LEN($N1111))),COLUMNS($N:N)*LEN($N1111)-(LEN($N1111)-1),LEN($N1111)))</f>
        <v>games</v>
      </c>
      <c r="R1111" t="str">
        <f>TRIM(MID(SUBSTITUTE($N1111,"/",REPT(" ",LEN($N1111))),COLUMNS($N:O)*LEN($N1111)-(LEN($N1111)-1),LEN($N1111)))</f>
        <v>video games</v>
      </c>
      <c r="S1111" s="11">
        <f t="shared" si="69"/>
        <v>42662.752199074079</v>
      </c>
      <c r="T1111" s="11">
        <f t="shared" si="7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0">
        <f t="shared" si="71"/>
        <v>0.51</v>
      </c>
      <c r="P1112" s="6">
        <f t="shared" si="68"/>
        <v>23.181818181818183</v>
      </c>
      <c r="Q1112" t="str">
        <f>TRIM(MID(SUBSTITUTE($N1112,"/",REPT(" ",LEN($N1112))),COLUMNS($N:N)*LEN($N1112)-(LEN($N1112)-1),LEN($N1112)))</f>
        <v>games</v>
      </c>
      <c r="R1112" t="str">
        <f>TRIM(MID(SUBSTITUTE($N1112,"/",REPT(" ",LEN($N1112))),COLUMNS($N:O)*LEN($N1112)-(LEN($N1112)-1),LEN($N1112)))</f>
        <v>video games</v>
      </c>
      <c r="S1112" s="11">
        <f t="shared" si="69"/>
        <v>41220.933124999996</v>
      </c>
      <c r="T1112" s="11">
        <f t="shared" si="7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0">
        <f t="shared" si="71"/>
        <v>0.04</v>
      </c>
      <c r="P1113" s="6">
        <f t="shared" si="68"/>
        <v>1</v>
      </c>
      <c r="Q1113" t="str">
        <f>TRIM(MID(SUBSTITUTE($N1113,"/",REPT(" ",LEN($N1113))),COLUMNS($N:N)*LEN($N1113)-(LEN($N1113)-1),LEN($N1113)))</f>
        <v>games</v>
      </c>
      <c r="R1113" t="str">
        <f>TRIM(MID(SUBSTITUTE($N1113,"/",REPT(" ",LEN($N1113))),COLUMNS($N:O)*LEN($N1113)-(LEN($N1113)-1),LEN($N1113)))</f>
        <v>video games</v>
      </c>
      <c r="S1113" s="11">
        <f t="shared" si="69"/>
        <v>42347.203587962969</v>
      </c>
      <c r="T1113" s="11">
        <f t="shared" si="7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0">
        <f t="shared" si="71"/>
        <v>35.537409090909087</v>
      </c>
      <c r="P1114" s="6">
        <f t="shared" si="68"/>
        <v>100.23371794871794</v>
      </c>
      <c r="Q1114" t="str">
        <f>TRIM(MID(SUBSTITUTE($N1114,"/",REPT(" ",LEN($N1114))),COLUMNS($N:N)*LEN($N1114)-(LEN($N1114)-1),LEN($N1114)))</f>
        <v>games</v>
      </c>
      <c r="R1114" t="str">
        <f>TRIM(MID(SUBSTITUTE($N1114,"/",REPT(" ",LEN($N1114))),COLUMNS($N:O)*LEN($N1114)-(LEN($N1114)-1),LEN($N1114)))</f>
        <v>video games</v>
      </c>
      <c r="S1114" s="11">
        <f t="shared" si="69"/>
        <v>41963.759386574078</v>
      </c>
      <c r="T1114" s="11">
        <f t="shared" si="7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0">
        <f t="shared" si="71"/>
        <v>0.5</v>
      </c>
      <c r="P1115" s="6">
        <f t="shared" si="68"/>
        <v>5</v>
      </c>
      <c r="Q1115" t="str">
        <f>TRIM(MID(SUBSTITUTE($N1115,"/",REPT(" ",LEN($N1115))),COLUMNS($N:N)*LEN($N1115)-(LEN($N1115)-1),LEN($N1115)))</f>
        <v>games</v>
      </c>
      <c r="R1115" t="str">
        <f>TRIM(MID(SUBSTITUTE($N1115,"/",REPT(" ",LEN($N1115))),COLUMNS($N:O)*LEN($N1115)-(LEN($N1115)-1),LEN($N1115)))</f>
        <v>video games</v>
      </c>
      <c r="S1115" s="11">
        <f t="shared" si="69"/>
        <v>41835.977083333331</v>
      </c>
      <c r="T1115" s="11">
        <f t="shared" si="7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0">
        <f t="shared" si="71"/>
        <v>0.16666666666666669</v>
      </c>
      <c r="P1116" s="6">
        <f t="shared" si="68"/>
        <v>3.3333333333333335</v>
      </c>
      <c r="Q1116" t="str">
        <f>TRIM(MID(SUBSTITUTE($N1116,"/",REPT(" ",LEN($N1116))),COLUMNS($N:N)*LEN($N1116)-(LEN($N1116)-1),LEN($N1116)))</f>
        <v>games</v>
      </c>
      <c r="R1116" t="str">
        <f>TRIM(MID(SUBSTITUTE($N1116,"/",REPT(" ",LEN($N1116))),COLUMNS($N:O)*LEN($N1116)-(LEN($N1116)-1),LEN($N1116)))</f>
        <v>video games</v>
      </c>
      <c r="S1116" s="11">
        <f t="shared" si="69"/>
        <v>41526.345914351856</v>
      </c>
      <c r="T1116" s="11">
        <f t="shared" si="7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0">
        <f t="shared" si="71"/>
        <v>0.13250000000000001</v>
      </c>
      <c r="P1117" s="6">
        <f t="shared" si="68"/>
        <v>13.25</v>
      </c>
      <c r="Q1117" t="str">
        <f>TRIM(MID(SUBSTITUTE($N1117,"/",REPT(" ",LEN($N1117))),COLUMNS($N:N)*LEN($N1117)-(LEN($N1117)-1),LEN($N1117)))</f>
        <v>games</v>
      </c>
      <c r="R1117" t="str">
        <f>TRIM(MID(SUBSTITUTE($N1117,"/",REPT(" ",LEN($N1117))),COLUMNS($N:O)*LEN($N1117)-(LEN($N1117)-1),LEN($N1117)))</f>
        <v>video games</v>
      </c>
      <c r="S1117" s="11">
        <f t="shared" si="69"/>
        <v>42429.695543981477</v>
      </c>
      <c r="T1117" s="11">
        <f t="shared" si="7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0">
        <f t="shared" si="71"/>
        <v>3.5704000000000007E-2</v>
      </c>
      <c r="P1118" s="6">
        <f t="shared" si="68"/>
        <v>17.852</v>
      </c>
      <c r="Q1118" t="str">
        <f>TRIM(MID(SUBSTITUTE($N1118,"/",REPT(" ",LEN($N1118))),COLUMNS($N:N)*LEN($N1118)-(LEN($N1118)-1),LEN($N1118)))</f>
        <v>games</v>
      </c>
      <c r="R1118" t="str">
        <f>TRIM(MID(SUBSTITUTE($N1118,"/",REPT(" ",LEN($N1118))),COLUMNS($N:O)*LEN($N1118)-(LEN($N1118)-1),LEN($N1118)))</f>
        <v>video games</v>
      </c>
      <c r="S1118" s="11">
        <f t="shared" si="69"/>
        <v>41009.847314814811</v>
      </c>
      <c r="T1118" s="11">
        <f t="shared" si="7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0">
        <f t="shared" si="71"/>
        <v>8.3000000000000007</v>
      </c>
      <c r="P1119" s="6">
        <f t="shared" si="68"/>
        <v>10.375</v>
      </c>
      <c r="Q1119" t="str">
        <f>TRIM(MID(SUBSTITUTE($N1119,"/",REPT(" ",LEN($N1119))),COLUMNS($N:N)*LEN($N1119)-(LEN($N1119)-1),LEN($N1119)))</f>
        <v>games</v>
      </c>
      <c r="R1119" t="str">
        <f>TRIM(MID(SUBSTITUTE($N1119,"/",REPT(" ",LEN($N1119))),COLUMNS($N:O)*LEN($N1119)-(LEN($N1119)-1),LEN($N1119)))</f>
        <v>video games</v>
      </c>
      <c r="S1119" s="11">
        <f t="shared" si="69"/>
        <v>42333.598530092597</v>
      </c>
      <c r="T1119" s="11">
        <f t="shared" si="7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0">
        <f t="shared" si="71"/>
        <v>2.4222222222222221</v>
      </c>
      <c r="P1120" s="6">
        <f t="shared" si="68"/>
        <v>36.333333333333336</v>
      </c>
      <c r="Q1120" t="str">
        <f>TRIM(MID(SUBSTITUTE($N1120,"/",REPT(" ",LEN($N1120))),COLUMNS($N:N)*LEN($N1120)-(LEN($N1120)-1),LEN($N1120)))</f>
        <v>games</v>
      </c>
      <c r="R1120" t="str">
        <f>TRIM(MID(SUBSTITUTE($N1120,"/",REPT(" ",LEN($N1120))),COLUMNS($N:O)*LEN($N1120)-(LEN($N1120)-1),LEN($N1120)))</f>
        <v>video games</v>
      </c>
      <c r="S1120" s="11">
        <f t="shared" si="69"/>
        <v>41704.16642361111</v>
      </c>
      <c r="T1120" s="11">
        <f t="shared" si="7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0">
        <f t="shared" si="71"/>
        <v>0.23809523809523811</v>
      </c>
      <c r="P1121" s="6">
        <f t="shared" si="68"/>
        <v>5</v>
      </c>
      <c r="Q1121" t="str">
        <f>TRIM(MID(SUBSTITUTE($N1121,"/",REPT(" ",LEN($N1121))),COLUMNS($N:N)*LEN($N1121)-(LEN($N1121)-1),LEN($N1121)))</f>
        <v>games</v>
      </c>
      <c r="R1121" t="str">
        <f>TRIM(MID(SUBSTITUTE($N1121,"/",REPT(" ",LEN($N1121))),COLUMNS($N:O)*LEN($N1121)-(LEN($N1121)-1),LEN($N1121)))</f>
        <v>video games</v>
      </c>
      <c r="S1121" s="11">
        <f t="shared" si="69"/>
        <v>41722.792407407411</v>
      </c>
      <c r="T1121" s="11">
        <f t="shared" si="7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0">
        <f t="shared" si="71"/>
        <v>0</v>
      </c>
      <c r="P1122" s="6" t="e">
        <f t="shared" si="68"/>
        <v>#DIV/0!</v>
      </c>
      <c r="Q1122" t="str">
        <f>TRIM(MID(SUBSTITUTE($N1122,"/",REPT(" ",LEN($N1122))),COLUMNS($N:N)*LEN($N1122)-(LEN($N1122)-1),LEN($N1122)))</f>
        <v>games</v>
      </c>
      <c r="R1122" t="str">
        <f>TRIM(MID(SUBSTITUTE($N1122,"/",REPT(" ",LEN($N1122))),COLUMNS($N:O)*LEN($N1122)-(LEN($N1122)-1),LEN($N1122)))</f>
        <v>video games</v>
      </c>
      <c r="S1122" s="11">
        <f t="shared" si="69"/>
        <v>40799.872685185182</v>
      </c>
      <c r="T1122" s="11">
        <f t="shared" si="7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0">
        <f t="shared" si="71"/>
        <v>1.1599999999999999E-2</v>
      </c>
      <c r="P1123" s="6">
        <f t="shared" si="68"/>
        <v>5.8</v>
      </c>
      <c r="Q1123" t="str">
        <f>TRIM(MID(SUBSTITUTE($N1123,"/",REPT(" ",LEN($N1123))),COLUMNS($N:N)*LEN($N1123)-(LEN($N1123)-1),LEN($N1123)))</f>
        <v>games</v>
      </c>
      <c r="R1123" t="str">
        <f>TRIM(MID(SUBSTITUTE($N1123,"/",REPT(" ",LEN($N1123))),COLUMNS($N:O)*LEN($N1123)-(LEN($N1123)-1),LEN($N1123)))</f>
        <v>video games</v>
      </c>
      <c r="S1123" s="11">
        <f t="shared" si="69"/>
        <v>42412.934212962966</v>
      </c>
      <c r="T1123" s="11">
        <f t="shared" si="7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0">
        <f t="shared" si="71"/>
        <v>0</v>
      </c>
      <c r="P1124" s="6" t="e">
        <f t="shared" si="68"/>
        <v>#DIV/0!</v>
      </c>
      <c r="Q1124" t="str">
        <f>TRIM(MID(SUBSTITUTE($N1124,"/",REPT(" ",LEN($N1124))),COLUMNS($N:N)*LEN($N1124)-(LEN($N1124)-1),LEN($N1124)))</f>
        <v>games</v>
      </c>
      <c r="R1124" t="str">
        <f>TRIM(MID(SUBSTITUTE($N1124,"/",REPT(" ",LEN($N1124))),COLUMNS($N:O)*LEN($N1124)-(LEN($N1124)-1),LEN($N1124)))</f>
        <v>video games</v>
      </c>
      <c r="S1124" s="11">
        <f t="shared" si="69"/>
        <v>41410.703993055555</v>
      </c>
      <c r="T1124" s="11">
        <f t="shared" si="7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0">
        <f t="shared" si="71"/>
        <v>0.22</v>
      </c>
      <c r="P1125" s="6">
        <f t="shared" si="68"/>
        <v>3.6666666666666665</v>
      </c>
      <c r="Q1125" t="str">
        <f>TRIM(MID(SUBSTITUTE($N1125,"/",REPT(" ",LEN($N1125))),COLUMNS($N:N)*LEN($N1125)-(LEN($N1125)-1),LEN($N1125)))</f>
        <v>games</v>
      </c>
      <c r="R1125" t="str">
        <f>TRIM(MID(SUBSTITUTE($N1125,"/",REPT(" ",LEN($N1125))),COLUMNS($N:O)*LEN($N1125)-(LEN($N1125)-1),LEN($N1125)))</f>
        <v>video games</v>
      </c>
      <c r="S1125" s="11">
        <f t="shared" si="69"/>
        <v>41718.5237037037</v>
      </c>
      <c r="T1125" s="11">
        <f t="shared" si="7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0">
        <f t="shared" si="71"/>
        <v>0.47222222222222221</v>
      </c>
      <c r="P1126" s="6">
        <f t="shared" si="68"/>
        <v>60.714285714285715</v>
      </c>
      <c r="Q1126" t="str">
        <f>TRIM(MID(SUBSTITUTE($N1126,"/",REPT(" ",LEN($N1126))),COLUMNS($N:N)*LEN($N1126)-(LEN($N1126)-1),LEN($N1126)))</f>
        <v>games</v>
      </c>
      <c r="R1126" t="str">
        <f>TRIM(MID(SUBSTITUTE($N1126,"/",REPT(" ",LEN($N1126))),COLUMNS($N:O)*LEN($N1126)-(LEN($N1126)-1),LEN($N1126)))</f>
        <v>mobile games</v>
      </c>
      <c r="S1126" s="11">
        <f t="shared" si="69"/>
        <v>42094.667256944449</v>
      </c>
      <c r="T1126" s="11">
        <f t="shared" si="7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0">
        <f t="shared" si="71"/>
        <v>0</v>
      </c>
      <c r="P1127" s="6" t="e">
        <f t="shared" si="68"/>
        <v>#DIV/0!</v>
      </c>
      <c r="Q1127" t="str">
        <f>TRIM(MID(SUBSTITUTE($N1127,"/",REPT(" ",LEN($N1127))),COLUMNS($N:N)*LEN($N1127)-(LEN($N1127)-1),LEN($N1127)))</f>
        <v>games</v>
      </c>
      <c r="R1127" t="str">
        <f>TRIM(MID(SUBSTITUTE($N1127,"/",REPT(" ",LEN($N1127))),COLUMNS($N:O)*LEN($N1127)-(LEN($N1127)-1),LEN($N1127)))</f>
        <v>mobile games</v>
      </c>
      <c r="S1127" s="11">
        <f t="shared" si="69"/>
        <v>42212.624189814815</v>
      </c>
      <c r="T1127" s="11">
        <f t="shared" si="7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0">
        <f t="shared" si="71"/>
        <v>0.5</v>
      </c>
      <c r="P1128" s="6">
        <f t="shared" si="68"/>
        <v>5</v>
      </c>
      <c r="Q1128" t="str">
        <f>TRIM(MID(SUBSTITUTE($N1128,"/",REPT(" ",LEN($N1128))),COLUMNS($N:N)*LEN($N1128)-(LEN($N1128)-1),LEN($N1128)))</f>
        <v>games</v>
      </c>
      <c r="R1128" t="str">
        <f>TRIM(MID(SUBSTITUTE($N1128,"/",REPT(" ",LEN($N1128))),COLUMNS($N:O)*LEN($N1128)-(LEN($N1128)-1),LEN($N1128)))</f>
        <v>mobile games</v>
      </c>
      <c r="S1128" s="11">
        <f t="shared" si="69"/>
        <v>42535.327476851846</v>
      </c>
      <c r="T1128" s="11">
        <f t="shared" si="7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0">
        <f t="shared" si="71"/>
        <v>1.6714285714285713</v>
      </c>
      <c r="P1129" s="6">
        <f t="shared" si="68"/>
        <v>25.434782608695652</v>
      </c>
      <c r="Q1129" t="str">
        <f>TRIM(MID(SUBSTITUTE($N1129,"/",REPT(" ",LEN($N1129))),COLUMNS($N:N)*LEN($N1129)-(LEN($N1129)-1),LEN($N1129)))</f>
        <v>games</v>
      </c>
      <c r="R1129" t="str">
        <f>TRIM(MID(SUBSTITUTE($N1129,"/",REPT(" ",LEN($N1129))),COLUMNS($N:O)*LEN($N1129)-(LEN($N1129)-1),LEN($N1129)))</f>
        <v>mobile games</v>
      </c>
      <c r="S1129" s="11">
        <f t="shared" si="69"/>
        <v>41926.854166666664</v>
      </c>
      <c r="T1129" s="11">
        <f t="shared" si="7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0">
        <f t="shared" si="71"/>
        <v>0.1</v>
      </c>
      <c r="P1130" s="6">
        <f t="shared" si="68"/>
        <v>1</v>
      </c>
      <c r="Q1130" t="str">
        <f>TRIM(MID(SUBSTITUTE($N1130,"/",REPT(" ",LEN($N1130))),COLUMNS($N:N)*LEN($N1130)-(LEN($N1130)-1),LEN($N1130)))</f>
        <v>games</v>
      </c>
      <c r="R1130" t="str">
        <f>TRIM(MID(SUBSTITUTE($N1130,"/",REPT(" ",LEN($N1130))),COLUMNS($N:O)*LEN($N1130)-(LEN($N1130)-1),LEN($N1130)))</f>
        <v>mobile games</v>
      </c>
      <c r="S1130" s="11">
        <f t="shared" si="69"/>
        <v>41828.649502314816</v>
      </c>
      <c r="T1130" s="11">
        <f t="shared" si="7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0">
        <f t="shared" si="71"/>
        <v>0.105</v>
      </c>
      <c r="P1131" s="6">
        <f t="shared" si="68"/>
        <v>10.5</v>
      </c>
      <c r="Q1131" t="str">
        <f>TRIM(MID(SUBSTITUTE($N1131,"/",REPT(" ",LEN($N1131))),COLUMNS($N:N)*LEN($N1131)-(LEN($N1131)-1),LEN($N1131)))</f>
        <v>games</v>
      </c>
      <c r="R1131" t="str">
        <f>TRIM(MID(SUBSTITUTE($N1131,"/",REPT(" ",LEN($N1131))),COLUMNS($N:O)*LEN($N1131)-(LEN($N1131)-1),LEN($N1131)))</f>
        <v>mobile games</v>
      </c>
      <c r="S1131" s="11">
        <f t="shared" si="69"/>
        <v>42496.264965277776</v>
      </c>
      <c r="T1131" s="11">
        <f t="shared" si="7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0">
        <f t="shared" si="71"/>
        <v>0.22</v>
      </c>
      <c r="P1132" s="6">
        <f t="shared" si="68"/>
        <v>3.6666666666666665</v>
      </c>
      <c r="Q1132" t="str">
        <f>TRIM(MID(SUBSTITUTE($N1132,"/",REPT(" ",LEN($N1132))),COLUMNS($N:N)*LEN($N1132)-(LEN($N1132)-1),LEN($N1132)))</f>
        <v>games</v>
      </c>
      <c r="R1132" t="str">
        <f>TRIM(MID(SUBSTITUTE($N1132,"/",REPT(" ",LEN($N1132))),COLUMNS($N:O)*LEN($N1132)-(LEN($N1132)-1),LEN($N1132)))</f>
        <v>mobile games</v>
      </c>
      <c r="S1132" s="11">
        <f t="shared" si="69"/>
        <v>41908.996527777781</v>
      </c>
      <c r="T1132" s="11">
        <f t="shared" si="7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0">
        <f t="shared" si="71"/>
        <v>0</v>
      </c>
      <c r="P1133" s="6" t="e">
        <f t="shared" si="68"/>
        <v>#DIV/0!</v>
      </c>
      <c r="Q1133" t="str">
        <f>TRIM(MID(SUBSTITUTE($N1133,"/",REPT(" ",LEN($N1133))),COLUMNS($N:N)*LEN($N1133)-(LEN($N1133)-1),LEN($N1133)))</f>
        <v>games</v>
      </c>
      <c r="R1133" t="str">
        <f>TRIM(MID(SUBSTITUTE($N1133,"/",REPT(" ",LEN($N1133))),COLUMNS($N:O)*LEN($N1133)-(LEN($N1133)-1),LEN($N1133)))</f>
        <v>mobile games</v>
      </c>
      <c r="S1133" s="11">
        <f t="shared" si="69"/>
        <v>42332.908194444448</v>
      </c>
      <c r="T1133" s="11">
        <f t="shared" si="7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0">
        <f t="shared" si="71"/>
        <v>14.38</v>
      </c>
      <c r="P1134" s="6">
        <f t="shared" si="68"/>
        <v>110.61538461538461</v>
      </c>
      <c r="Q1134" t="str">
        <f>TRIM(MID(SUBSTITUTE($N1134,"/",REPT(" ",LEN($N1134))),COLUMNS($N:N)*LEN($N1134)-(LEN($N1134)-1),LEN($N1134)))</f>
        <v>games</v>
      </c>
      <c r="R1134" t="str">
        <f>TRIM(MID(SUBSTITUTE($N1134,"/",REPT(" ",LEN($N1134))),COLUMNS($N:O)*LEN($N1134)-(LEN($N1134)-1),LEN($N1134)))</f>
        <v>mobile games</v>
      </c>
      <c r="S1134" s="11">
        <f t="shared" si="69"/>
        <v>42706.115405092598</v>
      </c>
      <c r="T1134" s="11">
        <f t="shared" si="7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0">
        <f t="shared" si="71"/>
        <v>0.66666666666666674</v>
      </c>
      <c r="P1135" s="6">
        <f t="shared" si="68"/>
        <v>20</v>
      </c>
      <c r="Q1135" t="str">
        <f>TRIM(MID(SUBSTITUTE($N1135,"/",REPT(" ",LEN($N1135))),COLUMNS($N:N)*LEN($N1135)-(LEN($N1135)-1),LEN($N1135)))</f>
        <v>games</v>
      </c>
      <c r="R1135" t="str">
        <f>TRIM(MID(SUBSTITUTE($N1135,"/",REPT(" ",LEN($N1135))),COLUMNS($N:O)*LEN($N1135)-(LEN($N1135)-1),LEN($N1135)))</f>
        <v>mobile games</v>
      </c>
      <c r="S1135" s="11">
        <f t="shared" si="69"/>
        <v>41821.407187500001</v>
      </c>
      <c r="T1135" s="11">
        <f t="shared" si="7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0">
        <f t="shared" si="71"/>
        <v>4.0000000000000001E-3</v>
      </c>
      <c r="P1136" s="6">
        <f t="shared" si="68"/>
        <v>1</v>
      </c>
      <c r="Q1136" t="str">
        <f>TRIM(MID(SUBSTITUTE($N1136,"/",REPT(" ",LEN($N1136))),COLUMNS($N:N)*LEN($N1136)-(LEN($N1136)-1),LEN($N1136)))</f>
        <v>games</v>
      </c>
      <c r="R1136" t="str">
        <f>TRIM(MID(SUBSTITUTE($N1136,"/",REPT(" ",LEN($N1136))),COLUMNS($N:O)*LEN($N1136)-(LEN($N1136)-1),LEN($N1136)))</f>
        <v>mobile games</v>
      </c>
      <c r="S1136" s="11">
        <f t="shared" si="69"/>
        <v>41958.285046296296</v>
      </c>
      <c r="T1136" s="11">
        <f t="shared" si="7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0">
        <f t="shared" si="71"/>
        <v>5</v>
      </c>
      <c r="P1137" s="6">
        <f t="shared" si="68"/>
        <v>50</v>
      </c>
      <c r="Q1137" t="str">
        <f>TRIM(MID(SUBSTITUTE($N1137,"/",REPT(" ",LEN($N1137))),COLUMNS($N:N)*LEN($N1137)-(LEN($N1137)-1),LEN($N1137)))</f>
        <v>games</v>
      </c>
      <c r="R1137" t="str">
        <f>TRIM(MID(SUBSTITUTE($N1137,"/",REPT(" ",LEN($N1137))),COLUMNS($N:O)*LEN($N1137)-(LEN($N1137)-1),LEN($N1137)))</f>
        <v>mobile games</v>
      </c>
      <c r="S1137" s="11">
        <f t="shared" si="69"/>
        <v>42558.989513888882</v>
      </c>
      <c r="T1137" s="11">
        <f t="shared" si="7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0">
        <f t="shared" si="71"/>
        <v>6.4439140811455857</v>
      </c>
      <c r="P1138" s="6">
        <f t="shared" si="68"/>
        <v>45</v>
      </c>
      <c r="Q1138" t="str">
        <f>TRIM(MID(SUBSTITUTE($N1138,"/",REPT(" ",LEN($N1138))),COLUMNS($N:N)*LEN($N1138)-(LEN($N1138)-1),LEN($N1138)))</f>
        <v>games</v>
      </c>
      <c r="R1138" t="str">
        <f>TRIM(MID(SUBSTITUTE($N1138,"/",REPT(" ",LEN($N1138))),COLUMNS($N:O)*LEN($N1138)-(LEN($N1138)-1),LEN($N1138)))</f>
        <v>mobile games</v>
      </c>
      <c r="S1138" s="11">
        <f t="shared" si="69"/>
        <v>42327.671631944439</v>
      </c>
      <c r="T1138" s="11">
        <f t="shared" si="7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0">
        <f t="shared" si="71"/>
        <v>39.5</v>
      </c>
      <c r="P1139" s="6">
        <f t="shared" si="68"/>
        <v>253.2051282051282</v>
      </c>
      <c r="Q1139" t="str">
        <f>TRIM(MID(SUBSTITUTE($N1139,"/",REPT(" ",LEN($N1139))),COLUMNS($N:N)*LEN($N1139)-(LEN($N1139)-1),LEN($N1139)))</f>
        <v>games</v>
      </c>
      <c r="R1139" t="str">
        <f>TRIM(MID(SUBSTITUTE($N1139,"/",REPT(" ",LEN($N1139))),COLUMNS($N:O)*LEN($N1139)-(LEN($N1139)-1),LEN($N1139)))</f>
        <v>mobile games</v>
      </c>
      <c r="S1139" s="11">
        <f t="shared" si="69"/>
        <v>42453.819687499999</v>
      </c>
      <c r="T1139" s="11">
        <f t="shared" si="7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0">
        <f t="shared" si="71"/>
        <v>0.35714285714285715</v>
      </c>
      <c r="P1140" s="6">
        <f t="shared" si="68"/>
        <v>31.25</v>
      </c>
      <c r="Q1140" t="str">
        <f>TRIM(MID(SUBSTITUTE($N1140,"/",REPT(" ",LEN($N1140))),COLUMNS($N:N)*LEN($N1140)-(LEN($N1140)-1),LEN($N1140)))</f>
        <v>games</v>
      </c>
      <c r="R1140" t="str">
        <f>TRIM(MID(SUBSTITUTE($N1140,"/",REPT(" ",LEN($N1140))),COLUMNS($N:O)*LEN($N1140)-(LEN($N1140)-1),LEN($N1140)))</f>
        <v>mobile games</v>
      </c>
      <c r="S1140" s="11">
        <f t="shared" si="69"/>
        <v>42736.9066087963</v>
      </c>
      <c r="T1140" s="11">
        <f t="shared" si="7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0">
        <f t="shared" si="71"/>
        <v>6.25E-2</v>
      </c>
      <c r="P1141" s="6">
        <f t="shared" si="68"/>
        <v>5</v>
      </c>
      <c r="Q1141" t="str">
        <f>TRIM(MID(SUBSTITUTE($N1141,"/",REPT(" ",LEN($N1141))),COLUMNS($N:N)*LEN($N1141)-(LEN($N1141)-1),LEN($N1141)))</f>
        <v>games</v>
      </c>
      <c r="R1141" t="str">
        <f>TRIM(MID(SUBSTITUTE($N1141,"/",REPT(" ",LEN($N1141))),COLUMNS($N:O)*LEN($N1141)-(LEN($N1141)-1),LEN($N1141)))</f>
        <v>mobile games</v>
      </c>
      <c r="S1141" s="11">
        <f t="shared" si="69"/>
        <v>41975.347523148142</v>
      </c>
      <c r="T1141" s="11">
        <f t="shared" si="7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0">
        <f t="shared" si="71"/>
        <v>0</v>
      </c>
      <c r="P1142" s="6" t="e">
        <f t="shared" si="68"/>
        <v>#DIV/0!</v>
      </c>
      <c r="Q1142" t="str">
        <f>TRIM(MID(SUBSTITUTE($N1142,"/",REPT(" ",LEN($N1142))),COLUMNS($N:N)*LEN($N1142)-(LEN($N1142)-1),LEN($N1142)))</f>
        <v>games</v>
      </c>
      <c r="R1142" t="str">
        <f>TRIM(MID(SUBSTITUTE($N1142,"/",REPT(" ",LEN($N1142))),COLUMNS($N:O)*LEN($N1142)-(LEN($N1142)-1),LEN($N1142)))</f>
        <v>mobile games</v>
      </c>
      <c r="S1142" s="11">
        <f t="shared" si="69"/>
        <v>42192.462048611109</v>
      </c>
      <c r="T1142" s="11">
        <f t="shared" si="7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0">
        <f t="shared" si="71"/>
        <v>0</v>
      </c>
      <c r="P1143" s="6" t="e">
        <f t="shared" si="68"/>
        <v>#DIV/0!</v>
      </c>
      <c r="Q1143" t="str">
        <f>TRIM(MID(SUBSTITUTE($N1143,"/",REPT(" ",LEN($N1143))),COLUMNS($N:N)*LEN($N1143)-(LEN($N1143)-1),LEN($N1143)))</f>
        <v>games</v>
      </c>
      <c r="R1143" t="str">
        <f>TRIM(MID(SUBSTITUTE($N1143,"/",REPT(" ",LEN($N1143))),COLUMNS($N:O)*LEN($N1143)-(LEN($N1143)-1),LEN($N1143)))</f>
        <v>mobile games</v>
      </c>
      <c r="S1143" s="11">
        <f t="shared" si="69"/>
        <v>42164.699652777781</v>
      </c>
      <c r="T1143" s="11">
        <f t="shared" si="7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0">
        <f t="shared" si="71"/>
        <v>0</v>
      </c>
      <c r="P1144" s="6" t="e">
        <f t="shared" si="68"/>
        <v>#DIV/0!</v>
      </c>
      <c r="Q1144" t="str">
        <f>TRIM(MID(SUBSTITUTE($N1144,"/",REPT(" ",LEN($N1144))),COLUMNS($N:N)*LEN($N1144)-(LEN($N1144)-1),LEN($N1144)))</f>
        <v>games</v>
      </c>
      <c r="R1144" t="str">
        <f>TRIM(MID(SUBSTITUTE($N1144,"/",REPT(" ",LEN($N1144))),COLUMNS($N:O)*LEN($N1144)-(LEN($N1144)-1),LEN($N1144)))</f>
        <v>mobile games</v>
      </c>
      <c r="S1144" s="11">
        <f t="shared" si="69"/>
        <v>42022.006099537044</v>
      </c>
      <c r="T1144" s="11">
        <f t="shared" si="7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0">
        <f t="shared" si="71"/>
        <v>0.41333333333333333</v>
      </c>
      <c r="P1145" s="6">
        <f t="shared" si="68"/>
        <v>23.25</v>
      </c>
      <c r="Q1145" t="str">
        <f>TRIM(MID(SUBSTITUTE($N1145,"/",REPT(" ",LEN($N1145))),COLUMNS($N:N)*LEN($N1145)-(LEN($N1145)-1),LEN($N1145)))</f>
        <v>games</v>
      </c>
      <c r="R1145" t="str">
        <f>TRIM(MID(SUBSTITUTE($N1145,"/",REPT(" ",LEN($N1145))),COLUMNS($N:O)*LEN($N1145)-(LEN($N1145)-1),LEN($N1145)))</f>
        <v>mobile games</v>
      </c>
      <c r="S1145" s="11">
        <f t="shared" si="69"/>
        <v>42325.19358796296</v>
      </c>
      <c r="T1145" s="11">
        <f t="shared" si="7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0">
        <f t="shared" si="71"/>
        <v>0</v>
      </c>
      <c r="P1146" s="6" t="e">
        <f t="shared" si="68"/>
        <v>#DIV/0!</v>
      </c>
      <c r="Q1146" t="str">
        <f>TRIM(MID(SUBSTITUTE($N1146,"/",REPT(" ",LEN($N1146))),COLUMNS($N:N)*LEN($N1146)-(LEN($N1146)-1),LEN($N1146)))</f>
        <v>food</v>
      </c>
      <c r="R1146" t="str">
        <f>TRIM(MID(SUBSTITUTE($N1146,"/",REPT(" ",LEN($N1146))),COLUMNS($N:O)*LEN($N1146)-(LEN($N1146)-1),LEN($N1146)))</f>
        <v>food trucks</v>
      </c>
      <c r="S1146" s="11">
        <f t="shared" si="69"/>
        <v>42093.181944444441</v>
      </c>
      <c r="T1146" s="11">
        <f t="shared" si="7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0">
        <f t="shared" si="71"/>
        <v>0.125</v>
      </c>
      <c r="P1147" s="6">
        <f t="shared" si="68"/>
        <v>100</v>
      </c>
      <c r="Q1147" t="str">
        <f>TRIM(MID(SUBSTITUTE($N1147,"/",REPT(" ",LEN($N1147))),COLUMNS($N:N)*LEN($N1147)-(LEN($N1147)-1),LEN($N1147)))</f>
        <v>food</v>
      </c>
      <c r="R1147" t="str">
        <f>TRIM(MID(SUBSTITUTE($N1147,"/",REPT(" ",LEN($N1147))),COLUMNS($N:O)*LEN($N1147)-(LEN($N1147)-1),LEN($N1147)))</f>
        <v>food trucks</v>
      </c>
      <c r="S1147" s="11">
        <f t="shared" si="69"/>
        <v>41854.747592592597</v>
      </c>
      <c r="T1147" s="11">
        <f t="shared" si="7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0">
        <f t="shared" si="71"/>
        <v>8.8333333333333339</v>
      </c>
      <c r="P1148" s="6">
        <f t="shared" si="68"/>
        <v>44.166666666666664</v>
      </c>
      <c r="Q1148" t="str">
        <f>TRIM(MID(SUBSTITUTE($N1148,"/",REPT(" ",LEN($N1148))),COLUMNS($N:N)*LEN($N1148)-(LEN($N1148)-1),LEN($N1148)))</f>
        <v>food</v>
      </c>
      <c r="R1148" t="str">
        <f>TRIM(MID(SUBSTITUTE($N1148,"/",REPT(" ",LEN($N1148))),COLUMNS($N:O)*LEN($N1148)-(LEN($N1148)-1),LEN($N1148)))</f>
        <v>food trucks</v>
      </c>
      <c r="S1148" s="11">
        <f t="shared" si="69"/>
        <v>41723.9533912037</v>
      </c>
      <c r="T1148" s="11">
        <f t="shared" si="7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0">
        <f t="shared" si="71"/>
        <v>0</v>
      </c>
      <c r="P1149" s="6" t="e">
        <f t="shared" si="68"/>
        <v>#DIV/0!</v>
      </c>
      <c r="Q1149" t="str">
        <f>TRIM(MID(SUBSTITUTE($N1149,"/",REPT(" ",LEN($N1149))),COLUMNS($N:N)*LEN($N1149)-(LEN($N1149)-1),LEN($N1149)))</f>
        <v>food</v>
      </c>
      <c r="R1149" t="str">
        <f>TRIM(MID(SUBSTITUTE($N1149,"/",REPT(" ",LEN($N1149))),COLUMNS($N:O)*LEN($N1149)-(LEN($N1149)-1),LEN($N1149)))</f>
        <v>food trucks</v>
      </c>
      <c r="S1149" s="11">
        <f t="shared" si="69"/>
        <v>41871.972025462965</v>
      </c>
      <c r="T1149" s="11">
        <f t="shared" si="7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0">
        <f t="shared" si="71"/>
        <v>0.48666666666666669</v>
      </c>
      <c r="P1150" s="6">
        <f t="shared" si="68"/>
        <v>24.333333333333332</v>
      </c>
      <c r="Q1150" t="str">
        <f>TRIM(MID(SUBSTITUTE($N1150,"/",REPT(" ",LEN($N1150))),COLUMNS($N:N)*LEN($N1150)-(LEN($N1150)-1),LEN($N1150)))</f>
        <v>food</v>
      </c>
      <c r="R1150" t="str">
        <f>TRIM(MID(SUBSTITUTE($N1150,"/",REPT(" ",LEN($N1150))),COLUMNS($N:O)*LEN($N1150)-(LEN($N1150)-1),LEN($N1150)))</f>
        <v>food trucks</v>
      </c>
      <c r="S1150" s="11">
        <f t="shared" si="69"/>
        <v>42675.171076388884</v>
      </c>
      <c r="T1150" s="11">
        <f t="shared" si="7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0">
        <f t="shared" si="71"/>
        <v>0.15</v>
      </c>
      <c r="P1151" s="6">
        <f t="shared" si="68"/>
        <v>37.5</v>
      </c>
      <c r="Q1151" t="str">
        <f>TRIM(MID(SUBSTITUTE($N1151,"/",REPT(" ",LEN($N1151))),COLUMNS($N:N)*LEN($N1151)-(LEN($N1151)-1),LEN($N1151)))</f>
        <v>food</v>
      </c>
      <c r="R1151" t="str">
        <f>TRIM(MID(SUBSTITUTE($N1151,"/",REPT(" ",LEN($N1151))),COLUMNS($N:O)*LEN($N1151)-(LEN($N1151)-1),LEN($N1151)))</f>
        <v>food trucks</v>
      </c>
      <c r="S1151" s="11">
        <f t="shared" si="69"/>
        <v>42507.71025462963</v>
      </c>
      <c r="T1151" s="11">
        <f t="shared" si="7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0">
        <f t="shared" si="71"/>
        <v>10.08</v>
      </c>
      <c r="P1152" s="6">
        <f t="shared" si="68"/>
        <v>42</v>
      </c>
      <c r="Q1152" t="str">
        <f>TRIM(MID(SUBSTITUTE($N1152,"/",REPT(" ",LEN($N1152))),COLUMNS($N:N)*LEN($N1152)-(LEN($N1152)-1),LEN($N1152)))</f>
        <v>food</v>
      </c>
      <c r="R1152" t="str">
        <f>TRIM(MID(SUBSTITUTE($N1152,"/",REPT(" ",LEN($N1152))),COLUMNS($N:O)*LEN($N1152)-(LEN($N1152)-1),LEN($N1152)))</f>
        <v>food trucks</v>
      </c>
      <c r="S1152" s="11">
        <f t="shared" si="69"/>
        <v>42317.954571759255</v>
      </c>
      <c r="T1152" s="11">
        <f t="shared" si="7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0">
        <f t="shared" si="71"/>
        <v>0</v>
      </c>
      <c r="P1153" s="6" t="e">
        <f t="shared" si="68"/>
        <v>#DIV/0!</v>
      </c>
      <c r="Q1153" t="str">
        <f>TRIM(MID(SUBSTITUTE($N1153,"/",REPT(" ",LEN($N1153))),COLUMNS($N:N)*LEN($N1153)-(LEN($N1153)-1),LEN($N1153)))</f>
        <v>food</v>
      </c>
      <c r="R1153" t="str">
        <f>TRIM(MID(SUBSTITUTE($N1153,"/",REPT(" ",LEN($N1153))),COLUMNS($N:O)*LEN($N1153)-(LEN($N1153)-1),LEN($N1153)))</f>
        <v>food trucks</v>
      </c>
      <c r="S1153" s="11">
        <f t="shared" si="69"/>
        <v>42224.102581018517</v>
      </c>
      <c r="T1153" s="11">
        <f t="shared" si="7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0">
        <f t="shared" si="71"/>
        <v>5.6937500000000005</v>
      </c>
      <c r="P1154" s="6">
        <f t="shared" ref="P1154:P1217" si="72">E1154/L1154</f>
        <v>60.733333333333334</v>
      </c>
      <c r="Q1154" t="str">
        <f>TRIM(MID(SUBSTITUTE($N1154,"/",REPT(" ",LEN($N1154))),COLUMNS($N:N)*LEN($N1154)-(LEN($N1154)-1),LEN($N1154)))</f>
        <v>food</v>
      </c>
      <c r="R1154" t="str">
        <f>TRIM(MID(SUBSTITUTE($N1154,"/",REPT(" ",LEN($N1154))),COLUMNS($N:O)*LEN($N1154)-(LEN($N1154)-1),LEN($N1154)))</f>
        <v>food trucks</v>
      </c>
      <c r="S1154" s="11">
        <f t="shared" ref="S1154:S1217" si="73">(((J1154/60)/60)/24)+DATE(1970,1,1)</f>
        <v>42109.709629629629</v>
      </c>
      <c r="T1154" s="11">
        <f t="shared" ref="T1154:T1217" si="74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0">
        <f t="shared" ref="O1155:O1218" si="75">E1155/D1155*100</f>
        <v>0.625</v>
      </c>
      <c r="P1155" s="6">
        <f t="shared" si="72"/>
        <v>50</v>
      </c>
      <c r="Q1155" t="str">
        <f>TRIM(MID(SUBSTITUTE($N1155,"/",REPT(" ",LEN($N1155))),COLUMNS($N:N)*LEN($N1155)-(LEN($N1155)-1),LEN($N1155)))</f>
        <v>food</v>
      </c>
      <c r="R1155" t="str">
        <f>TRIM(MID(SUBSTITUTE($N1155,"/",REPT(" ",LEN($N1155))),COLUMNS($N:O)*LEN($N1155)-(LEN($N1155)-1),LEN($N1155)))</f>
        <v>food trucks</v>
      </c>
      <c r="S1155" s="11">
        <f t="shared" si="73"/>
        <v>42143.714178240742</v>
      </c>
      <c r="T1155" s="11">
        <f t="shared" si="74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0">
        <f t="shared" si="75"/>
        <v>6.5</v>
      </c>
      <c r="P1156" s="6">
        <f t="shared" si="72"/>
        <v>108.33333333333333</v>
      </c>
      <c r="Q1156" t="str">
        <f>TRIM(MID(SUBSTITUTE($N1156,"/",REPT(" ",LEN($N1156))),COLUMNS($N:N)*LEN($N1156)-(LEN($N1156)-1),LEN($N1156)))</f>
        <v>food</v>
      </c>
      <c r="R1156" t="str">
        <f>TRIM(MID(SUBSTITUTE($N1156,"/",REPT(" ",LEN($N1156))),COLUMNS($N:O)*LEN($N1156)-(LEN($N1156)-1),LEN($N1156)))</f>
        <v>food trucks</v>
      </c>
      <c r="S1156" s="11">
        <f t="shared" si="73"/>
        <v>42223.108865740738</v>
      </c>
      <c r="T1156" s="11">
        <f t="shared" si="7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0">
        <f t="shared" si="75"/>
        <v>0.752</v>
      </c>
      <c r="P1157" s="6">
        <f t="shared" si="72"/>
        <v>23.5</v>
      </c>
      <c r="Q1157" t="str">
        <f>TRIM(MID(SUBSTITUTE($N1157,"/",REPT(" ",LEN($N1157))),COLUMNS($N:N)*LEN($N1157)-(LEN($N1157)-1),LEN($N1157)))</f>
        <v>food</v>
      </c>
      <c r="R1157" t="str">
        <f>TRIM(MID(SUBSTITUTE($N1157,"/",REPT(" ",LEN($N1157))),COLUMNS($N:O)*LEN($N1157)-(LEN($N1157)-1),LEN($N1157)))</f>
        <v>food trucks</v>
      </c>
      <c r="S1157" s="11">
        <f t="shared" si="73"/>
        <v>41835.763981481483</v>
      </c>
      <c r="T1157" s="11">
        <f t="shared" si="7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0">
        <f t="shared" si="75"/>
        <v>0</v>
      </c>
      <c r="P1158" s="6" t="e">
        <f t="shared" si="72"/>
        <v>#DIV/0!</v>
      </c>
      <c r="Q1158" t="str">
        <f>TRIM(MID(SUBSTITUTE($N1158,"/",REPT(" ",LEN($N1158))),COLUMNS($N:N)*LEN($N1158)-(LEN($N1158)-1),LEN($N1158)))</f>
        <v>food</v>
      </c>
      <c r="R1158" t="str">
        <f>TRIM(MID(SUBSTITUTE($N1158,"/",REPT(" ",LEN($N1158))),COLUMNS($N:O)*LEN($N1158)-(LEN($N1158)-1),LEN($N1158)))</f>
        <v>food trucks</v>
      </c>
      <c r="S1158" s="11">
        <f t="shared" si="73"/>
        <v>42029.07131944444</v>
      </c>
      <c r="T1158" s="11">
        <f t="shared" si="7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0">
        <f t="shared" si="75"/>
        <v>1.51</v>
      </c>
      <c r="P1159" s="6">
        <f t="shared" si="72"/>
        <v>50.333333333333336</v>
      </c>
      <c r="Q1159" t="str">
        <f>TRIM(MID(SUBSTITUTE($N1159,"/",REPT(" ",LEN($N1159))),COLUMNS($N:N)*LEN($N1159)-(LEN($N1159)-1),LEN($N1159)))</f>
        <v>food</v>
      </c>
      <c r="R1159" t="str">
        <f>TRIM(MID(SUBSTITUTE($N1159,"/",REPT(" ",LEN($N1159))),COLUMNS($N:O)*LEN($N1159)-(LEN($N1159)-1),LEN($N1159)))</f>
        <v>food trucks</v>
      </c>
      <c r="S1159" s="11">
        <f t="shared" si="73"/>
        <v>41918.628240740742</v>
      </c>
      <c r="T1159" s="11">
        <f t="shared" si="7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0">
        <f t="shared" si="75"/>
        <v>0.46666666666666673</v>
      </c>
      <c r="P1160" s="6">
        <f t="shared" si="72"/>
        <v>11.666666666666666</v>
      </c>
      <c r="Q1160" t="str">
        <f>TRIM(MID(SUBSTITUTE($N1160,"/",REPT(" ",LEN($N1160))),COLUMNS($N:N)*LEN($N1160)-(LEN($N1160)-1),LEN($N1160)))</f>
        <v>food</v>
      </c>
      <c r="R1160" t="str">
        <f>TRIM(MID(SUBSTITUTE($N1160,"/",REPT(" ",LEN($N1160))),COLUMNS($N:O)*LEN($N1160)-(LEN($N1160)-1),LEN($N1160)))</f>
        <v>food trucks</v>
      </c>
      <c r="S1160" s="11">
        <f t="shared" si="73"/>
        <v>41952.09175925926</v>
      </c>
      <c r="T1160" s="11">
        <f t="shared" si="7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0">
        <f t="shared" si="75"/>
        <v>0</v>
      </c>
      <c r="P1161" s="6" t="e">
        <f t="shared" si="72"/>
        <v>#DIV/0!</v>
      </c>
      <c r="Q1161" t="str">
        <f>TRIM(MID(SUBSTITUTE($N1161,"/",REPT(" ",LEN($N1161))),COLUMNS($N:N)*LEN($N1161)-(LEN($N1161)-1),LEN($N1161)))</f>
        <v>food</v>
      </c>
      <c r="R1161" t="str">
        <f>TRIM(MID(SUBSTITUTE($N1161,"/",REPT(" ",LEN($N1161))),COLUMNS($N:O)*LEN($N1161)-(LEN($N1161)-1),LEN($N1161)))</f>
        <v>food trucks</v>
      </c>
      <c r="S1161" s="11">
        <f t="shared" si="73"/>
        <v>42154.726446759261</v>
      </c>
      <c r="T1161" s="11">
        <f t="shared" si="7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0">
        <f t="shared" si="75"/>
        <v>3.85</v>
      </c>
      <c r="P1162" s="6">
        <f t="shared" si="72"/>
        <v>60.789473684210527</v>
      </c>
      <c r="Q1162" t="str">
        <f>TRIM(MID(SUBSTITUTE($N1162,"/",REPT(" ",LEN($N1162))),COLUMNS($N:N)*LEN($N1162)-(LEN($N1162)-1),LEN($N1162)))</f>
        <v>food</v>
      </c>
      <c r="R1162" t="str">
        <f>TRIM(MID(SUBSTITUTE($N1162,"/",REPT(" ",LEN($N1162))),COLUMNS($N:O)*LEN($N1162)-(LEN($N1162)-1),LEN($N1162)))</f>
        <v>food trucks</v>
      </c>
      <c r="S1162" s="11">
        <f t="shared" si="73"/>
        <v>42061.154930555553</v>
      </c>
      <c r="T1162" s="11">
        <f t="shared" si="7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0">
        <f t="shared" si="75"/>
        <v>0</v>
      </c>
      <c r="P1163" s="6" t="e">
        <f t="shared" si="72"/>
        <v>#DIV/0!</v>
      </c>
      <c r="Q1163" t="str">
        <f>TRIM(MID(SUBSTITUTE($N1163,"/",REPT(" ",LEN($N1163))),COLUMNS($N:N)*LEN($N1163)-(LEN($N1163)-1),LEN($N1163)))</f>
        <v>food</v>
      </c>
      <c r="R1163" t="str">
        <f>TRIM(MID(SUBSTITUTE($N1163,"/",REPT(" ",LEN($N1163))),COLUMNS($N:O)*LEN($N1163)-(LEN($N1163)-1),LEN($N1163)))</f>
        <v>food trucks</v>
      </c>
      <c r="S1163" s="11">
        <f t="shared" si="73"/>
        <v>42122.629502314812</v>
      </c>
      <c r="T1163" s="11">
        <f t="shared" si="7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0">
        <f t="shared" si="75"/>
        <v>5.8333333333333341E-2</v>
      </c>
      <c r="P1164" s="6">
        <f t="shared" si="72"/>
        <v>17.5</v>
      </c>
      <c r="Q1164" t="str">
        <f>TRIM(MID(SUBSTITUTE($N1164,"/",REPT(" ",LEN($N1164))),COLUMNS($N:N)*LEN($N1164)-(LEN($N1164)-1),LEN($N1164)))</f>
        <v>food</v>
      </c>
      <c r="R1164" t="str">
        <f>TRIM(MID(SUBSTITUTE($N1164,"/",REPT(" ",LEN($N1164))),COLUMNS($N:O)*LEN($N1164)-(LEN($N1164)-1),LEN($N1164)))</f>
        <v>food trucks</v>
      </c>
      <c r="S1164" s="11">
        <f t="shared" si="73"/>
        <v>41876.683611111112</v>
      </c>
      <c r="T1164" s="11">
        <f t="shared" si="7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0">
        <f t="shared" si="75"/>
        <v>0</v>
      </c>
      <c r="P1165" s="6" t="e">
        <f t="shared" si="72"/>
        <v>#DIV/0!</v>
      </c>
      <c r="Q1165" t="str">
        <f>TRIM(MID(SUBSTITUTE($N1165,"/",REPT(" ",LEN($N1165))),COLUMNS($N:N)*LEN($N1165)-(LEN($N1165)-1),LEN($N1165)))</f>
        <v>food</v>
      </c>
      <c r="R1165" t="str">
        <f>TRIM(MID(SUBSTITUTE($N1165,"/",REPT(" ",LEN($N1165))),COLUMNS($N:O)*LEN($N1165)-(LEN($N1165)-1),LEN($N1165)))</f>
        <v>food trucks</v>
      </c>
      <c r="S1165" s="11">
        <f t="shared" si="73"/>
        <v>41830.723611111112</v>
      </c>
      <c r="T1165" s="11">
        <f t="shared" si="7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0">
        <f t="shared" si="75"/>
        <v>0</v>
      </c>
      <c r="P1166" s="6" t="e">
        <f t="shared" si="72"/>
        <v>#DIV/0!</v>
      </c>
      <c r="Q1166" t="str">
        <f>TRIM(MID(SUBSTITUTE($N1166,"/",REPT(" ",LEN($N1166))),COLUMNS($N:N)*LEN($N1166)-(LEN($N1166)-1),LEN($N1166)))</f>
        <v>food</v>
      </c>
      <c r="R1166" t="str">
        <f>TRIM(MID(SUBSTITUTE($N1166,"/",REPT(" ",LEN($N1166))),COLUMNS($N:O)*LEN($N1166)-(LEN($N1166)-1),LEN($N1166)))</f>
        <v>food trucks</v>
      </c>
      <c r="S1166" s="11">
        <f t="shared" si="73"/>
        <v>42509.724328703705</v>
      </c>
      <c r="T1166" s="11">
        <f t="shared" si="7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0">
        <f t="shared" si="75"/>
        <v>20.705000000000002</v>
      </c>
      <c r="P1167" s="6">
        <f t="shared" si="72"/>
        <v>82.82</v>
      </c>
      <c r="Q1167" t="str">
        <f>TRIM(MID(SUBSTITUTE($N1167,"/",REPT(" ",LEN($N1167))),COLUMNS($N:N)*LEN($N1167)-(LEN($N1167)-1),LEN($N1167)))</f>
        <v>food</v>
      </c>
      <c r="R1167" t="str">
        <f>TRIM(MID(SUBSTITUTE($N1167,"/",REPT(" ",LEN($N1167))),COLUMNS($N:O)*LEN($N1167)-(LEN($N1167)-1),LEN($N1167)))</f>
        <v>food trucks</v>
      </c>
      <c r="S1167" s="11">
        <f t="shared" si="73"/>
        <v>41792.214467592588</v>
      </c>
      <c r="T1167" s="11">
        <f t="shared" si="7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0">
        <f t="shared" si="75"/>
        <v>19.139999999999997</v>
      </c>
      <c r="P1168" s="6">
        <f t="shared" si="72"/>
        <v>358.875</v>
      </c>
      <c r="Q1168" t="str">
        <f>TRIM(MID(SUBSTITUTE($N1168,"/",REPT(" ",LEN($N1168))),COLUMNS($N:N)*LEN($N1168)-(LEN($N1168)-1),LEN($N1168)))</f>
        <v>food</v>
      </c>
      <c r="R1168" t="str">
        <f>TRIM(MID(SUBSTITUTE($N1168,"/",REPT(" ",LEN($N1168))),COLUMNS($N:O)*LEN($N1168)-(LEN($N1168)-1),LEN($N1168)))</f>
        <v>food trucks</v>
      </c>
      <c r="S1168" s="11">
        <f t="shared" si="73"/>
        <v>42150.485439814816</v>
      </c>
      <c r="T1168" s="11">
        <f t="shared" si="7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0">
        <f t="shared" si="75"/>
        <v>1.6316666666666666</v>
      </c>
      <c r="P1169" s="6">
        <f t="shared" si="72"/>
        <v>61.1875</v>
      </c>
      <c r="Q1169" t="str">
        <f>TRIM(MID(SUBSTITUTE($N1169,"/",REPT(" ",LEN($N1169))),COLUMNS($N:N)*LEN($N1169)-(LEN($N1169)-1),LEN($N1169)))</f>
        <v>food</v>
      </c>
      <c r="R1169" t="str">
        <f>TRIM(MID(SUBSTITUTE($N1169,"/",REPT(" ",LEN($N1169))),COLUMNS($N:O)*LEN($N1169)-(LEN($N1169)-1),LEN($N1169)))</f>
        <v>food trucks</v>
      </c>
      <c r="S1169" s="11">
        <f t="shared" si="73"/>
        <v>41863.734895833331</v>
      </c>
      <c r="T1169" s="11">
        <f t="shared" si="7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0">
        <f t="shared" si="75"/>
        <v>5.6666666666666661</v>
      </c>
      <c r="P1170" s="6">
        <f t="shared" si="72"/>
        <v>340</v>
      </c>
      <c r="Q1170" t="str">
        <f>TRIM(MID(SUBSTITUTE($N1170,"/",REPT(" ",LEN($N1170))),COLUMNS($N:N)*LEN($N1170)-(LEN($N1170)-1),LEN($N1170)))</f>
        <v>food</v>
      </c>
      <c r="R1170" t="str">
        <f>TRIM(MID(SUBSTITUTE($N1170,"/",REPT(" ",LEN($N1170))),COLUMNS($N:O)*LEN($N1170)-(LEN($N1170)-1),LEN($N1170)))</f>
        <v>food trucks</v>
      </c>
      <c r="S1170" s="11">
        <f t="shared" si="73"/>
        <v>42605.053993055553</v>
      </c>
      <c r="T1170" s="11">
        <f t="shared" si="7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0">
        <f t="shared" si="75"/>
        <v>0.16999999999999998</v>
      </c>
      <c r="P1171" s="6">
        <f t="shared" si="72"/>
        <v>5.666666666666667</v>
      </c>
      <c r="Q1171" t="str">
        <f>TRIM(MID(SUBSTITUTE($N1171,"/",REPT(" ",LEN($N1171))),COLUMNS($N:N)*LEN($N1171)-(LEN($N1171)-1),LEN($N1171)))</f>
        <v>food</v>
      </c>
      <c r="R1171" t="str">
        <f>TRIM(MID(SUBSTITUTE($N1171,"/",REPT(" ",LEN($N1171))),COLUMNS($N:O)*LEN($N1171)-(LEN($N1171)-1),LEN($N1171)))</f>
        <v>food trucks</v>
      </c>
      <c r="S1171" s="11">
        <f t="shared" si="73"/>
        <v>42027.353738425925</v>
      </c>
      <c r="T1171" s="11">
        <f t="shared" si="7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0">
        <f t="shared" si="75"/>
        <v>0.4</v>
      </c>
      <c r="P1172" s="6">
        <f t="shared" si="72"/>
        <v>50</v>
      </c>
      <c r="Q1172" t="str">
        <f>TRIM(MID(SUBSTITUTE($N1172,"/",REPT(" ",LEN($N1172))),COLUMNS($N:N)*LEN($N1172)-(LEN($N1172)-1),LEN($N1172)))</f>
        <v>food</v>
      </c>
      <c r="R1172" t="str">
        <f>TRIM(MID(SUBSTITUTE($N1172,"/",REPT(" ",LEN($N1172))),COLUMNS($N:O)*LEN($N1172)-(LEN($N1172)-1),LEN($N1172)))</f>
        <v>food trucks</v>
      </c>
      <c r="S1172" s="11">
        <f t="shared" si="73"/>
        <v>42124.893182870372</v>
      </c>
      <c r="T1172" s="11">
        <f t="shared" si="7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0">
        <f t="shared" si="75"/>
        <v>0.1</v>
      </c>
      <c r="P1173" s="6">
        <f t="shared" si="72"/>
        <v>25</v>
      </c>
      <c r="Q1173" t="str">
        <f>TRIM(MID(SUBSTITUTE($N1173,"/",REPT(" ",LEN($N1173))),COLUMNS($N:N)*LEN($N1173)-(LEN($N1173)-1),LEN($N1173)))</f>
        <v>food</v>
      </c>
      <c r="R1173" t="str">
        <f>TRIM(MID(SUBSTITUTE($N1173,"/",REPT(" ",LEN($N1173))),COLUMNS($N:O)*LEN($N1173)-(LEN($N1173)-1),LEN($N1173)))</f>
        <v>food trucks</v>
      </c>
      <c r="S1173" s="11">
        <f t="shared" si="73"/>
        <v>41938.804710648146</v>
      </c>
      <c r="T1173" s="11">
        <f t="shared" si="7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0">
        <f t="shared" si="75"/>
        <v>0</v>
      </c>
      <c r="P1174" s="6" t="e">
        <f t="shared" si="72"/>
        <v>#DIV/0!</v>
      </c>
      <c r="Q1174" t="str">
        <f>TRIM(MID(SUBSTITUTE($N1174,"/",REPT(" ",LEN($N1174))),COLUMNS($N:N)*LEN($N1174)-(LEN($N1174)-1),LEN($N1174)))</f>
        <v>food</v>
      </c>
      <c r="R1174" t="str">
        <f>TRIM(MID(SUBSTITUTE($N1174,"/",REPT(" ",LEN($N1174))),COLUMNS($N:O)*LEN($N1174)-(LEN($N1174)-1),LEN($N1174)))</f>
        <v>food trucks</v>
      </c>
      <c r="S1174" s="11">
        <f t="shared" si="73"/>
        <v>41841.682314814818</v>
      </c>
      <c r="T1174" s="11">
        <f t="shared" si="7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0">
        <f t="shared" si="75"/>
        <v>2.4E-2</v>
      </c>
      <c r="P1175" s="6">
        <f t="shared" si="72"/>
        <v>30</v>
      </c>
      <c r="Q1175" t="str">
        <f>TRIM(MID(SUBSTITUTE($N1175,"/",REPT(" ",LEN($N1175))),COLUMNS($N:N)*LEN($N1175)-(LEN($N1175)-1),LEN($N1175)))</f>
        <v>food</v>
      </c>
      <c r="R1175" t="str">
        <f>TRIM(MID(SUBSTITUTE($N1175,"/",REPT(" ",LEN($N1175))),COLUMNS($N:O)*LEN($N1175)-(LEN($N1175)-1),LEN($N1175)))</f>
        <v>food trucks</v>
      </c>
      <c r="S1175" s="11">
        <f t="shared" si="73"/>
        <v>42184.185844907406</v>
      </c>
      <c r="T1175" s="11">
        <f t="shared" si="7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0">
        <f t="shared" si="75"/>
        <v>5.9066666666666672</v>
      </c>
      <c r="P1176" s="6">
        <f t="shared" si="72"/>
        <v>46.631578947368418</v>
      </c>
      <c r="Q1176" t="str">
        <f>TRIM(MID(SUBSTITUTE($N1176,"/",REPT(" ",LEN($N1176))),COLUMNS($N:N)*LEN($N1176)-(LEN($N1176)-1),LEN($N1176)))</f>
        <v>food</v>
      </c>
      <c r="R1176" t="str">
        <f>TRIM(MID(SUBSTITUTE($N1176,"/",REPT(" ",LEN($N1176))),COLUMNS($N:O)*LEN($N1176)-(LEN($N1176)-1),LEN($N1176)))</f>
        <v>food trucks</v>
      </c>
      <c r="S1176" s="11">
        <f t="shared" si="73"/>
        <v>42468.84174768519</v>
      </c>
      <c r="T1176" s="11">
        <f t="shared" si="7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0">
        <f t="shared" si="75"/>
        <v>2.9250000000000003</v>
      </c>
      <c r="P1177" s="6">
        <f t="shared" si="72"/>
        <v>65</v>
      </c>
      <c r="Q1177" t="str">
        <f>TRIM(MID(SUBSTITUTE($N1177,"/",REPT(" ",LEN($N1177))),COLUMNS($N:N)*LEN($N1177)-(LEN($N1177)-1),LEN($N1177)))</f>
        <v>food</v>
      </c>
      <c r="R1177" t="str">
        <f>TRIM(MID(SUBSTITUTE($N1177,"/",REPT(" ",LEN($N1177))),COLUMNS($N:O)*LEN($N1177)-(LEN($N1177)-1),LEN($N1177)))</f>
        <v>food trucks</v>
      </c>
      <c r="S1177" s="11">
        <f t="shared" si="73"/>
        <v>42170.728460648148</v>
      </c>
      <c r="T1177" s="11">
        <f t="shared" si="7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0">
        <f t="shared" si="75"/>
        <v>5.7142857142857143E-3</v>
      </c>
      <c r="P1178" s="6">
        <f t="shared" si="72"/>
        <v>10</v>
      </c>
      <c r="Q1178" t="str">
        <f>TRIM(MID(SUBSTITUTE($N1178,"/",REPT(" ",LEN($N1178))),COLUMNS($N:N)*LEN($N1178)-(LEN($N1178)-1),LEN($N1178)))</f>
        <v>food</v>
      </c>
      <c r="R1178" t="str">
        <f>TRIM(MID(SUBSTITUTE($N1178,"/",REPT(" ",LEN($N1178))),COLUMNS($N:O)*LEN($N1178)-(LEN($N1178)-1),LEN($N1178)))</f>
        <v>food trucks</v>
      </c>
      <c r="S1178" s="11">
        <f t="shared" si="73"/>
        <v>42746.019652777773</v>
      </c>
      <c r="T1178" s="11">
        <f t="shared" si="7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0">
        <f t="shared" si="75"/>
        <v>0</v>
      </c>
      <c r="P1179" s="6" t="e">
        <f t="shared" si="72"/>
        <v>#DIV/0!</v>
      </c>
      <c r="Q1179" t="str">
        <f>TRIM(MID(SUBSTITUTE($N1179,"/",REPT(" ",LEN($N1179))),COLUMNS($N:N)*LEN($N1179)-(LEN($N1179)-1),LEN($N1179)))</f>
        <v>food</v>
      </c>
      <c r="R1179" t="str">
        <f>TRIM(MID(SUBSTITUTE($N1179,"/",REPT(" ",LEN($N1179))),COLUMNS($N:O)*LEN($N1179)-(LEN($N1179)-1),LEN($N1179)))</f>
        <v>food trucks</v>
      </c>
      <c r="S1179" s="11">
        <f t="shared" si="73"/>
        <v>41897.660833333335</v>
      </c>
      <c r="T1179" s="11">
        <f t="shared" si="7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0">
        <f t="shared" si="75"/>
        <v>6.6666666666666671E-3</v>
      </c>
      <c r="P1180" s="6">
        <f t="shared" si="72"/>
        <v>5</v>
      </c>
      <c r="Q1180" t="str">
        <f>TRIM(MID(SUBSTITUTE($N1180,"/",REPT(" ",LEN($N1180))),COLUMNS($N:N)*LEN($N1180)-(LEN($N1180)-1),LEN($N1180)))</f>
        <v>food</v>
      </c>
      <c r="R1180" t="str">
        <f>TRIM(MID(SUBSTITUTE($N1180,"/",REPT(" ",LEN($N1180))),COLUMNS($N:O)*LEN($N1180)-(LEN($N1180)-1),LEN($N1180)))</f>
        <v>food trucks</v>
      </c>
      <c r="S1180" s="11">
        <f t="shared" si="73"/>
        <v>41837.905694444446</v>
      </c>
      <c r="T1180" s="11">
        <f t="shared" si="7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0">
        <f t="shared" si="75"/>
        <v>5.3333333333333339</v>
      </c>
      <c r="P1181" s="6">
        <f t="shared" si="72"/>
        <v>640</v>
      </c>
      <c r="Q1181" t="str">
        <f>TRIM(MID(SUBSTITUTE($N1181,"/",REPT(" ",LEN($N1181))),COLUMNS($N:N)*LEN($N1181)-(LEN($N1181)-1),LEN($N1181)))</f>
        <v>food</v>
      </c>
      <c r="R1181" t="str">
        <f>TRIM(MID(SUBSTITUTE($N1181,"/",REPT(" ",LEN($N1181))),COLUMNS($N:O)*LEN($N1181)-(LEN($N1181)-1),LEN($N1181)))</f>
        <v>food trucks</v>
      </c>
      <c r="S1181" s="11">
        <f t="shared" si="73"/>
        <v>42275.720219907409</v>
      </c>
      <c r="T1181" s="11">
        <f t="shared" si="7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0">
        <f t="shared" si="75"/>
        <v>11.75</v>
      </c>
      <c r="P1182" s="6">
        <f t="shared" si="72"/>
        <v>69.117647058823536</v>
      </c>
      <c r="Q1182" t="str">
        <f>TRIM(MID(SUBSTITUTE($N1182,"/",REPT(" ",LEN($N1182))),COLUMNS($N:N)*LEN($N1182)-(LEN($N1182)-1),LEN($N1182)))</f>
        <v>food</v>
      </c>
      <c r="R1182" t="str">
        <f>TRIM(MID(SUBSTITUTE($N1182,"/",REPT(" ",LEN($N1182))),COLUMNS($N:O)*LEN($N1182)-(LEN($N1182)-1),LEN($N1182)))</f>
        <v>food trucks</v>
      </c>
      <c r="S1182" s="11">
        <f t="shared" si="73"/>
        <v>41781.806875000002</v>
      </c>
      <c r="T1182" s="11">
        <f t="shared" si="7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0">
        <f t="shared" si="75"/>
        <v>8.0000000000000002E-3</v>
      </c>
      <c r="P1183" s="6">
        <f t="shared" si="72"/>
        <v>1.3333333333333333</v>
      </c>
      <c r="Q1183" t="str">
        <f>TRIM(MID(SUBSTITUTE($N1183,"/",REPT(" ",LEN($N1183))),COLUMNS($N:N)*LEN($N1183)-(LEN($N1183)-1),LEN($N1183)))</f>
        <v>food</v>
      </c>
      <c r="R1183" t="str">
        <f>TRIM(MID(SUBSTITUTE($N1183,"/",REPT(" ",LEN($N1183))),COLUMNS($N:O)*LEN($N1183)-(LEN($N1183)-1),LEN($N1183)))</f>
        <v>food trucks</v>
      </c>
      <c r="S1183" s="11">
        <f t="shared" si="73"/>
        <v>42034.339363425926</v>
      </c>
      <c r="T1183" s="11">
        <f t="shared" si="7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0">
        <f t="shared" si="75"/>
        <v>4.2</v>
      </c>
      <c r="P1184" s="6">
        <f t="shared" si="72"/>
        <v>10.5</v>
      </c>
      <c r="Q1184" t="str">
        <f>TRIM(MID(SUBSTITUTE($N1184,"/",REPT(" ",LEN($N1184))),COLUMNS($N:N)*LEN($N1184)-(LEN($N1184)-1),LEN($N1184)))</f>
        <v>food</v>
      </c>
      <c r="R1184" t="str">
        <f>TRIM(MID(SUBSTITUTE($N1184,"/",REPT(" ",LEN($N1184))),COLUMNS($N:O)*LEN($N1184)-(LEN($N1184)-1),LEN($N1184)))</f>
        <v>food trucks</v>
      </c>
      <c r="S1184" s="11">
        <f t="shared" si="73"/>
        <v>42728.827407407407</v>
      </c>
      <c r="T1184" s="11">
        <f t="shared" si="7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0">
        <f t="shared" si="75"/>
        <v>4</v>
      </c>
      <c r="P1185" s="6">
        <f t="shared" si="72"/>
        <v>33.333333333333336</v>
      </c>
      <c r="Q1185" t="str">
        <f>TRIM(MID(SUBSTITUTE($N1185,"/",REPT(" ",LEN($N1185))),COLUMNS($N:N)*LEN($N1185)-(LEN($N1185)-1),LEN($N1185)))</f>
        <v>food</v>
      </c>
      <c r="R1185" t="str">
        <f>TRIM(MID(SUBSTITUTE($N1185,"/",REPT(" ",LEN($N1185))),COLUMNS($N:O)*LEN($N1185)-(LEN($N1185)-1),LEN($N1185)))</f>
        <v>food trucks</v>
      </c>
      <c r="S1185" s="11">
        <f t="shared" si="73"/>
        <v>42656.86137731481</v>
      </c>
      <c r="T1185" s="11">
        <f t="shared" si="7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0">
        <f t="shared" si="75"/>
        <v>104.93636363636362</v>
      </c>
      <c r="P1186" s="6">
        <f t="shared" si="72"/>
        <v>61.562666666666665</v>
      </c>
      <c r="Q1186" t="str">
        <f>TRIM(MID(SUBSTITUTE($N1186,"/",REPT(" ",LEN($N1186))),COLUMNS($N:N)*LEN($N1186)-(LEN($N1186)-1),LEN($N1186)))</f>
        <v>photography</v>
      </c>
      <c r="R1186" t="str">
        <f>TRIM(MID(SUBSTITUTE($N1186,"/",REPT(" ",LEN($N1186))),COLUMNS($N:O)*LEN($N1186)-(LEN($N1186)-1),LEN($N1186)))</f>
        <v>photobooks</v>
      </c>
      <c r="S1186" s="11">
        <f t="shared" si="73"/>
        <v>42741.599664351852</v>
      </c>
      <c r="T1186" s="11">
        <f t="shared" si="7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0">
        <f t="shared" si="75"/>
        <v>105.44</v>
      </c>
      <c r="P1187" s="6">
        <f t="shared" si="72"/>
        <v>118.73873873873873</v>
      </c>
      <c r="Q1187" t="str">
        <f>TRIM(MID(SUBSTITUTE($N1187,"/",REPT(" ",LEN($N1187))),COLUMNS($N:N)*LEN($N1187)-(LEN($N1187)-1),LEN($N1187)))</f>
        <v>photography</v>
      </c>
      <c r="R1187" t="str">
        <f>TRIM(MID(SUBSTITUTE($N1187,"/",REPT(" ",LEN($N1187))),COLUMNS($N:O)*LEN($N1187)-(LEN($N1187)-1),LEN($N1187)))</f>
        <v>photobooks</v>
      </c>
      <c r="S1187" s="11">
        <f t="shared" si="73"/>
        <v>42130.865150462967</v>
      </c>
      <c r="T1187" s="11">
        <f t="shared" si="7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0">
        <f t="shared" si="75"/>
        <v>106.73333333333332</v>
      </c>
      <c r="P1188" s="6">
        <f t="shared" si="72"/>
        <v>65.081300813008127</v>
      </c>
      <c r="Q1188" t="str">
        <f>TRIM(MID(SUBSTITUTE($N1188,"/",REPT(" ",LEN($N1188))),COLUMNS($N:N)*LEN($N1188)-(LEN($N1188)-1),LEN($N1188)))</f>
        <v>photography</v>
      </c>
      <c r="R1188" t="str">
        <f>TRIM(MID(SUBSTITUTE($N1188,"/",REPT(" ",LEN($N1188))),COLUMNS($N:O)*LEN($N1188)-(LEN($N1188)-1),LEN($N1188)))</f>
        <v>photobooks</v>
      </c>
      <c r="S1188" s="11">
        <f t="shared" si="73"/>
        <v>42123.86336805555</v>
      </c>
      <c r="T1188" s="11">
        <f t="shared" si="7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0">
        <f t="shared" si="75"/>
        <v>104.12571428571428</v>
      </c>
      <c r="P1189" s="6">
        <f t="shared" si="72"/>
        <v>130.15714285714284</v>
      </c>
      <c r="Q1189" t="str">
        <f>TRIM(MID(SUBSTITUTE($N1189,"/",REPT(" ",LEN($N1189))),COLUMNS($N:N)*LEN($N1189)-(LEN($N1189)-1),LEN($N1189)))</f>
        <v>photography</v>
      </c>
      <c r="R1189" t="str">
        <f>TRIM(MID(SUBSTITUTE($N1189,"/",REPT(" ",LEN($N1189))),COLUMNS($N:O)*LEN($N1189)-(LEN($N1189)-1),LEN($N1189)))</f>
        <v>photobooks</v>
      </c>
      <c r="S1189" s="11">
        <f t="shared" si="73"/>
        <v>42109.894942129627</v>
      </c>
      <c r="T1189" s="11">
        <f t="shared" si="7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0">
        <f t="shared" si="75"/>
        <v>160.54999999999998</v>
      </c>
      <c r="P1190" s="6">
        <f t="shared" si="72"/>
        <v>37.776470588235291</v>
      </c>
      <c r="Q1190" t="str">
        <f>TRIM(MID(SUBSTITUTE($N1190,"/",REPT(" ",LEN($N1190))),COLUMNS($N:N)*LEN($N1190)-(LEN($N1190)-1),LEN($N1190)))</f>
        <v>photography</v>
      </c>
      <c r="R1190" t="str">
        <f>TRIM(MID(SUBSTITUTE($N1190,"/",REPT(" ",LEN($N1190))),COLUMNS($N:O)*LEN($N1190)-(LEN($N1190)-1),LEN($N1190)))</f>
        <v>photobooks</v>
      </c>
      <c r="S1190" s="11">
        <f t="shared" si="73"/>
        <v>42711.700694444444</v>
      </c>
      <c r="T1190" s="11">
        <f t="shared" si="7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0">
        <f t="shared" si="75"/>
        <v>107.77777777777777</v>
      </c>
      <c r="P1191" s="6">
        <f t="shared" si="72"/>
        <v>112.79069767441861</v>
      </c>
      <c r="Q1191" t="str">
        <f>TRIM(MID(SUBSTITUTE($N1191,"/",REPT(" ",LEN($N1191))),COLUMNS($N:N)*LEN($N1191)-(LEN($N1191)-1),LEN($N1191)))</f>
        <v>photography</v>
      </c>
      <c r="R1191" t="str">
        <f>TRIM(MID(SUBSTITUTE($N1191,"/",REPT(" ",LEN($N1191))),COLUMNS($N:O)*LEN($N1191)-(LEN($N1191)-1),LEN($N1191)))</f>
        <v>photobooks</v>
      </c>
      <c r="S1191" s="11">
        <f t="shared" si="73"/>
        <v>42529.979108796295</v>
      </c>
      <c r="T1191" s="11">
        <f t="shared" si="7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0">
        <f t="shared" si="75"/>
        <v>135</v>
      </c>
      <c r="P1192" s="6">
        <f t="shared" si="72"/>
        <v>51.92307692307692</v>
      </c>
      <c r="Q1192" t="str">
        <f>TRIM(MID(SUBSTITUTE($N1192,"/",REPT(" ",LEN($N1192))),COLUMNS($N:N)*LEN($N1192)-(LEN($N1192)-1),LEN($N1192)))</f>
        <v>photography</v>
      </c>
      <c r="R1192" t="str">
        <f>TRIM(MID(SUBSTITUTE($N1192,"/",REPT(" ",LEN($N1192))),COLUMNS($N:O)*LEN($N1192)-(LEN($N1192)-1),LEN($N1192)))</f>
        <v>photobooks</v>
      </c>
      <c r="S1192" s="11">
        <f t="shared" si="73"/>
        <v>41852.665798611109</v>
      </c>
      <c r="T1192" s="11">
        <f t="shared" si="7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0">
        <f t="shared" si="75"/>
        <v>109.07407407407408</v>
      </c>
      <c r="P1193" s="6">
        <f t="shared" si="72"/>
        <v>89.242424242424249</v>
      </c>
      <c r="Q1193" t="str">
        <f>TRIM(MID(SUBSTITUTE($N1193,"/",REPT(" ",LEN($N1193))),COLUMNS($N:N)*LEN($N1193)-(LEN($N1193)-1),LEN($N1193)))</f>
        <v>photography</v>
      </c>
      <c r="R1193" t="str">
        <f>TRIM(MID(SUBSTITUTE($N1193,"/",REPT(" ",LEN($N1193))),COLUMNS($N:O)*LEN($N1193)-(LEN($N1193)-1),LEN($N1193)))</f>
        <v>photobooks</v>
      </c>
      <c r="S1193" s="11">
        <f t="shared" si="73"/>
        <v>42419.603703703702</v>
      </c>
      <c r="T1193" s="11">
        <f t="shared" si="7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0">
        <f t="shared" si="75"/>
        <v>290</v>
      </c>
      <c r="P1194" s="6">
        <f t="shared" si="72"/>
        <v>19.333333333333332</v>
      </c>
      <c r="Q1194" t="str">
        <f>TRIM(MID(SUBSTITUTE($N1194,"/",REPT(" ",LEN($N1194))),COLUMNS($N:N)*LEN($N1194)-(LEN($N1194)-1),LEN($N1194)))</f>
        <v>photography</v>
      </c>
      <c r="R1194" t="str">
        <f>TRIM(MID(SUBSTITUTE($N1194,"/",REPT(" ",LEN($N1194))),COLUMNS($N:O)*LEN($N1194)-(LEN($N1194)-1),LEN($N1194)))</f>
        <v>photobooks</v>
      </c>
      <c r="S1194" s="11">
        <f t="shared" si="73"/>
        <v>42747.506689814814</v>
      </c>
      <c r="T1194" s="11">
        <f t="shared" si="7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0">
        <f t="shared" si="75"/>
        <v>103.95714285714286</v>
      </c>
      <c r="P1195" s="6">
        <f t="shared" si="72"/>
        <v>79.967032967032964</v>
      </c>
      <c r="Q1195" t="str">
        <f>TRIM(MID(SUBSTITUTE($N1195,"/",REPT(" ",LEN($N1195))),COLUMNS($N:N)*LEN($N1195)-(LEN($N1195)-1),LEN($N1195)))</f>
        <v>photography</v>
      </c>
      <c r="R1195" t="str">
        <f>TRIM(MID(SUBSTITUTE($N1195,"/",REPT(" ",LEN($N1195))),COLUMNS($N:O)*LEN($N1195)-(LEN($N1195)-1),LEN($N1195)))</f>
        <v>photobooks</v>
      </c>
      <c r="S1195" s="11">
        <f t="shared" si="73"/>
        <v>42409.776076388895</v>
      </c>
      <c r="T1195" s="11">
        <f t="shared" si="7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0">
        <f t="shared" si="75"/>
        <v>322.24</v>
      </c>
      <c r="P1196" s="6">
        <f t="shared" si="72"/>
        <v>56.414565826330531</v>
      </c>
      <c r="Q1196" t="str">
        <f>TRIM(MID(SUBSTITUTE($N1196,"/",REPT(" ",LEN($N1196))),COLUMNS($N:N)*LEN($N1196)-(LEN($N1196)-1),LEN($N1196)))</f>
        <v>photography</v>
      </c>
      <c r="R1196" t="str">
        <f>TRIM(MID(SUBSTITUTE($N1196,"/",REPT(" ",LEN($N1196))),COLUMNS($N:O)*LEN($N1196)-(LEN($N1196)-1),LEN($N1196)))</f>
        <v>photobooks</v>
      </c>
      <c r="S1196" s="11">
        <f t="shared" si="73"/>
        <v>42072.488182870366</v>
      </c>
      <c r="T1196" s="11">
        <f t="shared" si="7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0">
        <f t="shared" si="75"/>
        <v>135</v>
      </c>
      <c r="P1197" s="6">
        <f t="shared" si="72"/>
        <v>79.411764705882348</v>
      </c>
      <c r="Q1197" t="str">
        <f>TRIM(MID(SUBSTITUTE($N1197,"/",REPT(" ",LEN($N1197))),COLUMNS($N:N)*LEN($N1197)-(LEN($N1197)-1),LEN($N1197)))</f>
        <v>photography</v>
      </c>
      <c r="R1197" t="str">
        <f>TRIM(MID(SUBSTITUTE($N1197,"/",REPT(" ",LEN($N1197))),COLUMNS($N:O)*LEN($N1197)-(LEN($N1197)-1),LEN($N1197)))</f>
        <v>photobooks</v>
      </c>
      <c r="S1197" s="11">
        <f t="shared" si="73"/>
        <v>42298.34783564815</v>
      </c>
      <c r="T1197" s="11">
        <f t="shared" si="7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0">
        <f t="shared" si="75"/>
        <v>269.91034482758624</v>
      </c>
      <c r="P1198" s="6">
        <f t="shared" si="72"/>
        <v>76.439453125</v>
      </c>
      <c r="Q1198" t="str">
        <f>TRIM(MID(SUBSTITUTE($N1198,"/",REPT(" ",LEN($N1198))),COLUMNS($N:N)*LEN($N1198)-(LEN($N1198)-1),LEN($N1198)))</f>
        <v>photography</v>
      </c>
      <c r="R1198" t="str">
        <f>TRIM(MID(SUBSTITUTE($N1198,"/",REPT(" ",LEN($N1198))),COLUMNS($N:O)*LEN($N1198)-(LEN($N1198)-1),LEN($N1198)))</f>
        <v>photobooks</v>
      </c>
      <c r="S1198" s="11">
        <f t="shared" si="73"/>
        <v>42326.818738425922</v>
      </c>
      <c r="T1198" s="11">
        <f t="shared" si="7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0">
        <f t="shared" si="75"/>
        <v>253.29333333333332</v>
      </c>
      <c r="P1199" s="6">
        <f t="shared" si="72"/>
        <v>121</v>
      </c>
      <c r="Q1199" t="str">
        <f>TRIM(MID(SUBSTITUTE($N1199,"/",REPT(" ",LEN($N1199))),COLUMNS($N:N)*LEN($N1199)-(LEN($N1199)-1),LEN($N1199)))</f>
        <v>photography</v>
      </c>
      <c r="R1199" t="str">
        <f>TRIM(MID(SUBSTITUTE($N1199,"/",REPT(" ",LEN($N1199))),COLUMNS($N:O)*LEN($N1199)-(LEN($N1199)-1),LEN($N1199)))</f>
        <v>photobooks</v>
      </c>
      <c r="S1199" s="11">
        <f t="shared" si="73"/>
        <v>42503.66474537037</v>
      </c>
      <c r="T1199" s="11">
        <f t="shared" si="7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0">
        <f t="shared" si="75"/>
        <v>260.59999999999997</v>
      </c>
      <c r="P1200" s="6">
        <f t="shared" si="72"/>
        <v>54.616766467065865</v>
      </c>
      <c r="Q1200" t="str">
        <f>TRIM(MID(SUBSTITUTE($N1200,"/",REPT(" ",LEN($N1200))),COLUMNS($N:N)*LEN($N1200)-(LEN($N1200)-1),LEN($N1200)))</f>
        <v>photography</v>
      </c>
      <c r="R1200" t="str">
        <f>TRIM(MID(SUBSTITUTE($N1200,"/",REPT(" ",LEN($N1200))),COLUMNS($N:O)*LEN($N1200)-(LEN($N1200)-1),LEN($N1200)))</f>
        <v>photobooks</v>
      </c>
      <c r="S1200" s="11">
        <f t="shared" si="73"/>
        <v>42333.619050925925</v>
      </c>
      <c r="T1200" s="11">
        <f t="shared" si="7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0">
        <f t="shared" si="75"/>
        <v>101.31677953348381</v>
      </c>
      <c r="P1201" s="6">
        <f t="shared" si="72"/>
        <v>299.22222222222223</v>
      </c>
      <c r="Q1201" t="str">
        <f>TRIM(MID(SUBSTITUTE($N1201,"/",REPT(" ",LEN($N1201))),COLUMNS($N:N)*LEN($N1201)-(LEN($N1201)-1),LEN($N1201)))</f>
        <v>photography</v>
      </c>
      <c r="R1201" t="str">
        <f>TRIM(MID(SUBSTITUTE($N1201,"/",REPT(" ",LEN($N1201))),COLUMNS($N:O)*LEN($N1201)-(LEN($N1201)-1),LEN($N1201)))</f>
        <v>photobooks</v>
      </c>
      <c r="S1201" s="11">
        <f t="shared" si="73"/>
        <v>42161.770833333328</v>
      </c>
      <c r="T1201" s="11">
        <f t="shared" si="7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0">
        <f t="shared" si="75"/>
        <v>125.60416666666667</v>
      </c>
      <c r="P1202" s="6">
        <f t="shared" si="72"/>
        <v>58.533980582524272</v>
      </c>
      <c r="Q1202" t="str">
        <f>TRIM(MID(SUBSTITUTE($N1202,"/",REPT(" ",LEN($N1202))),COLUMNS($N:N)*LEN($N1202)-(LEN($N1202)-1),LEN($N1202)))</f>
        <v>photography</v>
      </c>
      <c r="R1202" t="str">
        <f>TRIM(MID(SUBSTITUTE($N1202,"/",REPT(" ",LEN($N1202))),COLUMNS($N:O)*LEN($N1202)-(LEN($N1202)-1),LEN($N1202)))</f>
        <v>photobooks</v>
      </c>
      <c r="S1202" s="11">
        <f t="shared" si="73"/>
        <v>42089.477500000001</v>
      </c>
      <c r="T1202" s="11">
        <f t="shared" si="7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0">
        <f t="shared" si="75"/>
        <v>102.43783333333334</v>
      </c>
      <c r="P1203" s="6">
        <f t="shared" si="72"/>
        <v>55.371801801801809</v>
      </c>
      <c r="Q1203" t="str">
        <f>TRIM(MID(SUBSTITUTE($N1203,"/",REPT(" ",LEN($N1203))),COLUMNS($N:N)*LEN($N1203)-(LEN($N1203)-1),LEN($N1203)))</f>
        <v>photography</v>
      </c>
      <c r="R1203" t="str">
        <f>TRIM(MID(SUBSTITUTE($N1203,"/",REPT(" ",LEN($N1203))),COLUMNS($N:O)*LEN($N1203)-(LEN($N1203)-1),LEN($N1203)))</f>
        <v>photobooks</v>
      </c>
      <c r="S1203" s="11">
        <f t="shared" si="73"/>
        <v>42536.60701388889</v>
      </c>
      <c r="T1203" s="11">
        <f t="shared" si="7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0">
        <f t="shared" si="75"/>
        <v>199.244</v>
      </c>
      <c r="P1204" s="6">
        <f t="shared" si="72"/>
        <v>183.80442804428046</v>
      </c>
      <c r="Q1204" t="str">
        <f>TRIM(MID(SUBSTITUTE($N1204,"/",REPT(" ",LEN($N1204))),COLUMNS($N:N)*LEN($N1204)-(LEN($N1204)-1),LEN($N1204)))</f>
        <v>photography</v>
      </c>
      <c r="R1204" t="str">
        <f>TRIM(MID(SUBSTITUTE($N1204,"/",REPT(" ",LEN($N1204))),COLUMNS($N:O)*LEN($N1204)-(LEN($N1204)-1),LEN($N1204)))</f>
        <v>photobooks</v>
      </c>
      <c r="S1204" s="11">
        <f t="shared" si="73"/>
        <v>42152.288819444439</v>
      </c>
      <c r="T1204" s="11">
        <f t="shared" si="7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0">
        <f t="shared" si="75"/>
        <v>102.45398773006136</v>
      </c>
      <c r="P1205" s="6">
        <f t="shared" si="72"/>
        <v>165.34653465346534</v>
      </c>
      <c r="Q1205" t="str">
        <f>TRIM(MID(SUBSTITUTE($N1205,"/",REPT(" ",LEN($N1205))),COLUMNS($N:N)*LEN($N1205)-(LEN($N1205)-1),LEN($N1205)))</f>
        <v>photography</v>
      </c>
      <c r="R1205" t="str">
        <f>TRIM(MID(SUBSTITUTE($N1205,"/",REPT(" ",LEN($N1205))),COLUMNS($N:O)*LEN($N1205)-(LEN($N1205)-1),LEN($N1205)))</f>
        <v>photobooks</v>
      </c>
      <c r="S1205" s="11">
        <f t="shared" si="73"/>
        <v>42125.614895833336</v>
      </c>
      <c r="T1205" s="11">
        <f t="shared" si="7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0">
        <f t="shared" si="75"/>
        <v>102.94615384615385</v>
      </c>
      <c r="P1206" s="6">
        <f t="shared" si="72"/>
        <v>234.78947368421052</v>
      </c>
      <c r="Q1206" t="str">
        <f>TRIM(MID(SUBSTITUTE($N1206,"/",REPT(" ",LEN($N1206))),COLUMNS($N:N)*LEN($N1206)-(LEN($N1206)-1),LEN($N1206)))</f>
        <v>photography</v>
      </c>
      <c r="R1206" t="str">
        <f>TRIM(MID(SUBSTITUTE($N1206,"/",REPT(" ",LEN($N1206))),COLUMNS($N:O)*LEN($N1206)-(LEN($N1206)-1),LEN($N1206)))</f>
        <v>photobooks</v>
      </c>
      <c r="S1206" s="11">
        <f t="shared" si="73"/>
        <v>42297.748067129629</v>
      </c>
      <c r="T1206" s="11">
        <f t="shared" si="7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0">
        <f t="shared" si="75"/>
        <v>100.86153846153847</v>
      </c>
      <c r="P1207" s="6">
        <f t="shared" si="72"/>
        <v>211.48387096774192</v>
      </c>
      <c r="Q1207" t="str">
        <f>TRIM(MID(SUBSTITUTE($N1207,"/",REPT(" ",LEN($N1207))),COLUMNS($N:N)*LEN($N1207)-(LEN($N1207)-1),LEN($N1207)))</f>
        <v>photography</v>
      </c>
      <c r="R1207" t="str">
        <f>TRIM(MID(SUBSTITUTE($N1207,"/",REPT(" ",LEN($N1207))),COLUMNS($N:O)*LEN($N1207)-(LEN($N1207)-1),LEN($N1207)))</f>
        <v>photobooks</v>
      </c>
      <c r="S1207" s="11">
        <f t="shared" si="73"/>
        <v>42138.506377314814</v>
      </c>
      <c r="T1207" s="11">
        <f t="shared" si="7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0">
        <f t="shared" si="75"/>
        <v>114.99999999999999</v>
      </c>
      <c r="P1208" s="6">
        <f t="shared" si="72"/>
        <v>32.34375</v>
      </c>
      <c r="Q1208" t="str">
        <f>TRIM(MID(SUBSTITUTE($N1208,"/",REPT(" ",LEN($N1208))),COLUMNS($N:N)*LEN($N1208)-(LEN($N1208)-1),LEN($N1208)))</f>
        <v>photography</v>
      </c>
      <c r="R1208" t="str">
        <f>TRIM(MID(SUBSTITUTE($N1208,"/",REPT(" ",LEN($N1208))),COLUMNS($N:O)*LEN($N1208)-(LEN($N1208)-1),LEN($N1208)))</f>
        <v>photobooks</v>
      </c>
      <c r="S1208" s="11">
        <f t="shared" si="73"/>
        <v>42772.776076388895</v>
      </c>
      <c r="T1208" s="11">
        <f t="shared" si="7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0">
        <f t="shared" si="75"/>
        <v>104.16766467065868</v>
      </c>
      <c r="P1209" s="6">
        <f t="shared" si="72"/>
        <v>123.37588652482269</v>
      </c>
      <c r="Q1209" t="str">
        <f>TRIM(MID(SUBSTITUTE($N1209,"/",REPT(" ",LEN($N1209))),COLUMNS($N:N)*LEN($N1209)-(LEN($N1209)-1),LEN($N1209)))</f>
        <v>photography</v>
      </c>
      <c r="R1209" t="str">
        <f>TRIM(MID(SUBSTITUTE($N1209,"/",REPT(" ",LEN($N1209))),COLUMNS($N:O)*LEN($N1209)-(LEN($N1209)-1),LEN($N1209)))</f>
        <v>photobooks</v>
      </c>
      <c r="S1209" s="11">
        <f t="shared" si="73"/>
        <v>42430.430243055554</v>
      </c>
      <c r="T1209" s="11">
        <f t="shared" si="7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0">
        <f t="shared" si="75"/>
        <v>155.29999999999998</v>
      </c>
      <c r="P1210" s="6">
        <f t="shared" si="72"/>
        <v>207.06666666666666</v>
      </c>
      <c r="Q1210" t="str">
        <f>TRIM(MID(SUBSTITUTE($N1210,"/",REPT(" ",LEN($N1210))),COLUMNS($N:N)*LEN($N1210)-(LEN($N1210)-1),LEN($N1210)))</f>
        <v>photography</v>
      </c>
      <c r="R1210" t="str">
        <f>TRIM(MID(SUBSTITUTE($N1210,"/",REPT(" ",LEN($N1210))),COLUMNS($N:O)*LEN($N1210)-(LEN($N1210)-1),LEN($N1210)))</f>
        <v>photobooks</v>
      </c>
      <c r="S1210" s="11">
        <f t="shared" si="73"/>
        <v>42423.709074074075</v>
      </c>
      <c r="T1210" s="11">
        <f t="shared" si="7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0">
        <f t="shared" si="75"/>
        <v>106</v>
      </c>
      <c r="P1211" s="6">
        <f t="shared" si="72"/>
        <v>138.2608695652174</v>
      </c>
      <c r="Q1211" t="str">
        <f>TRIM(MID(SUBSTITUTE($N1211,"/",REPT(" ",LEN($N1211))),COLUMNS($N:N)*LEN($N1211)-(LEN($N1211)-1),LEN($N1211)))</f>
        <v>photography</v>
      </c>
      <c r="R1211" t="str">
        <f>TRIM(MID(SUBSTITUTE($N1211,"/",REPT(" ",LEN($N1211))),COLUMNS($N:O)*LEN($N1211)-(LEN($N1211)-1),LEN($N1211)))</f>
        <v>photobooks</v>
      </c>
      <c r="S1211" s="11">
        <f t="shared" si="73"/>
        <v>42761.846122685187</v>
      </c>
      <c r="T1211" s="11">
        <f t="shared" si="7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0">
        <f t="shared" si="75"/>
        <v>254.31499999999997</v>
      </c>
      <c r="P1212" s="6">
        <f t="shared" si="72"/>
        <v>493.81553398058253</v>
      </c>
      <c r="Q1212" t="str">
        <f>TRIM(MID(SUBSTITUTE($N1212,"/",REPT(" ",LEN($N1212))),COLUMNS($N:N)*LEN($N1212)-(LEN($N1212)-1),LEN($N1212)))</f>
        <v>photography</v>
      </c>
      <c r="R1212" t="str">
        <f>TRIM(MID(SUBSTITUTE($N1212,"/",REPT(" ",LEN($N1212))),COLUMNS($N:O)*LEN($N1212)-(LEN($N1212)-1),LEN($N1212)))</f>
        <v>photobooks</v>
      </c>
      <c r="S1212" s="11">
        <f t="shared" si="73"/>
        <v>42132.941805555558</v>
      </c>
      <c r="T1212" s="11">
        <f t="shared" si="7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0">
        <f t="shared" si="75"/>
        <v>101.1</v>
      </c>
      <c r="P1213" s="6">
        <f t="shared" si="72"/>
        <v>168.5</v>
      </c>
      <c r="Q1213" t="str">
        <f>TRIM(MID(SUBSTITUTE($N1213,"/",REPT(" ",LEN($N1213))),COLUMNS($N:N)*LEN($N1213)-(LEN($N1213)-1),LEN($N1213)))</f>
        <v>photography</v>
      </c>
      <c r="R1213" t="str">
        <f>TRIM(MID(SUBSTITUTE($N1213,"/",REPT(" ",LEN($N1213))),COLUMNS($N:O)*LEN($N1213)-(LEN($N1213)-1),LEN($N1213)))</f>
        <v>photobooks</v>
      </c>
      <c r="S1213" s="11">
        <f t="shared" si="73"/>
        <v>42515.866446759261</v>
      </c>
      <c r="T1213" s="11">
        <f t="shared" si="7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0">
        <f t="shared" si="75"/>
        <v>129.04</v>
      </c>
      <c r="P1214" s="6">
        <f t="shared" si="72"/>
        <v>38.867469879518069</v>
      </c>
      <c r="Q1214" t="str">
        <f>TRIM(MID(SUBSTITUTE($N1214,"/",REPT(" ",LEN($N1214))),COLUMNS($N:N)*LEN($N1214)-(LEN($N1214)-1),LEN($N1214)))</f>
        <v>photography</v>
      </c>
      <c r="R1214" t="str">
        <f>TRIM(MID(SUBSTITUTE($N1214,"/",REPT(" ",LEN($N1214))),COLUMNS($N:O)*LEN($N1214)-(LEN($N1214)-1),LEN($N1214)))</f>
        <v>photobooks</v>
      </c>
      <c r="S1214" s="11">
        <f t="shared" si="73"/>
        <v>42318.950173611112</v>
      </c>
      <c r="T1214" s="11">
        <f t="shared" si="7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0">
        <f t="shared" si="75"/>
        <v>102.23076923076924</v>
      </c>
      <c r="P1215" s="6">
        <f t="shared" si="72"/>
        <v>61.527777777777779</v>
      </c>
      <c r="Q1215" t="str">
        <f>TRIM(MID(SUBSTITUTE($N1215,"/",REPT(" ",LEN($N1215))),COLUMNS($N:N)*LEN($N1215)-(LEN($N1215)-1),LEN($N1215)))</f>
        <v>photography</v>
      </c>
      <c r="R1215" t="str">
        <f>TRIM(MID(SUBSTITUTE($N1215,"/",REPT(" ",LEN($N1215))),COLUMNS($N:O)*LEN($N1215)-(LEN($N1215)-1),LEN($N1215)))</f>
        <v>photobooks</v>
      </c>
      <c r="S1215" s="11">
        <f t="shared" si="73"/>
        <v>42731.755787037036</v>
      </c>
      <c r="T1215" s="11">
        <f t="shared" si="7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0">
        <f t="shared" si="75"/>
        <v>131.80000000000001</v>
      </c>
      <c r="P1216" s="6">
        <f t="shared" si="72"/>
        <v>105.44</v>
      </c>
      <c r="Q1216" t="str">
        <f>TRIM(MID(SUBSTITUTE($N1216,"/",REPT(" ",LEN($N1216))),COLUMNS($N:N)*LEN($N1216)-(LEN($N1216)-1),LEN($N1216)))</f>
        <v>photography</v>
      </c>
      <c r="R1216" t="str">
        <f>TRIM(MID(SUBSTITUTE($N1216,"/",REPT(" ",LEN($N1216))),COLUMNS($N:O)*LEN($N1216)-(LEN($N1216)-1),LEN($N1216)))</f>
        <v>photobooks</v>
      </c>
      <c r="S1216" s="11">
        <f t="shared" si="73"/>
        <v>42104.840335648143</v>
      </c>
      <c r="T1216" s="11">
        <f t="shared" si="7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0">
        <f t="shared" si="75"/>
        <v>786.0802000000001</v>
      </c>
      <c r="P1217" s="6">
        <f t="shared" si="72"/>
        <v>71.592003642987251</v>
      </c>
      <c r="Q1217" t="str">
        <f>TRIM(MID(SUBSTITUTE($N1217,"/",REPT(" ",LEN($N1217))),COLUMNS($N:N)*LEN($N1217)-(LEN($N1217)-1),LEN($N1217)))</f>
        <v>photography</v>
      </c>
      <c r="R1217" t="str">
        <f>TRIM(MID(SUBSTITUTE($N1217,"/",REPT(" ",LEN($N1217))),COLUMNS($N:O)*LEN($N1217)-(LEN($N1217)-1),LEN($N1217)))</f>
        <v>photobooks</v>
      </c>
      <c r="S1217" s="11">
        <f t="shared" si="73"/>
        <v>41759.923101851848</v>
      </c>
      <c r="T1217" s="11">
        <f t="shared" si="7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0">
        <f t="shared" si="75"/>
        <v>145.70000000000002</v>
      </c>
      <c r="P1218" s="6">
        <f t="shared" ref="P1218:P1281" si="76">E1218/L1218</f>
        <v>91.882882882882882</v>
      </c>
      <c r="Q1218" t="str">
        <f>TRIM(MID(SUBSTITUTE($N1218,"/",REPT(" ",LEN($N1218))),COLUMNS($N:N)*LEN($N1218)-(LEN($N1218)-1),LEN($N1218)))</f>
        <v>photography</v>
      </c>
      <c r="R1218" t="str">
        <f>TRIM(MID(SUBSTITUTE($N1218,"/",REPT(" ",LEN($N1218))),COLUMNS($N:O)*LEN($N1218)-(LEN($N1218)-1),LEN($N1218)))</f>
        <v>photobooks</v>
      </c>
      <c r="S1218" s="11">
        <f t="shared" ref="S1218:S1281" si="77">(((J1218/60)/60)/24)+DATE(1970,1,1)</f>
        <v>42247.616400462968</v>
      </c>
      <c r="T1218" s="11">
        <f t="shared" ref="T1218:T1281" si="78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0">
        <f t="shared" ref="O1219:O1282" si="79">E1219/D1219*100</f>
        <v>102.60000000000001</v>
      </c>
      <c r="P1219" s="6">
        <f t="shared" si="76"/>
        <v>148.57377049180329</v>
      </c>
      <c r="Q1219" t="str">
        <f>TRIM(MID(SUBSTITUTE($N1219,"/",REPT(" ",LEN($N1219))),COLUMNS($N:N)*LEN($N1219)-(LEN($N1219)-1),LEN($N1219)))</f>
        <v>photography</v>
      </c>
      <c r="R1219" t="str">
        <f>TRIM(MID(SUBSTITUTE($N1219,"/",REPT(" ",LEN($N1219))),COLUMNS($N:O)*LEN($N1219)-(LEN($N1219)-1),LEN($N1219)))</f>
        <v>photobooks</v>
      </c>
      <c r="S1219" s="11">
        <f t="shared" si="77"/>
        <v>42535.809490740736</v>
      </c>
      <c r="T1219" s="11">
        <f t="shared" si="78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0">
        <f t="shared" si="79"/>
        <v>172.27777777777777</v>
      </c>
      <c r="P1220" s="6">
        <f t="shared" si="76"/>
        <v>174.2134831460674</v>
      </c>
      <c r="Q1220" t="str">
        <f>TRIM(MID(SUBSTITUTE($N1220,"/",REPT(" ",LEN($N1220))),COLUMNS($N:N)*LEN($N1220)-(LEN($N1220)-1),LEN($N1220)))</f>
        <v>photography</v>
      </c>
      <c r="R1220" t="str">
        <f>TRIM(MID(SUBSTITUTE($N1220,"/",REPT(" ",LEN($N1220))),COLUMNS($N:O)*LEN($N1220)-(LEN($N1220)-1),LEN($N1220)))</f>
        <v>photobooks</v>
      </c>
      <c r="S1220" s="11">
        <f t="shared" si="77"/>
        <v>42278.662037037036</v>
      </c>
      <c r="T1220" s="11">
        <f t="shared" si="7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0">
        <f t="shared" si="79"/>
        <v>159.16819571865443</v>
      </c>
      <c r="P1221" s="6">
        <f t="shared" si="76"/>
        <v>102.86166007905139</v>
      </c>
      <c r="Q1221" t="str">
        <f>TRIM(MID(SUBSTITUTE($N1221,"/",REPT(" ",LEN($N1221))),COLUMNS($N:N)*LEN($N1221)-(LEN($N1221)-1),LEN($N1221)))</f>
        <v>photography</v>
      </c>
      <c r="R1221" t="str">
        <f>TRIM(MID(SUBSTITUTE($N1221,"/",REPT(" ",LEN($N1221))),COLUMNS($N:O)*LEN($N1221)-(LEN($N1221)-1),LEN($N1221)))</f>
        <v>photobooks</v>
      </c>
      <c r="S1221" s="11">
        <f t="shared" si="77"/>
        <v>42633.461956018517</v>
      </c>
      <c r="T1221" s="11">
        <f t="shared" si="7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0">
        <f t="shared" si="79"/>
        <v>103.76666666666668</v>
      </c>
      <c r="P1222" s="6">
        <f t="shared" si="76"/>
        <v>111.17857142857143</v>
      </c>
      <c r="Q1222" t="str">
        <f>TRIM(MID(SUBSTITUTE($N1222,"/",REPT(" ",LEN($N1222))),COLUMNS($N:N)*LEN($N1222)-(LEN($N1222)-1),LEN($N1222)))</f>
        <v>photography</v>
      </c>
      <c r="R1222" t="str">
        <f>TRIM(MID(SUBSTITUTE($N1222,"/",REPT(" ",LEN($N1222))),COLUMNS($N:O)*LEN($N1222)-(LEN($N1222)-1),LEN($N1222)))</f>
        <v>photobooks</v>
      </c>
      <c r="S1222" s="11">
        <f t="shared" si="77"/>
        <v>42211.628611111111</v>
      </c>
      <c r="T1222" s="11">
        <f t="shared" si="7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0">
        <f t="shared" si="79"/>
        <v>111.40954545454547</v>
      </c>
      <c r="P1223" s="6">
        <f t="shared" si="76"/>
        <v>23.796213592233013</v>
      </c>
      <c r="Q1223" t="str">
        <f>TRIM(MID(SUBSTITUTE($N1223,"/",REPT(" ",LEN($N1223))),COLUMNS($N:N)*LEN($N1223)-(LEN($N1223)-1),LEN($N1223)))</f>
        <v>photography</v>
      </c>
      <c r="R1223" t="str">
        <f>TRIM(MID(SUBSTITUTE($N1223,"/",REPT(" ",LEN($N1223))),COLUMNS($N:O)*LEN($N1223)-(LEN($N1223)-1),LEN($N1223)))</f>
        <v>photobooks</v>
      </c>
      <c r="S1223" s="11">
        <f t="shared" si="77"/>
        <v>42680.47555555556</v>
      </c>
      <c r="T1223" s="11">
        <f t="shared" si="7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0">
        <f t="shared" si="79"/>
        <v>280.375</v>
      </c>
      <c r="P1224" s="6">
        <f t="shared" si="76"/>
        <v>81.268115942028984</v>
      </c>
      <c r="Q1224" t="str">
        <f>TRIM(MID(SUBSTITUTE($N1224,"/",REPT(" ",LEN($N1224))),COLUMNS($N:N)*LEN($N1224)-(LEN($N1224)-1),LEN($N1224)))</f>
        <v>photography</v>
      </c>
      <c r="R1224" t="str">
        <f>TRIM(MID(SUBSTITUTE($N1224,"/",REPT(" ",LEN($N1224))),COLUMNS($N:O)*LEN($N1224)-(LEN($N1224)-1),LEN($N1224)))</f>
        <v>photobooks</v>
      </c>
      <c r="S1224" s="11">
        <f t="shared" si="77"/>
        <v>42430.720451388886</v>
      </c>
      <c r="T1224" s="11">
        <f t="shared" si="7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0">
        <f t="shared" si="79"/>
        <v>112.10606060606061</v>
      </c>
      <c r="P1225" s="6">
        <f t="shared" si="76"/>
        <v>116.21465968586388</v>
      </c>
      <c r="Q1225" t="str">
        <f>TRIM(MID(SUBSTITUTE($N1225,"/",REPT(" ",LEN($N1225))),COLUMNS($N:N)*LEN($N1225)-(LEN($N1225)-1),LEN($N1225)))</f>
        <v>photography</v>
      </c>
      <c r="R1225" t="str">
        <f>TRIM(MID(SUBSTITUTE($N1225,"/",REPT(" ",LEN($N1225))),COLUMNS($N:O)*LEN($N1225)-(LEN($N1225)-1),LEN($N1225)))</f>
        <v>photobooks</v>
      </c>
      <c r="S1225" s="11">
        <f t="shared" si="77"/>
        <v>42654.177187499998</v>
      </c>
      <c r="T1225" s="11">
        <f t="shared" si="7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0">
        <f t="shared" si="79"/>
        <v>7.0666666666666673</v>
      </c>
      <c r="P1226" s="6">
        <f t="shared" si="76"/>
        <v>58.888888888888886</v>
      </c>
      <c r="Q1226" t="str">
        <f>TRIM(MID(SUBSTITUTE($N1226,"/",REPT(" ",LEN($N1226))),COLUMNS($N:N)*LEN($N1226)-(LEN($N1226)-1),LEN($N1226)))</f>
        <v>music</v>
      </c>
      <c r="R1226" t="str">
        <f>TRIM(MID(SUBSTITUTE($N1226,"/",REPT(" ",LEN($N1226))),COLUMNS($N:O)*LEN($N1226)-(LEN($N1226)-1),LEN($N1226)))</f>
        <v>world music</v>
      </c>
      <c r="S1226" s="11">
        <f t="shared" si="77"/>
        <v>41736.549791666665</v>
      </c>
      <c r="T1226" s="11">
        <f t="shared" si="7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0">
        <f t="shared" si="79"/>
        <v>4.3999999999999995</v>
      </c>
      <c r="P1227" s="6">
        <f t="shared" si="76"/>
        <v>44</v>
      </c>
      <c r="Q1227" t="str">
        <f>TRIM(MID(SUBSTITUTE($N1227,"/",REPT(" ",LEN($N1227))),COLUMNS($N:N)*LEN($N1227)-(LEN($N1227)-1),LEN($N1227)))</f>
        <v>music</v>
      </c>
      <c r="R1227" t="str">
        <f>TRIM(MID(SUBSTITUTE($N1227,"/",REPT(" ",LEN($N1227))),COLUMNS($N:O)*LEN($N1227)-(LEN($N1227)-1),LEN($N1227)))</f>
        <v>world music</v>
      </c>
      <c r="S1227" s="11">
        <f t="shared" si="77"/>
        <v>41509.905995370369</v>
      </c>
      <c r="T1227" s="11">
        <f t="shared" si="7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0">
        <f t="shared" si="79"/>
        <v>3.8739999999999997</v>
      </c>
      <c r="P1228" s="6">
        <f t="shared" si="76"/>
        <v>48.424999999999997</v>
      </c>
      <c r="Q1228" t="str">
        <f>TRIM(MID(SUBSTITUTE($N1228,"/",REPT(" ",LEN($N1228))),COLUMNS($N:N)*LEN($N1228)-(LEN($N1228)-1),LEN($N1228)))</f>
        <v>music</v>
      </c>
      <c r="R1228" t="str">
        <f>TRIM(MID(SUBSTITUTE($N1228,"/",REPT(" ",LEN($N1228))),COLUMNS($N:O)*LEN($N1228)-(LEN($N1228)-1),LEN($N1228)))</f>
        <v>world music</v>
      </c>
      <c r="S1228" s="11">
        <f t="shared" si="77"/>
        <v>41715.874780092592</v>
      </c>
      <c r="T1228" s="11">
        <f t="shared" si="7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0">
        <f t="shared" si="79"/>
        <v>0</v>
      </c>
      <c r="P1229" s="6" t="e">
        <f t="shared" si="76"/>
        <v>#DIV/0!</v>
      </c>
      <c r="Q1229" t="str">
        <f>TRIM(MID(SUBSTITUTE($N1229,"/",REPT(" ",LEN($N1229))),COLUMNS($N:N)*LEN($N1229)-(LEN($N1229)-1),LEN($N1229)))</f>
        <v>music</v>
      </c>
      <c r="R1229" t="str">
        <f>TRIM(MID(SUBSTITUTE($N1229,"/",REPT(" ",LEN($N1229))),COLUMNS($N:O)*LEN($N1229)-(LEN($N1229)-1),LEN($N1229)))</f>
        <v>world music</v>
      </c>
      <c r="S1229" s="11">
        <f t="shared" si="77"/>
        <v>41827.919166666667</v>
      </c>
      <c r="T1229" s="11">
        <f t="shared" si="7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0">
        <f t="shared" si="79"/>
        <v>29.299999999999997</v>
      </c>
      <c r="P1230" s="6">
        <f t="shared" si="76"/>
        <v>61.041666666666664</v>
      </c>
      <c r="Q1230" t="str">
        <f>TRIM(MID(SUBSTITUTE($N1230,"/",REPT(" ",LEN($N1230))),COLUMNS($N:N)*LEN($N1230)-(LEN($N1230)-1),LEN($N1230)))</f>
        <v>music</v>
      </c>
      <c r="R1230" t="str">
        <f>TRIM(MID(SUBSTITUTE($N1230,"/",REPT(" ",LEN($N1230))),COLUMNS($N:O)*LEN($N1230)-(LEN($N1230)-1),LEN($N1230)))</f>
        <v>world music</v>
      </c>
      <c r="S1230" s="11">
        <f t="shared" si="77"/>
        <v>40754.729259259257</v>
      </c>
      <c r="T1230" s="11">
        <f t="shared" si="7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0">
        <f t="shared" si="79"/>
        <v>0.90909090909090906</v>
      </c>
      <c r="P1231" s="6">
        <f t="shared" si="76"/>
        <v>25</v>
      </c>
      <c r="Q1231" t="str">
        <f>TRIM(MID(SUBSTITUTE($N1231,"/",REPT(" ",LEN($N1231))),COLUMNS($N:N)*LEN($N1231)-(LEN($N1231)-1),LEN($N1231)))</f>
        <v>music</v>
      </c>
      <c r="R1231" t="str">
        <f>TRIM(MID(SUBSTITUTE($N1231,"/",REPT(" ",LEN($N1231))),COLUMNS($N:O)*LEN($N1231)-(LEN($N1231)-1),LEN($N1231)))</f>
        <v>world music</v>
      </c>
      <c r="S1231" s="11">
        <f t="shared" si="77"/>
        <v>40985.459803240738</v>
      </c>
      <c r="T1231" s="11">
        <f t="shared" si="7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0">
        <f t="shared" si="79"/>
        <v>0</v>
      </c>
      <c r="P1232" s="6" t="e">
        <f t="shared" si="76"/>
        <v>#DIV/0!</v>
      </c>
      <c r="Q1232" t="str">
        <f>TRIM(MID(SUBSTITUTE($N1232,"/",REPT(" ",LEN($N1232))),COLUMNS($N:N)*LEN($N1232)-(LEN($N1232)-1),LEN($N1232)))</f>
        <v>music</v>
      </c>
      <c r="R1232" t="str">
        <f>TRIM(MID(SUBSTITUTE($N1232,"/",REPT(" ",LEN($N1232))),COLUMNS($N:O)*LEN($N1232)-(LEN($N1232)-1),LEN($N1232)))</f>
        <v>world music</v>
      </c>
      <c r="S1232" s="11">
        <f t="shared" si="77"/>
        <v>40568.972569444442</v>
      </c>
      <c r="T1232" s="11">
        <f t="shared" si="7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0">
        <f t="shared" si="79"/>
        <v>0</v>
      </c>
      <c r="P1233" s="6" t="e">
        <f t="shared" si="76"/>
        <v>#DIV/0!</v>
      </c>
      <c r="Q1233" t="str">
        <f>TRIM(MID(SUBSTITUTE($N1233,"/",REPT(" ",LEN($N1233))),COLUMNS($N:N)*LEN($N1233)-(LEN($N1233)-1),LEN($N1233)))</f>
        <v>music</v>
      </c>
      <c r="R1233" t="str">
        <f>TRIM(MID(SUBSTITUTE($N1233,"/",REPT(" ",LEN($N1233))),COLUMNS($N:O)*LEN($N1233)-(LEN($N1233)-1),LEN($N1233)))</f>
        <v>world music</v>
      </c>
      <c r="S1233" s="11">
        <f t="shared" si="77"/>
        <v>42193.941759259258</v>
      </c>
      <c r="T1233" s="11">
        <f t="shared" si="7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0">
        <f t="shared" si="79"/>
        <v>0.8</v>
      </c>
      <c r="P1234" s="6">
        <f t="shared" si="76"/>
        <v>40</v>
      </c>
      <c r="Q1234" t="str">
        <f>TRIM(MID(SUBSTITUTE($N1234,"/",REPT(" ",LEN($N1234))),COLUMNS($N:N)*LEN($N1234)-(LEN($N1234)-1),LEN($N1234)))</f>
        <v>music</v>
      </c>
      <c r="R1234" t="str">
        <f>TRIM(MID(SUBSTITUTE($N1234,"/",REPT(" ",LEN($N1234))),COLUMNS($N:O)*LEN($N1234)-(LEN($N1234)-1),LEN($N1234)))</f>
        <v>world music</v>
      </c>
      <c r="S1234" s="11">
        <f t="shared" si="77"/>
        <v>41506.848032407412</v>
      </c>
      <c r="T1234" s="11">
        <f t="shared" si="7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0">
        <f t="shared" si="79"/>
        <v>11.600000000000001</v>
      </c>
      <c r="P1235" s="6">
        <f t="shared" si="76"/>
        <v>19.333333333333332</v>
      </c>
      <c r="Q1235" t="str">
        <f>TRIM(MID(SUBSTITUTE($N1235,"/",REPT(" ",LEN($N1235))),COLUMNS($N:N)*LEN($N1235)-(LEN($N1235)-1),LEN($N1235)))</f>
        <v>music</v>
      </c>
      <c r="R1235" t="str">
        <f>TRIM(MID(SUBSTITUTE($N1235,"/",REPT(" ",LEN($N1235))),COLUMNS($N:O)*LEN($N1235)-(LEN($N1235)-1),LEN($N1235)))</f>
        <v>world music</v>
      </c>
      <c r="S1235" s="11">
        <f t="shared" si="77"/>
        <v>40939.948773148149</v>
      </c>
      <c r="T1235" s="11">
        <f t="shared" si="7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0">
        <f t="shared" si="79"/>
        <v>0</v>
      </c>
      <c r="P1236" s="6" t="e">
        <f t="shared" si="76"/>
        <v>#DIV/0!</v>
      </c>
      <c r="Q1236" t="str">
        <f>TRIM(MID(SUBSTITUTE($N1236,"/",REPT(" ",LEN($N1236))),COLUMNS($N:N)*LEN($N1236)-(LEN($N1236)-1),LEN($N1236)))</f>
        <v>music</v>
      </c>
      <c r="R1236" t="str">
        <f>TRIM(MID(SUBSTITUTE($N1236,"/",REPT(" ",LEN($N1236))),COLUMNS($N:O)*LEN($N1236)-(LEN($N1236)-1),LEN($N1236)))</f>
        <v>world music</v>
      </c>
      <c r="S1236" s="11">
        <f t="shared" si="77"/>
        <v>42007.788680555561</v>
      </c>
      <c r="T1236" s="11">
        <f t="shared" si="7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0">
        <f t="shared" si="79"/>
        <v>2.7873639500929119</v>
      </c>
      <c r="P1237" s="6">
        <f t="shared" si="76"/>
        <v>35</v>
      </c>
      <c r="Q1237" t="str">
        <f>TRIM(MID(SUBSTITUTE($N1237,"/",REPT(" ",LEN($N1237))),COLUMNS($N:N)*LEN($N1237)-(LEN($N1237)-1),LEN($N1237)))</f>
        <v>music</v>
      </c>
      <c r="R1237" t="str">
        <f>TRIM(MID(SUBSTITUTE($N1237,"/",REPT(" ",LEN($N1237))),COLUMNS($N:O)*LEN($N1237)-(LEN($N1237)-1),LEN($N1237)))</f>
        <v>world music</v>
      </c>
      <c r="S1237" s="11">
        <f t="shared" si="77"/>
        <v>41583.135405092595</v>
      </c>
      <c r="T1237" s="11">
        <f t="shared" si="7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0">
        <f t="shared" si="79"/>
        <v>0</v>
      </c>
      <c r="P1238" s="6" t="e">
        <f t="shared" si="76"/>
        <v>#DIV/0!</v>
      </c>
      <c r="Q1238" t="str">
        <f>TRIM(MID(SUBSTITUTE($N1238,"/",REPT(" ",LEN($N1238))),COLUMNS($N:N)*LEN($N1238)-(LEN($N1238)-1),LEN($N1238)))</f>
        <v>music</v>
      </c>
      <c r="R1238" t="str">
        <f>TRIM(MID(SUBSTITUTE($N1238,"/",REPT(" ",LEN($N1238))),COLUMNS($N:O)*LEN($N1238)-(LEN($N1238)-1),LEN($N1238)))</f>
        <v>world music</v>
      </c>
      <c r="S1238" s="11">
        <f t="shared" si="77"/>
        <v>41110.680138888885</v>
      </c>
      <c r="T1238" s="11">
        <f t="shared" si="7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0">
        <f t="shared" si="79"/>
        <v>0</v>
      </c>
      <c r="P1239" s="6" t="e">
        <f t="shared" si="76"/>
        <v>#DIV/0!</v>
      </c>
      <c r="Q1239" t="str">
        <f>TRIM(MID(SUBSTITUTE($N1239,"/",REPT(" ",LEN($N1239))),COLUMNS($N:N)*LEN($N1239)-(LEN($N1239)-1),LEN($N1239)))</f>
        <v>music</v>
      </c>
      <c r="R1239" t="str">
        <f>TRIM(MID(SUBSTITUTE($N1239,"/",REPT(" ",LEN($N1239))),COLUMNS($N:O)*LEN($N1239)-(LEN($N1239)-1),LEN($N1239)))</f>
        <v>world music</v>
      </c>
      <c r="S1239" s="11">
        <f t="shared" si="77"/>
        <v>41125.283159722225</v>
      </c>
      <c r="T1239" s="11">
        <f t="shared" si="7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0">
        <f t="shared" si="79"/>
        <v>17.8</v>
      </c>
      <c r="P1240" s="6">
        <f t="shared" si="76"/>
        <v>59.333333333333336</v>
      </c>
      <c r="Q1240" t="str">
        <f>TRIM(MID(SUBSTITUTE($N1240,"/",REPT(" ",LEN($N1240))),COLUMNS($N:N)*LEN($N1240)-(LEN($N1240)-1),LEN($N1240)))</f>
        <v>music</v>
      </c>
      <c r="R1240" t="str">
        <f>TRIM(MID(SUBSTITUTE($N1240,"/",REPT(" ",LEN($N1240))),COLUMNS($N:O)*LEN($N1240)-(LEN($N1240)-1),LEN($N1240)))</f>
        <v>world music</v>
      </c>
      <c r="S1240" s="11">
        <f t="shared" si="77"/>
        <v>40731.61037037037</v>
      </c>
      <c r="T1240" s="11">
        <f t="shared" si="7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0">
        <f t="shared" si="79"/>
        <v>0</v>
      </c>
      <c r="P1241" s="6" t="e">
        <f t="shared" si="76"/>
        <v>#DIV/0!</v>
      </c>
      <c r="Q1241" t="str">
        <f>TRIM(MID(SUBSTITUTE($N1241,"/",REPT(" ",LEN($N1241))),COLUMNS($N:N)*LEN($N1241)-(LEN($N1241)-1),LEN($N1241)))</f>
        <v>music</v>
      </c>
      <c r="R1241" t="str">
        <f>TRIM(MID(SUBSTITUTE($N1241,"/",REPT(" ",LEN($N1241))),COLUMNS($N:O)*LEN($N1241)-(LEN($N1241)-1),LEN($N1241)))</f>
        <v>world music</v>
      </c>
      <c r="S1241" s="11">
        <f t="shared" si="77"/>
        <v>40883.962581018517</v>
      </c>
      <c r="T1241" s="11">
        <f t="shared" si="7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0">
        <f t="shared" si="79"/>
        <v>3.0124999999999997</v>
      </c>
      <c r="P1242" s="6">
        <f t="shared" si="76"/>
        <v>30.125</v>
      </c>
      <c r="Q1242" t="str">
        <f>TRIM(MID(SUBSTITUTE($N1242,"/",REPT(" ",LEN($N1242))),COLUMNS($N:N)*LEN($N1242)-(LEN($N1242)-1),LEN($N1242)))</f>
        <v>music</v>
      </c>
      <c r="R1242" t="str">
        <f>TRIM(MID(SUBSTITUTE($N1242,"/",REPT(" ",LEN($N1242))),COLUMNS($N:O)*LEN($N1242)-(LEN($N1242)-1),LEN($N1242)))</f>
        <v>world music</v>
      </c>
      <c r="S1242" s="11">
        <f t="shared" si="77"/>
        <v>41409.040011574078</v>
      </c>
      <c r="T1242" s="11">
        <f t="shared" si="7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0">
        <f t="shared" si="79"/>
        <v>50.739999999999995</v>
      </c>
      <c r="P1243" s="6">
        <f t="shared" si="76"/>
        <v>74.617647058823536</v>
      </c>
      <c r="Q1243" t="str">
        <f>TRIM(MID(SUBSTITUTE($N1243,"/",REPT(" ",LEN($N1243))),COLUMNS($N:N)*LEN($N1243)-(LEN($N1243)-1),LEN($N1243)))</f>
        <v>music</v>
      </c>
      <c r="R1243" t="str">
        <f>TRIM(MID(SUBSTITUTE($N1243,"/",REPT(" ",LEN($N1243))),COLUMNS($N:O)*LEN($N1243)-(LEN($N1243)-1),LEN($N1243)))</f>
        <v>world music</v>
      </c>
      <c r="S1243" s="11">
        <f t="shared" si="77"/>
        <v>41923.837731481479</v>
      </c>
      <c r="T1243" s="11">
        <f t="shared" si="7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0">
        <f t="shared" si="79"/>
        <v>0.54884742041712409</v>
      </c>
      <c r="P1244" s="6">
        <f t="shared" si="76"/>
        <v>5</v>
      </c>
      <c r="Q1244" t="str">
        <f>TRIM(MID(SUBSTITUTE($N1244,"/",REPT(" ",LEN($N1244))),COLUMNS($N:N)*LEN($N1244)-(LEN($N1244)-1),LEN($N1244)))</f>
        <v>music</v>
      </c>
      <c r="R1244" t="str">
        <f>TRIM(MID(SUBSTITUTE($N1244,"/",REPT(" ",LEN($N1244))),COLUMNS($N:O)*LEN($N1244)-(LEN($N1244)-1),LEN($N1244)))</f>
        <v>world music</v>
      </c>
      <c r="S1244" s="11">
        <f t="shared" si="77"/>
        <v>40782.165532407409</v>
      </c>
      <c r="T1244" s="11">
        <f t="shared" si="7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0">
        <f t="shared" si="79"/>
        <v>14.091666666666667</v>
      </c>
      <c r="P1245" s="6">
        <f t="shared" si="76"/>
        <v>44.5</v>
      </c>
      <c r="Q1245" t="str">
        <f>TRIM(MID(SUBSTITUTE($N1245,"/",REPT(" ",LEN($N1245))),COLUMNS($N:N)*LEN($N1245)-(LEN($N1245)-1),LEN($N1245)))</f>
        <v>music</v>
      </c>
      <c r="R1245" t="str">
        <f>TRIM(MID(SUBSTITUTE($N1245,"/",REPT(" ",LEN($N1245))),COLUMNS($N:O)*LEN($N1245)-(LEN($N1245)-1),LEN($N1245)))</f>
        <v>world music</v>
      </c>
      <c r="S1245" s="11">
        <f t="shared" si="77"/>
        <v>40671.879293981481</v>
      </c>
      <c r="T1245" s="11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0">
        <f t="shared" si="79"/>
        <v>103.8</v>
      </c>
      <c r="P1246" s="6">
        <f t="shared" si="76"/>
        <v>46.133333333333333</v>
      </c>
      <c r="Q1246" t="str">
        <f>TRIM(MID(SUBSTITUTE($N1246,"/",REPT(" ",LEN($N1246))),COLUMNS($N:N)*LEN($N1246)-(LEN($N1246)-1),LEN($N1246)))</f>
        <v>music</v>
      </c>
      <c r="R1246" t="str">
        <f>TRIM(MID(SUBSTITUTE($N1246,"/",REPT(" ",LEN($N1246))),COLUMNS($N:O)*LEN($N1246)-(LEN($N1246)-1),LEN($N1246)))</f>
        <v>rock</v>
      </c>
      <c r="S1246" s="11">
        <f t="shared" si="77"/>
        <v>41355.825497685182</v>
      </c>
      <c r="T1246" s="11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0">
        <f t="shared" si="79"/>
        <v>120.24999999999999</v>
      </c>
      <c r="P1247" s="6">
        <f t="shared" si="76"/>
        <v>141.47058823529412</v>
      </c>
      <c r="Q1247" t="str">
        <f>TRIM(MID(SUBSTITUTE($N1247,"/",REPT(" ",LEN($N1247))),COLUMNS($N:N)*LEN($N1247)-(LEN($N1247)-1),LEN($N1247)))</f>
        <v>music</v>
      </c>
      <c r="R1247" t="str">
        <f>TRIM(MID(SUBSTITUTE($N1247,"/",REPT(" ",LEN($N1247))),COLUMNS($N:O)*LEN($N1247)-(LEN($N1247)-1),LEN($N1247)))</f>
        <v>rock</v>
      </c>
      <c r="S1247" s="11">
        <f t="shared" si="77"/>
        <v>41774.599930555552</v>
      </c>
      <c r="T1247" s="11">
        <f t="shared" si="7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0">
        <f t="shared" si="79"/>
        <v>117</v>
      </c>
      <c r="P1248" s="6">
        <f t="shared" si="76"/>
        <v>75.483870967741936</v>
      </c>
      <c r="Q1248" t="str">
        <f>TRIM(MID(SUBSTITUTE($N1248,"/",REPT(" ",LEN($N1248))),COLUMNS($N:N)*LEN($N1248)-(LEN($N1248)-1),LEN($N1248)))</f>
        <v>music</v>
      </c>
      <c r="R1248" t="str">
        <f>TRIM(MID(SUBSTITUTE($N1248,"/",REPT(" ",LEN($N1248))),COLUMNS($N:O)*LEN($N1248)-(LEN($N1248)-1),LEN($N1248)))</f>
        <v>rock</v>
      </c>
      <c r="S1248" s="11">
        <f t="shared" si="77"/>
        <v>40838.043391203704</v>
      </c>
      <c r="T1248" s="11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0">
        <f t="shared" si="79"/>
        <v>122.14285714285715</v>
      </c>
      <c r="P1249" s="6">
        <f t="shared" si="76"/>
        <v>85.5</v>
      </c>
      <c r="Q1249" t="str">
        <f>TRIM(MID(SUBSTITUTE($N1249,"/",REPT(" ",LEN($N1249))),COLUMNS($N:N)*LEN($N1249)-(LEN($N1249)-1),LEN($N1249)))</f>
        <v>music</v>
      </c>
      <c r="R1249" t="str">
        <f>TRIM(MID(SUBSTITUTE($N1249,"/",REPT(" ",LEN($N1249))),COLUMNS($N:O)*LEN($N1249)-(LEN($N1249)-1),LEN($N1249)))</f>
        <v>rock</v>
      </c>
      <c r="S1249" s="11">
        <f t="shared" si="77"/>
        <v>41370.292303240742</v>
      </c>
      <c r="T1249" s="11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0">
        <f t="shared" si="79"/>
        <v>151.63999999999999</v>
      </c>
      <c r="P1250" s="6">
        <f t="shared" si="76"/>
        <v>64.254237288135599</v>
      </c>
      <c r="Q1250" t="str">
        <f>TRIM(MID(SUBSTITUTE($N1250,"/",REPT(" ",LEN($N1250))),COLUMNS($N:N)*LEN($N1250)-(LEN($N1250)-1),LEN($N1250)))</f>
        <v>music</v>
      </c>
      <c r="R1250" t="str">
        <f>TRIM(MID(SUBSTITUTE($N1250,"/",REPT(" ",LEN($N1250))),COLUMNS($N:O)*LEN($N1250)-(LEN($N1250)-1),LEN($N1250)))</f>
        <v>rock</v>
      </c>
      <c r="S1250" s="11">
        <f t="shared" si="77"/>
        <v>41767.656863425924</v>
      </c>
      <c r="T1250" s="11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0">
        <f t="shared" si="79"/>
        <v>104.44</v>
      </c>
      <c r="P1251" s="6">
        <f t="shared" si="76"/>
        <v>64.46913580246914</v>
      </c>
      <c r="Q1251" t="str">
        <f>TRIM(MID(SUBSTITUTE($N1251,"/",REPT(" ",LEN($N1251))),COLUMNS($N:N)*LEN($N1251)-(LEN($N1251)-1),LEN($N1251)))</f>
        <v>music</v>
      </c>
      <c r="R1251" t="str">
        <f>TRIM(MID(SUBSTITUTE($N1251,"/",REPT(" ",LEN($N1251))),COLUMNS($N:O)*LEN($N1251)-(LEN($N1251)-1),LEN($N1251)))</f>
        <v>rock</v>
      </c>
      <c r="S1251" s="11">
        <f t="shared" si="77"/>
        <v>41067.74086805556</v>
      </c>
      <c r="T1251" s="11">
        <f t="shared" si="7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0">
        <f t="shared" si="79"/>
        <v>200.15333333333331</v>
      </c>
      <c r="P1252" s="6">
        <f t="shared" si="76"/>
        <v>118.2007874015748</v>
      </c>
      <c r="Q1252" t="str">
        <f>TRIM(MID(SUBSTITUTE($N1252,"/",REPT(" ",LEN($N1252))),COLUMNS($N:N)*LEN($N1252)-(LEN($N1252)-1),LEN($N1252)))</f>
        <v>music</v>
      </c>
      <c r="R1252" t="str">
        <f>TRIM(MID(SUBSTITUTE($N1252,"/",REPT(" ",LEN($N1252))),COLUMNS($N:O)*LEN($N1252)-(LEN($N1252)-1),LEN($N1252)))</f>
        <v>rock</v>
      </c>
      <c r="S1252" s="11">
        <f t="shared" si="77"/>
        <v>41843.64271990741</v>
      </c>
      <c r="T1252" s="11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0">
        <f t="shared" si="79"/>
        <v>101.8</v>
      </c>
      <c r="P1253" s="6">
        <f t="shared" si="76"/>
        <v>82.540540540540547</v>
      </c>
      <c r="Q1253" t="str">
        <f>TRIM(MID(SUBSTITUTE($N1253,"/",REPT(" ",LEN($N1253))),COLUMNS($N:N)*LEN($N1253)-(LEN($N1253)-1),LEN($N1253)))</f>
        <v>music</v>
      </c>
      <c r="R1253" t="str">
        <f>TRIM(MID(SUBSTITUTE($N1253,"/",REPT(" ",LEN($N1253))),COLUMNS($N:O)*LEN($N1253)-(LEN($N1253)-1),LEN($N1253)))</f>
        <v>rock</v>
      </c>
      <c r="S1253" s="11">
        <f t="shared" si="77"/>
        <v>40751.814432870371</v>
      </c>
      <c r="T1253" s="11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0">
        <f t="shared" si="79"/>
        <v>137.65714285714284</v>
      </c>
      <c r="P1254" s="6">
        <f t="shared" si="76"/>
        <v>34.170212765957444</v>
      </c>
      <c r="Q1254" t="str">
        <f>TRIM(MID(SUBSTITUTE($N1254,"/",REPT(" ",LEN($N1254))),COLUMNS($N:N)*LEN($N1254)-(LEN($N1254)-1),LEN($N1254)))</f>
        <v>music</v>
      </c>
      <c r="R1254" t="str">
        <f>TRIM(MID(SUBSTITUTE($N1254,"/",REPT(" ",LEN($N1254))),COLUMNS($N:O)*LEN($N1254)-(LEN($N1254)-1),LEN($N1254)))</f>
        <v>rock</v>
      </c>
      <c r="S1254" s="11">
        <f t="shared" si="77"/>
        <v>41543.988067129627</v>
      </c>
      <c r="T1254" s="11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0">
        <f t="shared" si="79"/>
        <v>303833.2</v>
      </c>
      <c r="P1255" s="6">
        <f t="shared" si="76"/>
        <v>42.73322081575246</v>
      </c>
      <c r="Q1255" t="str">
        <f>TRIM(MID(SUBSTITUTE($N1255,"/",REPT(" ",LEN($N1255))),COLUMNS($N:N)*LEN($N1255)-(LEN($N1255)-1),LEN($N1255)))</f>
        <v>music</v>
      </c>
      <c r="R1255" t="str">
        <f>TRIM(MID(SUBSTITUTE($N1255,"/",REPT(" ",LEN($N1255))),COLUMNS($N:O)*LEN($N1255)-(LEN($N1255)-1),LEN($N1255)))</f>
        <v>rock</v>
      </c>
      <c r="S1255" s="11">
        <f t="shared" si="77"/>
        <v>41855.783645833333</v>
      </c>
      <c r="T1255" s="11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0">
        <f t="shared" si="79"/>
        <v>198.85074626865671</v>
      </c>
      <c r="P1256" s="6">
        <f t="shared" si="76"/>
        <v>94.489361702127653</v>
      </c>
      <c r="Q1256" t="str">
        <f>TRIM(MID(SUBSTITUTE($N1256,"/",REPT(" ",LEN($N1256))),COLUMNS($N:N)*LEN($N1256)-(LEN($N1256)-1),LEN($N1256)))</f>
        <v>music</v>
      </c>
      <c r="R1256" t="str">
        <f>TRIM(MID(SUBSTITUTE($N1256,"/",REPT(" ",LEN($N1256))),COLUMNS($N:O)*LEN($N1256)-(LEN($N1256)-1),LEN($N1256)))</f>
        <v>rock</v>
      </c>
      <c r="S1256" s="11">
        <f t="shared" si="77"/>
        <v>40487.621365740742</v>
      </c>
      <c r="T1256" s="11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0">
        <f t="shared" si="79"/>
        <v>202.36666666666667</v>
      </c>
      <c r="P1257" s="6">
        <f t="shared" si="76"/>
        <v>55.697247706422019</v>
      </c>
      <c r="Q1257" t="str">
        <f>TRIM(MID(SUBSTITUTE($N1257,"/",REPT(" ",LEN($N1257))),COLUMNS($N:N)*LEN($N1257)-(LEN($N1257)-1),LEN($N1257)))</f>
        <v>music</v>
      </c>
      <c r="R1257" t="str">
        <f>TRIM(MID(SUBSTITUTE($N1257,"/",REPT(" ",LEN($N1257))),COLUMNS($N:O)*LEN($N1257)-(LEN($N1257)-1),LEN($N1257)))</f>
        <v>rock</v>
      </c>
      <c r="S1257" s="11">
        <f t="shared" si="77"/>
        <v>41579.845509259263</v>
      </c>
      <c r="T1257" s="11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0">
        <f t="shared" si="79"/>
        <v>117.96376666666666</v>
      </c>
      <c r="P1258" s="6">
        <f t="shared" si="76"/>
        <v>98.030831024930734</v>
      </c>
      <c r="Q1258" t="str">
        <f>TRIM(MID(SUBSTITUTE($N1258,"/",REPT(" ",LEN($N1258))),COLUMNS($N:N)*LEN($N1258)-(LEN($N1258)-1),LEN($N1258)))</f>
        <v>music</v>
      </c>
      <c r="R1258" t="str">
        <f>TRIM(MID(SUBSTITUTE($N1258,"/",REPT(" ",LEN($N1258))),COLUMNS($N:O)*LEN($N1258)-(LEN($N1258)-1),LEN($N1258)))</f>
        <v>rock</v>
      </c>
      <c r="S1258" s="11">
        <f t="shared" si="77"/>
        <v>40921.919340277782</v>
      </c>
      <c r="T1258" s="11">
        <f t="shared" si="7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0">
        <f t="shared" si="79"/>
        <v>294.72727272727275</v>
      </c>
      <c r="P1259" s="6">
        <f t="shared" si="76"/>
        <v>92.102272727272734</v>
      </c>
      <c r="Q1259" t="str">
        <f>TRIM(MID(SUBSTITUTE($N1259,"/",REPT(" ",LEN($N1259))),COLUMNS($N:N)*LEN($N1259)-(LEN($N1259)-1),LEN($N1259)))</f>
        <v>music</v>
      </c>
      <c r="R1259" t="str">
        <f>TRIM(MID(SUBSTITUTE($N1259,"/",REPT(" ",LEN($N1259))),COLUMNS($N:O)*LEN($N1259)-(LEN($N1259)-1),LEN($N1259)))</f>
        <v>rock</v>
      </c>
      <c r="S1259" s="11">
        <f t="shared" si="77"/>
        <v>40587.085532407407</v>
      </c>
      <c r="T1259" s="11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0">
        <f t="shared" si="79"/>
        <v>213.14633333333336</v>
      </c>
      <c r="P1260" s="6">
        <f t="shared" si="76"/>
        <v>38.175462686567165</v>
      </c>
      <c r="Q1260" t="str">
        <f>TRIM(MID(SUBSTITUTE($N1260,"/",REPT(" ",LEN($N1260))),COLUMNS($N:N)*LEN($N1260)-(LEN($N1260)-1),LEN($N1260)))</f>
        <v>music</v>
      </c>
      <c r="R1260" t="str">
        <f>TRIM(MID(SUBSTITUTE($N1260,"/",REPT(" ",LEN($N1260))),COLUMNS($N:O)*LEN($N1260)-(LEN($N1260)-1),LEN($N1260)))</f>
        <v>rock</v>
      </c>
      <c r="S1260" s="11">
        <f t="shared" si="77"/>
        <v>41487.611250000002</v>
      </c>
      <c r="T1260" s="11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0">
        <f t="shared" si="79"/>
        <v>104.24</v>
      </c>
      <c r="P1261" s="6">
        <f t="shared" si="76"/>
        <v>27.145833333333332</v>
      </c>
      <c r="Q1261" t="str">
        <f>TRIM(MID(SUBSTITUTE($N1261,"/",REPT(" ",LEN($N1261))),COLUMNS($N:N)*LEN($N1261)-(LEN($N1261)-1),LEN($N1261)))</f>
        <v>music</v>
      </c>
      <c r="R1261" t="str">
        <f>TRIM(MID(SUBSTITUTE($N1261,"/",REPT(" ",LEN($N1261))),COLUMNS($N:O)*LEN($N1261)-(LEN($N1261)-1),LEN($N1261)))</f>
        <v>rock</v>
      </c>
      <c r="S1261" s="11">
        <f t="shared" si="77"/>
        <v>41766.970648148148</v>
      </c>
      <c r="T1261" s="11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0">
        <f t="shared" si="79"/>
        <v>113.66666666666667</v>
      </c>
      <c r="P1262" s="6">
        <f t="shared" si="76"/>
        <v>50.689189189189186</v>
      </c>
      <c r="Q1262" t="str">
        <f>TRIM(MID(SUBSTITUTE($N1262,"/",REPT(" ",LEN($N1262))),COLUMNS($N:N)*LEN($N1262)-(LEN($N1262)-1),LEN($N1262)))</f>
        <v>music</v>
      </c>
      <c r="R1262" t="str">
        <f>TRIM(MID(SUBSTITUTE($N1262,"/",REPT(" ",LEN($N1262))),COLUMNS($N:O)*LEN($N1262)-(LEN($N1262)-1),LEN($N1262)))</f>
        <v>rock</v>
      </c>
      <c r="S1262" s="11">
        <f t="shared" si="77"/>
        <v>41666.842824074076</v>
      </c>
      <c r="T1262" s="11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0">
        <f t="shared" si="79"/>
        <v>101.25</v>
      </c>
      <c r="P1263" s="6">
        <f t="shared" si="76"/>
        <v>38.942307692307693</v>
      </c>
      <c r="Q1263" t="str">
        <f>TRIM(MID(SUBSTITUTE($N1263,"/",REPT(" ",LEN($N1263))),COLUMNS($N:N)*LEN($N1263)-(LEN($N1263)-1),LEN($N1263)))</f>
        <v>music</v>
      </c>
      <c r="R1263" t="str">
        <f>TRIM(MID(SUBSTITUTE($N1263,"/",REPT(" ",LEN($N1263))),COLUMNS($N:O)*LEN($N1263)-(LEN($N1263)-1),LEN($N1263)))</f>
        <v>rock</v>
      </c>
      <c r="S1263" s="11">
        <f t="shared" si="77"/>
        <v>41638.342905092592</v>
      </c>
      <c r="T1263" s="11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0">
        <f t="shared" si="79"/>
        <v>125.41538461538462</v>
      </c>
      <c r="P1264" s="6">
        <f t="shared" si="76"/>
        <v>77.638095238095232</v>
      </c>
      <c r="Q1264" t="str">
        <f>TRIM(MID(SUBSTITUTE($N1264,"/",REPT(" ",LEN($N1264))),COLUMNS($N:N)*LEN($N1264)-(LEN($N1264)-1),LEN($N1264)))</f>
        <v>music</v>
      </c>
      <c r="R1264" t="str">
        <f>TRIM(MID(SUBSTITUTE($N1264,"/",REPT(" ",LEN($N1264))),COLUMNS($N:O)*LEN($N1264)-(LEN($N1264)-1),LEN($N1264)))</f>
        <v>rock</v>
      </c>
      <c r="S1264" s="11">
        <f t="shared" si="77"/>
        <v>41656.762638888889</v>
      </c>
      <c r="T1264" s="11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0">
        <f t="shared" si="79"/>
        <v>119</v>
      </c>
      <c r="P1265" s="6">
        <f t="shared" si="76"/>
        <v>43.536585365853661</v>
      </c>
      <c r="Q1265" t="str">
        <f>TRIM(MID(SUBSTITUTE($N1265,"/",REPT(" ",LEN($N1265))),COLUMNS($N:N)*LEN($N1265)-(LEN($N1265)-1),LEN($N1265)))</f>
        <v>music</v>
      </c>
      <c r="R1265" t="str">
        <f>TRIM(MID(SUBSTITUTE($N1265,"/",REPT(" ",LEN($N1265))),COLUMNS($N:O)*LEN($N1265)-(LEN($N1265)-1),LEN($N1265)))</f>
        <v>rock</v>
      </c>
      <c r="S1265" s="11">
        <f t="shared" si="77"/>
        <v>41692.084143518521</v>
      </c>
      <c r="T1265" s="11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0">
        <f t="shared" si="79"/>
        <v>166.46153846153845</v>
      </c>
      <c r="P1266" s="6">
        <f t="shared" si="76"/>
        <v>31.823529411764707</v>
      </c>
      <c r="Q1266" t="str">
        <f>TRIM(MID(SUBSTITUTE($N1266,"/",REPT(" ",LEN($N1266))),COLUMNS($N:N)*LEN($N1266)-(LEN($N1266)-1),LEN($N1266)))</f>
        <v>music</v>
      </c>
      <c r="R1266" t="str">
        <f>TRIM(MID(SUBSTITUTE($N1266,"/",REPT(" ",LEN($N1266))),COLUMNS($N:O)*LEN($N1266)-(LEN($N1266)-1),LEN($N1266)))</f>
        <v>rock</v>
      </c>
      <c r="S1266" s="11">
        <f t="shared" si="77"/>
        <v>41547.662997685184</v>
      </c>
      <c r="T1266" s="11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0">
        <f t="shared" si="79"/>
        <v>119.14771428571429</v>
      </c>
      <c r="P1267" s="6">
        <f t="shared" si="76"/>
        <v>63.184393939393942</v>
      </c>
      <c r="Q1267" t="str">
        <f>TRIM(MID(SUBSTITUTE($N1267,"/",REPT(" ",LEN($N1267))),COLUMNS($N:N)*LEN($N1267)-(LEN($N1267)-1),LEN($N1267)))</f>
        <v>music</v>
      </c>
      <c r="R1267" t="str">
        <f>TRIM(MID(SUBSTITUTE($N1267,"/",REPT(" ",LEN($N1267))),COLUMNS($N:O)*LEN($N1267)-(LEN($N1267)-1),LEN($N1267)))</f>
        <v>rock</v>
      </c>
      <c r="S1267" s="11">
        <f t="shared" si="77"/>
        <v>40465.655266203699</v>
      </c>
      <c r="T1267" s="11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0">
        <f t="shared" si="79"/>
        <v>100.47368421052632</v>
      </c>
      <c r="P1268" s="6">
        <f t="shared" si="76"/>
        <v>190.9</v>
      </c>
      <c r="Q1268" t="str">
        <f>TRIM(MID(SUBSTITUTE($N1268,"/",REPT(" ",LEN($N1268))),COLUMNS($N:N)*LEN($N1268)-(LEN($N1268)-1),LEN($N1268)))</f>
        <v>music</v>
      </c>
      <c r="R1268" t="str">
        <f>TRIM(MID(SUBSTITUTE($N1268,"/",REPT(" ",LEN($N1268))),COLUMNS($N:O)*LEN($N1268)-(LEN($N1268)-1),LEN($N1268)))</f>
        <v>rock</v>
      </c>
      <c r="S1268" s="11">
        <f t="shared" si="77"/>
        <v>41620.87667824074</v>
      </c>
      <c r="T1268" s="11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0">
        <f t="shared" si="79"/>
        <v>101.8</v>
      </c>
      <c r="P1269" s="6">
        <f t="shared" si="76"/>
        <v>140.85534591194968</v>
      </c>
      <c r="Q1269" t="str">
        <f>TRIM(MID(SUBSTITUTE($N1269,"/",REPT(" ",LEN($N1269))),COLUMNS($N:N)*LEN($N1269)-(LEN($N1269)-1),LEN($N1269)))</f>
        <v>music</v>
      </c>
      <c r="R1269" t="str">
        <f>TRIM(MID(SUBSTITUTE($N1269,"/",REPT(" ",LEN($N1269))),COLUMNS($N:O)*LEN($N1269)-(LEN($N1269)-1),LEN($N1269)))</f>
        <v>rock</v>
      </c>
      <c r="S1269" s="11">
        <f t="shared" si="77"/>
        <v>41449.585162037038</v>
      </c>
      <c r="T1269" s="11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0">
        <f t="shared" si="79"/>
        <v>116.66666666666667</v>
      </c>
      <c r="P1270" s="6">
        <f t="shared" si="76"/>
        <v>76.92307692307692</v>
      </c>
      <c r="Q1270" t="str">
        <f>TRIM(MID(SUBSTITUTE($N1270,"/",REPT(" ",LEN($N1270))),COLUMNS($N:N)*LEN($N1270)-(LEN($N1270)-1),LEN($N1270)))</f>
        <v>music</v>
      </c>
      <c r="R1270" t="str">
        <f>TRIM(MID(SUBSTITUTE($N1270,"/",REPT(" ",LEN($N1270))),COLUMNS($N:O)*LEN($N1270)-(LEN($N1270)-1),LEN($N1270)))</f>
        <v>rock</v>
      </c>
      <c r="S1270" s="11">
        <f t="shared" si="77"/>
        <v>41507.845451388886</v>
      </c>
      <c r="T1270" s="11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0">
        <f t="shared" si="79"/>
        <v>108.64893617021276</v>
      </c>
      <c r="P1271" s="6">
        <f t="shared" si="76"/>
        <v>99.15533980582525</v>
      </c>
      <c r="Q1271" t="str">
        <f>TRIM(MID(SUBSTITUTE($N1271,"/",REPT(" ",LEN($N1271))),COLUMNS($N:N)*LEN($N1271)-(LEN($N1271)-1),LEN($N1271)))</f>
        <v>music</v>
      </c>
      <c r="R1271" t="str">
        <f>TRIM(MID(SUBSTITUTE($N1271,"/",REPT(" ",LEN($N1271))),COLUMNS($N:O)*LEN($N1271)-(LEN($N1271)-1),LEN($N1271)))</f>
        <v>rock</v>
      </c>
      <c r="S1271" s="11">
        <f t="shared" si="77"/>
        <v>42445.823055555549</v>
      </c>
      <c r="T1271" s="11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0">
        <f t="shared" si="79"/>
        <v>114.72</v>
      </c>
      <c r="P1272" s="6">
        <f t="shared" si="76"/>
        <v>67.881656804733723</v>
      </c>
      <c r="Q1272" t="str">
        <f>TRIM(MID(SUBSTITUTE($N1272,"/",REPT(" ",LEN($N1272))),COLUMNS($N:N)*LEN($N1272)-(LEN($N1272)-1),LEN($N1272)))</f>
        <v>music</v>
      </c>
      <c r="R1272" t="str">
        <f>TRIM(MID(SUBSTITUTE($N1272,"/",REPT(" ",LEN($N1272))),COLUMNS($N:O)*LEN($N1272)-(LEN($N1272)-1),LEN($N1272)))</f>
        <v>rock</v>
      </c>
      <c r="S1272" s="11">
        <f t="shared" si="77"/>
        <v>40933.856967592597</v>
      </c>
      <c r="T1272" s="11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0">
        <f t="shared" si="79"/>
        <v>101.8</v>
      </c>
      <c r="P1273" s="6">
        <f t="shared" si="76"/>
        <v>246.29032258064515</v>
      </c>
      <c r="Q1273" t="str">
        <f>TRIM(MID(SUBSTITUTE($N1273,"/",REPT(" ",LEN($N1273))),COLUMNS($N:N)*LEN($N1273)-(LEN($N1273)-1),LEN($N1273)))</f>
        <v>music</v>
      </c>
      <c r="R1273" t="str">
        <f>TRIM(MID(SUBSTITUTE($N1273,"/",REPT(" ",LEN($N1273))),COLUMNS($N:O)*LEN($N1273)-(LEN($N1273)-1),LEN($N1273)))</f>
        <v>rock</v>
      </c>
      <c r="S1273" s="11">
        <f t="shared" si="77"/>
        <v>41561.683553240742</v>
      </c>
      <c r="T1273" s="11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0">
        <f t="shared" si="79"/>
        <v>106</v>
      </c>
      <c r="P1274" s="6">
        <f t="shared" si="76"/>
        <v>189.28571428571428</v>
      </c>
      <c r="Q1274" t="str">
        <f>TRIM(MID(SUBSTITUTE($N1274,"/",REPT(" ",LEN($N1274))),COLUMNS($N:N)*LEN($N1274)-(LEN($N1274)-1),LEN($N1274)))</f>
        <v>music</v>
      </c>
      <c r="R1274" t="str">
        <f>TRIM(MID(SUBSTITUTE($N1274,"/",REPT(" ",LEN($N1274))),COLUMNS($N:O)*LEN($N1274)-(LEN($N1274)-1),LEN($N1274)))</f>
        <v>rock</v>
      </c>
      <c r="S1274" s="11">
        <f t="shared" si="77"/>
        <v>40274.745127314818</v>
      </c>
      <c r="T1274" s="11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0">
        <f t="shared" si="79"/>
        <v>103.49999999999999</v>
      </c>
      <c r="P1275" s="6">
        <f t="shared" si="76"/>
        <v>76.666666666666671</v>
      </c>
      <c r="Q1275" t="str">
        <f>TRIM(MID(SUBSTITUTE($N1275,"/",REPT(" ",LEN($N1275))),COLUMNS($N:N)*LEN($N1275)-(LEN($N1275)-1),LEN($N1275)))</f>
        <v>music</v>
      </c>
      <c r="R1275" t="str">
        <f>TRIM(MID(SUBSTITUTE($N1275,"/",REPT(" ",LEN($N1275))),COLUMNS($N:O)*LEN($N1275)-(LEN($N1275)-1),LEN($N1275)))</f>
        <v>rock</v>
      </c>
      <c r="S1275" s="11">
        <f t="shared" si="77"/>
        <v>41852.730219907404</v>
      </c>
      <c r="T1275" s="11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0">
        <f t="shared" si="79"/>
        <v>154.97535999999999</v>
      </c>
      <c r="P1276" s="6">
        <f t="shared" si="76"/>
        <v>82.963254817987149</v>
      </c>
      <c r="Q1276" t="str">
        <f>TRIM(MID(SUBSTITUTE($N1276,"/",REPT(" ",LEN($N1276))),COLUMNS($N:N)*LEN($N1276)-(LEN($N1276)-1),LEN($N1276)))</f>
        <v>music</v>
      </c>
      <c r="R1276" t="str">
        <f>TRIM(MID(SUBSTITUTE($N1276,"/",REPT(" ",LEN($N1276))),COLUMNS($N:O)*LEN($N1276)-(LEN($N1276)-1),LEN($N1276)))</f>
        <v>rock</v>
      </c>
      <c r="S1276" s="11">
        <f t="shared" si="77"/>
        <v>41116.690104166664</v>
      </c>
      <c r="T1276" s="11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0">
        <f t="shared" si="79"/>
        <v>162.14066666666668</v>
      </c>
      <c r="P1277" s="6">
        <f t="shared" si="76"/>
        <v>62.522107969151669</v>
      </c>
      <c r="Q1277" t="str">
        <f>TRIM(MID(SUBSTITUTE($N1277,"/",REPT(" ",LEN($N1277))),COLUMNS($N:N)*LEN($N1277)-(LEN($N1277)-1),LEN($N1277)))</f>
        <v>music</v>
      </c>
      <c r="R1277" t="str">
        <f>TRIM(MID(SUBSTITUTE($N1277,"/",REPT(" ",LEN($N1277))),COLUMNS($N:O)*LEN($N1277)-(LEN($N1277)-1),LEN($N1277)))</f>
        <v>rock</v>
      </c>
      <c r="S1277" s="11">
        <f t="shared" si="77"/>
        <v>41458.867905092593</v>
      </c>
      <c r="T1277" s="11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0">
        <f t="shared" si="79"/>
        <v>104.42100000000001</v>
      </c>
      <c r="P1278" s="6">
        <f t="shared" si="76"/>
        <v>46.06808823529412</v>
      </c>
      <c r="Q1278" t="str">
        <f>TRIM(MID(SUBSTITUTE($N1278,"/",REPT(" ",LEN($N1278))),COLUMNS($N:N)*LEN($N1278)-(LEN($N1278)-1),LEN($N1278)))</f>
        <v>music</v>
      </c>
      <c r="R1278" t="str">
        <f>TRIM(MID(SUBSTITUTE($N1278,"/",REPT(" ",LEN($N1278))),COLUMNS($N:O)*LEN($N1278)-(LEN($N1278)-1),LEN($N1278)))</f>
        <v>rock</v>
      </c>
      <c r="S1278" s="11">
        <f t="shared" si="77"/>
        <v>40007.704247685186</v>
      </c>
      <c r="T1278" s="11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0">
        <f t="shared" si="79"/>
        <v>106.12433333333333</v>
      </c>
      <c r="P1279" s="6">
        <f t="shared" si="76"/>
        <v>38.543946731234868</v>
      </c>
      <c r="Q1279" t="str">
        <f>TRIM(MID(SUBSTITUTE($N1279,"/",REPT(" ",LEN($N1279))),COLUMNS($N:N)*LEN($N1279)-(LEN($N1279)-1),LEN($N1279)))</f>
        <v>music</v>
      </c>
      <c r="R1279" t="str">
        <f>TRIM(MID(SUBSTITUTE($N1279,"/",REPT(" ",LEN($N1279))),COLUMNS($N:O)*LEN($N1279)-(LEN($N1279)-1),LEN($N1279)))</f>
        <v>rock</v>
      </c>
      <c r="S1279" s="11">
        <f t="shared" si="77"/>
        <v>41121.561886574076</v>
      </c>
      <c r="T1279" s="11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0">
        <f t="shared" si="79"/>
        <v>154.93846153846152</v>
      </c>
      <c r="P1280" s="6">
        <f t="shared" si="76"/>
        <v>53.005263157894738</v>
      </c>
      <c r="Q1280" t="str">
        <f>TRIM(MID(SUBSTITUTE($N1280,"/",REPT(" ",LEN($N1280))),COLUMNS($N:N)*LEN($N1280)-(LEN($N1280)-1),LEN($N1280)))</f>
        <v>music</v>
      </c>
      <c r="R1280" t="str">
        <f>TRIM(MID(SUBSTITUTE($N1280,"/",REPT(" ",LEN($N1280))),COLUMNS($N:O)*LEN($N1280)-(LEN($N1280)-1),LEN($N1280)))</f>
        <v>rock</v>
      </c>
      <c r="S1280" s="11">
        <f t="shared" si="77"/>
        <v>41786.555162037039</v>
      </c>
      <c r="T1280" s="11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0">
        <f t="shared" si="79"/>
        <v>110.77157238734421</v>
      </c>
      <c r="P1281" s="6">
        <f t="shared" si="76"/>
        <v>73.355396825396824</v>
      </c>
      <c r="Q1281" t="str">
        <f>TRIM(MID(SUBSTITUTE($N1281,"/",REPT(" ",LEN($N1281))),COLUMNS($N:N)*LEN($N1281)-(LEN($N1281)-1),LEN($N1281)))</f>
        <v>music</v>
      </c>
      <c r="R1281" t="str">
        <f>TRIM(MID(SUBSTITUTE($N1281,"/",REPT(" ",LEN($N1281))),COLUMNS($N:O)*LEN($N1281)-(LEN($N1281)-1),LEN($N1281)))</f>
        <v>rock</v>
      </c>
      <c r="S1281" s="11">
        <f t="shared" si="77"/>
        <v>41682.099189814813</v>
      </c>
      <c r="T1281" s="11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0">
        <f t="shared" si="79"/>
        <v>110.91186666666665</v>
      </c>
      <c r="P1282" s="6">
        <f t="shared" ref="P1282:P1345" si="80">E1282/L1282</f>
        <v>127.97523076923076</v>
      </c>
      <c r="Q1282" t="str">
        <f>TRIM(MID(SUBSTITUTE($N1282,"/",REPT(" ",LEN($N1282))),COLUMNS($N:N)*LEN($N1282)-(LEN($N1282)-1),LEN($N1282)))</f>
        <v>music</v>
      </c>
      <c r="R1282" t="str">
        <f>TRIM(MID(SUBSTITUTE($N1282,"/",REPT(" ",LEN($N1282))),COLUMNS($N:O)*LEN($N1282)-(LEN($N1282)-1),LEN($N1282)))</f>
        <v>rock</v>
      </c>
      <c r="S1282" s="11">
        <f t="shared" ref="S1282:S1345" si="81">(((J1282/60)/60)/24)+DATE(1970,1,1)</f>
        <v>40513.757569444446</v>
      </c>
      <c r="T1282" s="11">
        <f t="shared" ref="T1282:T1345" si="82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0">
        <f t="shared" ref="O1283:O1346" si="83">E1283/D1283*100</f>
        <v>110.71428571428572</v>
      </c>
      <c r="P1283" s="6">
        <f t="shared" si="80"/>
        <v>104.72972972972973</v>
      </c>
      <c r="Q1283" t="str">
        <f>TRIM(MID(SUBSTITUTE($N1283,"/",REPT(" ",LEN($N1283))),COLUMNS($N:N)*LEN($N1283)-(LEN($N1283)-1),LEN($N1283)))</f>
        <v>music</v>
      </c>
      <c r="R1283" t="str">
        <f>TRIM(MID(SUBSTITUTE($N1283,"/",REPT(" ",LEN($N1283))),COLUMNS($N:O)*LEN($N1283)-(LEN($N1283)-1),LEN($N1283)))</f>
        <v>rock</v>
      </c>
      <c r="S1283" s="11">
        <f t="shared" si="81"/>
        <v>41463.743472222224</v>
      </c>
      <c r="T1283" s="11">
        <f t="shared" si="82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0">
        <f t="shared" si="83"/>
        <v>123.61333333333333</v>
      </c>
      <c r="P1284" s="6">
        <f t="shared" si="80"/>
        <v>67.671532846715323</v>
      </c>
      <c r="Q1284" t="str">
        <f>TRIM(MID(SUBSTITUTE($N1284,"/",REPT(" ",LEN($N1284))),COLUMNS($N:N)*LEN($N1284)-(LEN($N1284)-1),LEN($N1284)))</f>
        <v>music</v>
      </c>
      <c r="R1284" t="str">
        <f>TRIM(MID(SUBSTITUTE($N1284,"/",REPT(" ",LEN($N1284))),COLUMNS($N:O)*LEN($N1284)-(LEN($N1284)-1),LEN($N1284)))</f>
        <v>rock</v>
      </c>
      <c r="S1284" s="11">
        <f t="shared" si="81"/>
        <v>41586.475173611114</v>
      </c>
      <c r="T1284" s="11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0">
        <f t="shared" si="83"/>
        <v>211.05</v>
      </c>
      <c r="P1285" s="6">
        <f t="shared" si="80"/>
        <v>95.931818181818187</v>
      </c>
      <c r="Q1285" t="str">
        <f>TRIM(MID(SUBSTITUTE($N1285,"/",REPT(" ",LEN($N1285))),COLUMNS($N:N)*LEN($N1285)-(LEN($N1285)-1),LEN($N1285)))</f>
        <v>music</v>
      </c>
      <c r="R1285" t="str">
        <f>TRIM(MID(SUBSTITUTE($N1285,"/",REPT(" ",LEN($N1285))),COLUMNS($N:O)*LEN($N1285)-(LEN($N1285)-1),LEN($N1285)))</f>
        <v>rock</v>
      </c>
      <c r="S1285" s="11">
        <f t="shared" si="81"/>
        <v>41320.717465277776</v>
      </c>
      <c r="T1285" s="11">
        <f t="shared" si="8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0">
        <f t="shared" si="83"/>
        <v>101</v>
      </c>
      <c r="P1286" s="6">
        <f t="shared" si="80"/>
        <v>65.161290322580641</v>
      </c>
      <c r="Q1286" t="str">
        <f>TRIM(MID(SUBSTITUTE($N1286,"/",REPT(" ",LEN($N1286))),COLUMNS($N:N)*LEN($N1286)-(LEN($N1286)-1),LEN($N1286)))</f>
        <v>theater</v>
      </c>
      <c r="R1286" t="str">
        <f>TRIM(MID(SUBSTITUTE($N1286,"/",REPT(" ",LEN($N1286))),COLUMNS($N:O)*LEN($N1286)-(LEN($N1286)-1),LEN($N1286)))</f>
        <v>plays</v>
      </c>
      <c r="S1286" s="11">
        <f t="shared" si="81"/>
        <v>42712.23474537037</v>
      </c>
      <c r="T1286" s="11">
        <f t="shared" si="8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0">
        <f t="shared" si="83"/>
        <v>101.64999999999999</v>
      </c>
      <c r="P1287" s="6">
        <f t="shared" si="80"/>
        <v>32.269841269841272</v>
      </c>
      <c r="Q1287" t="str">
        <f>TRIM(MID(SUBSTITUTE($N1287,"/",REPT(" ",LEN($N1287))),COLUMNS($N:N)*LEN($N1287)-(LEN($N1287)-1),LEN($N1287)))</f>
        <v>theater</v>
      </c>
      <c r="R1287" t="str">
        <f>TRIM(MID(SUBSTITUTE($N1287,"/",REPT(" ",LEN($N1287))),COLUMNS($N:O)*LEN($N1287)-(LEN($N1287)-1),LEN($N1287)))</f>
        <v>plays</v>
      </c>
      <c r="S1287" s="11">
        <f t="shared" si="81"/>
        <v>42160.583043981482</v>
      </c>
      <c r="T1287" s="11">
        <f t="shared" si="8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0">
        <f t="shared" si="83"/>
        <v>108.33333333333333</v>
      </c>
      <c r="P1288" s="6">
        <f t="shared" si="80"/>
        <v>81.25</v>
      </c>
      <c r="Q1288" t="str">
        <f>TRIM(MID(SUBSTITUTE($N1288,"/",REPT(" ",LEN($N1288))),COLUMNS($N:N)*LEN($N1288)-(LEN($N1288)-1),LEN($N1288)))</f>
        <v>theater</v>
      </c>
      <c r="R1288" t="str">
        <f>TRIM(MID(SUBSTITUTE($N1288,"/",REPT(" ",LEN($N1288))),COLUMNS($N:O)*LEN($N1288)-(LEN($N1288)-1),LEN($N1288)))</f>
        <v>plays</v>
      </c>
      <c r="S1288" s="11">
        <f t="shared" si="81"/>
        <v>42039.384571759263</v>
      </c>
      <c r="T1288" s="11">
        <f t="shared" si="8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0">
        <f t="shared" si="83"/>
        <v>242</v>
      </c>
      <c r="P1289" s="6">
        <f t="shared" si="80"/>
        <v>24.2</v>
      </c>
      <c r="Q1289" t="str">
        <f>TRIM(MID(SUBSTITUTE($N1289,"/",REPT(" ",LEN($N1289))),COLUMNS($N:N)*LEN($N1289)-(LEN($N1289)-1),LEN($N1289)))</f>
        <v>theater</v>
      </c>
      <c r="R1289" t="str">
        <f>TRIM(MID(SUBSTITUTE($N1289,"/",REPT(" ",LEN($N1289))),COLUMNS($N:O)*LEN($N1289)-(LEN($N1289)-1),LEN($N1289)))</f>
        <v>plays</v>
      </c>
      <c r="S1289" s="11">
        <f t="shared" si="81"/>
        <v>42107.621018518519</v>
      </c>
      <c r="T1289" s="11">
        <f t="shared" si="8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0">
        <f t="shared" si="83"/>
        <v>100.44999999999999</v>
      </c>
      <c r="P1290" s="6">
        <f t="shared" si="80"/>
        <v>65.868852459016395</v>
      </c>
      <c r="Q1290" t="str">
        <f>TRIM(MID(SUBSTITUTE($N1290,"/",REPT(" ",LEN($N1290))),COLUMNS($N:N)*LEN($N1290)-(LEN($N1290)-1),LEN($N1290)))</f>
        <v>theater</v>
      </c>
      <c r="R1290" t="str">
        <f>TRIM(MID(SUBSTITUTE($N1290,"/",REPT(" ",LEN($N1290))),COLUMNS($N:O)*LEN($N1290)-(LEN($N1290)-1),LEN($N1290)))</f>
        <v>plays</v>
      </c>
      <c r="S1290" s="11">
        <f t="shared" si="81"/>
        <v>42561.154664351852</v>
      </c>
      <c r="T1290" s="11">
        <f t="shared" si="8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0">
        <f t="shared" si="83"/>
        <v>125.06666666666666</v>
      </c>
      <c r="P1291" s="6">
        <f t="shared" si="80"/>
        <v>36.07692307692308</v>
      </c>
      <c r="Q1291" t="str">
        <f>TRIM(MID(SUBSTITUTE($N1291,"/",REPT(" ",LEN($N1291))),COLUMNS($N:N)*LEN($N1291)-(LEN($N1291)-1),LEN($N1291)))</f>
        <v>theater</v>
      </c>
      <c r="R1291" t="str">
        <f>TRIM(MID(SUBSTITUTE($N1291,"/",REPT(" ",LEN($N1291))),COLUMNS($N:O)*LEN($N1291)-(LEN($N1291)-1),LEN($N1291)))</f>
        <v>plays</v>
      </c>
      <c r="S1291" s="11">
        <f t="shared" si="81"/>
        <v>42709.134780092587</v>
      </c>
      <c r="T1291" s="11">
        <f t="shared" si="8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0">
        <f t="shared" si="83"/>
        <v>108.57142857142857</v>
      </c>
      <c r="P1292" s="6">
        <f t="shared" si="80"/>
        <v>44.186046511627907</v>
      </c>
      <c r="Q1292" t="str">
        <f>TRIM(MID(SUBSTITUTE($N1292,"/",REPT(" ",LEN($N1292))),COLUMNS($N:N)*LEN($N1292)-(LEN($N1292)-1),LEN($N1292)))</f>
        <v>theater</v>
      </c>
      <c r="R1292" t="str">
        <f>TRIM(MID(SUBSTITUTE($N1292,"/",REPT(" ",LEN($N1292))),COLUMNS($N:O)*LEN($N1292)-(LEN($N1292)-1),LEN($N1292)))</f>
        <v>plays</v>
      </c>
      <c r="S1292" s="11">
        <f t="shared" si="81"/>
        <v>42086.614942129629</v>
      </c>
      <c r="T1292" s="11">
        <f t="shared" si="8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0">
        <f t="shared" si="83"/>
        <v>145.70000000000002</v>
      </c>
      <c r="P1293" s="6">
        <f t="shared" si="80"/>
        <v>104.07142857142857</v>
      </c>
      <c r="Q1293" t="str">
        <f>TRIM(MID(SUBSTITUTE($N1293,"/",REPT(" ",LEN($N1293))),COLUMNS($N:N)*LEN($N1293)-(LEN($N1293)-1),LEN($N1293)))</f>
        <v>theater</v>
      </c>
      <c r="R1293" t="str">
        <f>TRIM(MID(SUBSTITUTE($N1293,"/",REPT(" ",LEN($N1293))),COLUMNS($N:O)*LEN($N1293)-(LEN($N1293)-1),LEN($N1293)))</f>
        <v>plays</v>
      </c>
      <c r="S1293" s="11">
        <f t="shared" si="81"/>
        <v>42064.652673611112</v>
      </c>
      <c r="T1293" s="11">
        <f t="shared" si="8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0">
        <f t="shared" si="83"/>
        <v>110.00000000000001</v>
      </c>
      <c r="P1294" s="6">
        <f t="shared" si="80"/>
        <v>35.96153846153846</v>
      </c>
      <c r="Q1294" t="str">
        <f>TRIM(MID(SUBSTITUTE($N1294,"/",REPT(" ",LEN($N1294))),COLUMNS($N:N)*LEN($N1294)-(LEN($N1294)-1),LEN($N1294)))</f>
        <v>theater</v>
      </c>
      <c r="R1294" t="str">
        <f>TRIM(MID(SUBSTITUTE($N1294,"/",REPT(" ",LEN($N1294))),COLUMNS($N:O)*LEN($N1294)-(LEN($N1294)-1),LEN($N1294)))</f>
        <v>plays</v>
      </c>
      <c r="S1294" s="11">
        <f t="shared" si="81"/>
        <v>42256.764212962968</v>
      </c>
      <c r="T1294" s="11">
        <f t="shared" si="8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0">
        <f t="shared" si="83"/>
        <v>102.23333333333333</v>
      </c>
      <c r="P1295" s="6">
        <f t="shared" si="80"/>
        <v>127.79166666666667</v>
      </c>
      <c r="Q1295" t="str">
        <f>TRIM(MID(SUBSTITUTE($N1295,"/",REPT(" ",LEN($N1295))),COLUMNS($N:N)*LEN($N1295)-(LEN($N1295)-1),LEN($N1295)))</f>
        <v>theater</v>
      </c>
      <c r="R1295" t="str">
        <f>TRIM(MID(SUBSTITUTE($N1295,"/",REPT(" ",LEN($N1295))),COLUMNS($N:O)*LEN($N1295)-(LEN($N1295)-1),LEN($N1295)))</f>
        <v>plays</v>
      </c>
      <c r="S1295" s="11">
        <f t="shared" si="81"/>
        <v>42292.701053240744</v>
      </c>
      <c r="T1295" s="11">
        <f t="shared" si="8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0">
        <f t="shared" si="83"/>
        <v>122</v>
      </c>
      <c r="P1296" s="6">
        <f t="shared" si="80"/>
        <v>27.727272727272727</v>
      </c>
      <c r="Q1296" t="str">
        <f>TRIM(MID(SUBSTITUTE($N1296,"/",REPT(" ",LEN($N1296))),COLUMNS($N:N)*LEN($N1296)-(LEN($N1296)-1),LEN($N1296)))</f>
        <v>theater</v>
      </c>
      <c r="R1296" t="str">
        <f>TRIM(MID(SUBSTITUTE($N1296,"/",REPT(" ",LEN($N1296))),COLUMNS($N:O)*LEN($N1296)-(LEN($N1296)-1),LEN($N1296)))</f>
        <v>plays</v>
      </c>
      <c r="S1296" s="11">
        <f t="shared" si="81"/>
        <v>42278.453668981485</v>
      </c>
      <c r="T1296" s="11">
        <f t="shared" si="8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0">
        <f t="shared" si="83"/>
        <v>101.96000000000001</v>
      </c>
      <c r="P1297" s="6">
        <f t="shared" si="80"/>
        <v>39.828125</v>
      </c>
      <c r="Q1297" t="str">
        <f>TRIM(MID(SUBSTITUTE($N1297,"/",REPT(" ",LEN($N1297))),COLUMNS($N:N)*LEN($N1297)-(LEN($N1297)-1),LEN($N1297)))</f>
        <v>theater</v>
      </c>
      <c r="R1297" t="str">
        <f>TRIM(MID(SUBSTITUTE($N1297,"/",REPT(" ",LEN($N1297))),COLUMNS($N:O)*LEN($N1297)-(LEN($N1297)-1),LEN($N1297)))</f>
        <v>plays</v>
      </c>
      <c r="S1297" s="11">
        <f t="shared" si="81"/>
        <v>42184.572881944448</v>
      </c>
      <c r="T1297" s="11">
        <f t="shared" si="8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0">
        <f t="shared" si="83"/>
        <v>141.1764705882353</v>
      </c>
      <c r="P1298" s="6">
        <f t="shared" si="80"/>
        <v>52.173913043478258</v>
      </c>
      <c r="Q1298" t="str">
        <f>TRIM(MID(SUBSTITUTE($N1298,"/",REPT(" ",LEN($N1298))),COLUMNS($N:N)*LEN($N1298)-(LEN($N1298)-1),LEN($N1298)))</f>
        <v>theater</v>
      </c>
      <c r="R1298" t="str">
        <f>TRIM(MID(SUBSTITUTE($N1298,"/",REPT(" ",LEN($N1298))),COLUMNS($N:O)*LEN($N1298)-(LEN($N1298)-1),LEN($N1298)))</f>
        <v>plays</v>
      </c>
      <c r="S1298" s="11">
        <f t="shared" si="81"/>
        <v>42423.050613425927</v>
      </c>
      <c r="T1298" s="11">
        <f t="shared" si="8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0">
        <f t="shared" si="83"/>
        <v>109.52500000000001</v>
      </c>
      <c r="P1299" s="6">
        <f t="shared" si="80"/>
        <v>92.037815126050418</v>
      </c>
      <c r="Q1299" t="str">
        <f>TRIM(MID(SUBSTITUTE($N1299,"/",REPT(" ",LEN($N1299))),COLUMNS($N:N)*LEN($N1299)-(LEN($N1299)-1),LEN($N1299)))</f>
        <v>theater</v>
      </c>
      <c r="R1299" t="str">
        <f>TRIM(MID(SUBSTITUTE($N1299,"/",REPT(" ",LEN($N1299))),COLUMNS($N:O)*LEN($N1299)-(LEN($N1299)-1),LEN($N1299)))</f>
        <v>plays</v>
      </c>
      <c r="S1299" s="11">
        <f t="shared" si="81"/>
        <v>42461.747199074074</v>
      </c>
      <c r="T1299" s="11">
        <f t="shared" si="8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0">
        <f t="shared" si="83"/>
        <v>104.65</v>
      </c>
      <c r="P1300" s="6">
        <f t="shared" si="80"/>
        <v>63.424242424242422</v>
      </c>
      <c r="Q1300" t="str">
        <f>TRIM(MID(SUBSTITUTE($N1300,"/",REPT(" ",LEN($N1300))),COLUMNS($N:N)*LEN($N1300)-(LEN($N1300)-1),LEN($N1300)))</f>
        <v>theater</v>
      </c>
      <c r="R1300" t="str">
        <f>TRIM(MID(SUBSTITUTE($N1300,"/",REPT(" ",LEN($N1300))),COLUMNS($N:O)*LEN($N1300)-(LEN($N1300)-1),LEN($N1300)))</f>
        <v>plays</v>
      </c>
      <c r="S1300" s="11">
        <f t="shared" si="81"/>
        <v>42458.680925925932</v>
      </c>
      <c r="T1300" s="11">
        <f t="shared" si="8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0">
        <f t="shared" si="83"/>
        <v>124</v>
      </c>
      <c r="P1301" s="6">
        <f t="shared" si="80"/>
        <v>135.625</v>
      </c>
      <c r="Q1301" t="str">
        <f>TRIM(MID(SUBSTITUTE($N1301,"/",REPT(" ",LEN($N1301))),COLUMNS($N:N)*LEN($N1301)-(LEN($N1301)-1),LEN($N1301)))</f>
        <v>theater</v>
      </c>
      <c r="R1301" t="str">
        <f>TRIM(MID(SUBSTITUTE($N1301,"/",REPT(" ",LEN($N1301))),COLUMNS($N:O)*LEN($N1301)-(LEN($N1301)-1),LEN($N1301)))</f>
        <v>plays</v>
      </c>
      <c r="S1301" s="11">
        <f t="shared" si="81"/>
        <v>42169.814340277779</v>
      </c>
      <c r="T1301" s="11">
        <f t="shared" si="8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0">
        <f t="shared" si="83"/>
        <v>135</v>
      </c>
      <c r="P1302" s="6">
        <f t="shared" si="80"/>
        <v>168.75</v>
      </c>
      <c r="Q1302" t="str">
        <f>TRIM(MID(SUBSTITUTE($N1302,"/",REPT(" ",LEN($N1302))),COLUMNS($N:N)*LEN($N1302)-(LEN($N1302)-1),LEN($N1302)))</f>
        <v>theater</v>
      </c>
      <c r="R1302" t="str">
        <f>TRIM(MID(SUBSTITUTE($N1302,"/",REPT(" ",LEN($N1302))),COLUMNS($N:O)*LEN($N1302)-(LEN($N1302)-1),LEN($N1302)))</f>
        <v>plays</v>
      </c>
      <c r="S1302" s="11">
        <f t="shared" si="81"/>
        <v>42483.675208333334</v>
      </c>
      <c r="T1302" s="11">
        <f t="shared" si="8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0">
        <f t="shared" si="83"/>
        <v>102.75000000000001</v>
      </c>
      <c r="P1303" s="6">
        <f t="shared" si="80"/>
        <v>70.862068965517238</v>
      </c>
      <c r="Q1303" t="str">
        <f>TRIM(MID(SUBSTITUTE($N1303,"/",REPT(" ",LEN($N1303))),COLUMNS($N:N)*LEN($N1303)-(LEN($N1303)-1),LEN($N1303)))</f>
        <v>theater</v>
      </c>
      <c r="R1303" t="str">
        <f>TRIM(MID(SUBSTITUTE($N1303,"/",REPT(" ",LEN($N1303))),COLUMNS($N:O)*LEN($N1303)-(LEN($N1303)-1),LEN($N1303)))</f>
        <v>plays</v>
      </c>
      <c r="S1303" s="11">
        <f t="shared" si="81"/>
        <v>42195.749745370369</v>
      </c>
      <c r="T1303" s="11">
        <f t="shared" si="8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0">
        <f t="shared" si="83"/>
        <v>100</v>
      </c>
      <c r="P1304" s="6">
        <f t="shared" si="80"/>
        <v>50</v>
      </c>
      <c r="Q1304" t="str">
        <f>TRIM(MID(SUBSTITUTE($N1304,"/",REPT(" ",LEN($N1304))),COLUMNS($N:N)*LEN($N1304)-(LEN($N1304)-1),LEN($N1304)))</f>
        <v>theater</v>
      </c>
      <c r="R1304" t="str">
        <f>TRIM(MID(SUBSTITUTE($N1304,"/",REPT(" ",LEN($N1304))),COLUMNS($N:O)*LEN($N1304)-(LEN($N1304)-1),LEN($N1304)))</f>
        <v>plays</v>
      </c>
      <c r="S1304" s="11">
        <f t="shared" si="81"/>
        <v>42675.057997685188</v>
      </c>
      <c r="T1304" s="11">
        <f t="shared" si="8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0">
        <f t="shared" si="83"/>
        <v>130.26085714285716</v>
      </c>
      <c r="P1305" s="6">
        <f t="shared" si="80"/>
        <v>42.214166666666671</v>
      </c>
      <c r="Q1305" t="str">
        <f>TRIM(MID(SUBSTITUTE($N1305,"/",REPT(" ",LEN($N1305))),COLUMNS($N:N)*LEN($N1305)-(LEN($N1305)-1),LEN($N1305)))</f>
        <v>theater</v>
      </c>
      <c r="R1305" t="str">
        <f>TRIM(MID(SUBSTITUTE($N1305,"/",REPT(" ",LEN($N1305))),COLUMNS($N:O)*LEN($N1305)-(LEN($N1305)-1),LEN($N1305)))</f>
        <v>plays</v>
      </c>
      <c r="S1305" s="11">
        <f t="shared" si="81"/>
        <v>42566.441203703704</v>
      </c>
      <c r="T1305" s="11">
        <f t="shared" si="8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0">
        <f t="shared" si="83"/>
        <v>39.627499999999998</v>
      </c>
      <c r="P1306" s="6">
        <f t="shared" si="80"/>
        <v>152.41346153846155</v>
      </c>
      <c r="Q1306" t="str">
        <f>TRIM(MID(SUBSTITUTE($N1306,"/",REPT(" ",LEN($N1306))),COLUMNS($N:N)*LEN($N1306)-(LEN($N1306)-1),LEN($N1306)))</f>
        <v>technology</v>
      </c>
      <c r="R1306" t="str">
        <f>TRIM(MID(SUBSTITUTE($N1306,"/",REPT(" ",LEN($N1306))),COLUMNS($N:O)*LEN($N1306)-(LEN($N1306)-1),LEN($N1306)))</f>
        <v>wearables</v>
      </c>
      <c r="S1306" s="11">
        <f t="shared" si="81"/>
        <v>42747.194502314815</v>
      </c>
      <c r="T1306" s="11">
        <f t="shared" si="8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0">
        <f t="shared" si="83"/>
        <v>25.976666666666663</v>
      </c>
      <c r="P1307" s="6">
        <f t="shared" si="80"/>
        <v>90.616279069767444</v>
      </c>
      <c r="Q1307" t="str">
        <f>TRIM(MID(SUBSTITUTE($N1307,"/",REPT(" ",LEN($N1307))),COLUMNS($N:N)*LEN($N1307)-(LEN($N1307)-1),LEN($N1307)))</f>
        <v>technology</v>
      </c>
      <c r="R1307" t="str">
        <f>TRIM(MID(SUBSTITUTE($N1307,"/",REPT(" ",LEN($N1307))),COLUMNS($N:O)*LEN($N1307)-(LEN($N1307)-1),LEN($N1307)))</f>
        <v>wearables</v>
      </c>
      <c r="S1307" s="11">
        <f t="shared" si="81"/>
        <v>42543.665601851855</v>
      </c>
      <c r="T1307" s="11">
        <f t="shared" si="8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0">
        <f t="shared" si="83"/>
        <v>65.24636363636364</v>
      </c>
      <c r="P1308" s="6">
        <f t="shared" si="80"/>
        <v>201.60393258426967</v>
      </c>
      <c r="Q1308" t="str">
        <f>TRIM(MID(SUBSTITUTE($N1308,"/",REPT(" ",LEN($N1308))),COLUMNS($N:N)*LEN($N1308)-(LEN($N1308)-1),LEN($N1308)))</f>
        <v>technology</v>
      </c>
      <c r="R1308" t="str">
        <f>TRIM(MID(SUBSTITUTE($N1308,"/",REPT(" ",LEN($N1308))),COLUMNS($N:O)*LEN($N1308)-(LEN($N1308)-1),LEN($N1308)))</f>
        <v>wearables</v>
      </c>
      <c r="S1308" s="11">
        <f t="shared" si="81"/>
        <v>41947.457569444443</v>
      </c>
      <c r="T1308" s="11">
        <f t="shared" si="8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0">
        <f t="shared" si="83"/>
        <v>11.514000000000001</v>
      </c>
      <c r="P1309" s="6">
        <f t="shared" si="80"/>
        <v>127.93333333333334</v>
      </c>
      <c r="Q1309" t="str">
        <f>TRIM(MID(SUBSTITUTE($N1309,"/",REPT(" ",LEN($N1309))),COLUMNS($N:N)*LEN($N1309)-(LEN($N1309)-1),LEN($N1309)))</f>
        <v>technology</v>
      </c>
      <c r="R1309" t="str">
        <f>TRIM(MID(SUBSTITUTE($N1309,"/",REPT(" ",LEN($N1309))),COLUMNS($N:O)*LEN($N1309)-(LEN($N1309)-1),LEN($N1309)))</f>
        <v>wearables</v>
      </c>
      <c r="S1309" s="11">
        <f t="shared" si="81"/>
        <v>42387.503229166665</v>
      </c>
      <c r="T1309" s="11">
        <f t="shared" si="8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0">
        <f t="shared" si="83"/>
        <v>11.360000000000001</v>
      </c>
      <c r="P1310" s="6">
        <f t="shared" si="80"/>
        <v>29.894736842105264</v>
      </c>
      <c r="Q1310" t="str">
        <f>TRIM(MID(SUBSTITUTE($N1310,"/",REPT(" ",LEN($N1310))),COLUMNS($N:N)*LEN($N1310)-(LEN($N1310)-1),LEN($N1310)))</f>
        <v>technology</v>
      </c>
      <c r="R1310" t="str">
        <f>TRIM(MID(SUBSTITUTE($N1310,"/",REPT(" ",LEN($N1310))),COLUMNS($N:O)*LEN($N1310)-(LEN($N1310)-1),LEN($N1310)))</f>
        <v>wearables</v>
      </c>
      <c r="S1310" s="11">
        <f t="shared" si="81"/>
        <v>42611.613564814819</v>
      </c>
      <c r="T1310" s="11">
        <f t="shared" si="8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0">
        <f t="shared" si="83"/>
        <v>111.99130434782609</v>
      </c>
      <c r="P1311" s="6">
        <f t="shared" si="80"/>
        <v>367.97142857142859</v>
      </c>
      <c r="Q1311" t="str">
        <f>TRIM(MID(SUBSTITUTE($N1311,"/",REPT(" ",LEN($N1311))),COLUMNS($N:N)*LEN($N1311)-(LEN($N1311)-1),LEN($N1311)))</f>
        <v>technology</v>
      </c>
      <c r="R1311" t="str">
        <f>TRIM(MID(SUBSTITUTE($N1311,"/",REPT(" ",LEN($N1311))),COLUMNS($N:O)*LEN($N1311)-(LEN($N1311)-1),LEN($N1311)))</f>
        <v>wearables</v>
      </c>
      <c r="S1311" s="11">
        <f t="shared" si="81"/>
        <v>42257.882731481484</v>
      </c>
      <c r="T1311" s="11">
        <f t="shared" si="8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0">
        <f t="shared" si="83"/>
        <v>15.5</v>
      </c>
      <c r="P1312" s="6">
        <f t="shared" si="80"/>
        <v>129.16666666666666</v>
      </c>
      <c r="Q1312" t="str">
        <f>TRIM(MID(SUBSTITUTE($N1312,"/",REPT(" ",LEN($N1312))),COLUMNS($N:N)*LEN($N1312)-(LEN($N1312)-1),LEN($N1312)))</f>
        <v>technology</v>
      </c>
      <c r="R1312" t="str">
        <f>TRIM(MID(SUBSTITUTE($N1312,"/",REPT(" ",LEN($N1312))),COLUMNS($N:O)*LEN($N1312)-(LEN($N1312)-1),LEN($N1312)))</f>
        <v>wearables</v>
      </c>
      <c r="S1312" s="11">
        <f t="shared" si="81"/>
        <v>42556.667245370365</v>
      </c>
      <c r="T1312" s="11">
        <f t="shared" si="8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0">
        <f t="shared" si="83"/>
        <v>32.027999999999999</v>
      </c>
      <c r="P1313" s="6">
        <f t="shared" si="80"/>
        <v>800.7</v>
      </c>
      <c r="Q1313" t="str">
        <f>TRIM(MID(SUBSTITUTE($N1313,"/",REPT(" ",LEN($N1313))),COLUMNS($N:N)*LEN($N1313)-(LEN($N1313)-1),LEN($N1313)))</f>
        <v>technology</v>
      </c>
      <c r="R1313" t="str">
        <f>TRIM(MID(SUBSTITUTE($N1313,"/",REPT(" ",LEN($N1313))),COLUMNS($N:O)*LEN($N1313)-(LEN($N1313)-1),LEN($N1313)))</f>
        <v>wearables</v>
      </c>
      <c r="S1313" s="11">
        <f t="shared" si="81"/>
        <v>42669.802303240736</v>
      </c>
      <c r="T1313" s="11">
        <f t="shared" si="8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0">
        <f t="shared" si="83"/>
        <v>0.60869565217391308</v>
      </c>
      <c r="P1314" s="6">
        <f t="shared" si="80"/>
        <v>28</v>
      </c>
      <c r="Q1314" t="str">
        <f>TRIM(MID(SUBSTITUTE($N1314,"/",REPT(" ",LEN($N1314))),COLUMNS($N:N)*LEN($N1314)-(LEN($N1314)-1),LEN($N1314)))</f>
        <v>technology</v>
      </c>
      <c r="R1314" t="str">
        <f>TRIM(MID(SUBSTITUTE($N1314,"/",REPT(" ",LEN($N1314))),COLUMNS($N:O)*LEN($N1314)-(LEN($N1314)-1),LEN($N1314)))</f>
        <v>wearables</v>
      </c>
      <c r="S1314" s="11">
        <f t="shared" si="81"/>
        <v>42082.702800925923</v>
      </c>
      <c r="T1314" s="11">
        <f t="shared" si="8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0">
        <f t="shared" si="83"/>
        <v>31.114999999999998</v>
      </c>
      <c r="P1315" s="6">
        <f t="shared" si="80"/>
        <v>102.01639344262296</v>
      </c>
      <c r="Q1315" t="str">
        <f>TRIM(MID(SUBSTITUTE($N1315,"/",REPT(" ",LEN($N1315))),COLUMNS($N:N)*LEN($N1315)-(LEN($N1315)-1),LEN($N1315)))</f>
        <v>technology</v>
      </c>
      <c r="R1315" t="str">
        <f>TRIM(MID(SUBSTITUTE($N1315,"/",REPT(" ",LEN($N1315))),COLUMNS($N:O)*LEN($N1315)-(LEN($N1315)-1),LEN($N1315)))</f>
        <v>wearables</v>
      </c>
      <c r="S1315" s="11">
        <f t="shared" si="81"/>
        <v>42402.709652777776</v>
      </c>
      <c r="T1315" s="11">
        <f t="shared" si="8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0">
        <f t="shared" si="83"/>
        <v>1.1266666666666667</v>
      </c>
      <c r="P1316" s="6">
        <f t="shared" si="80"/>
        <v>184.36363636363637</v>
      </c>
      <c r="Q1316" t="str">
        <f>TRIM(MID(SUBSTITUTE($N1316,"/",REPT(" ",LEN($N1316))),COLUMNS($N:N)*LEN($N1316)-(LEN($N1316)-1),LEN($N1316)))</f>
        <v>technology</v>
      </c>
      <c r="R1316" t="str">
        <f>TRIM(MID(SUBSTITUTE($N1316,"/",REPT(" ",LEN($N1316))),COLUMNS($N:O)*LEN($N1316)-(LEN($N1316)-1),LEN($N1316)))</f>
        <v>wearables</v>
      </c>
      <c r="S1316" s="11">
        <f t="shared" si="81"/>
        <v>42604.669675925921</v>
      </c>
      <c r="T1316" s="11">
        <f t="shared" si="8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0">
        <f t="shared" si="83"/>
        <v>40.404000000000003</v>
      </c>
      <c r="P1317" s="6">
        <f t="shared" si="80"/>
        <v>162.91935483870967</v>
      </c>
      <c r="Q1317" t="str">
        <f>TRIM(MID(SUBSTITUTE($N1317,"/",REPT(" ",LEN($N1317))),COLUMNS($N:N)*LEN($N1317)-(LEN($N1317)-1),LEN($N1317)))</f>
        <v>technology</v>
      </c>
      <c r="R1317" t="str">
        <f>TRIM(MID(SUBSTITUTE($N1317,"/",REPT(" ",LEN($N1317))),COLUMNS($N:O)*LEN($N1317)-(LEN($N1317)-1),LEN($N1317)))</f>
        <v>wearables</v>
      </c>
      <c r="S1317" s="11">
        <f t="shared" si="81"/>
        <v>42278.498240740737</v>
      </c>
      <c r="T1317" s="11">
        <f t="shared" si="8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0">
        <f t="shared" si="83"/>
        <v>1.3333333333333333E-3</v>
      </c>
      <c r="P1318" s="6">
        <f t="shared" si="80"/>
        <v>1</v>
      </c>
      <c r="Q1318" t="str">
        <f>TRIM(MID(SUBSTITUTE($N1318,"/",REPT(" ",LEN($N1318))),COLUMNS($N:N)*LEN($N1318)-(LEN($N1318)-1),LEN($N1318)))</f>
        <v>technology</v>
      </c>
      <c r="R1318" t="str">
        <f>TRIM(MID(SUBSTITUTE($N1318,"/",REPT(" ",LEN($N1318))),COLUMNS($N:O)*LEN($N1318)-(LEN($N1318)-1),LEN($N1318)))</f>
        <v>wearables</v>
      </c>
      <c r="S1318" s="11">
        <f t="shared" si="81"/>
        <v>42393.961909722217</v>
      </c>
      <c r="T1318" s="11">
        <f t="shared" si="8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0">
        <f t="shared" si="83"/>
        <v>5.7334999999999994</v>
      </c>
      <c r="P1319" s="6">
        <f t="shared" si="80"/>
        <v>603.52631578947364</v>
      </c>
      <c r="Q1319" t="str">
        <f>TRIM(MID(SUBSTITUTE($N1319,"/",REPT(" ",LEN($N1319))),COLUMNS($N:N)*LEN($N1319)-(LEN($N1319)-1),LEN($N1319)))</f>
        <v>technology</v>
      </c>
      <c r="R1319" t="str">
        <f>TRIM(MID(SUBSTITUTE($N1319,"/",REPT(" ",LEN($N1319))),COLUMNS($N:O)*LEN($N1319)-(LEN($N1319)-1),LEN($N1319)))</f>
        <v>wearables</v>
      </c>
      <c r="S1319" s="11">
        <f t="shared" si="81"/>
        <v>42520.235486111109</v>
      </c>
      <c r="T1319" s="11">
        <f t="shared" si="8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0">
        <f t="shared" si="83"/>
        <v>15.324999999999999</v>
      </c>
      <c r="P1320" s="6">
        <f t="shared" si="80"/>
        <v>45.407407407407405</v>
      </c>
      <c r="Q1320" t="str">
        <f>TRIM(MID(SUBSTITUTE($N1320,"/",REPT(" ",LEN($N1320))),COLUMNS($N:N)*LEN($N1320)-(LEN($N1320)-1),LEN($N1320)))</f>
        <v>technology</v>
      </c>
      <c r="R1320" t="str">
        <f>TRIM(MID(SUBSTITUTE($N1320,"/",REPT(" ",LEN($N1320))),COLUMNS($N:O)*LEN($N1320)-(LEN($N1320)-1),LEN($N1320)))</f>
        <v>wearables</v>
      </c>
      <c r="S1320" s="11">
        <f t="shared" si="81"/>
        <v>41985.043657407412</v>
      </c>
      <c r="T1320" s="11">
        <f t="shared" si="8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0">
        <f t="shared" si="83"/>
        <v>15.103448275862069</v>
      </c>
      <c r="P1321" s="6">
        <f t="shared" si="80"/>
        <v>97.333333333333329</v>
      </c>
      <c r="Q1321" t="str">
        <f>TRIM(MID(SUBSTITUTE($N1321,"/",REPT(" ",LEN($N1321))),COLUMNS($N:N)*LEN($N1321)-(LEN($N1321)-1),LEN($N1321)))</f>
        <v>technology</v>
      </c>
      <c r="R1321" t="str">
        <f>TRIM(MID(SUBSTITUTE($N1321,"/",REPT(" ",LEN($N1321))),COLUMNS($N:O)*LEN($N1321)-(LEN($N1321)-1),LEN($N1321)))</f>
        <v>wearables</v>
      </c>
      <c r="S1321" s="11">
        <f t="shared" si="81"/>
        <v>41816.812094907407</v>
      </c>
      <c r="T1321" s="11">
        <f t="shared" si="8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0">
        <f t="shared" si="83"/>
        <v>0.503</v>
      </c>
      <c r="P1322" s="6">
        <f t="shared" si="80"/>
        <v>167.66666666666666</v>
      </c>
      <c r="Q1322" t="str">
        <f>TRIM(MID(SUBSTITUTE($N1322,"/",REPT(" ",LEN($N1322))),COLUMNS($N:N)*LEN($N1322)-(LEN($N1322)-1),LEN($N1322)))</f>
        <v>technology</v>
      </c>
      <c r="R1322" t="str">
        <f>TRIM(MID(SUBSTITUTE($N1322,"/",REPT(" ",LEN($N1322))),COLUMNS($N:O)*LEN($N1322)-(LEN($N1322)-1),LEN($N1322)))</f>
        <v>wearables</v>
      </c>
      <c r="S1322" s="11">
        <f t="shared" si="81"/>
        <v>42705.690347222218</v>
      </c>
      <c r="T1322" s="11">
        <f t="shared" si="8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0">
        <f t="shared" si="83"/>
        <v>1.3028138528138529</v>
      </c>
      <c r="P1323" s="6">
        <f t="shared" si="80"/>
        <v>859.85714285714289</v>
      </c>
      <c r="Q1323" t="str">
        <f>TRIM(MID(SUBSTITUTE($N1323,"/",REPT(" ",LEN($N1323))),COLUMNS($N:N)*LEN($N1323)-(LEN($N1323)-1),LEN($N1323)))</f>
        <v>technology</v>
      </c>
      <c r="R1323" t="str">
        <f>TRIM(MID(SUBSTITUTE($N1323,"/",REPT(" ",LEN($N1323))),COLUMNS($N:O)*LEN($N1323)-(LEN($N1323)-1),LEN($N1323)))</f>
        <v>wearables</v>
      </c>
      <c r="S1323" s="11">
        <f t="shared" si="81"/>
        <v>42697.74927083333</v>
      </c>
      <c r="T1323" s="11">
        <f t="shared" si="8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0">
        <f t="shared" si="83"/>
        <v>0.30285714285714288</v>
      </c>
      <c r="P1324" s="6">
        <f t="shared" si="80"/>
        <v>26.5</v>
      </c>
      <c r="Q1324" t="str">
        <f>TRIM(MID(SUBSTITUTE($N1324,"/",REPT(" ",LEN($N1324))),COLUMNS($N:N)*LEN($N1324)-(LEN($N1324)-1),LEN($N1324)))</f>
        <v>technology</v>
      </c>
      <c r="R1324" t="str">
        <f>TRIM(MID(SUBSTITUTE($N1324,"/",REPT(" ",LEN($N1324))),COLUMNS($N:O)*LEN($N1324)-(LEN($N1324)-1),LEN($N1324)))</f>
        <v>wearables</v>
      </c>
      <c r="S1324" s="11">
        <f t="shared" si="81"/>
        <v>42115.656539351854</v>
      </c>
      <c r="T1324" s="11">
        <f t="shared" si="8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0">
        <f t="shared" si="83"/>
        <v>8.8800000000000008</v>
      </c>
      <c r="P1325" s="6">
        <f t="shared" si="80"/>
        <v>30.272727272727273</v>
      </c>
      <c r="Q1325" t="str">
        <f>TRIM(MID(SUBSTITUTE($N1325,"/",REPT(" ",LEN($N1325))),COLUMNS($N:N)*LEN($N1325)-(LEN($N1325)-1),LEN($N1325)))</f>
        <v>technology</v>
      </c>
      <c r="R1325" t="str">
        <f>TRIM(MID(SUBSTITUTE($N1325,"/",REPT(" ",LEN($N1325))),COLUMNS($N:O)*LEN($N1325)-(LEN($N1325)-1),LEN($N1325)))</f>
        <v>wearables</v>
      </c>
      <c r="S1325" s="11">
        <f t="shared" si="81"/>
        <v>42451.698449074072</v>
      </c>
      <c r="T1325" s="11">
        <f t="shared" si="8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0">
        <f t="shared" si="83"/>
        <v>9.84</v>
      </c>
      <c r="P1326" s="6">
        <f t="shared" si="80"/>
        <v>54.666666666666664</v>
      </c>
      <c r="Q1326" t="str">
        <f>TRIM(MID(SUBSTITUTE($N1326,"/",REPT(" ",LEN($N1326))),COLUMNS($N:N)*LEN($N1326)-(LEN($N1326)-1),LEN($N1326)))</f>
        <v>technology</v>
      </c>
      <c r="R1326" t="str">
        <f>TRIM(MID(SUBSTITUTE($N1326,"/",REPT(" ",LEN($N1326))),COLUMNS($N:O)*LEN($N1326)-(LEN($N1326)-1),LEN($N1326)))</f>
        <v>wearables</v>
      </c>
      <c r="S1326" s="11">
        <f t="shared" si="81"/>
        <v>42626.633703703701</v>
      </c>
      <c r="T1326" s="11">
        <f t="shared" si="8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0">
        <f t="shared" si="83"/>
        <v>2.4299999999999997</v>
      </c>
      <c r="P1327" s="6">
        <f t="shared" si="80"/>
        <v>60.75</v>
      </c>
      <c r="Q1327" t="str">
        <f>TRIM(MID(SUBSTITUTE($N1327,"/",REPT(" ",LEN($N1327))),COLUMNS($N:N)*LEN($N1327)-(LEN($N1327)-1),LEN($N1327)))</f>
        <v>technology</v>
      </c>
      <c r="R1327" t="str">
        <f>TRIM(MID(SUBSTITUTE($N1327,"/",REPT(" ",LEN($N1327))),COLUMNS($N:O)*LEN($N1327)-(LEN($N1327)-1),LEN($N1327)))</f>
        <v>wearables</v>
      </c>
      <c r="S1327" s="11">
        <f t="shared" si="81"/>
        <v>42704.086053240739</v>
      </c>
      <c r="T1327" s="11">
        <f t="shared" si="8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0">
        <f t="shared" si="83"/>
        <v>1.1299999999999999</v>
      </c>
      <c r="P1328" s="6">
        <f t="shared" si="80"/>
        <v>102.72727272727273</v>
      </c>
      <c r="Q1328" t="str">
        <f>TRIM(MID(SUBSTITUTE($N1328,"/",REPT(" ",LEN($N1328))),COLUMNS($N:N)*LEN($N1328)-(LEN($N1328)-1),LEN($N1328)))</f>
        <v>technology</v>
      </c>
      <c r="R1328" t="str">
        <f>TRIM(MID(SUBSTITUTE($N1328,"/",REPT(" ",LEN($N1328))),COLUMNS($N:O)*LEN($N1328)-(LEN($N1328)-1),LEN($N1328)))</f>
        <v>wearables</v>
      </c>
      <c r="S1328" s="11">
        <f t="shared" si="81"/>
        <v>41974.791990740734</v>
      </c>
      <c r="T1328" s="11">
        <f t="shared" si="8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0">
        <f t="shared" si="83"/>
        <v>3.5520833333333335</v>
      </c>
      <c r="P1329" s="6">
        <f t="shared" si="80"/>
        <v>41.585365853658537</v>
      </c>
      <c r="Q1329" t="str">
        <f>TRIM(MID(SUBSTITUTE($N1329,"/",REPT(" ",LEN($N1329))),COLUMNS($N:N)*LEN($N1329)-(LEN($N1329)-1),LEN($N1329)))</f>
        <v>technology</v>
      </c>
      <c r="R1329" t="str">
        <f>TRIM(MID(SUBSTITUTE($N1329,"/",REPT(" ",LEN($N1329))),COLUMNS($N:O)*LEN($N1329)-(LEN($N1329)-1),LEN($N1329)))</f>
        <v>wearables</v>
      </c>
      <c r="S1329" s="11">
        <f t="shared" si="81"/>
        <v>42123.678645833337</v>
      </c>
      <c r="T1329" s="11">
        <f t="shared" si="8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0">
        <f t="shared" si="83"/>
        <v>2.3306666666666667</v>
      </c>
      <c r="P1330" s="6">
        <f t="shared" si="80"/>
        <v>116.53333333333333</v>
      </c>
      <c r="Q1330" t="str">
        <f>TRIM(MID(SUBSTITUTE($N1330,"/",REPT(" ",LEN($N1330))),COLUMNS($N:N)*LEN($N1330)-(LEN($N1330)-1),LEN($N1330)))</f>
        <v>technology</v>
      </c>
      <c r="R1330" t="str">
        <f>TRIM(MID(SUBSTITUTE($N1330,"/",REPT(" ",LEN($N1330))),COLUMNS($N:O)*LEN($N1330)-(LEN($N1330)-1),LEN($N1330)))</f>
        <v>wearables</v>
      </c>
      <c r="S1330" s="11">
        <f t="shared" si="81"/>
        <v>42612.642754629633</v>
      </c>
      <c r="T1330" s="11">
        <f t="shared" si="8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0">
        <f t="shared" si="83"/>
        <v>0.81600000000000006</v>
      </c>
      <c r="P1331" s="6">
        <f t="shared" si="80"/>
        <v>45.333333333333336</v>
      </c>
      <c r="Q1331" t="str">
        <f>TRIM(MID(SUBSTITUTE($N1331,"/",REPT(" ",LEN($N1331))),COLUMNS($N:N)*LEN($N1331)-(LEN($N1331)-1),LEN($N1331)))</f>
        <v>technology</v>
      </c>
      <c r="R1331" t="str">
        <f>TRIM(MID(SUBSTITUTE($N1331,"/",REPT(" ",LEN($N1331))),COLUMNS($N:O)*LEN($N1331)-(LEN($N1331)-1),LEN($N1331)))</f>
        <v>wearables</v>
      </c>
      <c r="S1331" s="11">
        <f t="shared" si="81"/>
        <v>41935.221585648149</v>
      </c>
      <c r="T1331" s="11">
        <f t="shared" si="8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0">
        <f t="shared" si="83"/>
        <v>22.494285714285713</v>
      </c>
      <c r="P1332" s="6">
        <f t="shared" si="80"/>
        <v>157.46</v>
      </c>
      <c r="Q1332" t="str">
        <f>TRIM(MID(SUBSTITUTE($N1332,"/",REPT(" ",LEN($N1332))),COLUMNS($N:N)*LEN($N1332)-(LEN($N1332)-1),LEN($N1332)))</f>
        <v>technology</v>
      </c>
      <c r="R1332" t="str">
        <f>TRIM(MID(SUBSTITUTE($N1332,"/",REPT(" ",LEN($N1332))),COLUMNS($N:O)*LEN($N1332)-(LEN($N1332)-1),LEN($N1332)))</f>
        <v>wearables</v>
      </c>
      <c r="S1332" s="11">
        <f t="shared" si="81"/>
        <v>42522.276724537034</v>
      </c>
      <c r="T1332" s="11">
        <f t="shared" si="8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0">
        <f t="shared" si="83"/>
        <v>1.3668</v>
      </c>
      <c r="P1333" s="6">
        <f t="shared" si="80"/>
        <v>100.5</v>
      </c>
      <c r="Q1333" t="str">
        <f>TRIM(MID(SUBSTITUTE($N1333,"/",REPT(" ",LEN($N1333))),COLUMNS($N:N)*LEN($N1333)-(LEN($N1333)-1),LEN($N1333)))</f>
        <v>technology</v>
      </c>
      <c r="R1333" t="str">
        <f>TRIM(MID(SUBSTITUTE($N1333,"/",REPT(" ",LEN($N1333))),COLUMNS($N:O)*LEN($N1333)-(LEN($N1333)-1),LEN($N1333)))</f>
        <v>wearables</v>
      </c>
      <c r="S1333" s="11">
        <f t="shared" si="81"/>
        <v>42569.50409722222</v>
      </c>
      <c r="T1333" s="11">
        <f t="shared" si="8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0">
        <f t="shared" si="83"/>
        <v>0</v>
      </c>
      <c r="P1334" s="6" t="e">
        <f t="shared" si="80"/>
        <v>#DIV/0!</v>
      </c>
      <c r="Q1334" t="str">
        <f>TRIM(MID(SUBSTITUTE($N1334,"/",REPT(" ",LEN($N1334))),COLUMNS($N:N)*LEN($N1334)-(LEN($N1334)-1),LEN($N1334)))</f>
        <v>technology</v>
      </c>
      <c r="R1334" t="str">
        <f>TRIM(MID(SUBSTITUTE($N1334,"/",REPT(" ",LEN($N1334))),COLUMNS($N:O)*LEN($N1334)-(LEN($N1334)-1),LEN($N1334)))</f>
        <v>wearables</v>
      </c>
      <c r="S1334" s="11">
        <f t="shared" si="81"/>
        <v>42732.060277777782</v>
      </c>
      <c r="T1334" s="11">
        <f t="shared" si="8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0">
        <f t="shared" si="83"/>
        <v>0</v>
      </c>
      <c r="P1335" s="6" t="e">
        <f t="shared" si="80"/>
        <v>#DIV/0!</v>
      </c>
      <c r="Q1335" t="str">
        <f>TRIM(MID(SUBSTITUTE($N1335,"/",REPT(" ",LEN($N1335))),COLUMNS($N:N)*LEN($N1335)-(LEN($N1335)-1),LEN($N1335)))</f>
        <v>technology</v>
      </c>
      <c r="R1335" t="str">
        <f>TRIM(MID(SUBSTITUTE($N1335,"/",REPT(" ",LEN($N1335))),COLUMNS($N:O)*LEN($N1335)-(LEN($N1335)-1),LEN($N1335)))</f>
        <v>wearables</v>
      </c>
      <c r="S1335" s="11">
        <f t="shared" si="81"/>
        <v>41806.106770833336</v>
      </c>
      <c r="T1335" s="11">
        <f t="shared" si="8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0">
        <f t="shared" si="83"/>
        <v>10.754135338345865</v>
      </c>
      <c r="P1336" s="6">
        <f t="shared" si="80"/>
        <v>51.822463768115945</v>
      </c>
      <c r="Q1336" t="str">
        <f>TRIM(MID(SUBSTITUTE($N1336,"/",REPT(" ",LEN($N1336))),COLUMNS($N:N)*LEN($N1336)-(LEN($N1336)-1),LEN($N1336)))</f>
        <v>technology</v>
      </c>
      <c r="R1336" t="str">
        <f>TRIM(MID(SUBSTITUTE($N1336,"/",REPT(" ",LEN($N1336))),COLUMNS($N:O)*LEN($N1336)-(LEN($N1336)-1),LEN($N1336)))</f>
        <v>wearables</v>
      </c>
      <c r="S1336" s="11">
        <f t="shared" si="81"/>
        <v>42410.774155092593</v>
      </c>
      <c r="T1336" s="11">
        <f t="shared" si="8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0">
        <f t="shared" si="83"/>
        <v>19.759999999999998</v>
      </c>
      <c r="P1337" s="6">
        <f t="shared" si="80"/>
        <v>308.75</v>
      </c>
      <c r="Q1337" t="str">
        <f>TRIM(MID(SUBSTITUTE($N1337,"/",REPT(" ",LEN($N1337))),COLUMNS($N:N)*LEN($N1337)-(LEN($N1337)-1),LEN($N1337)))</f>
        <v>technology</v>
      </c>
      <c r="R1337" t="str">
        <f>TRIM(MID(SUBSTITUTE($N1337,"/",REPT(" ",LEN($N1337))),COLUMNS($N:O)*LEN($N1337)-(LEN($N1337)-1),LEN($N1337)))</f>
        <v>wearables</v>
      </c>
      <c r="S1337" s="11">
        <f t="shared" si="81"/>
        <v>42313.936365740738</v>
      </c>
      <c r="T1337" s="11">
        <f t="shared" si="8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0">
        <f t="shared" si="83"/>
        <v>84.946999999999989</v>
      </c>
      <c r="P1338" s="6">
        <f t="shared" si="80"/>
        <v>379.22767857142856</v>
      </c>
      <c r="Q1338" t="str">
        <f>TRIM(MID(SUBSTITUTE($N1338,"/",REPT(" ",LEN($N1338))),COLUMNS($N:N)*LEN($N1338)-(LEN($N1338)-1),LEN($N1338)))</f>
        <v>technology</v>
      </c>
      <c r="R1338" t="str">
        <f>TRIM(MID(SUBSTITUTE($N1338,"/",REPT(" ",LEN($N1338))),COLUMNS($N:O)*LEN($N1338)-(LEN($N1338)-1),LEN($N1338)))</f>
        <v>wearables</v>
      </c>
      <c r="S1338" s="11">
        <f t="shared" si="81"/>
        <v>41955.863750000004</v>
      </c>
      <c r="T1338" s="11">
        <f t="shared" si="8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0">
        <f t="shared" si="83"/>
        <v>49.381999999999998</v>
      </c>
      <c r="P1339" s="6">
        <f t="shared" si="80"/>
        <v>176.36428571428573</v>
      </c>
      <c r="Q1339" t="str">
        <f>TRIM(MID(SUBSTITUTE($N1339,"/",REPT(" ",LEN($N1339))),COLUMNS($N:N)*LEN($N1339)-(LEN($N1339)-1),LEN($N1339)))</f>
        <v>technology</v>
      </c>
      <c r="R1339" t="str">
        <f>TRIM(MID(SUBSTITUTE($N1339,"/",REPT(" ",LEN($N1339))),COLUMNS($N:O)*LEN($N1339)-(LEN($N1339)-1),LEN($N1339)))</f>
        <v>wearables</v>
      </c>
      <c r="S1339" s="11">
        <f t="shared" si="81"/>
        <v>42767.577303240745</v>
      </c>
      <c r="T1339" s="11">
        <f t="shared" si="8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0">
        <f t="shared" si="83"/>
        <v>3.3033333333333332</v>
      </c>
      <c r="P1340" s="6">
        <f t="shared" si="80"/>
        <v>66.066666666666663</v>
      </c>
      <c r="Q1340" t="str">
        <f>TRIM(MID(SUBSTITUTE($N1340,"/",REPT(" ",LEN($N1340))),COLUMNS($N:N)*LEN($N1340)-(LEN($N1340)-1),LEN($N1340)))</f>
        <v>technology</v>
      </c>
      <c r="R1340" t="str">
        <f>TRIM(MID(SUBSTITUTE($N1340,"/",REPT(" ",LEN($N1340))),COLUMNS($N:O)*LEN($N1340)-(LEN($N1340)-1),LEN($N1340)))</f>
        <v>wearables</v>
      </c>
      <c r="S1340" s="11">
        <f t="shared" si="81"/>
        <v>42188.803622685184</v>
      </c>
      <c r="T1340" s="11">
        <f t="shared" si="8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0">
        <f t="shared" si="83"/>
        <v>6.6339999999999995</v>
      </c>
      <c r="P1341" s="6">
        <f t="shared" si="80"/>
        <v>89.648648648648646</v>
      </c>
      <c r="Q1341" t="str">
        <f>TRIM(MID(SUBSTITUTE($N1341,"/",REPT(" ",LEN($N1341))),COLUMNS($N:N)*LEN($N1341)-(LEN($N1341)-1),LEN($N1341)))</f>
        <v>technology</v>
      </c>
      <c r="R1341" t="str">
        <f>TRIM(MID(SUBSTITUTE($N1341,"/",REPT(" ",LEN($N1341))),COLUMNS($N:O)*LEN($N1341)-(LEN($N1341)-1),LEN($N1341)))</f>
        <v>wearables</v>
      </c>
      <c r="S1341" s="11">
        <f t="shared" si="81"/>
        <v>41936.647164351853</v>
      </c>
      <c r="T1341" s="11">
        <f t="shared" si="8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0">
        <f t="shared" si="83"/>
        <v>0</v>
      </c>
      <c r="P1342" s="6" t="e">
        <f t="shared" si="80"/>
        <v>#DIV/0!</v>
      </c>
      <c r="Q1342" t="str">
        <f>TRIM(MID(SUBSTITUTE($N1342,"/",REPT(" ",LEN($N1342))),COLUMNS($N:N)*LEN($N1342)-(LEN($N1342)-1),LEN($N1342)))</f>
        <v>technology</v>
      </c>
      <c r="R1342" t="str">
        <f>TRIM(MID(SUBSTITUTE($N1342,"/",REPT(" ",LEN($N1342))),COLUMNS($N:O)*LEN($N1342)-(LEN($N1342)-1),LEN($N1342)))</f>
        <v>wearables</v>
      </c>
      <c r="S1342" s="11">
        <f t="shared" si="81"/>
        <v>41836.595520833333</v>
      </c>
      <c r="T1342" s="11">
        <f t="shared" si="8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0">
        <f t="shared" si="83"/>
        <v>70.36</v>
      </c>
      <c r="P1343" s="6">
        <f t="shared" si="80"/>
        <v>382.39130434782606</v>
      </c>
      <c r="Q1343" t="str">
        <f>TRIM(MID(SUBSTITUTE($N1343,"/",REPT(" ",LEN($N1343))),COLUMNS($N:N)*LEN($N1343)-(LEN($N1343)-1),LEN($N1343)))</f>
        <v>technology</v>
      </c>
      <c r="R1343" t="str">
        <f>TRIM(MID(SUBSTITUTE($N1343,"/",REPT(" ",LEN($N1343))),COLUMNS($N:O)*LEN($N1343)-(LEN($N1343)-1),LEN($N1343)))</f>
        <v>wearables</v>
      </c>
      <c r="S1343" s="11">
        <f t="shared" si="81"/>
        <v>42612.624039351853</v>
      </c>
      <c r="T1343" s="11">
        <f t="shared" si="8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0">
        <f t="shared" si="83"/>
        <v>0.2</v>
      </c>
      <c r="P1344" s="6">
        <f t="shared" si="80"/>
        <v>100</v>
      </c>
      <c r="Q1344" t="str">
        <f>TRIM(MID(SUBSTITUTE($N1344,"/",REPT(" ",LEN($N1344))),COLUMNS($N:N)*LEN($N1344)-(LEN($N1344)-1),LEN($N1344)))</f>
        <v>technology</v>
      </c>
      <c r="R1344" t="str">
        <f>TRIM(MID(SUBSTITUTE($N1344,"/",REPT(" ",LEN($N1344))),COLUMNS($N:O)*LEN($N1344)-(LEN($N1344)-1),LEN($N1344)))</f>
        <v>wearables</v>
      </c>
      <c r="S1344" s="11">
        <f t="shared" si="81"/>
        <v>42172.816423611104</v>
      </c>
      <c r="T1344" s="11">
        <f t="shared" si="8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0">
        <f t="shared" si="83"/>
        <v>102.298</v>
      </c>
      <c r="P1345" s="6">
        <f t="shared" si="80"/>
        <v>158.35603715170279</v>
      </c>
      <c r="Q1345" t="str">
        <f>TRIM(MID(SUBSTITUTE($N1345,"/",REPT(" ",LEN($N1345))),COLUMNS($N:N)*LEN($N1345)-(LEN($N1345)-1),LEN($N1345)))</f>
        <v>technology</v>
      </c>
      <c r="R1345" t="str">
        <f>TRIM(MID(SUBSTITUTE($N1345,"/",REPT(" ",LEN($N1345))),COLUMNS($N:O)*LEN($N1345)-(LEN($N1345)-1),LEN($N1345)))</f>
        <v>wearables</v>
      </c>
      <c r="S1345" s="11">
        <f t="shared" si="81"/>
        <v>42542.526423611111</v>
      </c>
      <c r="T1345" s="11">
        <f t="shared" si="8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0">
        <f t="shared" si="83"/>
        <v>377.73333333333335</v>
      </c>
      <c r="P1346" s="6">
        <f t="shared" ref="P1346:P1409" si="84">E1346/L1346</f>
        <v>40.762589928057551</v>
      </c>
      <c r="Q1346" t="str">
        <f>TRIM(MID(SUBSTITUTE($N1346,"/",REPT(" ",LEN($N1346))),COLUMNS($N:N)*LEN($N1346)-(LEN($N1346)-1),LEN($N1346)))</f>
        <v>publishing</v>
      </c>
      <c r="R1346" t="str">
        <f>TRIM(MID(SUBSTITUTE($N1346,"/",REPT(" ",LEN($N1346))),COLUMNS($N:O)*LEN($N1346)-(LEN($N1346)-1),LEN($N1346)))</f>
        <v>nonfiction</v>
      </c>
      <c r="S1346" s="11">
        <f t="shared" ref="S1346:S1409" si="85">(((J1346/60)/60)/24)+DATE(1970,1,1)</f>
        <v>42522.789803240739</v>
      </c>
      <c r="T1346" s="11">
        <f t="shared" ref="T1346:T1409" si="86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0">
        <f t="shared" ref="O1347:O1410" si="87">E1347/D1347*100</f>
        <v>125</v>
      </c>
      <c r="P1347" s="6">
        <f t="shared" si="84"/>
        <v>53.571428571428569</v>
      </c>
      <c r="Q1347" t="str">
        <f>TRIM(MID(SUBSTITUTE($N1347,"/",REPT(" ",LEN($N1347))),COLUMNS($N:N)*LEN($N1347)-(LEN($N1347)-1),LEN($N1347)))</f>
        <v>publishing</v>
      </c>
      <c r="R1347" t="str">
        <f>TRIM(MID(SUBSTITUTE($N1347,"/",REPT(" ",LEN($N1347))),COLUMNS($N:O)*LEN($N1347)-(LEN($N1347)-1),LEN($N1347)))</f>
        <v>nonfiction</v>
      </c>
      <c r="S1347" s="11">
        <f t="shared" si="85"/>
        <v>41799.814340277779</v>
      </c>
      <c r="T1347" s="11">
        <f t="shared" si="86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0">
        <f t="shared" si="87"/>
        <v>147.32653061224491</v>
      </c>
      <c r="P1348" s="6">
        <f t="shared" si="84"/>
        <v>48.449664429530202</v>
      </c>
      <c r="Q1348" t="str">
        <f>TRIM(MID(SUBSTITUTE($N1348,"/",REPT(" ",LEN($N1348))),COLUMNS($N:N)*LEN($N1348)-(LEN($N1348)-1),LEN($N1348)))</f>
        <v>publishing</v>
      </c>
      <c r="R1348" t="str">
        <f>TRIM(MID(SUBSTITUTE($N1348,"/",REPT(" ",LEN($N1348))),COLUMNS($N:O)*LEN($N1348)-(LEN($N1348)-1),LEN($N1348)))</f>
        <v>nonfiction</v>
      </c>
      <c r="S1348" s="11">
        <f t="shared" si="85"/>
        <v>41422.075821759259</v>
      </c>
      <c r="T1348" s="11">
        <f t="shared" si="86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0">
        <f t="shared" si="87"/>
        <v>102.2</v>
      </c>
      <c r="P1349" s="6">
        <f t="shared" si="84"/>
        <v>82.41935483870968</v>
      </c>
      <c r="Q1349" t="str">
        <f>TRIM(MID(SUBSTITUTE($N1349,"/",REPT(" ",LEN($N1349))),COLUMNS($N:N)*LEN($N1349)-(LEN($N1349)-1),LEN($N1349)))</f>
        <v>publishing</v>
      </c>
      <c r="R1349" t="str">
        <f>TRIM(MID(SUBSTITUTE($N1349,"/",REPT(" ",LEN($N1349))),COLUMNS($N:O)*LEN($N1349)-(LEN($N1349)-1),LEN($N1349)))</f>
        <v>nonfiction</v>
      </c>
      <c r="S1349" s="11">
        <f t="shared" si="85"/>
        <v>42040.638020833328</v>
      </c>
      <c r="T1349" s="11">
        <f t="shared" si="86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0">
        <f t="shared" si="87"/>
        <v>101.8723404255319</v>
      </c>
      <c r="P1350" s="6">
        <f t="shared" si="84"/>
        <v>230.19230769230768</v>
      </c>
      <c r="Q1350" t="str">
        <f>TRIM(MID(SUBSTITUTE($N1350,"/",REPT(" ",LEN($N1350))),COLUMNS($N:N)*LEN($N1350)-(LEN($N1350)-1),LEN($N1350)))</f>
        <v>publishing</v>
      </c>
      <c r="R1350" t="str">
        <f>TRIM(MID(SUBSTITUTE($N1350,"/",REPT(" ",LEN($N1350))),COLUMNS($N:O)*LEN($N1350)-(LEN($N1350)-1),LEN($N1350)))</f>
        <v>nonfiction</v>
      </c>
      <c r="S1350" s="11">
        <f t="shared" si="85"/>
        <v>41963.506168981476</v>
      </c>
      <c r="T1350" s="11">
        <f t="shared" si="86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0">
        <f t="shared" si="87"/>
        <v>204.2</v>
      </c>
      <c r="P1351" s="6">
        <f t="shared" si="84"/>
        <v>59.360465116279073</v>
      </c>
      <c r="Q1351" t="str">
        <f>TRIM(MID(SUBSTITUTE($N1351,"/",REPT(" ",LEN($N1351))),COLUMNS($N:N)*LEN($N1351)-(LEN($N1351)-1),LEN($N1351)))</f>
        <v>publishing</v>
      </c>
      <c r="R1351" t="str">
        <f>TRIM(MID(SUBSTITUTE($N1351,"/",REPT(" ",LEN($N1351))),COLUMNS($N:O)*LEN($N1351)-(LEN($N1351)-1),LEN($N1351)))</f>
        <v>nonfiction</v>
      </c>
      <c r="S1351" s="11">
        <f t="shared" si="85"/>
        <v>42317.33258101852</v>
      </c>
      <c r="T1351" s="11">
        <f t="shared" si="86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0">
        <f t="shared" si="87"/>
        <v>104.05</v>
      </c>
      <c r="P1352" s="6">
        <f t="shared" si="84"/>
        <v>66.698717948717942</v>
      </c>
      <c r="Q1352" t="str">
        <f>TRIM(MID(SUBSTITUTE($N1352,"/",REPT(" ",LEN($N1352))),COLUMNS($N:N)*LEN($N1352)-(LEN($N1352)-1),LEN($N1352)))</f>
        <v>publishing</v>
      </c>
      <c r="R1352" t="str">
        <f>TRIM(MID(SUBSTITUTE($N1352,"/",REPT(" ",LEN($N1352))),COLUMNS($N:O)*LEN($N1352)-(LEN($N1352)-1),LEN($N1352)))</f>
        <v>nonfiction</v>
      </c>
      <c r="S1352" s="11">
        <f t="shared" si="85"/>
        <v>42334.013124999998</v>
      </c>
      <c r="T1352" s="11">
        <f t="shared" si="86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0">
        <f t="shared" si="87"/>
        <v>101.265</v>
      </c>
      <c r="P1353" s="6">
        <f t="shared" si="84"/>
        <v>168.77500000000001</v>
      </c>
      <c r="Q1353" t="str">
        <f>TRIM(MID(SUBSTITUTE($N1353,"/",REPT(" ",LEN($N1353))),COLUMNS($N:N)*LEN($N1353)-(LEN($N1353)-1),LEN($N1353)))</f>
        <v>publishing</v>
      </c>
      <c r="R1353" t="str">
        <f>TRIM(MID(SUBSTITUTE($N1353,"/",REPT(" ",LEN($N1353))),COLUMNS($N:O)*LEN($N1353)-(LEN($N1353)-1),LEN($N1353)))</f>
        <v>nonfiction</v>
      </c>
      <c r="S1353" s="11">
        <f t="shared" si="85"/>
        <v>42382.74009259259</v>
      </c>
      <c r="T1353" s="11">
        <f t="shared" si="86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0">
        <f t="shared" si="87"/>
        <v>136.13999999999999</v>
      </c>
      <c r="P1354" s="6">
        <f t="shared" si="84"/>
        <v>59.973568281938327</v>
      </c>
      <c r="Q1354" t="str">
        <f>TRIM(MID(SUBSTITUTE($N1354,"/",REPT(" ",LEN($N1354))),COLUMNS($N:N)*LEN($N1354)-(LEN($N1354)-1),LEN($N1354)))</f>
        <v>publishing</v>
      </c>
      <c r="R1354" t="str">
        <f>TRIM(MID(SUBSTITUTE($N1354,"/",REPT(" ",LEN($N1354))),COLUMNS($N:O)*LEN($N1354)-(LEN($N1354)-1),LEN($N1354)))</f>
        <v>nonfiction</v>
      </c>
      <c r="S1354" s="11">
        <f t="shared" si="85"/>
        <v>42200.578310185185</v>
      </c>
      <c r="T1354" s="11">
        <f t="shared" si="86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0">
        <f t="shared" si="87"/>
        <v>133.6</v>
      </c>
      <c r="P1355" s="6">
        <f t="shared" si="84"/>
        <v>31.80952380952381</v>
      </c>
      <c r="Q1355" t="str">
        <f>TRIM(MID(SUBSTITUTE($N1355,"/",REPT(" ",LEN($N1355))),COLUMNS($N:N)*LEN($N1355)-(LEN($N1355)-1),LEN($N1355)))</f>
        <v>publishing</v>
      </c>
      <c r="R1355" t="str">
        <f>TRIM(MID(SUBSTITUTE($N1355,"/",REPT(" ",LEN($N1355))),COLUMNS($N:O)*LEN($N1355)-(LEN($N1355)-1),LEN($N1355)))</f>
        <v>nonfiction</v>
      </c>
      <c r="S1355" s="11">
        <f t="shared" si="85"/>
        <v>41309.11791666667</v>
      </c>
      <c r="T1355" s="11">
        <f t="shared" si="86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0">
        <f t="shared" si="87"/>
        <v>130.25</v>
      </c>
      <c r="P1356" s="6">
        <f t="shared" si="84"/>
        <v>24.421875</v>
      </c>
      <c r="Q1356" t="str">
        <f>TRIM(MID(SUBSTITUTE($N1356,"/",REPT(" ",LEN($N1356))),COLUMNS($N:N)*LEN($N1356)-(LEN($N1356)-1),LEN($N1356)))</f>
        <v>publishing</v>
      </c>
      <c r="R1356" t="str">
        <f>TRIM(MID(SUBSTITUTE($N1356,"/",REPT(" ",LEN($N1356))),COLUMNS($N:O)*LEN($N1356)-(LEN($N1356)-1),LEN($N1356)))</f>
        <v>nonfiction</v>
      </c>
      <c r="S1356" s="11">
        <f t="shared" si="85"/>
        <v>42502.807627314818</v>
      </c>
      <c r="T1356" s="11">
        <f t="shared" si="86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0">
        <f t="shared" si="87"/>
        <v>122.67999999999999</v>
      </c>
      <c r="P1357" s="6">
        <f t="shared" si="84"/>
        <v>25.347107438016529</v>
      </c>
      <c r="Q1357" t="str">
        <f>TRIM(MID(SUBSTITUTE($N1357,"/",REPT(" ",LEN($N1357))),COLUMNS($N:N)*LEN($N1357)-(LEN($N1357)-1),LEN($N1357)))</f>
        <v>publishing</v>
      </c>
      <c r="R1357" t="str">
        <f>TRIM(MID(SUBSTITUTE($N1357,"/",REPT(" ",LEN($N1357))),COLUMNS($N:O)*LEN($N1357)-(LEN($N1357)-1),LEN($N1357)))</f>
        <v>nonfiction</v>
      </c>
      <c r="S1357" s="11">
        <f t="shared" si="85"/>
        <v>41213.254687499997</v>
      </c>
      <c r="T1357" s="11">
        <f t="shared" si="86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0">
        <f t="shared" si="87"/>
        <v>182.81058823529412</v>
      </c>
      <c r="P1358" s="6">
        <f t="shared" si="84"/>
        <v>71.443218390804603</v>
      </c>
      <c r="Q1358" t="str">
        <f>TRIM(MID(SUBSTITUTE($N1358,"/",REPT(" ",LEN($N1358))),COLUMNS($N:N)*LEN($N1358)-(LEN($N1358)-1),LEN($N1358)))</f>
        <v>publishing</v>
      </c>
      <c r="R1358" t="str">
        <f>TRIM(MID(SUBSTITUTE($N1358,"/",REPT(" ",LEN($N1358))),COLUMNS($N:O)*LEN($N1358)-(LEN($N1358)-1),LEN($N1358)))</f>
        <v>nonfiction</v>
      </c>
      <c r="S1358" s="11">
        <f t="shared" si="85"/>
        <v>41430.038888888892</v>
      </c>
      <c r="T1358" s="11">
        <f t="shared" si="86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0">
        <f t="shared" si="87"/>
        <v>125.29999999999998</v>
      </c>
      <c r="P1359" s="6">
        <f t="shared" si="84"/>
        <v>38.553846153846152</v>
      </c>
      <c r="Q1359" t="str">
        <f>TRIM(MID(SUBSTITUTE($N1359,"/",REPT(" ",LEN($N1359))),COLUMNS($N:N)*LEN($N1359)-(LEN($N1359)-1),LEN($N1359)))</f>
        <v>publishing</v>
      </c>
      <c r="R1359" t="str">
        <f>TRIM(MID(SUBSTITUTE($N1359,"/",REPT(" ",LEN($N1359))),COLUMNS($N:O)*LEN($N1359)-(LEN($N1359)-1),LEN($N1359)))</f>
        <v>nonfiction</v>
      </c>
      <c r="S1359" s="11">
        <f t="shared" si="85"/>
        <v>41304.962233796294</v>
      </c>
      <c r="T1359" s="11">
        <f t="shared" si="86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0">
        <f t="shared" si="87"/>
        <v>111.66666666666667</v>
      </c>
      <c r="P1360" s="6">
        <f t="shared" si="84"/>
        <v>68.367346938775512</v>
      </c>
      <c r="Q1360" t="str">
        <f>TRIM(MID(SUBSTITUTE($N1360,"/",REPT(" ",LEN($N1360))),COLUMNS($N:N)*LEN($N1360)-(LEN($N1360)-1),LEN($N1360)))</f>
        <v>publishing</v>
      </c>
      <c r="R1360" t="str">
        <f>TRIM(MID(SUBSTITUTE($N1360,"/",REPT(" ",LEN($N1360))),COLUMNS($N:O)*LEN($N1360)-(LEN($N1360)-1),LEN($N1360)))</f>
        <v>nonfiction</v>
      </c>
      <c r="S1360" s="11">
        <f t="shared" si="85"/>
        <v>40689.570868055554</v>
      </c>
      <c r="T1360" s="11">
        <f t="shared" si="86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0">
        <f t="shared" si="87"/>
        <v>115.75757575757575</v>
      </c>
      <c r="P1361" s="6">
        <f t="shared" si="84"/>
        <v>40.210526315789473</v>
      </c>
      <c r="Q1361" t="str">
        <f>TRIM(MID(SUBSTITUTE($N1361,"/",REPT(" ",LEN($N1361))),COLUMNS($N:N)*LEN($N1361)-(LEN($N1361)-1),LEN($N1361)))</f>
        <v>publishing</v>
      </c>
      <c r="R1361" t="str">
        <f>TRIM(MID(SUBSTITUTE($N1361,"/",REPT(" ",LEN($N1361))),COLUMNS($N:O)*LEN($N1361)-(LEN($N1361)-1),LEN($N1361)))</f>
        <v>nonfiction</v>
      </c>
      <c r="S1361" s="11">
        <f t="shared" si="85"/>
        <v>40668.814699074072</v>
      </c>
      <c r="T1361" s="11">
        <f t="shared" si="86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0">
        <f t="shared" si="87"/>
        <v>173.2</v>
      </c>
      <c r="P1362" s="6">
        <f t="shared" si="84"/>
        <v>32.074074074074076</v>
      </c>
      <c r="Q1362" t="str">
        <f>TRIM(MID(SUBSTITUTE($N1362,"/",REPT(" ",LEN($N1362))),COLUMNS($N:N)*LEN($N1362)-(LEN($N1362)-1),LEN($N1362)))</f>
        <v>publishing</v>
      </c>
      <c r="R1362" t="str">
        <f>TRIM(MID(SUBSTITUTE($N1362,"/",REPT(" ",LEN($N1362))),COLUMNS($N:O)*LEN($N1362)-(LEN($N1362)-1),LEN($N1362)))</f>
        <v>nonfiction</v>
      </c>
      <c r="S1362" s="11">
        <f t="shared" si="85"/>
        <v>41095.900694444441</v>
      </c>
      <c r="T1362" s="11">
        <f t="shared" si="86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0">
        <f t="shared" si="87"/>
        <v>125.98333333333333</v>
      </c>
      <c r="P1363" s="6">
        <f t="shared" si="84"/>
        <v>28.632575757575758</v>
      </c>
      <c r="Q1363" t="str">
        <f>TRIM(MID(SUBSTITUTE($N1363,"/",REPT(" ",LEN($N1363))),COLUMNS($N:N)*LEN($N1363)-(LEN($N1363)-1),LEN($N1363)))</f>
        <v>publishing</v>
      </c>
      <c r="R1363" t="str">
        <f>TRIM(MID(SUBSTITUTE($N1363,"/",REPT(" ",LEN($N1363))),COLUMNS($N:O)*LEN($N1363)-(LEN($N1363)-1),LEN($N1363)))</f>
        <v>nonfiction</v>
      </c>
      <c r="S1363" s="11">
        <f t="shared" si="85"/>
        <v>41781.717268518521</v>
      </c>
      <c r="T1363" s="11">
        <f t="shared" si="86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0">
        <f t="shared" si="87"/>
        <v>109.1</v>
      </c>
      <c r="P1364" s="6">
        <f t="shared" si="84"/>
        <v>43.64</v>
      </c>
      <c r="Q1364" t="str">
        <f>TRIM(MID(SUBSTITUTE($N1364,"/",REPT(" ",LEN($N1364))),COLUMNS($N:N)*LEN($N1364)-(LEN($N1364)-1),LEN($N1364)))</f>
        <v>publishing</v>
      </c>
      <c r="R1364" t="str">
        <f>TRIM(MID(SUBSTITUTE($N1364,"/",REPT(" ",LEN($N1364))),COLUMNS($N:O)*LEN($N1364)-(LEN($N1364)-1),LEN($N1364)))</f>
        <v>nonfiction</v>
      </c>
      <c r="S1364" s="11">
        <f t="shared" si="85"/>
        <v>41464.934386574074</v>
      </c>
      <c r="T1364" s="11">
        <f t="shared" si="86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0">
        <f t="shared" si="87"/>
        <v>100</v>
      </c>
      <c r="P1365" s="6">
        <f t="shared" si="84"/>
        <v>40</v>
      </c>
      <c r="Q1365" t="str">
        <f>TRIM(MID(SUBSTITUTE($N1365,"/",REPT(" ",LEN($N1365))),COLUMNS($N:N)*LEN($N1365)-(LEN($N1365)-1),LEN($N1365)))</f>
        <v>publishing</v>
      </c>
      <c r="R1365" t="str">
        <f>TRIM(MID(SUBSTITUTE($N1365,"/",REPT(" ",LEN($N1365))),COLUMNS($N:O)*LEN($N1365)-(LEN($N1365)-1),LEN($N1365)))</f>
        <v>nonfiction</v>
      </c>
      <c r="S1365" s="11">
        <f t="shared" si="85"/>
        <v>42396.8440625</v>
      </c>
      <c r="T1365" s="11">
        <f t="shared" si="86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0">
        <f t="shared" si="87"/>
        <v>118.64285714285714</v>
      </c>
      <c r="P1366" s="6">
        <f t="shared" si="84"/>
        <v>346.04166666666669</v>
      </c>
      <c r="Q1366" t="str">
        <f>TRIM(MID(SUBSTITUTE($N1366,"/",REPT(" ",LEN($N1366))),COLUMNS($N:N)*LEN($N1366)-(LEN($N1366)-1),LEN($N1366)))</f>
        <v>music</v>
      </c>
      <c r="R1366" t="str">
        <f>TRIM(MID(SUBSTITUTE($N1366,"/",REPT(" ",LEN($N1366))),COLUMNS($N:O)*LEN($N1366)-(LEN($N1366)-1),LEN($N1366)))</f>
        <v>rock</v>
      </c>
      <c r="S1366" s="11">
        <f t="shared" si="85"/>
        <v>41951.695671296293</v>
      </c>
      <c r="T1366" s="11">
        <f t="shared" si="86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0">
        <f t="shared" si="87"/>
        <v>100.26666666666667</v>
      </c>
      <c r="P1367" s="6">
        <f t="shared" si="84"/>
        <v>81.739130434782609</v>
      </c>
      <c r="Q1367" t="str">
        <f>TRIM(MID(SUBSTITUTE($N1367,"/",REPT(" ",LEN($N1367))),COLUMNS($N:N)*LEN($N1367)-(LEN($N1367)-1),LEN($N1367)))</f>
        <v>music</v>
      </c>
      <c r="R1367" t="str">
        <f>TRIM(MID(SUBSTITUTE($N1367,"/",REPT(" ",LEN($N1367))),COLUMNS($N:O)*LEN($N1367)-(LEN($N1367)-1),LEN($N1367)))</f>
        <v>rock</v>
      </c>
      <c r="S1367" s="11">
        <f t="shared" si="85"/>
        <v>42049.733240740738</v>
      </c>
      <c r="T1367" s="11">
        <f t="shared" si="86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0">
        <f t="shared" si="87"/>
        <v>126.48920000000001</v>
      </c>
      <c r="P1368" s="6">
        <f t="shared" si="84"/>
        <v>64.535306122448986</v>
      </c>
      <c r="Q1368" t="str">
        <f>TRIM(MID(SUBSTITUTE($N1368,"/",REPT(" ",LEN($N1368))),COLUMNS($N:N)*LEN($N1368)-(LEN($N1368)-1),LEN($N1368)))</f>
        <v>music</v>
      </c>
      <c r="R1368" t="str">
        <f>TRIM(MID(SUBSTITUTE($N1368,"/",REPT(" ",LEN($N1368))),COLUMNS($N:O)*LEN($N1368)-(LEN($N1368)-1),LEN($N1368)))</f>
        <v>rock</v>
      </c>
      <c r="S1368" s="11">
        <f t="shared" si="85"/>
        <v>41924.996099537035</v>
      </c>
      <c r="T1368" s="11">
        <f t="shared" si="86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0">
        <f t="shared" si="87"/>
        <v>114.26</v>
      </c>
      <c r="P1369" s="6">
        <f t="shared" si="84"/>
        <v>63.477777777777774</v>
      </c>
      <c r="Q1369" t="str">
        <f>TRIM(MID(SUBSTITUTE($N1369,"/",REPT(" ",LEN($N1369))),COLUMNS($N:N)*LEN($N1369)-(LEN($N1369)-1),LEN($N1369)))</f>
        <v>music</v>
      </c>
      <c r="R1369" t="str">
        <f>TRIM(MID(SUBSTITUTE($N1369,"/",REPT(" ",LEN($N1369))),COLUMNS($N:O)*LEN($N1369)-(LEN($N1369)-1),LEN($N1369)))</f>
        <v>rock</v>
      </c>
      <c r="S1369" s="11">
        <f t="shared" si="85"/>
        <v>42292.002893518518</v>
      </c>
      <c r="T1369" s="11">
        <f t="shared" si="86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0">
        <f t="shared" si="87"/>
        <v>110.7</v>
      </c>
      <c r="P1370" s="6">
        <f t="shared" si="84"/>
        <v>63.620689655172413</v>
      </c>
      <c r="Q1370" t="str">
        <f>TRIM(MID(SUBSTITUTE($N1370,"/",REPT(" ",LEN($N1370))),COLUMNS($N:N)*LEN($N1370)-(LEN($N1370)-1),LEN($N1370)))</f>
        <v>music</v>
      </c>
      <c r="R1370" t="str">
        <f>TRIM(MID(SUBSTITUTE($N1370,"/",REPT(" ",LEN($N1370))),COLUMNS($N:O)*LEN($N1370)-(LEN($N1370)-1),LEN($N1370)))</f>
        <v>rock</v>
      </c>
      <c r="S1370" s="11">
        <f t="shared" si="85"/>
        <v>42146.190902777773</v>
      </c>
      <c r="T1370" s="11">
        <f t="shared" si="86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0">
        <f t="shared" si="87"/>
        <v>105.34805315203954</v>
      </c>
      <c r="P1371" s="6">
        <f t="shared" si="84"/>
        <v>83.967068965517228</v>
      </c>
      <c r="Q1371" t="str">
        <f>TRIM(MID(SUBSTITUTE($N1371,"/",REPT(" ",LEN($N1371))),COLUMNS($N:N)*LEN($N1371)-(LEN($N1371)-1),LEN($N1371)))</f>
        <v>music</v>
      </c>
      <c r="R1371" t="str">
        <f>TRIM(MID(SUBSTITUTE($N1371,"/",REPT(" ",LEN($N1371))),COLUMNS($N:O)*LEN($N1371)-(LEN($N1371)-1),LEN($N1371)))</f>
        <v>rock</v>
      </c>
      <c r="S1371" s="11">
        <f t="shared" si="85"/>
        <v>41710.594282407408</v>
      </c>
      <c r="T1371" s="11">
        <f t="shared" si="86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0">
        <f t="shared" si="87"/>
        <v>103.66666666666666</v>
      </c>
      <c r="P1372" s="6">
        <f t="shared" si="84"/>
        <v>77.75</v>
      </c>
      <c r="Q1372" t="str">
        <f>TRIM(MID(SUBSTITUTE($N1372,"/",REPT(" ",LEN($N1372))),COLUMNS($N:N)*LEN($N1372)-(LEN($N1372)-1),LEN($N1372)))</f>
        <v>music</v>
      </c>
      <c r="R1372" t="str">
        <f>TRIM(MID(SUBSTITUTE($N1372,"/",REPT(" ",LEN($N1372))),COLUMNS($N:O)*LEN($N1372)-(LEN($N1372)-1),LEN($N1372)))</f>
        <v>rock</v>
      </c>
      <c r="S1372" s="11">
        <f t="shared" si="85"/>
        <v>41548.00335648148</v>
      </c>
      <c r="T1372" s="11">
        <f t="shared" si="86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0">
        <f t="shared" si="87"/>
        <v>107.08672667523933</v>
      </c>
      <c r="P1373" s="6">
        <f t="shared" si="84"/>
        <v>107.07142857142857</v>
      </c>
      <c r="Q1373" t="str">
        <f>TRIM(MID(SUBSTITUTE($N1373,"/",REPT(" ",LEN($N1373))),COLUMNS($N:N)*LEN($N1373)-(LEN($N1373)-1),LEN($N1373)))</f>
        <v>music</v>
      </c>
      <c r="R1373" t="str">
        <f>TRIM(MID(SUBSTITUTE($N1373,"/",REPT(" ",LEN($N1373))),COLUMNS($N:O)*LEN($N1373)-(LEN($N1373)-1),LEN($N1373)))</f>
        <v>rock</v>
      </c>
      <c r="S1373" s="11">
        <f t="shared" si="85"/>
        <v>42101.758587962962</v>
      </c>
      <c r="T1373" s="11">
        <f t="shared" si="86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0">
        <f t="shared" si="87"/>
        <v>124</v>
      </c>
      <c r="P1374" s="6">
        <f t="shared" si="84"/>
        <v>38.75</v>
      </c>
      <c r="Q1374" t="str">
        <f>TRIM(MID(SUBSTITUTE($N1374,"/",REPT(" ",LEN($N1374))),COLUMNS($N:N)*LEN($N1374)-(LEN($N1374)-1),LEN($N1374)))</f>
        <v>music</v>
      </c>
      <c r="R1374" t="str">
        <f>TRIM(MID(SUBSTITUTE($N1374,"/",REPT(" ",LEN($N1374))),COLUMNS($N:O)*LEN($N1374)-(LEN($N1374)-1),LEN($N1374)))</f>
        <v>rock</v>
      </c>
      <c r="S1374" s="11">
        <f t="shared" si="85"/>
        <v>41072.739953703705</v>
      </c>
      <c r="T1374" s="11">
        <f t="shared" si="86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0">
        <f t="shared" si="87"/>
        <v>105.01</v>
      </c>
      <c r="P1375" s="6">
        <f t="shared" si="84"/>
        <v>201.94230769230768</v>
      </c>
      <c r="Q1375" t="str">
        <f>TRIM(MID(SUBSTITUTE($N1375,"/",REPT(" ",LEN($N1375))),COLUMNS($N:N)*LEN($N1375)-(LEN($N1375)-1),LEN($N1375)))</f>
        <v>music</v>
      </c>
      <c r="R1375" t="str">
        <f>TRIM(MID(SUBSTITUTE($N1375,"/",REPT(" ",LEN($N1375))),COLUMNS($N:O)*LEN($N1375)-(LEN($N1375)-1),LEN($N1375)))</f>
        <v>rock</v>
      </c>
      <c r="S1375" s="11">
        <f t="shared" si="85"/>
        <v>42704.95177083333</v>
      </c>
      <c r="T1375" s="11">
        <f t="shared" si="86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0">
        <f t="shared" si="87"/>
        <v>189.46666666666667</v>
      </c>
      <c r="P1376" s="6">
        <f t="shared" si="84"/>
        <v>43.060606060606062</v>
      </c>
      <c r="Q1376" t="str">
        <f>TRIM(MID(SUBSTITUTE($N1376,"/",REPT(" ",LEN($N1376))),COLUMNS($N:N)*LEN($N1376)-(LEN($N1376)-1),LEN($N1376)))</f>
        <v>music</v>
      </c>
      <c r="R1376" t="str">
        <f>TRIM(MID(SUBSTITUTE($N1376,"/",REPT(" ",LEN($N1376))),COLUMNS($N:O)*LEN($N1376)-(LEN($N1376)-1),LEN($N1376)))</f>
        <v>rock</v>
      </c>
      <c r="S1376" s="11">
        <f t="shared" si="85"/>
        <v>42424.161898148144</v>
      </c>
      <c r="T1376" s="11">
        <f t="shared" si="86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0">
        <f t="shared" si="87"/>
        <v>171.32499999999999</v>
      </c>
      <c r="P1377" s="6">
        <f t="shared" si="84"/>
        <v>62.871559633027523</v>
      </c>
      <c r="Q1377" t="str">
        <f>TRIM(MID(SUBSTITUTE($N1377,"/",REPT(" ",LEN($N1377))),COLUMNS($N:N)*LEN($N1377)-(LEN($N1377)-1),LEN($N1377)))</f>
        <v>music</v>
      </c>
      <c r="R1377" t="str">
        <f>TRIM(MID(SUBSTITUTE($N1377,"/",REPT(" ",LEN($N1377))),COLUMNS($N:O)*LEN($N1377)-(LEN($N1377)-1),LEN($N1377)))</f>
        <v>rock</v>
      </c>
      <c r="S1377" s="11">
        <f t="shared" si="85"/>
        <v>42720.066192129627</v>
      </c>
      <c r="T1377" s="11">
        <f t="shared" si="86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0">
        <f t="shared" si="87"/>
        <v>252.48648648648651</v>
      </c>
      <c r="P1378" s="6">
        <f t="shared" si="84"/>
        <v>55.607142857142854</v>
      </c>
      <c r="Q1378" t="str">
        <f>TRIM(MID(SUBSTITUTE($N1378,"/",REPT(" ",LEN($N1378))),COLUMNS($N:N)*LEN($N1378)-(LEN($N1378)-1),LEN($N1378)))</f>
        <v>music</v>
      </c>
      <c r="R1378" t="str">
        <f>TRIM(MID(SUBSTITUTE($N1378,"/",REPT(" ",LEN($N1378))),COLUMNS($N:O)*LEN($N1378)-(LEN($N1378)-1),LEN($N1378)))</f>
        <v>rock</v>
      </c>
      <c r="S1378" s="11">
        <f t="shared" si="85"/>
        <v>42677.669050925921</v>
      </c>
      <c r="T1378" s="11">
        <f t="shared" si="86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0">
        <f t="shared" si="87"/>
        <v>116.15384615384616</v>
      </c>
      <c r="P1379" s="6">
        <f t="shared" si="84"/>
        <v>48.70967741935484</v>
      </c>
      <c r="Q1379" t="str">
        <f>TRIM(MID(SUBSTITUTE($N1379,"/",REPT(" ",LEN($N1379))),COLUMNS($N:N)*LEN($N1379)-(LEN($N1379)-1),LEN($N1379)))</f>
        <v>music</v>
      </c>
      <c r="R1379" t="str">
        <f>TRIM(MID(SUBSTITUTE($N1379,"/",REPT(" ",LEN($N1379))),COLUMNS($N:O)*LEN($N1379)-(LEN($N1379)-1),LEN($N1379)))</f>
        <v>rock</v>
      </c>
      <c r="S1379" s="11">
        <f t="shared" si="85"/>
        <v>42747.219560185185</v>
      </c>
      <c r="T1379" s="11">
        <f t="shared" si="86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0">
        <f t="shared" si="87"/>
        <v>203.35000000000002</v>
      </c>
      <c r="P1380" s="6">
        <f t="shared" si="84"/>
        <v>30.578947368421051</v>
      </c>
      <c r="Q1380" t="str">
        <f>TRIM(MID(SUBSTITUTE($N1380,"/",REPT(" ",LEN($N1380))),COLUMNS($N:N)*LEN($N1380)-(LEN($N1380)-1),LEN($N1380)))</f>
        <v>music</v>
      </c>
      <c r="R1380" t="str">
        <f>TRIM(MID(SUBSTITUTE($N1380,"/",REPT(" ",LEN($N1380))),COLUMNS($N:O)*LEN($N1380)-(LEN($N1380)-1),LEN($N1380)))</f>
        <v>rock</v>
      </c>
      <c r="S1380" s="11">
        <f t="shared" si="85"/>
        <v>42568.759374999994</v>
      </c>
      <c r="T1380" s="11">
        <f t="shared" si="86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0">
        <f t="shared" si="87"/>
        <v>111.60000000000001</v>
      </c>
      <c r="P1381" s="6">
        <f t="shared" si="84"/>
        <v>73.907284768211923</v>
      </c>
      <c r="Q1381" t="str">
        <f>TRIM(MID(SUBSTITUTE($N1381,"/",REPT(" ",LEN($N1381))),COLUMNS($N:N)*LEN($N1381)-(LEN($N1381)-1),LEN($N1381)))</f>
        <v>music</v>
      </c>
      <c r="R1381" t="str">
        <f>TRIM(MID(SUBSTITUTE($N1381,"/",REPT(" ",LEN($N1381))),COLUMNS($N:O)*LEN($N1381)-(LEN($N1381)-1),LEN($N1381)))</f>
        <v>rock</v>
      </c>
      <c r="S1381" s="11">
        <f t="shared" si="85"/>
        <v>42130.491620370376</v>
      </c>
      <c r="T1381" s="11">
        <f t="shared" si="86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0">
        <f t="shared" si="87"/>
        <v>424</v>
      </c>
      <c r="P1382" s="6">
        <f t="shared" si="84"/>
        <v>21.2</v>
      </c>
      <c r="Q1382" t="str">
        <f>TRIM(MID(SUBSTITUTE($N1382,"/",REPT(" ",LEN($N1382))),COLUMNS($N:N)*LEN($N1382)-(LEN($N1382)-1),LEN($N1382)))</f>
        <v>music</v>
      </c>
      <c r="R1382" t="str">
        <f>TRIM(MID(SUBSTITUTE($N1382,"/",REPT(" ",LEN($N1382))),COLUMNS($N:O)*LEN($N1382)-(LEN($N1382)-1),LEN($N1382)))</f>
        <v>rock</v>
      </c>
      <c r="S1382" s="11">
        <f t="shared" si="85"/>
        <v>42141.762800925921</v>
      </c>
      <c r="T1382" s="11">
        <f t="shared" si="86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0">
        <f t="shared" si="87"/>
        <v>107.1</v>
      </c>
      <c r="P1383" s="6">
        <f t="shared" si="84"/>
        <v>73.356164383561648</v>
      </c>
      <c r="Q1383" t="str">
        <f>TRIM(MID(SUBSTITUTE($N1383,"/",REPT(" ",LEN($N1383))),COLUMNS($N:N)*LEN($N1383)-(LEN($N1383)-1),LEN($N1383)))</f>
        <v>music</v>
      </c>
      <c r="R1383" t="str">
        <f>TRIM(MID(SUBSTITUTE($N1383,"/",REPT(" ",LEN($N1383))),COLUMNS($N:O)*LEN($N1383)-(LEN($N1383)-1),LEN($N1383)))</f>
        <v>rock</v>
      </c>
      <c r="S1383" s="11">
        <f t="shared" si="85"/>
        <v>42703.214409722219</v>
      </c>
      <c r="T1383" s="11">
        <f t="shared" si="86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0">
        <f t="shared" si="87"/>
        <v>104.3625</v>
      </c>
      <c r="P1384" s="6">
        <f t="shared" si="84"/>
        <v>56.412162162162161</v>
      </c>
      <c r="Q1384" t="str">
        <f>TRIM(MID(SUBSTITUTE($N1384,"/",REPT(" ",LEN($N1384))),COLUMNS($N:N)*LEN($N1384)-(LEN($N1384)-1),LEN($N1384)))</f>
        <v>music</v>
      </c>
      <c r="R1384" t="str">
        <f>TRIM(MID(SUBSTITUTE($N1384,"/",REPT(" ",LEN($N1384))),COLUMNS($N:O)*LEN($N1384)-(LEN($N1384)-1),LEN($N1384)))</f>
        <v>rock</v>
      </c>
      <c r="S1384" s="11">
        <f t="shared" si="85"/>
        <v>41370.800185185188</v>
      </c>
      <c r="T1384" s="11">
        <f t="shared" si="86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0">
        <f t="shared" si="87"/>
        <v>212.40909090909091</v>
      </c>
      <c r="P1385" s="6">
        <f t="shared" si="84"/>
        <v>50.247311827956992</v>
      </c>
      <c r="Q1385" t="str">
        <f>TRIM(MID(SUBSTITUTE($N1385,"/",REPT(" ",LEN($N1385))),COLUMNS($N:N)*LEN($N1385)-(LEN($N1385)-1),LEN($N1385)))</f>
        <v>music</v>
      </c>
      <c r="R1385" t="str">
        <f>TRIM(MID(SUBSTITUTE($N1385,"/",REPT(" ",LEN($N1385))),COLUMNS($N:O)*LEN($N1385)-(LEN($N1385)-1),LEN($N1385)))</f>
        <v>rock</v>
      </c>
      <c r="S1385" s="11">
        <f t="shared" si="85"/>
        <v>42707.074976851851</v>
      </c>
      <c r="T1385" s="11">
        <f t="shared" si="86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0">
        <f t="shared" si="87"/>
        <v>124.08571428571429</v>
      </c>
      <c r="P1386" s="6">
        <f t="shared" si="84"/>
        <v>68.936507936507937</v>
      </c>
      <c r="Q1386" t="str">
        <f>TRIM(MID(SUBSTITUTE($N1386,"/",REPT(" ",LEN($N1386))),COLUMNS($N:N)*LEN($N1386)-(LEN($N1386)-1),LEN($N1386)))</f>
        <v>music</v>
      </c>
      <c r="R1386" t="str">
        <f>TRIM(MID(SUBSTITUTE($N1386,"/",REPT(" ",LEN($N1386))),COLUMNS($N:O)*LEN($N1386)-(LEN($N1386)-1),LEN($N1386)))</f>
        <v>rock</v>
      </c>
      <c r="S1386" s="11">
        <f t="shared" si="85"/>
        <v>42160.735208333332</v>
      </c>
      <c r="T1386" s="11">
        <f t="shared" si="86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0">
        <f t="shared" si="87"/>
        <v>110.406125</v>
      </c>
      <c r="P1387" s="6">
        <f t="shared" si="84"/>
        <v>65.914104477611943</v>
      </c>
      <c r="Q1387" t="str">
        <f>TRIM(MID(SUBSTITUTE($N1387,"/",REPT(" ",LEN($N1387))),COLUMNS($N:N)*LEN($N1387)-(LEN($N1387)-1),LEN($N1387)))</f>
        <v>music</v>
      </c>
      <c r="R1387" t="str">
        <f>TRIM(MID(SUBSTITUTE($N1387,"/",REPT(" ",LEN($N1387))),COLUMNS($N:O)*LEN($N1387)-(LEN($N1387)-1),LEN($N1387)))</f>
        <v>rock</v>
      </c>
      <c r="S1387" s="11">
        <f t="shared" si="85"/>
        <v>42433.688900462963</v>
      </c>
      <c r="T1387" s="11">
        <f t="shared" si="86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0">
        <f t="shared" si="87"/>
        <v>218.75</v>
      </c>
      <c r="P1388" s="6">
        <f t="shared" si="84"/>
        <v>62.5</v>
      </c>
      <c r="Q1388" t="str">
        <f>TRIM(MID(SUBSTITUTE($N1388,"/",REPT(" ",LEN($N1388))),COLUMNS($N:N)*LEN($N1388)-(LEN($N1388)-1),LEN($N1388)))</f>
        <v>music</v>
      </c>
      <c r="R1388" t="str">
        <f>TRIM(MID(SUBSTITUTE($N1388,"/",REPT(" ",LEN($N1388))),COLUMNS($N:O)*LEN($N1388)-(LEN($N1388)-1),LEN($N1388)))</f>
        <v>rock</v>
      </c>
      <c r="S1388" s="11">
        <f t="shared" si="85"/>
        <v>42184.646863425922</v>
      </c>
      <c r="T1388" s="11">
        <f t="shared" si="86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0">
        <f t="shared" si="87"/>
        <v>136.625</v>
      </c>
      <c r="P1389" s="6">
        <f t="shared" si="84"/>
        <v>70.064102564102569</v>
      </c>
      <c r="Q1389" t="str">
        <f>TRIM(MID(SUBSTITUTE($N1389,"/",REPT(" ",LEN($N1389))),COLUMNS($N:N)*LEN($N1389)-(LEN($N1389)-1),LEN($N1389)))</f>
        <v>music</v>
      </c>
      <c r="R1389" t="str">
        <f>TRIM(MID(SUBSTITUTE($N1389,"/",REPT(" ",LEN($N1389))),COLUMNS($N:O)*LEN($N1389)-(LEN($N1389)-1),LEN($N1389)))</f>
        <v>rock</v>
      </c>
      <c r="S1389" s="11">
        <f t="shared" si="85"/>
        <v>42126.92123842593</v>
      </c>
      <c r="T1389" s="11">
        <f t="shared" si="86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0">
        <f t="shared" si="87"/>
        <v>134.8074</v>
      </c>
      <c r="P1390" s="6">
        <f t="shared" si="84"/>
        <v>60.181874999999998</v>
      </c>
      <c r="Q1390" t="str">
        <f>TRIM(MID(SUBSTITUTE($N1390,"/",REPT(" ",LEN($N1390))),COLUMNS($N:N)*LEN($N1390)-(LEN($N1390)-1),LEN($N1390)))</f>
        <v>music</v>
      </c>
      <c r="R1390" t="str">
        <f>TRIM(MID(SUBSTITUTE($N1390,"/",REPT(" ",LEN($N1390))),COLUMNS($N:O)*LEN($N1390)-(LEN($N1390)-1),LEN($N1390)))</f>
        <v>rock</v>
      </c>
      <c r="S1390" s="11">
        <f t="shared" si="85"/>
        <v>42634.614780092597</v>
      </c>
      <c r="T1390" s="11">
        <f t="shared" si="86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0">
        <f t="shared" si="87"/>
        <v>145.4</v>
      </c>
      <c r="P1391" s="6">
        <f t="shared" si="84"/>
        <v>21.382352941176471</v>
      </c>
      <c r="Q1391" t="str">
        <f>TRIM(MID(SUBSTITUTE($N1391,"/",REPT(" ",LEN($N1391))),COLUMNS($N:N)*LEN($N1391)-(LEN($N1391)-1),LEN($N1391)))</f>
        <v>music</v>
      </c>
      <c r="R1391" t="str">
        <f>TRIM(MID(SUBSTITUTE($N1391,"/",REPT(" ",LEN($N1391))),COLUMNS($N:O)*LEN($N1391)-(LEN($N1391)-1),LEN($N1391)))</f>
        <v>rock</v>
      </c>
      <c r="S1391" s="11">
        <f t="shared" si="85"/>
        <v>42565.480983796297</v>
      </c>
      <c r="T1391" s="11">
        <f t="shared" si="86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0">
        <f t="shared" si="87"/>
        <v>109.10714285714285</v>
      </c>
      <c r="P1392" s="6">
        <f t="shared" si="84"/>
        <v>160.78947368421052</v>
      </c>
      <c r="Q1392" t="str">
        <f>TRIM(MID(SUBSTITUTE($N1392,"/",REPT(" ",LEN($N1392))),COLUMNS($N:N)*LEN($N1392)-(LEN($N1392)-1),LEN($N1392)))</f>
        <v>music</v>
      </c>
      <c r="R1392" t="str">
        <f>TRIM(MID(SUBSTITUTE($N1392,"/",REPT(" ",LEN($N1392))),COLUMNS($N:O)*LEN($N1392)-(LEN($N1392)-1),LEN($N1392)))</f>
        <v>rock</v>
      </c>
      <c r="S1392" s="11">
        <f t="shared" si="85"/>
        <v>42087.803310185183</v>
      </c>
      <c r="T1392" s="11">
        <f t="shared" si="86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0">
        <f t="shared" si="87"/>
        <v>110.2</v>
      </c>
      <c r="P1393" s="6">
        <f t="shared" si="84"/>
        <v>42.384615384615387</v>
      </c>
      <c r="Q1393" t="str">
        <f>TRIM(MID(SUBSTITUTE($N1393,"/",REPT(" ",LEN($N1393))),COLUMNS($N:N)*LEN($N1393)-(LEN($N1393)-1),LEN($N1393)))</f>
        <v>music</v>
      </c>
      <c r="R1393" t="str">
        <f>TRIM(MID(SUBSTITUTE($N1393,"/",REPT(" ",LEN($N1393))),COLUMNS($N:O)*LEN($N1393)-(LEN($N1393)-1),LEN($N1393)))</f>
        <v>rock</v>
      </c>
      <c r="S1393" s="11">
        <f t="shared" si="85"/>
        <v>42193.650671296295</v>
      </c>
      <c r="T1393" s="11">
        <f t="shared" si="86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0">
        <f t="shared" si="87"/>
        <v>113.64000000000001</v>
      </c>
      <c r="P1394" s="6">
        <f t="shared" si="84"/>
        <v>27.317307692307693</v>
      </c>
      <c r="Q1394" t="str">
        <f>TRIM(MID(SUBSTITUTE($N1394,"/",REPT(" ",LEN($N1394))),COLUMNS($N:N)*LEN($N1394)-(LEN($N1394)-1),LEN($N1394)))</f>
        <v>music</v>
      </c>
      <c r="R1394" t="str">
        <f>TRIM(MID(SUBSTITUTE($N1394,"/",REPT(" ",LEN($N1394))),COLUMNS($N:O)*LEN($N1394)-(LEN($N1394)-1),LEN($N1394)))</f>
        <v>rock</v>
      </c>
      <c r="S1394" s="11">
        <f t="shared" si="85"/>
        <v>42401.154930555553</v>
      </c>
      <c r="T1394" s="11">
        <f t="shared" si="86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0">
        <f t="shared" si="87"/>
        <v>102.35000000000001</v>
      </c>
      <c r="P1395" s="6">
        <f t="shared" si="84"/>
        <v>196.82692307692307</v>
      </c>
      <c r="Q1395" t="str">
        <f>TRIM(MID(SUBSTITUTE($N1395,"/",REPT(" ",LEN($N1395))),COLUMNS($N:N)*LEN($N1395)-(LEN($N1395)-1),LEN($N1395)))</f>
        <v>music</v>
      </c>
      <c r="R1395" t="str">
        <f>TRIM(MID(SUBSTITUTE($N1395,"/",REPT(" ",LEN($N1395))),COLUMNS($N:O)*LEN($N1395)-(LEN($N1395)-1),LEN($N1395)))</f>
        <v>rock</v>
      </c>
      <c r="S1395" s="11">
        <f t="shared" si="85"/>
        <v>42553.681979166664</v>
      </c>
      <c r="T1395" s="11">
        <f t="shared" si="86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0">
        <f t="shared" si="87"/>
        <v>122.13333333333334</v>
      </c>
      <c r="P1396" s="6">
        <f t="shared" si="84"/>
        <v>53.882352941176471</v>
      </c>
      <c r="Q1396" t="str">
        <f>TRIM(MID(SUBSTITUTE($N1396,"/",REPT(" ",LEN($N1396))),COLUMNS($N:N)*LEN($N1396)-(LEN($N1396)-1),LEN($N1396)))</f>
        <v>music</v>
      </c>
      <c r="R1396" t="str">
        <f>TRIM(MID(SUBSTITUTE($N1396,"/",REPT(" ",LEN($N1396))),COLUMNS($N:O)*LEN($N1396)-(LEN($N1396)-1),LEN($N1396)))</f>
        <v>rock</v>
      </c>
      <c r="S1396" s="11">
        <f t="shared" si="85"/>
        <v>42752.144976851851</v>
      </c>
      <c r="T1396" s="11">
        <f t="shared" si="86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0">
        <f t="shared" si="87"/>
        <v>111.88571428571427</v>
      </c>
      <c r="P1397" s="6">
        <f t="shared" si="84"/>
        <v>47.756097560975611</v>
      </c>
      <c r="Q1397" t="str">
        <f>TRIM(MID(SUBSTITUTE($N1397,"/",REPT(" ",LEN($N1397))),COLUMNS($N:N)*LEN($N1397)-(LEN($N1397)-1),LEN($N1397)))</f>
        <v>music</v>
      </c>
      <c r="R1397" t="str">
        <f>TRIM(MID(SUBSTITUTE($N1397,"/",REPT(" ",LEN($N1397))),COLUMNS($N:O)*LEN($N1397)-(LEN($N1397)-1),LEN($N1397)))</f>
        <v>rock</v>
      </c>
      <c r="S1397" s="11">
        <f t="shared" si="85"/>
        <v>42719.90834490741</v>
      </c>
      <c r="T1397" s="11">
        <f t="shared" si="86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0">
        <f t="shared" si="87"/>
        <v>107.3</v>
      </c>
      <c r="P1398" s="6">
        <f t="shared" si="84"/>
        <v>88.191780821917803</v>
      </c>
      <c r="Q1398" t="str">
        <f>TRIM(MID(SUBSTITUTE($N1398,"/",REPT(" ",LEN($N1398))),COLUMNS($N:N)*LEN($N1398)-(LEN($N1398)-1),LEN($N1398)))</f>
        <v>music</v>
      </c>
      <c r="R1398" t="str">
        <f>TRIM(MID(SUBSTITUTE($N1398,"/",REPT(" ",LEN($N1398))),COLUMNS($N:O)*LEN($N1398)-(LEN($N1398)-1),LEN($N1398)))</f>
        <v>rock</v>
      </c>
      <c r="S1398" s="11">
        <f t="shared" si="85"/>
        <v>42018.99863425926</v>
      </c>
      <c r="T1398" s="11">
        <f t="shared" si="86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0">
        <f t="shared" si="87"/>
        <v>113.85000000000001</v>
      </c>
      <c r="P1399" s="6">
        <f t="shared" si="84"/>
        <v>72.056962025316452</v>
      </c>
      <c r="Q1399" t="str">
        <f>TRIM(MID(SUBSTITUTE($N1399,"/",REPT(" ",LEN($N1399))),COLUMNS($N:N)*LEN($N1399)-(LEN($N1399)-1),LEN($N1399)))</f>
        <v>music</v>
      </c>
      <c r="R1399" t="str">
        <f>TRIM(MID(SUBSTITUTE($N1399,"/",REPT(" ",LEN($N1399))),COLUMNS($N:O)*LEN($N1399)-(LEN($N1399)-1),LEN($N1399)))</f>
        <v>rock</v>
      </c>
      <c r="S1399" s="11">
        <f t="shared" si="85"/>
        <v>42640.917939814812</v>
      </c>
      <c r="T1399" s="11">
        <f t="shared" si="86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0">
        <f t="shared" si="87"/>
        <v>109.68181818181819</v>
      </c>
      <c r="P1400" s="6">
        <f t="shared" si="84"/>
        <v>74.246153846153845</v>
      </c>
      <c r="Q1400" t="str">
        <f>TRIM(MID(SUBSTITUTE($N1400,"/",REPT(" ",LEN($N1400))),COLUMNS($N:N)*LEN($N1400)-(LEN($N1400)-1),LEN($N1400)))</f>
        <v>music</v>
      </c>
      <c r="R1400" t="str">
        <f>TRIM(MID(SUBSTITUTE($N1400,"/",REPT(" ",LEN($N1400))),COLUMNS($N:O)*LEN($N1400)-(LEN($N1400)-1),LEN($N1400)))</f>
        <v>rock</v>
      </c>
      <c r="S1400" s="11">
        <f t="shared" si="85"/>
        <v>42526.874236111107</v>
      </c>
      <c r="T1400" s="11">
        <f t="shared" si="86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0">
        <f t="shared" si="87"/>
        <v>126.14444444444443</v>
      </c>
      <c r="P1401" s="6">
        <f t="shared" si="84"/>
        <v>61.701086956521742</v>
      </c>
      <c r="Q1401" t="str">
        <f>TRIM(MID(SUBSTITUTE($N1401,"/",REPT(" ",LEN($N1401))),COLUMNS($N:N)*LEN($N1401)-(LEN($N1401)-1),LEN($N1401)))</f>
        <v>music</v>
      </c>
      <c r="R1401" t="str">
        <f>TRIM(MID(SUBSTITUTE($N1401,"/",REPT(" ",LEN($N1401))),COLUMNS($N:O)*LEN($N1401)-(LEN($N1401)-1),LEN($N1401)))</f>
        <v>rock</v>
      </c>
      <c r="S1401" s="11">
        <f t="shared" si="85"/>
        <v>41889.004317129627</v>
      </c>
      <c r="T1401" s="11">
        <f t="shared" si="86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0">
        <f t="shared" si="87"/>
        <v>167.42857142857144</v>
      </c>
      <c r="P1402" s="6">
        <f t="shared" si="84"/>
        <v>17.235294117647058</v>
      </c>
      <c r="Q1402" t="str">
        <f>TRIM(MID(SUBSTITUTE($N1402,"/",REPT(" ",LEN($N1402))),COLUMNS($N:N)*LEN($N1402)-(LEN($N1402)-1),LEN($N1402)))</f>
        <v>music</v>
      </c>
      <c r="R1402" t="str">
        <f>TRIM(MID(SUBSTITUTE($N1402,"/",REPT(" ",LEN($N1402))),COLUMNS($N:O)*LEN($N1402)-(LEN($N1402)-1),LEN($N1402)))</f>
        <v>rock</v>
      </c>
      <c r="S1402" s="11">
        <f t="shared" si="85"/>
        <v>42498.341122685189</v>
      </c>
      <c r="T1402" s="11">
        <f t="shared" si="86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0">
        <f t="shared" si="87"/>
        <v>496.52000000000004</v>
      </c>
      <c r="P1403" s="6">
        <f t="shared" si="84"/>
        <v>51.720833333333331</v>
      </c>
      <c r="Q1403" t="str">
        <f>TRIM(MID(SUBSTITUTE($N1403,"/",REPT(" ",LEN($N1403))),COLUMNS($N:N)*LEN($N1403)-(LEN($N1403)-1),LEN($N1403)))</f>
        <v>music</v>
      </c>
      <c r="R1403" t="str">
        <f>TRIM(MID(SUBSTITUTE($N1403,"/",REPT(" ",LEN($N1403))),COLUMNS($N:O)*LEN($N1403)-(LEN($N1403)-1),LEN($N1403)))</f>
        <v>rock</v>
      </c>
      <c r="S1403" s="11">
        <f t="shared" si="85"/>
        <v>41399.99622685185</v>
      </c>
      <c r="T1403" s="11">
        <f t="shared" si="86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0">
        <f t="shared" si="87"/>
        <v>109.16</v>
      </c>
      <c r="P1404" s="6">
        <f t="shared" si="84"/>
        <v>24.150442477876105</v>
      </c>
      <c r="Q1404" t="str">
        <f>TRIM(MID(SUBSTITUTE($N1404,"/",REPT(" ",LEN($N1404))),COLUMNS($N:N)*LEN($N1404)-(LEN($N1404)-1),LEN($N1404)))</f>
        <v>music</v>
      </c>
      <c r="R1404" t="str">
        <f>TRIM(MID(SUBSTITUTE($N1404,"/",REPT(" ",LEN($N1404))),COLUMNS($N:O)*LEN($N1404)-(LEN($N1404)-1),LEN($N1404)))</f>
        <v>rock</v>
      </c>
      <c r="S1404" s="11">
        <f t="shared" si="85"/>
        <v>42065.053368055553</v>
      </c>
      <c r="T1404" s="11">
        <f t="shared" si="86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0">
        <f t="shared" si="87"/>
        <v>102.57499999999999</v>
      </c>
      <c r="P1405" s="6">
        <f t="shared" si="84"/>
        <v>62.166666666666664</v>
      </c>
      <c r="Q1405" t="str">
        <f>TRIM(MID(SUBSTITUTE($N1405,"/",REPT(" ",LEN($N1405))),COLUMNS($N:N)*LEN($N1405)-(LEN($N1405)-1),LEN($N1405)))</f>
        <v>music</v>
      </c>
      <c r="R1405" t="str">
        <f>TRIM(MID(SUBSTITUTE($N1405,"/",REPT(" ",LEN($N1405))),COLUMNS($N:O)*LEN($N1405)-(LEN($N1405)-1),LEN($N1405)))</f>
        <v>rock</v>
      </c>
      <c r="S1405" s="11">
        <f t="shared" si="85"/>
        <v>41451.062905092593</v>
      </c>
      <c r="T1405" s="11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0">
        <f t="shared" si="87"/>
        <v>1.6620689655172414</v>
      </c>
      <c r="P1406" s="6">
        <f t="shared" si="84"/>
        <v>48.2</v>
      </c>
      <c r="Q1406" t="str">
        <f>TRIM(MID(SUBSTITUTE($N1406,"/",REPT(" ",LEN($N1406))),COLUMNS($N:N)*LEN($N1406)-(LEN($N1406)-1),LEN($N1406)))</f>
        <v>publishing</v>
      </c>
      <c r="R1406" t="str">
        <f>TRIM(MID(SUBSTITUTE($N1406,"/",REPT(" ",LEN($N1406))),COLUMNS($N:O)*LEN($N1406)-(LEN($N1406)-1),LEN($N1406)))</f>
        <v>translations</v>
      </c>
      <c r="S1406" s="11">
        <f t="shared" si="85"/>
        <v>42032.510243055556</v>
      </c>
      <c r="T1406" s="11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0">
        <f t="shared" si="87"/>
        <v>0.42</v>
      </c>
      <c r="P1407" s="6">
        <f t="shared" si="84"/>
        <v>6.1764705882352944</v>
      </c>
      <c r="Q1407" t="str">
        <f>TRIM(MID(SUBSTITUTE($N1407,"/",REPT(" ",LEN($N1407))),COLUMNS($N:N)*LEN($N1407)-(LEN($N1407)-1),LEN($N1407)))</f>
        <v>publishing</v>
      </c>
      <c r="R1407" t="str">
        <f>TRIM(MID(SUBSTITUTE($N1407,"/",REPT(" ",LEN($N1407))),COLUMNS($N:O)*LEN($N1407)-(LEN($N1407)-1),LEN($N1407)))</f>
        <v>translations</v>
      </c>
      <c r="S1407" s="11">
        <f t="shared" si="85"/>
        <v>41941.680567129632</v>
      </c>
      <c r="T1407" s="11">
        <f t="shared" si="8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0">
        <f t="shared" si="87"/>
        <v>0.125</v>
      </c>
      <c r="P1408" s="6">
        <f t="shared" si="84"/>
        <v>5</v>
      </c>
      <c r="Q1408" t="str">
        <f>TRIM(MID(SUBSTITUTE($N1408,"/",REPT(" ",LEN($N1408))),COLUMNS($N:N)*LEN($N1408)-(LEN($N1408)-1),LEN($N1408)))</f>
        <v>publishing</v>
      </c>
      <c r="R1408" t="str">
        <f>TRIM(MID(SUBSTITUTE($N1408,"/",REPT(" ",LEN($N1408))),COLUMNS($N:O)*LEN($N1408)-(LEN($N1408)-1),LEN($N1408)))</f>
        <v>translations</v>
      </c>
      <c r="S1408" s="11">
        <f t="shared" si="85"/>
        <v>42297.432951388888</v>
      </c>
      <c r="T1408" s="11">
        <f t="shared" si="8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0">
        <f t="shared" si="87"/>
        <v>0.5</v>
      </c>
      <c r="P1409" s="6">
        <f t="shared" si="84"/>
        <v>7.5</v>
      </c>
      <c r="Q1409" t="str">
        <f>TRIM(MID(SUBSTITUTE($N1409,"/",REPT(" ",LEN($N1409))),COLUMNS($N:N)*LEN($N1409)-(LEN($N1409)-1),LEN($N1409)))</f>
        <v>publishing</v>
      </c>
      <c r="R1409" t="str">
        <f>TRIM(MID(SUBSTITUTE($N1409,"/",REPT(" ",LEN($N1409))),COLUMNS($N:O)*LEN($N1409)-(LEN($N1409)-1),LEN($N1409)))</f>
        <v>translations</v>
      </c>
      <c r="S1409" s="11">
        <f t="shared" si="85"/>
        <v>41838.536782407406</v>
      </c>
      <c r="T1409" s="11">
        <f t="shared" si="8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0">
        <f t="shared" si="87"/>
        <v>7.1999999999999993</v>
      </c>
      <c r="P1410" s="6">
        <f t="shared" ref="P1410:P1473" si="88">E1410/L1410</f>
        <v>12</v>
      </c>
      <c r="Q1410" t="str">
        <f>TRIM(MID(SUBSTITUTE($N1410,"/",REPT(" ",LEN($N1410))),COLUMNS($N:N)*LEN($N1410)-(LEN($N1410)-1),LEN($N1410)))</f>
        <v>publishing</v>
      </c>
      <c r="R1410" t="str">
        <f>TRIM(MID(SUBSTITUTE($N1410,"/",REPT(" ",LEN($N1410))),COLUMNS($N:O)*LEN($N1410)-(LEN($N1410)-1),LEN($N1410)))</f>
        <v>translations</v>
      </c>
      <c r="S1410" s="11">
        <f t="shared" ref="S1410:S1473" si="89">(((J1410/60)/60)/24)+DATE(1970,1,1)</f>
        <v>42291.872175925921</v>
      </c>
      <c r="T1410" s="11">
        <f t="shared" ref="T1410:T1473" si="90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0">
        <f t="shared" ref="O1411:O1474" si="91">E1411/D1411*100</f>
        <v>0</v>
      </c>
      <c r="P1411" s="6" t="e">
        <f t="shared" si="88"/>
        <v>#DIV/0!</v>
      </c>
      <c r="Q1411" t="str">
        <f>TRIM(MID(SUBSTITUTE($N1411,"/",REPT(" ",LEN($N1411))),COLUMNS($N:N)*LEN($N1411)-(LEN($N1411)-1),LEN($N1411)))</f>
        <v>publishing</v>
      </c>
      <c r="R1411" t="str">
        <f>TRIM(MID(SUBSTITUTE($N1411,"/",REPT(" ",LEN($N1411))),COLUMNS($N:O)*LEN($N1411)-(LEN($N1411)-1),LEN($N1411)))</f>
        <v>translations</v>
      </c>
      <c r="S1411" s="11">
        <f t="shared" si="89"/>
        <v>41945.133506944447</v>
      </c>
      <c r="T1411" s="11">
        <f t="shared" si="90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0">
        <f t="shared" si="91"/>
        <v>1.6666666666666666E-2</v>
      </c>
      <c r="P1412" s="6">
        <f t="shared" si="88"/>
        <v>1</v>
      </c>
      <c r="Q1412" t="str">
        <f>TRIM(MID(SUBSTITUTE($N1412,"/",REPT(" ",LEN($N1412))),COLUMNS($N:N)*LEN($N1412)-(LEN($N1412)-1),LEN($N1412)))</f>
        <v>publishing</v>
      </c>
      <c r="R1412" t="str">
        <f>TRIM(MID(SUBSTITUTE($N1412,"/",REPT(" ",LEN($N1412))),COLUMNS($N:O)*LEN($N1412)-(LEN($N1412)-1),LEN($N1412)))</f>
        <v>translations</v>
      </c>
      <c r="S1412" s="11">
        <f t="shared" si="89"/>
        <v>42479.318518518514</v>
      </c>
      <c r="T1412" s="11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0">
        <f t="shared" si="91"/>
        <v>0.23333333333333336</v>
      </c>
      <c r="P1413" s="6">
        <f t="shared" si="88"/>
        <v>2.3333333333333335</v>
      </c>
      <c r="Q1413" t="str">
        <f>TRIM(MID(SUBSTITUTE($N1413,"/",REPT(" ",LEN($N1413))),COLUMNS($N:N)*LEN($N1413)-(LEN($N1413)-1),LEN($N1413)))</f>
        <v>publishing</v>
      </c>
      <c r="R1413" t="str">
        <f>TRIM(MID(SUBSTITUTE($N1413,"/",REPT(" ",LEN($N1413))),COLUMNS($N:O)*LEN($N1413)-(LEN($N1413)-1),LEN($N1413)))</f>
        <v>translations</v>
      </c>
      <c r="S1413" s="11">
        <f t="shared" si="89"/>
        <v>42013.059027777781</v>
      </c>
      <c r="T1413" s="11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0">
        <f t="shared" si="91"/>
        <v>4.5714285714285712</v>
      </c>
      <c r="P1414" s="6">
        <f t="shared" si="88"/>
        <v>24.615384615384617</v>
      </c>
      <c r="Q1414" t="str">
        <f>TRIM(MID(SUBSTITUTE($N1414,"/",REPT(" ",LEN($N1414))),COLUMNS($N:N)*LEN($N1414)-(LEN($N1414)-1),LEN($N1414)))</f>
        <v>publishing</v>
      </c>
      <c r="R1414" t="str">
        <f>TRIM(MID(SUBSTITUTE($N1414,"/",REPT(" ",LEN($N1414))),COLUMNS($N:O)*LEN($N1414)-(LEN($N1414)-1),LEN($N1414)))</f>
        <v>translations</v>
      </c>
      <c r="S1414" s="11">
        <f t="shared" si="89"/>
        <v>41947.063645833332</v>
      </c>
      <c r="T1414" s="11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0">
        <f t="shared" si="91"/>
        <v>5</v>
      </c>
      <c r="P1415" s="6">
        <f t="shared" si="88"/>
        <v>100</v>
      </c>
      <c r="Q1415" t="str">
        <f>TRIM(MID(SUBSTITUTE($N1415,"/",REPT(" ",LEN($N1415))),COLUMNS($N:N)*LEN($N1415)-(LEN($N1415)-1),LEN($N1415)))</f>
        <v>publishing</v>
      </c>
      <c r="R1415" t="str">
        <f>TRIM(MID(SUBSTITUTE($N1415,"/",REPT(" ",LEN($N1415))),COLUMNS($N:O)*LEN($N1415)-(LEN($N1415)-1),LEN($N1415)))</f>
        <v>translations</v>
      </c>
      <c r="S1415" s="11">
        <f t="shared" si="89"/>
        <v>42360.437152777777</v>
      </c>
      <c r="T1415" s="11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0">
        <f t="shared" si="91"/>
        <v>0.2</v>
      </c>
      <c r="P1416" s="6">
        <f t="shared" si="88"/>
        <v>1</v>
      </c>
      <c r="Q1416" t="str">
        <f>TRIM(MID(SUBSTITUTE($N1416,"/",REPT(" ",LEN($N1416))),COLUMNS($N:N)*LEN($N1416)-(LEN($N1416)-1),LEN($N1416)))</f>
        <v>publishing</v>
      </c>
      <c r="R1416" t="str">
        <f>TRIM(MID(SUBSTITUTE($N1416,"/",REPT(" ",LEN($N1416))),COLUMNS($N:O)*LEN($N1416)-(LEN($N1416)-1),LEN($N1416)))</f>
        <v>translations</v>
      </c>
      <c r="S1416" s="11">
        <f t="shared" si="89"/>
        <v>42708.25309027778</v>
      </c>
      <c r="T1416" s="11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0">
        <f t="shared" si="91"/>
        <v>18.181818181818183</v>
      </c>
      <c r="P1417" s="6">
        <f t="shared" si="88"/>
        <v>88.888888888888886</v>
      </c>
      <c r="Q1417" t="str">
        <f>TRIM(MID(SUBSTITUTE($N1417,"/",REPT(" ",LEN($N1417))),COLUMNS($N:N)*LEN($N1417)-(LEN($N1417)-1),LEN($N1417)))</f>
        <v>publishing</v>
      </c>
      <c r="R1417" t="str">
        <f>TRIM(MID(SUBSTITUTE($N1417,"/",REPT(" ",LEN($N1417))),COLUMNS($N:O)*LEN($N1417)-(LEN($N1417)-1),LEN($N1417)))</f>
        <v>translations</v>
      </c>
      <c r="S1417" s="11">
        <f t="shared" si="89"/>
        <v>42192.675821759258</v>
      </c>
      <c r="T1417" s="11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0">
        <f t="shared" si="91"/>
        <v>0</v>
      </c>
      <c r="P1418" s="6" t="e">
        <f t="shared" si="88"/>
        <v>#DIV/0!</v>
      </c>
      <c r="Q1418" t="str">
        <f>TRIM(MID(SUBSTITUTE($N1418,"/",REPT(" ",LEN($N1418))),COLUMNS($N:N)*LEN($N1418)-(LEN($N1418)-1),LEN($N1418)))</f>
        <v>publishing</v>
      </c>
      <c r="R1418" t="str">
        <f>TRIM(MID(SUBSTITUTE($N1418,"/",REPT(" ",LEN($N1418))),COLUMNS($N:O)*LEN($N1418)-(LEN($N1418)-1),LEN($N1418)))</f>
        <v>translations</v>
      </c>
      <c r="S1418" s="11">
        <f t="shared" si="89"/>
        <v>42299.926145833335</v>
      </c>
      <c r="T1418" s="11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0">
        <f t="shared" si="91"/>
        <v>1.2222222222222223</v>
      </c>
      <c r="P1419" s="6">
        <f t="shared" si="88"/>
        <v>27.5</v>
      </c>
      <c r="Q1419" t="str">
        <f>TRIM(MID(SUBSTITUTE($N1419,"/",REPT(" ",LEN($N1419))),COLUMNS($N:N)*LEN($N1419)-(LEN($N1419)-1),LEN($N1419)))</f>
        <v>publishing</v>
      </c>
      <c r="R1419" t="str">
        <f>TRIM(MID(SUBSTITUTE($N1419,"/",REPT(" ",LEN($N1419))),COLUMNS($N:O)*LEN($N1419)-(LEN($N1419)-1),LEN($N1419)))</f>
        <v>translations</v>
      </c>
      <c r="S1419" s="11">
        <f t="shared" si="89"/>
        <v>42232.15016203704</v>
      </c>
      <c r="T1419" s="11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0">
        <f t="shared" si="91"/>
        <v>0.2</v>
      </c>
      <c r="P1420" s="6">
        <f t="shared" si="88"/>
        <v>6</v>
      </c>
      <c r="Q1420" t="str">
        <f>TRIM(MID(SUBSTITUTE($N1420,"/",REPT(" ",LEN($N1420))),COLUMNS($N:N)*LEN($N1420)-(LEN($N1420)-1),LEN($N1420)))</f>
        <v>publishing</v>
      </c>
      <c r="R1420" t="str">
        <f>TRIM(MID(SUBSTITUTE($N1420,"/",REPT(" ",LEN($N1420))),COLUMNS($N:O)*LEN($N1420)-(LEN($N1420)-1),LEN($N1420)))</f>
        <v>translations</v>
      </c>
      <c r="S1420" s="11">
        <f t="shared" si="89"/>
        <v>42395.456412037034</v>
      </c>
      <c r="T1420" s="11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0">
        <f t="shared" si="91"/>
        <v>7.0634920634920633</v>
      </c>
      <c r="P1421" s="6">
        <f t="shared" si="88"/>
        <v>44.5</v>
      </c>
      <c r="Q1421" t="str">
        <f>TRIM(MID(SUBSTITUTE($N1421,"/",REPT(" ",LEN($N1421))),COLUMNS($N:N)*LEN($N1421)-(LEN($N1421)-1),LEN($N1421)))</f>
        <v>publishing</v>
      </c>
      <c r="R1421" t="str">
        <f>TRIM(MID(SUBSTITUTE($N1421,"/",REPT(" ",LEN($N1421))),COLUMNS($N:O)*LEN($N1421)-(LEN($N1421)-1),LEN($N1421)))</f>
        <v>translations</v>
      </c>
      <c r="S1421" s="11">
        <f t="shared" si="89"/>
        <v>42622.456238425926</v>
      </c>
      <c r="T1421" s="11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0">
        <f t="shared" si="91"/>
        <v>2.7272727272727271</v>
      </c>
      <c r="P1422" s="6">
        <f t="shared" si="88"/>
        <v>1</v>
      </c>
      <c r="Q1422" t="str">
        <f>TRIM(MID(SUBSTITUTE($N1422,"/",REPT(" ",LEN($N1422))),COLUMNS($N:N)*LEN($N1422)-(LEN($N1422)-1),LEN($N1422)))</f>
        <v>publishing</v>
      </c>
      <c r="R1422" t="str">
        <f>TRIM(MID(SUBSTITUTE($N1422,"/",REPT(" ",LEN($N1422))),COLUMNS($N:O)*LEN($N1422)-(LEN($N1422)-1),LEN($N1422)))</f>
        <v>translations</v>
      </c>
      <c r="S1422" s="11">
        <f t="shared" si="89"/>
        <v>42524.667662037042</v>
      </c>
      <c r="T1422" s="11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0">
        <f t="shared" si="91"/>
        <v>0.1</v>
      </c>
      <c r="P1423" s="6">
        <f t="shared" si="88"/>
        <v>100</v>
      </c>
      <c r="Q1423" t="str">
        <f>TRIM(MID(SUBSTITUTE($N1423,"/",REPT(" ",LEN($N1423))),COLUMNS($N:N)*LEN($N1423)-(LEN($N1423)-1),LEN($N1423)))</f>
        <v>publishing</v>
      </c>
      <c r="R1423" t="str">
        <f>TRIM(MID(SUBSTITUTE($N1423,"/",REPT(" ",LEN($N1423))),COLUMNS($N:O)*LEN($N1423)-(LEN($N1423)-1),LEN($N1423)))</f>
        <v>translations</v>
      </c>
      <c r="S1423" s="11">
        <f t="shared" si="89"/>
        <v>42013.915613425925</v>
      </c>
      <c r="T1423" s="11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0">
        <f t="shared" si="91"/>
        <v>0.104</v>
      </c>
      <c r="P1424" s="6">
        <f t="shared" si="88"/>
        <v>13</v>
      </c>
      <c r="Q1424" t="str">
        <f>TRIM(MID(SUBSTITUTE($N1424,"/",REPT(" ",LEN($N1424))),COLUMNS($N:N)*LEN($N1424)-(LEN($N1424)-1),LEN($N1424)))</f>
        <v>publishing</v>
      </c>
      <c r="R1424" t="str">
        <f>TRIM(MID(SUBSTITUTE($N1424,"/",REPT(" ",LEN($N1424))),COLUMNS($N:O)*LEN($N1424)-(LEN($N1424)-1),LEN($N1424)))</f>
        <v>translations</v>
      </c>
      <c r="S1424" s="11">
        <f t="shared" si="89"/>
        <v>42604.239629629628</v>
      </c>
      <c r="T1424" s="11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0">
        <f t="shared" si="91"/>
        <v>0.33333333333333337</v>
      </c>
      <c r="P1425" s="6">
        <f t="shared" si="88"/>
        <v>100</v>
      </c>
      <c r="Q1425" t="str">
        <f>TRIM(MID(SUBSTITUTE($N1425,"/",REPT(" ",LEN($N1425))),COLUMNS($N:N)*LEN($N1425)-(LEN($N1425)-1),LEN($N1425)))</f>
        <v>publishing</v>
      </c>
      <c r="R1425" t="str">
        <f>TRIM(MID(SUBSTITUTE($N1425,"/",REPT(" ",LEN($N1425))),COLUMNS($N:O)*LEN($N1425)-(LEN($N1425)-1),LEN($N1425)))</f>
        <v>translations</v>
      </c>
      <c r="S1425" s="11">
        <f t="shared" si="89"/>
        <v>42340.360312500001</v>
      </c>
      <c r="T1425" s="11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0">
        <f t="shared" si="91"/>
        <v>20.36</v>
      </c>
      <c r="P1426" s="6">
        <f t="shared" si="88"/>
        <v>109.07142857142857</v>
      </c>
      <c r="Q1426" t="str">
        <f>TRIM(MID(SUBSTITUTE($N1426,"/",REPT(" ",LEN($N1426))),COLUMNS($N:N)*LEN($N1426)-(LEN($N1426)-1),LEN($N1426)))</f>
        <v>publishing</v>
      </c>
      <c r="R1426" t="str">
        <f>TRIM(MID(SUBSTITUTE($N1426,"/",REPT(" ",LEN($N1426))),COLUMNS($N:O)*LEN($N1426)-(LEN($N1426)-1),LEN($N1426)))</f>
        <v>translations</v>
      </c>
      <c r="S1426" s="11">
        <f t="shared" si="89"/>
        <v>42676.717615740738</v>
      </c>
      <c r="T1426" s="11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0">
        <f t="shared" si="91"/>
        <v>0</v>
      </c>
      <c r="P1427" s="6" t="e">
        <f t="shared" si="88"/>
        <v>#DIV/0!</v>
      </c>
      <c r="Q1427" t="str">
        <f>TRIM(MID(SUBSTITUTE($N1427,"/",REPT(" ",LEN($N1427))),COLUMNS($N:N)*LEN($N1427)-(LEN($N1427)-1),LEN($N1427)))</f>
        <v>publishing</v>
      </c>
      <c r="R1427" t="str">
        <f>TRIM(MID(SUBSTITUTE($N1427,"/",REPT(" ",LEN($N1427))),COLUMNS($N:O)*LEN($N1427)-(LEN($N1427)-1),LEN($N1427)))</f>
        <v>translations</v>
      </c>
      <c r="S1427" s="11">
        <f t="shared" si="89"/>
        <v>42093.131469907406</v>
      </c>
      <c r="T1427" s="11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0">
        <f t="shared" si="91"/>
        <v>0</v>
      </c>
      <c r="P1428" s="6" t="e">
        <f t="shared" si="88"/>
        <v>#DIV/0!</v>
      </c>
      <c r="Q1428" t="str">
        <f>TRIM(MID(SUBSTITUTE($N1428,"/",REPT(" ",LEN($N1428))),COLUMNS($N:N)*LEN($N1428)-(LEN($N1428)-1),LEN($N1428)))</f>
        <v>publishing</v>
      </c>
      <c r="R1428" t="str">
        <f>TRIM(MID(SUBSTITUTE($N1428,"/",REPT(" ",LEN($N1428))),COLUMNS($N:O)*LEN($N1428)-(LEN($N1428)-1),LEN($N1428)))</f>
        <v>translations</v>
      </c>
      <c r="S1428" s="11">
        <f t="shared" si="89"/>
        <v>42180.390277777777</v>
      </c>
      <c r="T1428" s="11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0">
        <f t="shared" si="91"/>
        <v>8.3800000000000008</v>
      </c>
      <c r="P1429" s="6">
        <f t="shared" si="88"/>
        <v>104.75</v>
      </c>
      <c r="Q1429" t="str">
        <f>TRIM(MID(SUBSTITUTE($N1429,"/",REPT(" ",LEN($N1429))),COLUMNS($N:N)*LEN($N1429)-(LEN($N1429)-1),LEN($N1429)))</f>
        <v>publishing</v>
      </c>
      <c r="R1429" t="str">
        <f>TRIM(MID(SUBSTITUTE($N1429,"/",REPT(" ",LEN($N1429))),COLUMNS($N:O)*LEN($N1429)-(LEN($N1429)-1),LEN($N1429)))</f>
        <v>translations</v>
      </c>
      <c r="S1429" s="11">
        <f t="shared" si="89"/>
        <v>42601.851678240739</v>
      </c>
      <c r="T1429" s="11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0">
        <f t="shared" si="91"/>
        <v>4.5</v>
      </c>
      <c r="P1430" s="6">
        <f t="shared" si="88"/>
        <v>15</v>
      </c>
      <c r="Q1430" t="str">
        <f>TRIM(MID(SUBSTITUTE($N1430,"/",REPT(" ",LEN($N1430))),COLUMNS($N:N)*LEN($N1430)-(LEN($N1430)-1),LEN($N1430)))</f>
        <v>publishing</v>
      </c>
      <c r="R1430" t="str">
        <f>TRIM(MID(SUBSTITUTE($N1430,"/",REPT(" ",LEN($N1430))),COLUMNS($N:O)*LEN($N1430)-(LEN($N1430)-1),LEN($N1430)))</f>
        <v>translations</v>
      </c>
      <c r="S1430" s="11">
        <f t="shared" si="89"/>
        <v>42432.379826388889</v>
      </c>
      <c r="T1430" s="11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0">
        <f t="shared" si="91"/>
        <v>0</v>
      </c>
      <c r="P1431" s="6" t="e">
        <f t="shared" si="88"/>
        <v>#DIV/0!</v>
      </c>
      <c r="Q1431" t="str">
        <f>TRIM(MID(SUBSTITUTE($N1431,"/",REPT(" ",LEN($N1431))),COLUMNS($N:N)*LEN($N1431)-(LEN($N1431)-1),LEN($N1431)))</f>
        <v>publishing</v>
      </c>
      <c r="R1431" t="str">
        <f>TRIM(MID(SUBSTITUTE($N1431,"/",REPT(" ",LEN($N1431))),COLUMNS($N:O)*LEN($N1431)-(LEN($N1431)-1),LEN($N1431)))</f>
        <v>translations</v>
      </c>
      <c r="S1431" s="11">
        <f t="shared" si="89"/>
        <v>42074.060671296291</v>
      </c>
      <c r="T1431" s="11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0">
        <f t="shared" si="91"/>
        <v>8.06</v>
      </c>
      <c r="P1432" s="6">
        <f t="shared" si="88"/>
        <v>80.599999999999994</v>
      </c>
      <c r="Q1432" t="str">
        <f>TRIM(MID(SUBSTITUTE($N1432,"/",REPT(" ",LEN($N1432))),COLUMNS($N:N)*LEN($N1432)-(LEN($N1432)-1),LEN($N1432)))</f>
        <v>publishing</v>
      </c>
      <c r="R1432" t="str">
        <f>TRIM(MID(SUBSTITUTE($N1432,"/",REPT(" ",LEN($N1432))),COLUMNS($N:O)*LEN($N1432)-(LEN($N1432)-1),LEN($N1432)))</f>
        <v>translations</v>
      </c>
      <c r="S1432" s="11">
        <f t="shared" si="89"/>
        <v>41961.813518518517</v>
      </c>
      <c r="T1432" s="11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0">
        <f t="shared" si="91"/>
        <v>31.94705882352941</v>
      </c>
      <c r="P1433" s="6">
        <f t="shared" si="88"/>
        <v>115.55319148936171</v>
      </c>
      <c r="Q1433" t="str">
        <f>TRIM(MID(SUBSTITUTE($N1433,"/",REPT(" ",LEN($N1433))),COLUMNS($N:N)*LEN($N1433)-(LEN($N1433)-1),LEN($N1433)))</f>
        <v>publishing</v>
      </c>
      <c r="R1433" t="str">
        <f>TRIM(MID(SUBSTITUTE($N1433,"/",REPT(" ",LEN($N1433))),COLUMNS($N:O)*LEN($N1433)-(LEN($N1433)-1),LEN($N1433)))</f>
        <v>translations</v>
      </c>
      <c r="S1433" s="11">
        <f t="shared" si="89"/>
        <v>42304.210833333331</v>
      </c>
      <c r="T1433" s="11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0">
        <f t="shared" si="91"/>
        <v>0</v>
      </c>
      <c r="P1434" s="6" t="e">
        <f t="shared" si="88"/>
        <v>#DIV/0!</v>
      </c>
      <c r="Q1434" t="str">
        <f>TRIM(MID(SUBSTITUTE($N1434,"/",REPT(" ",LEN($N1434))),COLUMNS($N:N)*LEN($N1434)-(LEN($N1434)-1),LEN($N1434)))</f>
        <v>publishing</v>
      </c>
      <c r="R1434" t="str">
        <f>TRIM(MID(SUBSTITUTE($N1434,"/",REPT(" ",LEN($N1434))),COLUMNS($N:O)*LEN($N1434)-(LEN($N1434)-1),LEN($N1434)))</f>
        <v>translations</v>
      </c>
      <c r="S1434" s="11">
        <f t="shared" si="89"/>
        <v>42175.780416666668</v>
      </c>
      <c r="T1434" s="11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0">
        <f t="shared" si="91"/>
        <v>6.708333333333333</v>
      </c>
      <c r="P1435" s="6">
        <f t="shared" si="88"/>
        <v>80.5</v>
      </c>
      <c r="Q1435" t="str">
        <f>TRIM(MID(SUBSTITUTE($N1435,"/",REPT(" ",LEN($N1435))),COLUMNS($N:N)*LEN($N1435)-(LEN($N1435)-1),LEN($N1435)))</f>
        <v>publishing</v>
      </c>
      <c r="R1435" t="str">
        <f>TRIM(MID(SUBSTITUTE($N1435,"/",REPT(" ",LEN($N1435))),COLUMNS($N:O)*LEN($N1435)-(LEN($N1435)-1),LEN($N1435)))</f>
        <v>translations</v>
      </c>
      <c r="S1435" s="11">
        <f t="shared" si="89"/>
        <v>42673.625868055555</v>
      </c>
      <c r="T1435" s="11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0">
        <f t="shared" si="91"/>
        <v>9.9878048780487809</v>
      </c>
      <c r="P1436" s="6">
        <f t="shared" si="88"/>
        <v>744.5454545454545</v>
      </c>
      <c r="Q1436" t="str">
        <f>TRIM(MID(SUBSTITUTE($N1436,"/",REPT(" ",LEN($N1436))),COLUMNS($N:N)*LEN($N1436)-(LEN($N1436)-1),LEN($N1436)))</f>
        <v>publishing</v>
      </c>
      <c r="R1436" t="str">
        <f>TRIM(MID(SUBSTITUTE($N1436,"/",REPT(" ",LEN($N1436))),COLUMNS($N:O)*LEN($N1436)-(LEN($N1436)-1),LEN($N1436)))</f>
        <v>translations</v>
      </c>
      <c r="S1436" s="11">
        <f t="shared" si="89"/>
        <v>42142.767106481479</v>
      </c>
      <c r="T1436" s="11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0">
        <f t="shared" si="91"/>
        <v>0.1</v>
      </c>
      <c r="P1437" s="6">
        <f t="shared" si="88"/>
        <v>7.5</v>
      </c>
      <c r="Q1437" t="str">
        <f>TRIM(MID(SUBSTITUTE($N1437,"/",REPT(" ",LEN($N1437))),COLUMNS($N:N)*LEN($N1437)-(LEN($N1437)-1),LEN($N1437)))</f>
        <v>publishing</v>
      </c>
      <c r="R1437" t="str">
        <f>TRIM(MID(SUBSTITUTE($N1437,"/",REPT(" ",LEN($N1437))),COLUMNS($N:O)*LEN($N1437)-(LEN($N1437)-1),LEN($N1437)))</f>
        <v>translations</v>
      </c>
      <c r="S1437" s="11">
        <f t="shared" si="89"/>
        <v>42258.780324074076</v>
      </c>
      <c r="T1437" s="11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0">
        <f t="shared" si="91"/>
        <v>0.77</v>
      </c>
      <c r="P1438" s="6">
        <f t="shared" si="88"/>
        <v>38.5</v>
      </c>
      <c r="Q1438" t="str">
        <f>TRIM(MID(SUBSTITUTE($N1438,"/",REPT(" ",LEN($N1438))),COLUMNS($N:N)*LEN($N1438)-(LEN($N1438)-1),LEN($N1438)))</f>
        <v>publishing</v>
      </c>
      <c r="R1438" t="str">
        <f>TRIM(MID(SUBSTITUTE($N1438,"/",REPT(" ",LEN($N1438))),COLUMNS($N:O)*LEN($N1438)-(LEN($N1438)-1),LEN($N1438)))</f>
        <v>translations</v>
      </c>
      <c r="S1438" s="11">
        <f t="shared" si="89"/>
        <v>42391.35019675926</v>
      </c>
      <c r="T1438" s="11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0">
        <f t="shared" si="91"/>
        <v>26.900000000000002</v>
      </c>
      <c r="P1439" s="6">
        <f t="shared" si="88"/>
        <v>36.68181818181818</v>
      </c>
      <c r="Q1439" t="str">
        <f>TRIM(MID(SUBSTITUTE($N1439,"/",REPT(" ",LEN($N1439))),COLUMNS($N:N)*LEN($N1439)-(LEN($N1439)-1),LEN($N1439)))</f>
        <v>publishing</v>
      </c>
      <c r="R1439" t="str">
        <f>TRIM(MID(SUBSTITUTE($N1439,"/",REPT(" ",LEN($N1439))),COLUMNS($N:O)*LEN($N1439)-(LEN($N1439)-1),LEN($N1439)))</f>
        <v>translations</v>
      </c>
      <c r="S1439" s="11">
        <f t="shared" si="89"/>
        <v>41796.531701388885</v>
      </c>
      <c r="T1439" s="11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0">
        <f t="shared" si="91"/>
        <v>3</v>
      </c>
      <c r="P1440" s="6">
        <f t="shared" si="88"/>
        <v>75</v>
      </c>
      <c r="Q1440" t="str">
        <f>TRIM(MID(SUBSTITUTE($N1440,"/",REPT(" ",LEN($N1440))),COLUMNS($N:N)*LEN($N1440)-(LEN($N1440)-1),LEN($N1440)))</f>
        <v>publishing</v>
      </c>
      <c r="R1440" t="str">
        <f>TRIM(MID(SUBSTITUTE($N1440,"/",REPT(" ",LEN($N1440))),COLUMNS($N:O)*LEN($N1440)-(LEN($N1440)-1),LEN($N1440)))</f>
        <v>translations</v>
      </c>
      <c r="S1440" s="11">
        <f t="shared" si="89"/>
        <v>42457.871516203704</v>
      </c>
      <c r="T1440" s="11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0">
        <f t="shared" si="91"/>
        <v>6.6055045871559637</v>
      </c>
      <c r="P1441" s="6">
        <f t="shared" si="88"/>
        <v>30</v>
      </c>
      <c r="Q1441" t="str">
        <f>TRIM(MID(SUBSTITUTE($N1441,"/",REPT(" ",LEN($N1441))),COLUMNS($N:N)*LEN($N1441)-(LEN($N1441)-1),LEN($N1441)))</f>
        <v>publishing</v>
      </c>
      <c r="R1441" t="str">
        <f>TRIM(MID(SUBSTITUTE($N1441,"/",REPT(" ",LEN($N1441))),COLUMNS($N:O)*LEN($N1441)-(LEN($N1441)-1),LEN($N1441)))</f>
        <v>translations</v>
      </c>
      <c r="S1441" s="11">
        <f t="shared" si="89"/>
        <v>42040.829872685179</v>
      </c>
      <c r="T1441" s="11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0">
        <f t="shared" si="91"/>
        <v>7.6923076923076927E-3</v>
      </c>
      <c r="P1442" s="6">
        <f t="shared" si="88"/>
        <v>1</v>
      </c>
      <c r="Q1442" t="str">
        <f>TRIM(MID(SUBSTITUTE($N1442,"/",REPT(" ",LEN($N1442))),COLUMNS($N:N)*LEN($N1442)-(LEN($N1442)-1),LEN($N1442)))</f>
        <v>publishing</v>
      </c>
      <c r="R1442" t="str">
        <f>TRIM(MID(SUBSTITUTE($N1442,"/",REPT(" ",LEN($N1442))),COLUMNS($N:O)*LEN($N1442)-(LEN($N1442)-1),LEN($N1442)))</f>
        <v>translations</v>
      </c>
      <c r="S1442" s="11">
        <f t="shared" si="89"/>
        <v>42486.748414351852</v>
      </c>
      <c r="T1442" s="11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0">
        <f t="shared" si="91"/>
        <v>1.1222222222222222</v>
      </c>
      <c r="P1443" s="6">
        <f t="shared" si="88"/>
        <v>673.33333333333337</v>
      </c>
      <c r="Q1443" t="str">
        <f>TRIM(MID(SUBSTITUTE($N1443,"/",REPT(" ",LEN($N1443))),COLUMNS($N:N)*LEN($N1443)-(LEN($N1443)-1),LEN($N1443)))</f>
        <v>publishing</v>
      </c>
      <c r="R1443" t="str">
        <f>TRIM(MID(SUBSTITUTE($N1443,"/",REPT(" ",LEN($N1443))),COLUMNS($N:O)*LEN($N1443)-(LEN($N1443)-1),LEN($N1443)))</f>
        <v>translations</v>
      </c>
      <c r="S1443" s="11">
        <f t="shared" si="89"/>
        <v>42198.765844907408</v>
      </c>
      <c r="T1443" s="11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0">
        <f t="shared" si="91"/>
        <v>0</v>
      </c>
      <c r="P1444" s="6" t="e">
        <f t="shared" si="88"/>
        <v>#DIV/0!</v>
      </c>
      <c r="Q1444" t="str">
        <f>TRIM(MID(SUBSTITUTE($N1444,"/",REPT(" ",LEN($N1444))),COLUMNS($N:N)*LEN($N1444)-(LEN($N1444)-1),LEN($N1444)))</f>
        <v>publishing</v>
      </c>
      <c r="R1444" t="str">
        <f>TRIM(MID(SUBSTITUTE($N1444,"/",REPT(" ",LEN($N1444))),COLUMNS($N:O)*LEN($N1444)-(LEN($N1444)-1),LEN($N1444)))</f>
        <v>translations</v>
      </c>
      <c r="S1444" s="11">
        <f t="shared" si="89"/>
        <v>42485.64534722222</v>
      </c>
      <c r="T1444" s="11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0">
        <f t="shared" si="91"/>
        <v>0</v>
      </c>
      <c r="P1445" s="6" t="e">
        <f t="shared" si="88"/>
        <v>#DIV/0!</v>
      </c>
      <c r="Q1445" t="str">
        <f>TRIM(MID(SUBSTITUTE($N1445,"/",REPT(" ",LEN($N1445))),COLUMNS($N:N)*LEN($N1445)-(LEN($N1445)-1),LEN($N1445)))</f>
        <v>publishing</v>
      </c>
      <c r="R1445" t="str">
        <f>TRIM(MID(SUBSTITUTE($N1445,"/",REPT(" ",LEN($N1445))),COLUMNS($N:O)*LEN($N1445)-(LEN($N1445)-1),LEN($N1445)))</f>
        <v>translations</v>
      </c>
      <c r="S1445" s="11">
        <f t="shared" si="89"/>
        <v>42707.926030092596</v>
      </c>
      <c r="T1445" s="11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0">
        <f t="shared" si="91"/>
        <v>0</v>
      </c>
      <c r="P1446" s="6" t="e">
        <f t="shared" si="88"/>
        <v>#DIV/0!</v>
      </c>
      <c r="Q1446" t="str">
        <f>TRIM(MID(SUBSTITUTE($N1446,"/",REPT(" ",LEN($N1446))),COLUMNS($N:N)*LEN($N1446)-(LEN($N1446)-1),LEN($N1446)))</f>
        <v>publishing</v>
      </c>
      <c r="R1446" t="str">
        <f>TRIM(MID(SUBSTITUTE($N1446,"/",REPT(" ",LEN($N1446))),COLUMNS($N:O)*LEN($N1446)-(LEN($N1446)-1),LEN($N1446)))</f>
        <v>translations</v>
      </c>
      <c r="S1446" s="11">
        <f t="shared" si="89"/>
        <v>42199.873402777783</v>
      </c>
      <c r="T1446" s="11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0">
        <f t="shared" si="91"/>
        <v>0</v>
      </c>
      <c r="P1447" s="6" t="e">
        <f t="shared" si="88"/>
        <v>#DIV/0!</v>
      </c>
      <c r="Q1447" t="str">
        <f>TRIM(MID(SUBSTITUTE($N1447,"/",REPT(" ",LEN($N1447))),COLUMNS($N:N)*LEN($N1447)-(LEN($N1447)-1),LEN($N1447)))</f>
        <v>publishing</v>
      </c>
      <c r="R1447" t="str">
        <f>TRIM(MID(SUBSTITUTE($N1447,"/",REPT(" ",LEN($N1447))),COLUMNS($N:O)*LEN($N1447)-(LEN($N1447)-1),LEN($N1447)))</f>
        <v>translations</v>
      </c>
      <c r="S1447" s="11">
        <f t="shared" si="89"/>
        <v>42139.542303240742</v>
      </c>
      <c r="T1447" s="11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0">
        <f t="shared" si="91"/>
        <v>0</v>
      </c>
      <c r="P1448" s="6" t="e">
        <f t="shared" si="88"/>
        <v>#DIV/0!</v>
      </c>
      <c r="Q1448" t="str">
        <f>TRIM(MID(SUBSTITUTE($N1448,"/",REPT(" ",LEN($N1448))),COLUMNS($N:N)*LEN($N1448)-(LEN($N1448)-1),LEN($N1448)))</f>
        <v>publishing</v>
      </c>
      <c r="R1448" t="str">
        <f>TRIM(MID(SUBSTITUTE($N1448,"/",REPT(" ",LEN($N1448))),COLUMNS($N:O)*LEN($N1448)-(LEN($N1448)-1),LEN($N1448)))</f>
        <v>translations</v>
      </c>
      <c r="S1448" s="11">
        <f t="shared" si="89"/>
        <v>42461.447662037041</v>
      </c>
      <c r="T1448" s="11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0">
        <f t="shared" si="91"/>
        <v>1.4999999999999999E-2</v>
      </c>
      <c r="P1449" s="6">
        <f t="shared" si="88"/>
        <v>25</v>
      </c>
      <c r="Q1449" t="str">
        <f>TRIM(MID(SUBSTITUTE($N1449,"/",REPT(" ",LEN($N1449))),COLUMNS($N:N)*LEN($N1449)-(LEN($N1449)-1),LEN($N1449)))</f>
        <v>publishing</v>
      </c>
      <c r="R1449" t="str">
        <f>TRIM(MID(SUBSTITUTE($N1449,"/",REPT(" ",LEN($N1449))),COLUMNS($N:O)*LEN($N1449)-(LEN($N1449)-1),LEN($N1449)))</f>
        <v>translations</v>
      </c>
      <c r="S1449" s="11">
        <f t="shared" si="89"/>
        <v>42529.730717592596</v>
      </c>
      <c r="T1449" s="11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0">
        <f t="shared" si="91"/>
        <v>0</v>
      </c>
      <c r="P1450" s="6" t="e">
        <f t="shared" si="88"/>
        <v>#DIV/0!</v>
      </c>
      <c r="Q1450" t="str">
        <f>TRIM(MID(SUBSTITUTE($N1450,"/",REPT(" ",LEN($N1450))),COLUMNS($N:N)*LEN($N1450)-(LEN($N1450)-1),LEN($N1450)))</f>
        <v>publishing</v>
      </c>
      <c r="R1450" t="str">
        <f>TRIM(MID(SUBSTITUTE($N1450,"/",REPT(" ",LEN($N1450))),COLUMNS($N:O)*LEN($N1450)-(LEN($N1450)-1),LEN($N1450)))</f>
        <v>translations</v>
      </c>
      <c r="S1450" s="11">
        <f t="shared" si="89"/>
        <v>42115.936550925922</v>
      </c>
      <c r="T1450" s="11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0">
        <f t="shared" si="91"/>
        <v>0</v>
      </c>
      <c r="P1451" s="6" t="e">
        <f t="shared" si="88"/>
        <v>#DIV/0!</v>
      </c>
      <c r="Q1451" t="str">
        <f>TRIM(MID(SUBSTITUTE($N1451,"/",REPT(" ",LEN($N1451))),COLUMNS($N:N)*LEN($N1451)-(LEN($N1451)-1),LEN($N1451)))</f>
        <v>publishing</v>
      </c>
      <c r="R1451" t="str">
        <f>TRIM(MID(SUBSTITUTE($N1451,"/",REPT(" ",LEN($N1451))),COLUMNS($N:O)*LEN($N1451)-(LEN($N1451)-1),LEN($N1451)))</f>
        <v>translations</v>
      </c>
      <c r="S1451" s="11">
        <f t="shared" si="89"/>
        <v>42086.811400462961</v>
      </c>
      <c r="T1451" s="11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0">
        <f t="shared" si="91"/>
        <v>1E-3</v>
      </c>
      <c r="P1452" s="6">
        <f t="shared" si="88"/>
        <v>1</v>
      </c>
      <c r="Q1452" t="str">
        <f>TRIM(MID(SUBSTITUTE($N1452,"/",REPT(" ",LEN($N1452))),COLUMNS($N:N)*LEN($N1452)-(LEN($N1452)-1),LEN($N1452)))</f>
        <v>publishing</v>
      </c>
      <c r="R1452" t="str">
        <f>TRIM(MID(SUBSTITUTE($N1452,"/",REPT(" ",LEN($N1452))),COLUMNS($N:O)*LEN($N1452)-(LEN($N1452)-1),LEN($N1452)))</f>
        <v>translations</v>
      </c>
      <c r="S1452" s="11">
        <f t="shared" si="89"/>
        <v>42390.171261574069</v>
      </c>
      <c r="T1452" s="11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0">
        <f t="shared" si="91"/>
        <v>1.0554089709762533E-2</v>
      </c>
      <c r="P1453" s="6">
        <f t="shared" si="88"/>
        <v>1</v>
      </c>
      <c r="Q1453" t="str">
        <f>TRIM(MID(SUBSTITUTE($N1453,"/",REPT(" ",LEN($N1453))),COLUMNS($N:N)*LEN($N1453)-(LEN($N1453)-1),LEN($N1453)))</f>
        <v>publishing</v>
      </c>
      <c r="R1453" t="str">
        <f>TRIM(MID(SUBSTITUTE($N1453,"/",REPT(" ",LEN($N1453))),COLUMNS($N:O)*LEN($N1453)-(LEN($N1453)-1),LEN($N1453)))</f>
        <v>translations</v>
      </c>
      <c r="S1453" s="11">
        <f t="shared" si="89"/>
        <v>41931.959016203706</v>
      </c>
      <c r="T1453" s="11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0">
        <f t="shared" si="91"/>
        <v>0</v>
      </c>
      <c r="P1454" s="6" t="e">
        <f t="shared" si="88"/>
        <v>#DIV/0!</v>
      </c>
      <c r="Q1454" t="str">
        <f>TRIM(MID(SUBSTITUTE($N1454,"/",REPT(" ",LEN($N1454))),COLUMNS($N:N)*LEN($N1454)-(LEN($N1454)-1),LEN($N1454)))</f>
        <v>publishing</v>
      </c>
      <c r="R1454" t="str">
        <f>TRIM(MID(SUBSTITUTE($N1454,"/",REPT(" ",LEN($N1454))),COLUMNS($N:O)*LEN($N1454)-(LEN($N1454)-1),LEN($N1454)))</f>
        <v>translations</v>
      </c>
      <c r="S1454" s="11">
        <f t="shared" si="89"/>
        <v>41818.703275462962</v>
      </c>
      <c r="T1454" s="11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0">
        <f t="shared" si="91"/>
        <v>0</v>
      </c>
      <c r="P1455" s="6" t="e">
        <f t="shared" si="88"/>
        <v>#DIV/0!</v>
      </c>
      <c r="Q1455" t="str">
        <f>TRIM(MID(SUBSTITUTE($N1455,"/",REPT(" ",LEN($N1455))),COLUMNS($N:N)*LEN($N1455)-(LEN($N1455)-1),LEN($N1455)))</f>
        <v>publishing</v>
      </c>
      <c r="R1455" t="str">
        <f>TRIM(MID(SUBSTITUTE($N1455,"/",REPT(" ",LEN($N1455))),COLUMNS($N:O)*LEN($N1455)-(LEN($N1455)-1),LEN($N1455)))</f>
        <v>translations</v>
      </c>
      <c r="S1455" s="11">
        <f t="shared" si="89"/>
        <v>42795.696145833332</v>
      </c>
      <c r="T1455" s="11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0">
        <f t="shared" si="91"/>
        <v>0.85714285714285721</v>
      </c>
      <c r="P1456" s="6">
        <f t="shared" si="88"/>
        <v>15</v>
      </c>
      <c r="Q1456" t="str">
        <f>TRIM(MID(SUBSTITUTE($N1456,"/",REPT(" ",LEN($N1456))),COLUMNS($N:N)*LEN($N1456)-(LEN($N1456)-1),LEN($N1456)))</f>
        <v>publishing</v>
      </c>
      <c r="R1456" t="str">
        <f>TRIM(MID(SUBSTITUTE($N1456,"/",REPT(" ",LEN($N1456))),COLUMNS($N:O)*LEN($N1456)-(LEN($N1456)-1),LEN($N1456)))</f>
        <v>translations</v>
      </c>
      <c r="S1456" s="11">
        <f t="shared" si="89"/>
        <v>42463.866666666669</v>
      </c>
      <c r="T1456" s="11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0">
        <f t="shared" si="91"/>
        <v>10.5</v>
      </c>
      <c r="P1457" s="6">
        <f t="shared" si="88"/>
        <v>225</v>
      </c>
      <c r="Q1457" t="str">
        <f>TRIM(MID(SUBSTITUTE($N1457,"/",REPT(" ",LEN($N1457))),COLUMNS($N:N)*LEN($N1457)-(LEN($N1457)-1),LEN($N1457)))</f>
        <v>publishing</v>
      </c>
      <c r="R1457" t="str">
        <f>TRIM(MID(SUBSTITUTE($N1457,"/",REPT(" ",LEN($N1457))),COLUMNS($N:O)*LEN($N1457)-(LEN($N1457)-1),LEN($N1457)))</f>
        <v>translations</v>
      </c>
      <c r="S1457" s="11">
        <f t="shared" si="89"/>
        <v>41832.672685185185</v>
      </c>
      <c r="T1457" s="11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0">
        <f t="shared" si="91"/>
        <v>2.9000000000000004</v>
      </c>
      <c r="P1458" s="6">
        <f t="shared" si="88"/>
        <v>48.333333333333336</v>
      </c>
      <c r="Q1458" t="str">
        <f>TRIM(MID(SUBSTITUTE($N1458,"/",REPT(" ",LEN($N1458))),COLUMNS($N:N)*LEN($N1458)-(LEN($N1458)-1),LEN($N1458)))</f>
        <v>publishing</v>
      </c>
      <c r="R1458" t="str">
        <f>TRIM(MID(SUBSTITUTE($N1458,"/",REPT(" ",LEN($N1458))),COLUMNS($N:O)*LEN($N1458)-(LEN($N1458)-1),LEN($N1458)))</f>
        <v>translations</v>
      </c>
      <c r="S1458" s="11">
        <f t="shared" si="89"/>
        <v>42708.668576388889</v>
      </c>
      <c r="T1458" s="11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0">
        <f t="shared" si="91"/>
        <v>0</v>
      </c>
      <c r="P1459" s="6" t="e">
        <f t="shared" si="88"/>
        <v>#DIV/0!</v>
      </c>
      <c r="Q1459" t="str">
        <f>TRIM(MID(SUBSTITUTE($N1459,"/",REPT(" ",LEN($N1459))),COLUMNS($N:N)*LEN($N1459)-(LEN($N1459)-1),LEN($N1459)))</f>
        <v>publishing</v>
      </c>
      <c r="R1459" t="str">
        <f>TRIM(MID(SUBSTITUTE($N1459,"/",REPT(" ",LEN($N1459))),COLUMNS($N:O)*LEN($N1459)-(LEN($N1459)-1),LEN($N1459)))</f>
        <v>translations</v>
      </c>
      <c r="S1459" s="11">
        <f t="shared" si="89"/>
        <v>42289.89634259259</v>
      </c>
      <c r="T1459" s="11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0">
        <f t="shared" si="91"/>
        <v>0</v>
      </c>
      <c r="P1460" s="6" t="e">
        <f t="shared" si="88"/>
        <v>#DIV/0!</v>
      </c>
      <c r="Q1460" t="str">
        <f>TRIM(MID(SUBSTITUTE($N1460,"/",REPT(" ",LEN($N1460))),COLUMNS($N:N)*LEN($N1460)-(LEN($N1460)-1),LEN($N1460)))</f>
        <v>publishing</v>
      </c>
      <c r="R1460" t="str">
        <f>TRIM(MID(SUBSTITUTE($N1460,"/",REPT(" ",LEN($N1460))),COLUMNS($N:O)*LEN($N1460)-(LEN($N1460)-1),LEN($N1460)))</f>
        <v>translations</v>
      </c>
      <c r="S1460" s="11">
        <f t="shared" si="89"/>
        <v>41831.705555555556</v>
      </c>
      <c r="T1460" s="11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0">
        <f t="shared" si="91"/>
        <v>0</v>
      </c>
      <c r="P1461" s="6" t="e">
        <f t="shared" si="88"/>
        <v>#DIV/0!</v>
      </c>
      <c r="Q1461" t="str">
        <f>TRIM(MID(SUBSTITUTE($N1461,"/",REPT(" ",LEN($N1461))),COLUMNS($N:N)*LEN($N1461)-(LEN($N1461)-1),LEN($N1461)))</f>
        <v>publishing</v>
      </c>
      <c r="R1461" t="str">
        <f>TRIM(MID(SUBSTITUTE($N1461,"/",REPT(" ",LEN($N1461))),COLUMNS($N:O)*LEN($N1461)-(LEN($N1461)-1),LEN($N1461)))</f>
        <v>translations</v>
      </c>
      <c r="S1461" s="11">
        <f t="shared" si="89"/>
        <v>42312.204814814817</v>
      </c>
      <c r="T1461" s="11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0">
        <f t="shared" si="91"/>
        <v>0</v>
      </c>
      <c r="P1462" s="6" t="e">
        <f t="shared" si="88"/>
        <v>#DIV/0!</v>
      </c>
      <c r="Q1462" t="str">
        <f>TRIM(MID(SUBSTITUTE($N1462,"/",REPT(" ",LEN($N1462))),COLUMNS($N:N)*LEN($N1462)-(LEN($N1462)-1),LEN($N1462)))</f>
        <v>publishing</v>
      </c>
      <c r="R1462" t="str">
        <f>TRIM(MID(SUBSTITUTE($N1462,"/",REPT(" ",LEN($N1462))),COLUMNS($N:O)*LEN($N1462)-(LEN($N1462)-1),LEN($N1462)))</f>
        <v>translations</v>
      </c>
      <c r="S1462" s="11">
        <f t="shared" si="89"/>
        <v>41915.896967592591</v>
      </c>
      <c r="T1462" s="11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0">
        <f t="shared" si="91"/>
        <v>101.24459999999999</v>
      </c>
      <c r="P1463" s="6">
        <f t="shared" si="88"/>
        <v>44.66673529411765</v>
      </c>
      <c r="Q1463" t="str">
        <f>TRIM(MID(SUBSTITUTE($N1463,"/",REPT(" ",LEN($N1463))),COLUMNS($N:N)*LEN($N1463)-(LEN($N1463)-1),LEN($N1463)))</f>
        <v>publishing</v>
      </c>
      <c r="R1463" t="str">
        <f>TRIM(MID(SUBSTITUTE($N1463,"/",REPT(" ",LEN($N1463))),COLUMNS($N:O)*LEN($N1463)-(LEN($N1463)-1),LEN($N1463)))</f>
        <v>radio &amp; podcasts</v>
      </c>
      <c r="S1463" s="11">
        <f t="shared" si="89"/>
        <v>41899.645300925928</v>
      </c>
      <c r="T1463" s="11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0">
        <f t="shared" si="91"/>
        <v>108.5175</v>
      </c>
      <c r="P1464" s="6">
        <f t="shared" si="88"/>
        <v>28.937999999999999</v>
      </c>
      <c r="Q1464" t="str">
        <f>TRIM(MID(SUBSTITUTE($N1464,"/",REPT(" ",LEN($N1464))),COLUMNS($N:N)*LEN($N1464)-(LEN($N1464)-1),LEN($N1464)))</f>
        <v>publishing</v>
      </c>
      <c r="R1464" t="str">
        <f>TRIM(MID(SUBSTITUTE($N1464,"/",REPT(" ",LEN($N1464))),COLUMNS($N:O)*LEN($N1464)-(LEN($N1464)-1),LEN($N1464)))</f>
        <v>radio &amp; podcasts</v>
      </c>
      <c r="S1464" s="11">
        <f t="shared" si="89"/>
        <v>41344.662858796299</v>
      </c>
      <c r="T1464" s="11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0">
        <f t="shared" si="91"/>
        <v>147.66666666666666</v>
      </c>
      <c r="P1465" s="6">
        <f t="shared" si="88"/>
        <v>35.44</v>
      </c>
      <c r="Q1465" t="str">
        <f>TRIM(MID(SUBSTITUTE($N1465,"/",REPT(" ",LEN($N1465))),COLUMNS($N:N)*LEN($N1465)-(LEN($N1465)-1),LEN($N1465)))</f>
        <v>publishing</v>
      </c>
      <c r="R1465" t="str">
        <f>TRIM(MID(SUBSTITUTE($N1465,"/",REPT(" ",LEN($N1465))),COLUMNS($N:O)*LEN($N1465)-(LEN($N1465)-1),LEN($N1465)))</f>
        <v>radio &amp; podcasts</v>
      </c>
      <c r="S1465" s="11">
        <f t="shared" si="89"/>
        <v>41326.911319444444</v>
      </c>
      <c r="T1465" s="11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0">
        <f t="shared" si="91"/>
        <v>163.19999999999999</v>
      </c>
      <c r="P1466" s="6">
        <f t="shared" si="88"/>
        <v>34.871794871794869</v>
      </c>
      <c r="Q1466" t="str">
        <f>TRIM(MID(SUBSTITUTE($N1466,"/",REPT(" ",LEN($N1466))),COLUMNS($N:N)*LEN($N1466)-(LEN($N1466)-1),LEN($N1466)))</f>
        <v>publishing</v>
      </c>
      <c r="R1466" t="str">
        <f>TRIM(MID(SUBSTITUTE($N1466,"/",REPT(" ",LEN($N1466))),COLUMNS($N:O)*LEN($N1466)-(LEN($N1466)-1),LEN($N1466)))</f>
        <v>radio &amp; podcasts</v>
      </c>
      <c r="S1466" s="11">
        <f t="shared" si="89"/>
        <v>41291.661550925928</v>
      </c>
      <c r="T1466" s="11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0">
        <f t="shared" si="91"/>
        <v>456.41449999999998</v>
      </c>
      <c r="P1467" s="6">
        <f t="shared" si="88"/>
        <v>52.622732513451197</v>
      </c>
      <c r="Q1467" t="str">
        <f>TRIM(MID(SUBSTITUTE($N1467,"/",REPT(" ",LEN($N1467))),COLUMNS($N:N)*LEN($N1467)-(LEN($N1467)-1),LEN($N1467)))</f>
        <v>publishing</v>
      </c>
      <c r="R1467" t="str">
        <f>TRIM(MID(SUBSTITUTE($N1467,"/",REPT(" ",LEN($N1467))),COLUMNS($N:O)*LEN($N1467)-(LEN($N1467)-1),LEN($N1467)))</f>
        <v>radio &amp; podcasts</v>
      </c>
      <c r="S1467" s="11">
        <f t="shared" si="89"/>
        <v>40959.734398148146</v>
      </c>
      <c r="T1467" s="11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0">
        <f t="shared" si="91"/>
        <v>107.87731249999999</v>
      </c>
      <c r="P1468" s="6">
        <f t="shared" si="88"/>
        <v>69.598266129032254</v>
      </c>
      <c r="Q1468" t="str">
        <f>TRIM(MID(SUBSTITUTE($N1468,"/",REPT(" ",LEN($N1468))),COLUMNS($N:N)*LEN($N1468)-(LEN($N1468)-1),LEN($N1468)))</f>
        <v>publishing</v>
      </c>
      <c r="R1468" t="str">
        <f>TRIM(MID(SUBSTITUTE($N1468,"/",REPT(" ",LEN($N1468))),COLUMNS($N:O)*LEN($N1468)-(LEN($N1468)-1),LEN($N1468)))</f>
        <v>radio &amp; podcasts</v>
      </c>
      <c r="S1468" s="11">
        <f t="shared" si="89"/>
        <v>42340.172060185185</v>
      </c>
      <c r="T1468" s="11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0">
        <f t="shared" si="91"/>
        <v>115.08</v>
      </c>
      <c r="P1469" s="6">
        <f t="shared" si="88"/>
        <v>76.72</v>
      </c>
      <c r="Q1469" t="str">
        <f>TRIM(MID(SUBSTITUTE($N1469,"/",REPT(" ",LEN($N1469))),COLUMNS($N:N)*LEN($N1469)-(LEN($N1469)-1),LEN($N1469)))</f>
        <v>publishing</v>
      </c>
      <c r="R1469" t="str">
        <f>TRIM(MID(SUBSTITUTE($N1469,"/",REPT(" ",LEN($N1469))),COLUMNS($N:O)*LEN($N1469)-(LEN($N1469)-1),LEN($N1469)))</f>
        <v>radio &amp; podcasts</v>
      </c>
      <c r="S1469" s="11">
        <f t="shared" si="89"/>
        <v>40933.80190972222</v>
      </c>
      <c r="T1469" s="11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0">
        <f t="shared" si="91"/>
        <v>102.36842105263158</v>
      </c>
      <c r="P1470" s="6">
        <f t="shared" si="88"/>
        <v>33.191126279863482</v>
      </c>
      <c r="Q1470" t="str">
        <f>TRIM(MID(SUBSTITUTE($N1470,"/",REPT(" ",LEN($N1470))),COLUMNS($N:N)*LEN($N1470)-(LEN($N1470)-1),LEN($N1470)))</f>
        <v>publishing</v>
      </c>
      <c r="R1470" t="str">
        <f>TRIM(MID(SUBSTITUTE($N1470,"/",REPT(" ",LEN($N1470))),COLUMNS($N:O)*LEN($N1470)-(LEN($N1470)-1),LEN($N1470)))</f>
        <v>radio &amp; podcasts</v>
      </c>
      <c r="S1470" s="11">
        <f t="shared" si="89"/>
        <v>40646.014456018522</v>
      </c>
      <c r="T1470" s="11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0">
        <f t="shared" si="91"/>
        <v>108.42485875706214</v>
      </c>
      <c r="P1471" s="6">
        <f t="shared" si="88"/>
        <v>149.46417445482865</v>
      </c>
      <c r="Q1471" t="str">
        <f>TRIM(MID(SUBSTITUTE($N1471,"/",REPT(" ",LEN($N1471))),COLUMNS($N:N)*LEN($N1471)-(LEN($N1471)-1),LEN($N1471)))</f>
        <v>publishing</v>
      </c>
      <c r="R1471" t="str">
        <f>TRIM(MID(SUBSTITUTE($N1471,"/",REPT(" ",LEN($N1471))),COLUMNS($N:O)*LEN($N1471)-(LEN($N1471)-1),LEN($N1471)))</f>
        <v>radio &amp; podcasts</v>
      </c>
      <c r="S1471" s="11">
        <f t="shared" si="89"/>
        <v>41290.598483796297</v>
      </c>
      <c r="T1471" s="11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0">
        <f t="shared" si="91"/>
        <v>125.13333333333334</v>
      </c>
      <c r="P1472" s="6">
        <f t="shared" si="88"/>
        <v>23.172839506172838</v>
      </c>
      <c r="Q1472" t="str">
        <f>TRIM(MID(SUBSTITUTE($N1472,"/",REPT(" ",LEN($N1472))),COLUMNS($N:N)*LEN($N1472)-(LEN($N1472)-1),LEN($N1472)))</f>
        <v>publishing</v>
      </c>
      <c r="R1472" t="str">
        <f>TRIM(MID(SUBSTITUTE($N1472,"/",REPT(" ",LEN($N1472))),COLUMNS($N:O)*LEN($N1472)-(LEN($N1472)-1),LEN($N1472)))</f>
        <v>radio &amp; podcasts</v>
      </c>
      <c r="S1472" s="11">
        <f t="shared" si="89"/>
        <v>41250.827118055553</v>
      </c>
      <c r="T1472" s="11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0">
        <f t="shared" si="91"/>
        <v>103.840625</v>
      </c>
      <c r="P1473" s="6">
        <f t="shared" si="88"/>
        <v>96.877551020408163</v>
      </c>
      <c r="Q1473" t="str">
        <f>TRIM(MID(SUBSTITUTE($N1473,"/",REPT(" ",LEN($N1473))),COLUMNS($N:N)*LEN($N1473)-(LEN($N1473)-1),LEN($N1473)))</f>
        <v>publishing</v>
      </c>
      <c r="R1473" t="str">
        <f>TRIM(MID(SUBSTITUTE($N1473,"/",REPT(" ",LEN($N1473))),COLUMNS($N:O)*LEN($N1473)-(LEN($N1473)-1),LEN($N1473)))</f>
        <v>radio &amp; podcasts</v>
      </c>
      <c r="S1473" s="11">
        <f t="shared" si="89"/>
        <v>42073.957569444443</v>
      </c>
      <c r="T1473" s="11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0">
        <f t="shared" si="91"/>
        <v>138.70400000000001</v>
      </c>
      <c r="P1474" s="6">
        <f t="shared" ref="P1474:P1537" si="92">E1474/L1474</f>
        <v>103.20238095238095</v>
      </c>
      <c r="Q1474" t="str">
        <f>TRIM(MID(SUBSTITUTE($N1474,"/",REPT(" ",LEN($N1474))),COLUMNS($N:N)*LEN($N1474)-(LEN($N1474)-1),LEN($N1474)))</f>
        <v>publishing</v>
      </c>
      <c r="R1474" t="str">
        <f>TRIM(MID(SUBSTITUTE($N1474,"/",REPT(" ",LEN($N1474))),COLUMNS($N:O)*LEN($N1474)-(LEN($N1474)-1),LEN($N1474)))</f>
        <v>radio &amp; podcasts</v>
      </c>
      <c r="S1474" s="11">
        <f t="shared" ref="S1474:S1537" si="93">(((J1474/60)/60)/24)+DATE(1970,1,1)</f>
        <v>41533.542858796296</v>
      </c>
      <c r="T1474" s="11">
        <f t="shared" ref="T1474:T1537" si="94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0">
        <f t="shared" ref="O1475:O1538" si="95">E1475/D1475*100</f>
        <v>120.51600000000001</v>
      </c>
      <c r="P1475" s="6">
        <f t="shared" si="92"/>
        <v>38.462553191489363</v>
      </c>
      <c r="Q1475" t="str">
        <f>TRIM(MID(SUBSTITUTE($N1475,"/",REPT(" ",LEN($N1475))),COLUMNS($N:N)*LEN($N1475)-(LEN($N1475)-1),LEN($N1475)))</f>
        <v>publishing</v>
      </c>
      <c r="R1475" t="str">
        <f>TRIM(MID(SUBSTITUTE($N1475,"/",REPT(" ",LEN($N1475))),COLUMNS($N:O)*LEN($N1475)-(LEN($N1475)-1),LEN($N1475)))</f>
        <v>radio &amp; podcasts</v>
      </c>
      <c r="S1475" s="11">
        <f t="shared" si="93"/>
        <v>40939.979618055557</v>
      </c>
      <c r="T1475" s="11">
        <f t="shared" si="94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0">
        <f t="shared" si="95"/>
        <v>112.26666666666667</v>
      </c>
      <c r="P1476" s="6">
        <f t="shared" si="92"/>
        <v>44.315789473684212</v>
      </c>
      <c r="Q1476" t="str">
        <f>TRIM(MID(SUBSTITUTE($N1476,"/",REPT(" ",LEN($N1476))),COLUMNS($N:N)*LEN($N1476)-(LEN($N1476)-1),LEN($N1476)))</f>
        <v>publishing</v>
      </c>
      <c r="R1476" t="str">
        <f>TRIM(MID(SUBSTITUTE($N1476,"/",REPT(" ",LEN($N1476))),COLUMNS($N:O)*LEN($N1476)-(LEN($N1476)-1),LEN($N1476)))</f>
        <v>radio &amp; podcasts</v>
      </c>
      <c r="S1476" s="11">
        <f t="shared" si="93"/>
        <v>41500.727916666663</v>
      </c>
      <c r="T1476" s="11">
        <f t="shared" si="9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0">
        <f t="shared" si="95"/>
        <v>188.66966666666667</v>
      </c>
      <c r="P1477" s="6">
        <f t="shared" si="92"/>
        <v>64.173356009070289</v>
      </c>
      <c r="Q1477" t="str">
        <f>TRIM(MID(SUBSTITUTE($N1477,"/",REPT(" ",LEN($N1477))),COLUMNS($N:N)*LEN($N1477)-(LEN($N1477)-1),LEN($N1477)))</f>
        <v>publishing</v>
      </c>
      <c r="R1477" t="str">
        <f>TRIM(MID(SUBSTITUTE($N1477,"/",REPT(" ",LEN($N1477))),COLUMNS($N:O)*LEN($N1477)-(LEN($N1477)-1),LEN($N1477)))</f>
        <v>radio &amp; podcasts</v>
      </c>
      <c r="S1477" s="11">
        <f t="shared" si="93"/>
        <v>41960.722951388889</v>
      </c>
      <c r="T1477" s="11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0">
        <f t="shared" si="95"/>
        <v>661.55466666666666</v>
      </c>
      <c r="P1478" s="6">
        <f t="shared" si="92"/>
        <v>43.333275109170302</v>
      </c>
      <c r="Q1478" t="str">
        <f>TRIM(MID(SUBSTITUTE($N1478,"/",REPT(" ",LEN($N1478))),COLUMNS($N:N)*LEN($N1478)-(LEN($N1478)-1),LEN($N1478)))</f>
        <v>publishing</v>
      </c>
      <c r="R1478" t="str">
        <f>TRIM(MID(SUBSTITUTE($N1478,"/",REPT(" ",LEN($N1478))),COLUMNS($N:O)*LEN($N1478)-(LEN($N1478)-1),LEN($N1478)))</f>
        <v>radio &amp; podcasts</v>
      </c>
      <c r="S1478" s="11">
        <f t="shared" si="93"/>
        <v>40766.041921296295</v>
      </c>
      <c r="T1478" s="11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0">
        <f t="shared" si="95"/>
        <v>111.31</v>
      </c>
      <c r="P1479" s="6">
        <f t="shared" si="92"/>
        <v>90.495934959349597</v>
      </c>
      <c r="Q1479" t="str">
        <f>TRIM(MID(SUBSTITUTE($N1479,"/",REPT(" ",LEN($N1479))),COLUMNS($N:N)*LEN($N1479)-(LEN($N1479)-1),LEN($N1479)))</f>
        <v>publishing</v>
      </c>
      <c r="R1479" t="str">
        <f>TRIM(MID(SUBSTITUTE($N1479,"/",REPT(" ",LEN($N1479))),COLUMNS($N:O)*LEN($N1479)-(LEN($N1479)-1),LEN($N1479)))</f>
        <v>radio &amp; podcasts</v>
      </c>
      <c r="S1479" s="11">
        <f t="shared" si="93"/>
        <v>40840.615787037037</v>
      </c>
      <c r="T1479" s="11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0">
        <f t="shared" si="95"/>
        <v>1181.6142199999999</v>
      </c>
      <c r="P1480" s="6">
        <f t="shared" si="92"/>
        <v>29.187190495010373</v>
      </c>
      <c r="Q1480" t="str">
        <f>TRIM(MID(SUBSTITUTE($N1480,"/",REPT(" ",LEN($N1480))),COLUMNS($N:N)*LEN($N1480)-(LEN($N1480)-1),LEN($N1480)))</f>
        <v>publishing</v>
      </c>
      <c r="R1480" t="str">
        <f>TRIM(MID(SUBSTITUTE($N1480,"/",REPT(" ",LEN($N1480))),COLUMNS($N:O)*LEN($N1480)-(LEN($N1480)-1),LEN($N1480)))</f>
        <v>radio &amp; podcasts</v>
      </c>
      <c r="S1480" s="11">
        <f t="shared" si="93"/>
        <v>41394.871678240743</v>
      </c>
      <c r="T1480" s="11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0">
        <f t="shared" si="95"/>
        <v>137.375</v>
      </c>
      <c r="P1481" s="6">
        <f t="shared" si="92"/>
        <v>30.95774647887324</v>
      </c>
      <c r="Q1481" t="str">
        <f>TRIM(MID(SUBSTITUTE($N1481,"/",REPT(" ",LEN($N1481))),COLUMNS($N:N)*LEN($N1481)-(LEN($N1481)-1),LEN($N1481)))</f>
        <v>publishing</v>
      </c>
      <c r="R1481" t="str">
        <f>TRIM(MID(SUBSTITUTE($N1481,"/",REPT(" ",LEN($N1481))),COLUMNS($N:O)*LEN($N1481)-(LEN($N1481)-1),LEN($N1481)))</f>
        <v>radio &amp; podcasts</v>
      </c>
      <c r="S1481" s="11">
        <f t="shared" si="93"/>
        <v>41754.745243055557</v>
      </c>
      <c r="T1481" s="11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0">
        <f t="shared" si="95"/>
        <v>117.04040000000001</v>
      </c>
      <c r="P1482" s="6">
        <f t="shared" si="92"/>
        <v>92.157795275590544</v>
      </c>
      <c r="Q1482" t="str">
        <f>TRIM(MID(SUBSTITUTE($N1482,"/",REPT(" ",LEN($N1482))),COLUMNS($N:N)*LEN($N1482)-(LEN($N1482)-1),LEN($N1482)))</f>
        <v>publishing</v>
      </c>
      <c r="R1482" t="str">
        <f>TRIM(MID(SUBSTITUTE($N1482,"/",REPT(" ",LEN($N1482))),COLUMNS($N:O)*LEN($N1482)-(LEN($N1482)-1),LEN($N1482)))</f>
        <v>radio &amp; podcasts</v>
      </c>
      <c r="S1482" s="11">
        <f t="shared" si="93"/>
        <v>41464.934016203704</v>
      </c>
      <c r="T1482" s="11">
        <f t="shared" si="9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0">
        <f t="shared" si="95"/>
        <v>2.1</v>
      </c>
      <c r="P1483" s="6">
        <f t="shared" si="92"/>
        <v>17.5</v>
      </c>
      <c r="Q1483" t="str">
        <f>TRIM(MID(SUBSTITUTE($N1483,"/",REPT(" ",LEN($N1483))),COLUMNS($N:N)*LEN($N1483)-(LEN($N1483)-1),LEN($N1483)))</f>
        <v>publishing</v>
      </c>
      <c r="R1483" t="str">
        <f>TRIM(MID(SUBSTITUTE($N1483,"/",REPT(" ",LEN($N1483))),COLUMNS($N:O)*LEN($N1483)-(LEN($N1483)-1),LEN($N1483)))</f>
        <v>fiction</v>
      </c>
      <c r="S1483" s="11">
        <f t="shared" si="93"/>
        <v>41550.922974537039</v>
      </c>
      <c r="T1483" s="11">
        <f t="shared" si="9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0">
        <f t="shared" si="95"/>
        <v>0.1</v>
      </c>
      <c r="P1484" s="6">
        <f t="shared" si="92"/>
        <v>5</v>
      </c>
      <c r="Q1484" t="str">
        <f>TRIM(MID(SUBSTITUTE($N1484,"/",REPT(" ",LEN($N1484))),COLUMNS($N:N)*LEN($N1484)-(LEN($N1484)-1),LEN($N1484)))</f>
        <v>publishing</v>
      </c>
      <c r="R1484" t="str">
        <f>TRIM(MID(SUBSTITUTE($N1484,"/",REPT(" ",LEN($N1484))),COLUMNS($N:O)*LEN($N1484)-(LEN($N1484)-1),LEN($N1484)))</f>
        <v>fiction</v>
      </c>
      <c r="S1484" s="11">
        <f t="shared" si="93"/>
        <v>41136.85805555556</v>
      </c>
      <c r="T1484" s="11">
        <f t="shared" si="9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0">
        <f t="shared" si="95"/>
        <v>0.7142857142857143</v>
      </c>
      <c r="P1485" s="6">
        <f t="shared" si="92"/>
        <v>25</v>
      </c>
      <c r="Q1485" t="str">
        <f>TRIM(MID(SUBSTITUTE($N1485,"/",REPT(" ",LEN($N1485))),COLUMNS($N:N)*LEN($N1485)-(LEN($N1485)-1),LEN($N1485)))</f>
        <v>publishing</v>
      </c>
      <c r="R1485" t="str">
        <f>TRIM(MID(SUBSTITUTE($N1485,"/",REPT(" ",LEN($N1485))),COLUMNS($N:O)*LEN($N1485)-(LEN($N1485)-1),LEN($N1485)))</f>
        <v>fiction</v>
      </c>
      <c r="S1485" s="11">
        <f t="shared" si="93"/>
        <v>42548.192997685182</v>
      </c>
      <c r="T1485" s="11">
        <f t="shared" si="9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0">
        <f t="shared" si="95"/>
        <v>0</v>
      </c>
      <c r="P1486" s="6" t="e">
        <f t="shared" si="92"/>
        <v>#DIV/0!</v>
      </c>
      <c r="Q1486" t="str">
        <f>TRIM(MID(SUBSTITUTE($N1486,"/",REPT(" ",LEN($N1486))),COLUMNS($N:N)*LEN($N1486)-(LEN($N1486)-1),LEN($N1486)))</f>
        <v>publishing</v>
      </c>
      <c r="R1486" t="str">
        <f>TRIM(MID(SUBSTITUTE($N1486,"/",REPT(" ",LEN($N1486))),COLUMNS($N:O)*LEN($N1486)-(LEN($N1486)-1),LEN($N1486)))</f>
        <v>fiction</v>
      </c>
      <c r="S1486" s="11">
        <f t="shared" si="93"/>
        <v>41053.200960648144</v>
      </c>
      <c r="T1486" s="11">
        <f t="shared" si="9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0">
        <f t="shared" si="95"/>
        <v>2.2388059701492535</v>
      </c>
      <c r="P1487" s="6">
        <f t="shared" si="92"/>
        <v>50</v>
      </c>
      <c r="Q1487" t="str">
        <f>TRIM(MID(SUBSTITUTE($N1487,"/",REPT(" ",LEN($N1487))),COLUMNS($N:N)*LEN($N1487)-(LEN($N1487)-1),LEN($N1487)))</f>
        <v>publishing</v>
      </c>
      <c r="R1487" t="str">
        <f>TRIM(MID(SUBSTITUTE($N1487,"/",REPT(" ",LEN($N1487))),COLUMNS($N:O)*LEN($N1487)-(LEN($N1487)-1),LEN($N1487)))</f>
        <v>fiction</v>
      </c>
      <c r="S1487" s="11">
        <f t="shared" si="93"/>
        <v>42130.795983796299</v>
      </c>
      <c r="T1487" s="11">
        <f t="shared" si="9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0">
        <f t="shared" si="95"/>
        <v>0.24</v>
      </c>
      <c r="P1488" s="6">
        <f t="shared" si="92"/>
        <v>16</v>
      </c>
      <c r="Q1488" t="str">
        <f>TRIM(MID(SUBSTITUTE($N1488,"/",REPT(" ",LEN($N1488))),COLUMNS($N:N)*LEN($N1488)-(LEN($N1488)-1),LEN($N1488)))</f>
        <v>publishing</v>
      </c>
      <c r="R1488" t="str">
        <f>TRIM(MID(SUBSTITUTE($N1488,"/",REPT(" ",LEN($N1488))),COLUMNS($N:O)*LEN($N1488)-(LEN($N1488)-1),LEN($N1488)))</f>
        <v>fiction</v>
      </c>
      <c r="S1488" s="11">
        <f t="shared" si="93"/>
        <v>42032.168530092589</v>
      </c>
      <c r="T1488" s="11">
        <f t="shared" si="9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0">
        <f t="shared" si="95"/>
        <v>0</v>
      </c>
      <c r="P1489" s="6" t="e">
        <f t="shared" si="92"/>
        <v>#DIV/0!</v>
      </c>
      <c r="Q1489" t="str">
        <f>TRIM(MID(SUBSTITUTE($N1489,"/",REPT(" ",LEN($N1489))),COLUMNS($N:N)*LEN($N1489)-(LEN($N1489)-1),LEN($N1489)))</f>
        <v>publishing</v>
      </c>
      <c r="R1489" t="str">
        <f>TRIM(MID(SUBSTITUTE($N1489,"/",REPT(" ",LEN($N1489))),COLUMNS($N:O)*LEN($N1489)-(LEN($N1489)-1),LEN($N1489)))</f>
        <v>fiction</v>
      </c>
      <c r="S1489" s="11">
        <f t="shared" si="93"/>
        <v>42554.917488425926</v>
      </c>
      <c r="T1489" s="11">
        <f t="shared" si="9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0">
        <f t="shared" si="95"/>
        <v>2.4</v>
      </c>
      <c r="P1490" s="6">
        <f t="shared" si="92"/>
        <v>60</v>
      </c>
      <c r="Q1490" t="str">
        <f>TRIM(MID(SUBSTITUTE($N1490,"/",REPT(" ",LEN($N1490))),COLUMNS($N:N)*LEN($N1490)-(LEN($N1490)-1),LEN($N1490)))</f>
        <v>publishing</v>
      </c>
      <c r="R1490" t="str">
        <f>TRIM(MID(SUBSTITUTE($N1490,"/",REPT(" ",LEN($N1490))),COLUMNS($N:O)*LEN($N1490)-(LEN($N1490)-1),LEN($N1490)))</f>
        <v>fiction</v>
      </c>
      <c r="S1490" s="11">
        <f t="shared" si="93"/>
        <v>41614.563194444447</v>
      </c>
      <c r="T1490" s="11">
        <f t="shared" si="9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0">
        <f t="shared" si="95"/>
        <v>0</v>
      </c>
      <c r="P1491" s="6" t="e">
        <f t="shared" si="92"/>
        <v>#DIV/0!</v>
      </c>
      <c r="Q1491" t="str">
        <f>TRIM(MID(SUBSTITUTE($N1491,"/",REPT(" ",LEN($N1491))),COLUMNS($N:N)*LEN($N1491)-(LEN($N1491)-1),LEN($N1491)))</f>
        <v>publishing</v>
      </c>
      <c r="R1491" t="str">
        <f>TRIM(MID(SUBSTITUTE($N1491,"/",REPT(" ",LEN($N1491))),COLUMNS($N:O)*LEN($N1491)-(LEN($N1491)-1),LEN($N1491)))</f>
        <v>fiction</v>
      </c>
      <c r="S1491" s="11">
        <f t="shared" si="93"/>
        <v>41198.611712962964</v>
      </c>
      <c r="T1491" s="11">
        <f t="shared" si="9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0">
        <f t="shared" si="95"/>
        <v>30.862068965517242</v>
      </c>
      <c r="P1492" s="6">
        <f t="shared" si="92"/>
        <v>47.10526315789474</v>
      </c>
      <c r="Q1492" t="str">
        <f>TRIM(MID(SUBSTITUTE($N1492,"/",REPT(" ",LEN($N1492))),COLUMNS($N:N)*LEN($N1492)-(LEN($N1492)-1),LEN($N1492)))</f>
        <v>publishing</v>
      </c>
      <c r="R1492" t="str">
        <f>TRIM(MID(SUBSTITUTE($N1492,"/",REPT(" ",LEN($N1492))),COLUMNS($N:O)*LEN($N1492)-(LEN($N1492)-1),LEN($N1492)))</f>
        <v>fiction</v>
      </c>
      <c r="S1492" s="11">
        <f t="shared" si="93"/>
        <v>41520.561041666668</v>
      </c>
      <c r="T1492" s="11">
        <f t="shared" si="9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0">
        <f t="shared" si="95"/>
        <v>8.3333333333333321</v>
      </c>
      <c r="P1493" s="6">
        <f t="shared" si="92"/>
        <v>100</v>
      </c>
      <c r="Q1493" t="str">
        <f>TRIM(MID(SUBSTITUTE($N1493,"/",REPT(" ",LEN($N1493))),COLUMNS($N:N)*LEN($N1493)-(LEN($N1493)-1),LEN($N1493)))</f>
        <v>publishing</v>
      </c>
      <c r="R1493" t="str">
        <f>TRIM(MID(SUBSTITUTE($N1493,"/",REPT(" ",LEN($N1493))),COLUMNS($N:O)*LEN($N1493)-(LEN($N1493)-1),LEN($N1493)))</f>
        <v>fiction</v>
      </c>
      <c r="S1493" s="11">
        <f t="shared" si="93"/>
        <v>41991.713460648149</v>
      </c>
      <c r="T1493" s="11">
        <f t="shared" si="9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0">
        <f t="shared" si="95"/>
        <v>0.75</v>
      </c>
      <c r="P1494" s="6">
        <f t="shared" si="92"/>
        <v>15</v>
      </c>
      <c r="Q1494" t="str">
        <f>TRIM(MID(SUBSTITUTE($N1494,"/",REPT(" ",LEN($N1494))),COLUMNS($N:N)*LEN($N1494)-(LEN($N1494)-1),LEN($N1494)))</f>
        <v>publishing</v>
      </c>
      <c r="R1494" t="str">
        <f>TRIM(MID(SUBSTITUTE($N1494,"/",REPT(" ",LEN($N1494))),COLUMNS($N:O)*LEN($N1494)-(LEN($N1494)-1),LEN($N1494)))</f>
        <v>fiction</v>
      </c>
      <c r="S1494" s="11">
        <f t="shared" si="93"/>
        <v>40682.884791666671</v>
      </c>
      <c r="T1494" s="11">
        <f t="shared" si="9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0">
        <f t="shared" si="95"/>
        <v>0</v>
      </c>
      <c r="P1495" s="6" t="e">
        <f t="shared" si="92"/>
        <v>#DIV/0!</v>
      </c>
      <c r="Q1495" t="str">
        <f>TRIM(MID(SUBSTITUTE($N1495,"/",REPT(" ",LEN($N1495))),COLUMNS($N:N)*LEN($N1495)-(LEN($N1495)-1),LEN($N1495)))</f>
        <v>publishing</v>
      </c>
      <c r="R1495" t="str">
        <f>TRIM(MID(SUBSTITUTE($N1495,"/",REPT(" ",LEN($N1495))),COLUMNS($N:O)*LEN($N1495)-(LEN($N1495)-1),LEN($N1495)))</f>
        <v>fiction</v>
      </c>
      <c r="S1495" s="11">
        <f t="shared" si="93"/>
        <v>41411.866608796299</v>
      </c>
      <c r="T1495" s="11">
        <f t="shared" si="9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0">
        <f t="shared" si="95"/>
        <v>8.9</v>
      </c>
      <c r="P1496" s="6">
        <f t="shared" si="92"/>
        <v>40.454545454545453</v>
      </c>
      <c r="Q1496" t="str">
        <f>TRIM(MID(SUBSTITUTE($N1496,"/",REPT(" ",LEN($N1496))),COLUMNS($N:N)*LEN($N1496)-(LEN($N1496)-1),LEN($N1496)))</f>
        <v>publishing</v>
      </c>
      <c r="R1496" t="str">
        <f>TRIM(MID(SUBSTITUTE($N1496,"/",REPT(" ",LEN($N1496))),COLUMNS($N:O)*LEN($N1496)-(LEN($N1496)-1),LEN($N1496)))</f>
        <v>fiction</v>
      </c>
      <c r="S1496" s="11">
        <f t="shared" si="93"/>
        <v>42067.722372685181</v>
      </c>
      <c r="T1496" s="11">
        <f t="shared" si="9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0">
        <f t="shared" si="95"/>
        <v>0</v>
      </c>
      <c r="P1497" s="6" t="e">
        <f t="shared" si="92"/>
        <v>#DIV/0!</v>
      </c>
      <c r="Q1497" t="str">
        <f>TRIM(MID(SUBSTITUTE($N1497,"/",REPT(" ",LEN($N1497))),COLUMNS($N:N)*LEN($N1497)-(LEN($N1497)-1),LEN($N1497)))</f>
        <v>publishing</v>
      </c>
      <c r="R1497" t="str">
        <f>TRIM(MID(SUBSTITUTE($N1497,"/",REPT(" ",LEN($N1497))),COLUMNS($N:O)*LEN($N1497)-(LEN($N1497)-1),LEN($N1497)))</f>
        <v>fiction</v>
      </c>
      <c r="S1497" s="11">
        <f t="shared" si="93"/>
        <v>40752.789710648147</v>
      </c>
      <c r="T1497" s="11">
        <f t="shared" si="9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0">
        <f t="shared" si="95"/>
        <v>0</v>
      </c>
      <c r="P1498" s="6" t="e">
        <f t="shared" si="92"/>
        <v>#DIV/0!</v>
      </c>
      <c r="Q1498" t="str">
        <f>TRIM(MID(SUBSTITUTE($N1498,"/",REPT(" ",LEN($N1498))),COLUMNS($N:N)*LEN($N1498)-(LEN($N1498)-1),LEN($N1498)))</f>
        <v>publishing</v>
      </c>
      <c r="R1498" t="str">
        <f>TRIM(MID(SUBSTITUTE($N1498,"/",REPT(" ",LEN($N1498))),COLUMNS($N:O)*LEN($N1498)-(LEN($N1498)-1),LEN($N1498)))</f>
        <v>fiction</v>
      </c>
      <c r="S1498" s="11">
        <f t="shared" si="93"/>
        <v>41838.475219907406</v>
      </c>
      <c r="T1498" s="11">
        <f t="shared" si="9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0">
        <f t="shared" si="95"/>
        <v>6.6666666666666671E-3</v>
      </c>
      <c r="P1499" s="6">
        <f t="shared" si="92"/>
        <v>1</v>
      </c>
      <c r="Q1499" t="str">
        <f>TRIM(MID(SUBSTITUTE($N1499,"/",REPT(" ",LEN($N1499))),COLUMNS($N:N)*LEN($N1499)-(LEN($N1499)-1),LEN($N1499)))</f>
        <v>publishing</v>
      </c>
      <c r="R1499" t="str">
        <f>TRIM(MID(SUBSTITUTE($N1499,"/",REPT(" ",LEN($N1499))),COLUMNS($N:O)*LEN($N1499)-(LEN($N1499)-1),LEN($N1499)))</f>
        <v>fiction</v>
      </c>
      <c r="S1499" s="11">
        <f t="shared" si="93"/>
        <v>41444.64261574074</v>
      </c>
      <c r="T1499" s="11">
        <f t="shared" si="9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0">
        <f t="shared" si="95"/>
        <v>1.9</v>
      </c>
      <c r="P1500" s="6">
        <f t="shared" si="92"/>
        <v>19</v>
      </c>
      <c r="Q1500" t="str">
        <f>TRIM(MID(SUBSTITUTE($N1500,"/",REPT(" ",LEN($N1500))),COLUMNS($N:N)*LEN($N1500)-(LEN($N1500)-1),LEN($N1500)))</f>
        <v>publishing</v>
      </c>
      <c r="R1500" t="str">
        <f>TRIM(MID(SUBSTITUTE($N1500,"/",REPT(" ",LEN($N1500))),COLUMNS($N:O)*LEN($N1500)-(LEN($N1500)-1),LEN($N1500)))</f>
        <v>fiction</v>
      </c>
      <c r="S1500" s="11">
        <f t="shared" si="93"/>
        <v>41840.983541666668</v>
      </c>
      <c r="T1500" s="11">
        <f t="shared" si="9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0">
        <f t="shared" si="95"/>
        <v>0.25</v>
      </c>
      <c r="P1501" s="6">
        <f t="shared" si="92"/>
        <v>5</v>
      </c>
      <c r="Q1501" t="str">
        <f>TRIM(MID(SUBSTITUTE($N1501,"/",REPT(" ",LEN($N1501))),COLUMNS($N:N)*LEN($N1501)-(LEN($N1501)-1),LEN($N1501)))</f>
        <v>publishing</v>
      </c>
      <c r="R1501" t="str">
        <f>TRIM(MID(SUBSTITUTE($N1501,"/",REPT(" ",LEN($N1501))),COLUMNS($N:O)*LEN($N1501)-(LEN($N1501)-1),LEN($N1501)))</f>
        <v>fiction</v>
      </c>
      <c r="S1501" s="11">
        <f t="shared" si="93"/>
        <v>42527.007326388892</v>
      </c>
      <c r="T1501" s="11">
        <f t="shared" si="9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0">
        <f t="shared" si="95"/>
        <v>25.035714285714285</v>
      </c>
      <c r="P1502" s="6">
        <f t="shared" si="92"/>
        <v>46.733333333333334</v>
      </c>
      <c r="Q1502" t="str">
        <f>TRIM(MID(SUBSTITUTE($N1502,"/",REPT(" ",LEN($N1502))),COLUMNS($N:N)*LEN($N1502)-(LEN($N1502)-1),LEN($N1502)))</f>
        <v>publishing</v>
      </c>
      <c r="R1502" t="str">
        <f>TRIM(MID(SUBSTITUTE($N1502,"/",REPT(" ",LEN($N1502))),COLUMNS($N:O)*LEN($N1502)-(LEN($N1502)-1),LEN($N1502)))</f>
        <v>fiction</v>
      </c>
      <c r="S1502" s="11">
        <f t="shared" si="93"/>
        <v>41365.904594907406</v>
      </c>
      <c r="T1502" s="11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0">
        <f t="shared" si="95"/>
        <v>166.33076923076925</v>
      </c>
      <c r="P1503" s="6">
        <f t="shared" si="92"/>
        <v>97.731073446327684</v>
      </c>
      <c r="Q1503" t="str">
        <f>TRIM(MID(SUBSTITUTE($N1503,"/",REPT(" ",LEN($N1503))),COLUMNS($N:N)*LEN($N1503)-(LEN($N1503)-1),LEN($N1503)))</f>
        <v>photography</v>
      </c>
      <c r="R1503" t="str">
        <f>TRIM(MID(SUBSTITUTE($N1503,"/",REPT(" ",LEN($N1503))),COLUMNS($N:O)*LEN($N1503)-(LEN($N1503)-1),LEN($N1503)))</f>
        <v>photobooks</v>
      </c>
      <c r="S1503" s="11">
        <f t="shared" si="93"/>
        <v>42163.583599537036</v>
      </c>
      <c r="T1503" s="11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0">
        <f t="shared" si="95"/>
        <v>101.44545454545455</v>
      </c>
      <c r="P1504" s="6">
        <f t="shared" si="92"/>
        <v>67.835866261398181</v>
      </c>
      <c r="Q1504" t="str">
        <f>TRIM(MID(SUBSTITUTE($N1504,"/",REPT(" ",LEN($N1504))),COLUMNS($N:N)*LEN($N1504)-(LEN($N1504)-1),LEN($N1504)))</f>
        <v>photography</v>
      </c>
      <c r="R1504" t="str">
        <f>TRIM(MID(SUBSTITUTE($N1504,"/",REPT(" ",LEN($N1504))),COLUMNS($N:O)*LEN($N1504)-(LEN($N1504)-1),LEN($N1504)))</f>
        <v>photobooks</v>
      </c>
      <c r="S1504" s="11">
        <f t="shared" si="93"/>
        <v>42426.542592592596</v>
      </c>
      <c r="T1504" s="11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0">
        <f t="shared" si="95"/>
        <v>107.89146666666667</v>
      </c>
      <c r="P1505" s="6">
        <f t="shared" si="92"/>
        <v>56.98492957746479</v>
      </c>
      <c r="Q1505" t="str">
        <f>TRIM(MID(SUBSTITUTE($N1505,"/",REPT(" ",LEN($N1505))),COLUMNS($N:N)*LEN($N1505)-(LEN($N1505)-1),LEN($N1505)))</f>
        <v>photography</v>
      </c>
      <c r="R1505" t="str">
        <f>TRIM(MID(SUBSTITUTE($N1505,"/",REPT(" ",LEN($N1505))),COLUMNS($N:O)*LEN($N1505)-(LEN($N1505)-1),LEN($N1505)))</f>
        <v>photobooks</v>
      </c>
      <c r="S1505" s="11">
        <f t="shared" si="93"/>
        <v>42606.347233796296</v>
      </c>
      <c r="T1505" s="11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0">
        <f t="shared" si="95"/>
        <v>277.93846153846158</v>
      </c>
      <c r="P1506" s="6">
        <f t="shared" si="92"/>
        <v>67.159851301115239</v>
      </c>
      <c r="Q1506" t="str">
        <f>TRIM(MID(SUBSTITUTE($N1506,"/",REPT(" ",LEN($N1506))),COLUMNS($N:N)*LEN($N1506)-(LEN($N1506)-1),LEN($N1506)))</f>
        <v>photography</v>
      </c>
      <c r="R1506" t="str">
        <f>TRIM(MID(SUBSTITUTE($N1506,"/",REPT(" ",LEN($N1506))),COLUMNS($N:O)*LEN($N1506)-(LEN($N1506)-1),LEN($N1506)))</f>
        <v>photobooks</v>
      </c>
      <c r="S1506" s="11">
        <f t="shared" si="93"/>
        <v>41772.657685185186</v>
      </c>
      <c r="T1506" s="11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0">
        <f t="shared" si="95"/>
        <v>103.58125</v>
      </c>
      <c r="P1507" s="6">
        <f t="shared" si="92"/>
        <v>48.037681159420288</v>
      </c>
      <c r="Q1507" t="str">
        <f>TRIM(MID(SUBSTITUTE($N1507,"/",REPT(" ",LEN($N1507))),COLUMNS($N:N)*LEN($N1507)-(LEN($N1507)-1),LEN($N1507)))</f>
        <v>photography</v>
      </c>
      <c r="R1507" t="str">
        <f>TRIM(MID(SUBSTITUTE($N1507,"/",REPT(" ",LEN($N1507))),COLUMNS($N:O)*LEN($N1507)-(LEN($N1507)-1),LEN($N1507)))</f>
        <v>photobooks</v>
      </c>
      <c r="S1507" s="11">
        <f t="shared" si="93"/>
        <v>42414.44332175926</v>
      </c>
      <c r="T1507" s="11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0">
        <f t="shared" si="95"/>
        <v>111.4</v>
      </c>
      <c r="P1508" s="6">
        <f t="shared" si="92"/>
        <v>38.860465116279073</v>
      </c>
      <c r="Q1508" t="str">
        <f>TRIM(MID(SUBSTITUTE($N1508,"/",REPT(" ",LEN($N1508))),COLUMNS($N:N)*LEN($N1508)-(LEN($N1508)-1),LEN($N1508)))</f>
        <v>photography</v>
      </c>
      <c r="R1508" t="str">
        <f>TRIM(MID(SUBSTITUTE($N1508,"/",REPT(" ",LEN($N1508))),COLUMNS($N:O)*LEN($N1508)-(LEN($N1508)-1),LEN($N1508)))</f>
        <v>photobooks</v>
      </c>
      <c r="S1508" s="11">
        <f t="shared" si="93"/>
        <v>41814.785925925928</v>
      </c>
      <c r="T1508" s="11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0">
        <f t="shared" si="95"/>
        <v>215</v>
      </c>
      <c r="P1509" s="6">
        <f t="shared" si="92"/>
        <v>78.181818181818187</v>
      </c>
      <c r="Q1509" t="str">
        <f>TRIM(MID(SUBSTITUTE($N1509,"/",REPT(" ",LEN($N1509))),COLUMNS($N:N)*LEN($N1509)-(LEN($N1509)-1),LEN($N1509)))</f>
        <v>photography</v>
      </c>
      <c r="R1509" t="str">
        <f>TRIM(MID(SUBSTITUTE($N1509,"/",REPT(" ",LEN($N1509))),COLUMNS($N:O)*LEN($N1509)-(LEN($N1509)-1),LEN($N1509)))</f>
        <v>photobooks</v>
      </c>
      <c r="S1509" s="11">
        <f t="shared" si="93"/>
        <v>40254.450335648151</v>
      </c>
      <c r="T1509" s="11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0">
        <f t="shared" si="95"/>
        <v>110.76216216216217</v>
      </c>
      <c r="P1510" s="6">
        <f t="shared" si="92"/>
        <v>97.113744075829388</v>
      </c>
      <c r="Q1510" t="str">
        <f>TRIM(MID(SUBSTITUTE($N1510,"/",REPT(" ",LEN($N1510))),COLUMNS($N:N)*LEN($N1510)-(LEN($N1510)-1),LEN($N1510)))</f>
        <v>photography</v>
      </c>
      <c r="R1510" t="str">
        <f>TRIM(MID(SUBSTITUTE($N1510,"/",REPT(" ",LEN($N1510))),COLUMNS($N:O)*LEN($N1510)-(LEN($N1510)-1),LEN($N1510)))</f>
        <v>photobooks</v>
      </c>
      <c r="S1510" s="11">
        <f t="shared" si="93"/>
        <v>41786.614363425928</v>
      </c>
      <c r="T1510" s="11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0">
        <f t="shared" si="95"/>
        <v>123.64125714285714</v>
      </c>
      <c r="P1511" s="6">
        <f t="shared" si="92"/>
        <v>110.39397959183674</v>
      </c>
      <c r="Q1511" t="str">
        <f>TRIM(MID(SUBSTITUTE($N1511,"/",REPT(" ",LEN($N1511))),COLUMNS($N:N)*LEN($N1511)-(LEN($N1511)-1),LEN($N1511)))</f>
        <v>photography</v>
      </c>
      <c r="R1511" t="str">
        <f>TRIM(MID(SUBSTITUTE($N1511,"/",REPT(" ",LEN($N1511))),COLUMNS($N:O)*LEN($N1511)-(LEN($N1511)-1),LEN($N1511)))</f>
        <v>photobooks</v>
      </c>
      <c r="S1511" s="11">
        <f t="shared" si="93"/>
        <v>42751.533391203702</v>
      </c>
      <c r="T1511" s="11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0">
        <f t="shared" si="95"/>
        <v>101.03500000000001</v>
      </c>
      <c r="P1512" s="6">
        <f t="shared" si="92"/>
        <v>39.91506172839506</v>
      </c>
      <c r="Q1512" t="str">
        <f>TRIM(MID(SUBSTITUTE($N1512,"/",REPT(" ",LEN($N1512))),COLUMNS($N:N)*LEN($N1512)-(LEN($N1512)-1),LEN($N1512)))</f>
        <v>photography</v>
      </c>
      <c r="R1512" t="str">
        <f>TRIM(MID(SUBSTITUTE($N1512,"/",REPT(" ",LEN($N1512))),COLUMNS($N:O)*LEN($N1512)-(LEN($N1512)-1),LEN($N1512)))</f>
        <v>photobooks</v>
      </c>
      <c r="S1512" s="11">
        <f t="shared" si="93"/>
        <v>41809.385162037033</v>
      </c>
      <c r="T1512" s="11">
        <f t="shared" si="9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0">
        <f t="shared" si="95"/>
        <v>111.79285714285714</v>
      </c>
      <c r="P1513" s="6">
        <f t="shared" si="92"/>
        <v>75.975728155339809</v>
      </c>
      <c r="Q1513" t="str">
        <f>TRIM(MID(SUBSTITUTE($N1513,"/",REPT(" ",LEN($N1513))),COLUMNS($N:N)*LEN($N1513)-(LEN($N1513)-1),LEN($N1513)))</f>
        <v>photography</v>
      </c>
      <c r="R1513" t="str">
        <f>TRIM(MID(SUBSTITUTE($N1513,"/",REPT(" ",LEN($N1513))),COLUMNS($N:O)*LEN($N1513)-(LEN($N1513)-1),LEN($N1513)))</f>
        <v>photobooks</v>
      </c>
      <c r="S1513" s="11">
        <f t="shared" si="93"/>
        <v>42296.583379629628</v>
      </c>
      <c r="T1513" s="11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0">
        <f t="shared" si="95"/>
        <v>558.7714285714286</v>
      </c>
      <c r="P1514" s="6">
        <f t="shared" si="92"/>
        <v>58.379104477611939</v>
      </c>
      <c r="Q1514" t="str">
        <f>TRIM(MID(SUBSTITUTE($N1514,"/",REPT(" ",LEN($N1514))),COLUMNS($N:N)*LEN($N1514)-(LEN($N1514)-1),LEN($N1514)))</f>
        <v>photography</v>
      </c>
      <c r="R1514" t="str">
        <f>TRIM(MID(SUBSTITUTE($N1514,"/",REPT(" ",LEN($N1514))),COLUMNS($N:O)*LEN($N1514)-(LEN($N1514)-1),LEN($N1514)))</f>
        <v>photobooks</v>
      </c>
      <c r="S1514" s="11">
        <f t="shared" si="93"/>
        <v>42741.684479166666</v>
      </c>
      <c r="T1514" s="11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0">
        <f t="shared" si="95"/>
        <v>150.01875000000001</v>
      </c>
      <c r="P1515" s="6">
        <f t="shared" si="92"/>
        <v>55.82093023255814</v>
      </c>
      <c r="Q1515" t="str">
        <f>TRIM(MID(SUBSTITUTE($N1515,"/",REPT(" ",LEN($N1515))),COLUMNS($N:N)*LEN($N1515)-(LEN($N1515)-1),LEN($N1515)))</f>
        <v>photography</v>
      </c>
      <c r="R1515" t="str">
        <f>TRIM(MID(SUBSTITUTE($N1515,"/",REPT(" ",LEN($N1515))),COLUMNS($N:O)*LEN($N1515)-(LEN($N1515)-1),LEN($N1515)))</f>
        <v>photobooks</v>
      </c>
      <c r="S1515" s="11">
        <f t="shared" si="93"/>
        <v>41806.637337962966</v>
      </c>
      <c r="T1515" s="11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0">
        <f t="shared" si="95"/>
        <v>106.476</v>
      </c>
      <c r="P1516" s="6">
        <f t="shared" si="92"/>
        <v>151.24431818181819</v>
      </c>
      <c r="Q1516" t="str">
        <f>TRIM(MID(SUBSTITUTE($N1516,"/",REPT(" ",LEN($N1516))),COLUMNS($N:N)*LEN($N1516)-(LEN($N1516)-1),LEN($N1516)))</f>
        <v>photography</v>
      </c>
      <c r="R1516" t="str">
        <f>TRIM(MID(SUBSTITUTE($N1516,"/",REPT(" ",LEN($N1516))),COLUMNS($N:O)*LEN($N1516)-(LEN($N1516)-1),LEN($N1516)))</f>
        <v>photobooks</v>
      </c>
      <c r="S1516" s="11">
        <f t="shared" si="93"/>
        <v>42234.597685185188</v>
      </c>
      <c r="T1516" s="11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0">
        <f t="shared" si="95"/>
        <v>157.18899999999999</v>
      </c>
      <c r="P1517" s="6">
        <f t="shared" si="92"/>
        <v>849.67027027027029</v>
      </c>
      <c r="Q1517" t="str">
        <f>TRIM(MID(SUBSTITUTE($N1517,"/",REPT(" ",LEN($N1517))),COLUMNS($N:N)*LEN($N1517)-(LEN($N1517)-1),LEN($N1517)))</f>
        <v>photography</v>
      </c>
      <c r="R1517" t="str">
        <f>TRIM(MID(SUBSTITUTE($N1517,"/",REPT(" ",LEN($N1517))),COLUMNS($N:O)*LEN($N1517)-(LEN($N1517)-1),LEN($N1517)))</f>
        <v>photobooks</v>
      </c>
      <c r="S1517" s="11">
        <f t="shared" si="93"/>
        <v>42415.253437499996</v>
      </c>
      <c r="T1517" s="11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0">
        <f t="shared" si="95"/>
        <v>108.65882352941176</v>
      </c>
      <c r="P1518" s="6">
        <f t="shared" si="92"/>
        <v>159.24137931034483</v>
      </c>
      <c r="Q1518" t="str">
        <f>TRIM(MID(SUBSTITUTE($N1518,"/",REPT(" ",LEN($N1518))),COLUMNS($N:N)*LEN($N1518)-(LEN($N1518)-1),LEN($N1518)))</f>
        <v>photography</v>
      </c>
      <c r="R1518" t="str">
        <f>TRIM(MID(SUBSTITUTE($N1518,"/",REPT(" ",LEN($N1518))),COLUMNS($N:O)*LEN($N1518)-(LEN($N1518)-1),LEN($N1518)))</f>
        <v>photobooks</v>
      </c>
      <c r="S1518" s="11">
        <f t="shared" si="93"/>
        <v>42619.466342592597</v>
      </c>
      <c r="T1518" s="11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0">
        <f t="shared" si="95"/>
        <v>161.97999999999999</v>
      </c>
      <c r="P1519" s="6">
        <f t="shared" si="92"/>
        <v>39.507317073170732</v>
      </c>
      <c r="Q1519" t="str">
        <f>TRIM(MID(SUBSTITUTE($N1519,"/",REPT(" ",LEN($N1519))),COLUMNS($N:N)*LEN($N1519)-(LEN($N1519)-1),LEN($N1519)))</f>
        <v>photography</v>
      </c>
      <c r="R1519" t="str">
        <f>TRIM(MID(SUBSTITUTE($N1519,"/",REPT(" ",LEN($N1519))),COLUMNS($N:O)*LEN($N1519)-(LEN($N1519)-1),LEN($N1519)))</f>
        <v>photobooks</v>
      </c>
      <c r="S1519" s="11">
        <f t="shared" si="93"/>
        <v>41948.56658564815</v>
      </c>
      <c r="T1519" s="11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0">
        <f t="shared" si="95"/>
        <v>205.36666666666665</v>
      </c>
      <c r="P1520" s="6">
        <f t="shared" si="92"/>
        <v>130.52966101694915</v>
      </c>
      <c r="Q1520" t="str">
        <f>TRIM(MID(SUBSTITUTE($N1520,"/",REPT(" ",LEN($N1520))),COLUMNS($N:N)*LEN($N1520)-(LEN($N1520)-1),LEN($N1520)))</f>
        <v>photography</v>
      </c>
      <c r="R1520" t="str">
        <f>TRIM(MID(SUBSTITUTE($N1520,"/",REPT(" ",LEN($N1520))),COLUMNS($N:O)*LEN($N1520)-(LEN($N1520)-1),LEN($N1520)))</f>
        <v>photobooks</v>
      </c>
      <c r="S1520" s="11">
        <f t="shared" si="93"/>
        <v>41760.8200462963</v>
      </c>
      <c r="T1520" s="11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0">
        <f t="shared" si="95"/>
        <v>103.36388888888889</v>
      </c>
      <c r="P1521" s="6">
        <f t="shared" si="92"/>
        <v>64.156896551724131</v>
      </c>
      <c r="Q1521" t="str">
        <f>TRIM(MID(SUBSTITUTE($N1521,"/",REPT(" ",LEN($N1521))),COLUMNS($N:N)*LEN($N1521)-(LEN($N1521)-1),LEN($N1521)))</f>
        <v>photography</v>
      </c>
      <c r="R1521" t="str">
        <f>TRIM(MID(SUBSTITUTE($N1521,"/",REPT(" ",LEN($N1521))),COLUMNS($N:O)*LEN($N1521)-(LEN($N1521)-1),LEN($N1521)))</f>
        <v>photobooks</v>
      </c>
      <c r="S1521" s="11">
        <f t="shared" si="93"/>
        <v>41782.741701388892</v>
      </c>
      <c r="T1521" s="11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0">
        <f t="shared" si="95"/>
        <v>103.47222222222223</v>
      </c>
      <c r="P1522" s="6">
        <f t="shared" si="92"/>
        <v>111.52694610778443</v>
      </c>
      <c r="Q1522" t="str">
        <f>TRIM(MID(SUBSTITUTE($N1522,"/",REPT(" ",LEN($N1522))),COLUMNS($N:N)*LEN($N1522)-(LEN($N1522)-1),LEN($N1522)))</f>
        <v>photography</v>
      </c>
      <c r="R1522" t="str">
        <f>TRIM(MID(SUBSTITUTE($N1522,"/",REPT(" ",LEN($N1522))),COLUMNS($N:O)*LEN($N1522)-(LEN($N1522)-1),LEN($N1522)))</f>
        <v>photobooks</v>
      </c>
      <c r="S1522" s="11">
        <f t="shared" si="93"/>
        <v>41955.857789351852</v>
      </c>
      <c r="T1522" s="11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0">
        <f t="shared" si="95"/>
        <v>106.81333333333333</v>
      </c>
      <c r="P1523" s="6">
        <f t="shared" si="92"/>
        <v>170.44680851063831</v>
      </c>
      <c r="Q1523" t="str">
        <f>TRIM(MID(SUBSTITUTE($N1523,"/",REPT(" ",LEN($N1523))),COLUMNS($N:N)*LEN($N1523)-(LEN($N1523)-1),LEN($N1523)))</f>
        <v>photography</v>
      </c>
      <c r="R1523" t="str">
        <f>TRIM(MID(SUBSTITUTE($N1523,"/",REPT(" ",LEN($N1523))),COLUMNS($N:O)*LEN($N1523)-(LEN($N1523)-1),LEN($N1523)))</f>
        <v>photobooks</v>
      </c>
      <c r="S1523" s="11">
        <f t="shared" si="93"/>
        <v>42493.167719907404</v>
      </c>
      <c r="T1523" s="11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0">
        <f t="shared" si="95"/>
        <v>138.96574712643678</v>
      </c>
      <c r="P1524" s="6">
        <f t="shared" si="92"/>
        <v>133.7391592920354</v>
      </c>
      <c r="Q1524" t="str">
        <f>TRIM(MID(SUBSTITUTE($N1524,"/",REPT(" ",LEN($N1524))),COLUMNS($N:N)*LEN($N1524)-(LEN($N1524)-1),LEN($N1524)))</f>
        <v>photography</v>
      </c>
      <c r="R1524" t="str">
        <f>TRIM(MID(SUBSTITUTE($N1524,"/",REPT(" ",LEN($N1524))),COLUMNS($N:O)*LEN($N1524)-(LEN($N1524)-1),LEN($N1524)))</f>
        <v>photobooks</v>
      </c>
      <c r="S1524" s="11">
        <f t="shared" si="93"/>
        <v>41899.830312500002</v>
      </c>
      <c r="T1524" s="11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0">
        <f t="shared" si="95"/>
        <v>124.84324324324325</v>
      </c>
      <c r="P1525" s="6">
        <f t="shared" si="92"/>
        <v>95.834024896265561</v>
      </c>
      <c r="Q1525" t="str">
        <f>TRIM(MID(SUBSTITUTE($N1525,"/",REPT(" ",LEN($N1525))),COLUMNS($N:N)*LEN($N1525)-(LEN($N1525)-1),LEN($N1525)))</f>
        <v>photography</v>
      </c>
      <c r="R1525" t="str">
        <f>TRIM(MID(SUBSTITUTE($N1525,"/",REPT(" ",LEN($N1525))),COLUMNS($N:O)*LEN($N1525)-(LEN($N1525)-1),LEN($N1525)))</f>
        <v>photobooks</v>
      </c>
      <c r="S1525" s="11">
        <f t="shared" si="93"/>
        <v>41964.751342592594</v>
      </c>
      <c r="T1525" s="11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0">
        <f t="shared" si="95"/>
        <v>206.99999999999997</v>
      </c>
      <c r="P1526" s="6">
        <f t="shared" si="92"/>
        <v>221.78571428571428</v>
      </c>
      <c r="Q1526" t="str">
        <f>TRIM(MID(SUBSTITUTE($N1526,"/",REPT(" ",LEN($N1526))),COLUMNS($N:N)*LEN($N1526)-(LEN($N1526)-1),LEN($N1526)))</f>
        <v>photography</v>
      </c>
      <c r="R1526" t="str">
        <f>TRIM(MID(SUBSTITUTE($N1526,"/",REPT(" ",LEN($N1526))),COLUMNS($N:O)*LEN($N1526)-(LEN($N1526)-1),LEN($N1526)))</f>
        <v>photobooks</v>
      </c>
      <c r="S1526" s="11">
        <f t="shared" si="93"/>
        <v>42756.501041666663</v>
      </c>
      <c r="T1526" s="11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0">
        <f t="shared" si="95"/>
        <v>174.00576923076923</v>
      </c>
      <c r="P1527" s="6">
        <f t="shared" si="92"/>
        <v>32.315357142857138</v>
      </c>
      <c r="Q1527" t="str">
        <f>TRIM(MID(SUBSTITUTE($N1527,"/",REPT(" ",LEN($N1527))),COLUMNS($N:N)*LEN($N1527)-(LEN($N1527)-1),LEN($N1527)))</f>
        <v>photography</v>
      </c>
      <c r="R1527" t="str">
        <f>TRIM(MID(SUBSTITUTE($N1527,"/",REPT(" ",LEN($N1527))),COLUMNS($N:O)*LEN($N1527)-(LEN($N1527)-1),LEN($N1527)))</f>
        <v>photobooks</v>
      </c>
      <c r="S1527" s="11">
        <f t="shared" si="93"/>
        <v>42570.702986111108</v>
      </c>
      <c r="T1527" s="11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0">
        <f t="shared" si="95"/>
        <v>120.32608695652173</v>
      </c>
      <c r="P1528" s="6">
        <f t="shared" si="92"/>
        <v>98.839285714285708</v>
      </c>
      <c r="Q1528" t="str">
        <f>TRIM(MID(SUBSTITUTE($N1528,"/",REPT(" ",LEN($N1528))),COLUMNS($N:N)*LEN($N1528)-(LEN($N1528)-1),LEN($N1528)))</f>
        <v>photography</v>
      </c>
      <c r="R1528" t="str">
        <f>TRIM(MID(SUBSTITUTE($N1528,"/",REPT(" ",LEN($N1528))),COLUMNS($N:O)*LEN($N1528)-(LEN($N1528)-1),LEN($N1528)))</f>
        <v>photobooks</v>
      </c>
      <c r="S1528" s="11">
        <f t="shared" si="93"/>
        <v>42339.276006944448</v>
      </c>
      <c r="T1528" s="11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0">
        <f t="shared" si="95"/>
        <v>110.44428571428573</v>
      </c>
      <c r="P1529" s="6">
        <f t="shared" si="92"/>
        <v>55.222142857142863</v>
      </c>
      <c r="Q1529" t="str">
        <f>TRIM(MID(SUBSTITUTE($N1529,"/",REPT(" ",LEN($N1529))),COLUMNS($N:N)*LEN($N1529)-(LEN($N1529)-1),LEN($N1529)))</f>
        <v>photography</v>
      </c>
      <c r="R1529" t="str">
        <f>TRIM(MID(SUBSTITUTE($N1529,"/",REPT(" ",LEN($N1529))),COLUMNS($N:O)*LEN($N1529)-(LEN($N1529)-1),LEN($N1529)))</f>
        <v>photobooks</v>
      </c>
      <c r="S1529" s="11">
        <f t="shared" si="93"/>
        <v>42780.600532407407</v>
      </c>
      <c r="T1529" s="11">
        <f t="shared" si="9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0">
        <f t="shared" si="95"/>
        <v>281.56666666666666</v>
      </c>
      <c r="P1530" s="6">
        <f t="shared" si="92"/>
        <v>52.793750000000003</v>
      </c>
      <c r="Q1530" t="str">
        <f>TRIM(MID(SUBSTITUTE($N1530,"/",REPT(" ",LEN($N1530))),COLUMNS($N:N)*LEN($N1530)-(LEN($N1530)-1),LEN($N1530)))</f>
        <v>photography</v>
      </c>
      <c r="R1530" t="str">
        <f>TRIM(MID(SUBSTITUTE($N1530,"/",REPT(" ",LEN($N1530))),COLUMNS($N:O)*LEN($N1530)-(LEN($N1530)-1),LEN($N1530)))</f>
        <v>photobooks</v>
      </c>
      <c r="S1530" s="11">
        <f t="shared" si="93"/>
        <v>42736.732893518521</v>
      </c>
      <c r="T1530" s="11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0">
        <f t="shared" si="95"/>
        <v>100.67894736842105</v>
      </c>
      <c r="P1531" s="6">
        <f t="shared" si="92"/>
        <v>135.66666666666666</v>
      </c>
      <c r="Q1531" t="str">
        <f>TRIM(MID(SUBSTITUTE($N1531,"/",REPT(" ",LEN($N1531))),COLUMNS($N:N)*LEN($N1531)-(LEN($N1531)-1),LEN($N1531)))</f>
        <v>photography</v>
      </c>
      <c r="R1531" t="str">
        <f>TRIM(MID(SUBSTITUTE($N1531,"/",REPT(" ",LEN($N1531))),COLUMNS($N:O)*LEN($N1531)-(LEN($N1531)-1),LEN($N1531)))</f>
        <v>photobooks</v>
      </c>
      <c r="S1531" s="11">
        <f t="shared" si="93"/>
        <v>42052.628703703704</v>
      </c>
      <c r="T1531" s="11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0">
        <f t="shared" si="95"/>
        <v>134.82571428571427</v>
      </c>
      <c r="P1532" s="6">
        <f t="shared" si="92"/>
        <v>53.991990846681922</v>
      </c>
      <c r="Q1532" t="str">
        <f>TRIM(MID(SUBSTITUTE($N1532,"/",REPT(" ",LEN($N1532))),COLUMNS($N:N)*LEN($N1532)-(LEN($N1532)-1),LEN($N1532)))</f>
        <v>photography</v>
      </c>
      <c r="R1532" t="str">
        <f>TRIM(MID(SUBSTITUTE($N1532,"/",REPT(" ",LEN($N1532))),COLUMNS($N:O)*LEN($N1532)-(LEN($N1532)-1),LEN($N1532)))</f>
        <v>photobooks</v>
      </c>
      <c r="S1532" s="11">
        <f t="shared" si="93"/>
        <v>42275.767303240747</v>
      </c>
      <c r="T1532" s="11">
        <f t="shared" si="9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0">
        <f t="shared" si="95"/>
        <v>175.95744680851064</v>
      </c>
      <c r="P1533" s="6">
        <f t="shared" si="92"/>
        <v>56.643835616438359</v>
      </c>
      <c r="Q1533" t="str">
        <f>TRIM(MID(SUBSTITUTE($N1533,"/",REPT(" ",LEN($N1533))),COLUMNS($N:N)*LEN($N1533)-(LEN($N1533)-1),LEN($N1533)))</f>
        <v>photography</v>
      </c>
      <c r="R1533" t="str">
        <f>TRIM(MID(SUBSTITUTE($N1533,"/",REPT(" ",LEN($N1533))),COLUMNS($N:O)*LEN($N1533)-(LEN($N1533)-1),LEN($N1533)))</f>
        <v>photobooks</v>
      </c>
      <c r="S1533" s="11">
        <f t="shared" si="93"/>
        <v>41941.802384259259</v>
      </c>
      <c r="T1533" s="11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0">
        <f t="shared" si="95"/>
        <v>484.02000000000004</v>
      </c>
      <c r="P1534" s="6">
        <f t="shared" si="92"/>
        <v>82.316326530612244</v>
      </c>
      <c r="Q1534" t="str">
        <f>TRIM(MID(SUBSTITUTE($N1534,"/",REPT(" ",LEN($N1534))),COLUMNS($N:N)*LEN($N1534)-(LEN($N1534)-1),LEN($N1534)))</f>
        <v>photography</v>
      </c>
      <c r="R1534" t="str">
        <f>TRIM(MID(SUBSTITUTE($N1534,"/",REPT(" ",LEN($N1534))),COLUMNS($N:O)*LEN($N1534)-(LEN($N1534)-1),LEN($N1534)))</f>
        <v>photobooks</v>
      </c>
      <c r="S1534" s="11">
        <f t="shared" si="93"/>
        <v>42391.475289351853</v>
      </c>
      <c r="T1534" s="11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0">
        <f t="shared" si="95"/>
        <v>145.14000000000001</v>
      </c>
      <c r="P1535" s="6">
        <f t="shared" si="92"/>
        <v>88.26081081081081</v>
      </c>
      <c r="Q1535" t="str">
        <f>TRIM(MID(SUBSTITUTE($N1535,"/",REPT(" ",LEN($N1535))),COLUMNS($N:N)*LEN($N1535)-(LEN($N1535)-1),LEN($N1535)))</f>
        <v>photography</v>
      </c>
      <c r="R1535" t="str">
        <f>TRIM(MID(SUBSTITUTE($N1535,"/",REPT(" ",LEN($N1535))),COLUMNS($N:O)*LEN($N1535)-(LEN($N1535)-1),LEN($N1535)))</f>
        <v>photobooks</v>
      </c>
      <c r="S1535" s="11">
        <f t="shared" si="93"/>
        <v>42443.00204861111</v>
      </c>
      <c r="T1535" s="11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0">
        <f t="shared" si="95"/>
        <v>417.73333333333335</v>
      </c>
      <c r="P1536" s="6">
        <f t="shared" si="92"/>
        <v>84.905149051490511</v>
      </c>
      <c r="Q1536" t="str">
        <f>TRIM(MID(SUBSTITUTE($N1536,"/",REPT(" ",LEN($N1536))),COLUMNS($N:N)*LEN($N1536)-(LEN($N1536)-1),LEN($N1536)))</f>
        <v>photography</v>
      </c>
      <c r="R1536" t="str">
        <f>TRIM(MID(SUBSTITUTE($N1536,"/",REPT(" ",LEN($N1536))),COLUMNS($N:O)*LEN($N1536)-(LEN($N1536)-1),LEN($N1536)))</f>
        <v>photobooks</v>
      </c>
      <c r="S1536" s="11">
        <f t="shared" si="93"/>
        <v>42221.67432870371</v>
      </c>
      <c r="T1536" s="11">
        <f t="shared" si="9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0">
        <f t="shared" si="95"/>
        <v>132.42499999999998</v>
      </c>
      <c r="P1537" s="6">
        <f t="shared" si="92"/>
        <v>48.154545454545456</v>
      </c>
      <c r="Q1537" t="str">
        <f>TRIM(MID(SUBSTITUTE($N1537,"/",REPT(" ",LEN($N1537))),COLUMNS($N:N)*LEN($N1537)-(LEN($N1537)-1),LEN($N1537)))</f>
        <v>photography</v>
      </c>
      <c r="R1537" t="str">
        <f>TRIM(MID(SUBSTITUTE($N1537,"/",REPT(" ",LEN($N1537))),COLUMNS($N:O)*LEN($N1537)-(LEN($N1537)-1),LEN($N1537)))</f>
        <v>photobooks</v>
      </c>
      <c r="S1537" s="11">
        <f t="shared" si="93"/>
        <v>42484.829062500001</v>
      </c>
      <c r="T1537" s="11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0">
        <f t="shared" si="95"/>
        <v>250.30841666666666</v>
      </c>
      <c r="P1538" s="6">
        <f t="shared" ref="P1538:P1601" si="96">E1538/L1538</f>
        <v>66.015406593406595</v>
      </c>
      <c r="Q1538" t="str">
        <f>TRIM(MID(SUBSTITUTE($N1538,"/",REPT(" ",LEN($N1538))),COLUMNS($N:N)*LEN($N1538)-(LEN($N1538)-1),LEN($N1538)))</f>
        <v>photography</v>
      </c>
      <c r="R1538" t="str">
        <f>TRIM(MID(SUBSTITUTE($N1538,"/",REPT(" ",LEN($N1538))),COLUMNS($N:O)*LEN($N1538)-(LEN($N1538)-1),LEN($N1538)))</f>
        <v>photobooks</v>
      </c>
      <c r="S1538" s="11">
        <f t="shared" ref="S1538:S1601" si="97">(((J1538/60)/60)/24)+DATE(1970,1,1)</f>
        <v>42213.802199074074</v>
      </c>
      <c r="T1538" s="11">
        <f t="shared" ref="T1538:T1601" si="98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0">
        <f t="shared" ref="O1539:O1602" si="99">E1539/D1539*100</f>
        <v>179.9</v>
      </c>
      <c r="P1539" s="6">
        <f t="shared" si="96"/>
        <v>96.375</v>
      </c>
      <c r="Q1539" t="str">
        <f>TRIM(MID(SUBSTITUTE($N1539,"/",REPT(" ",LEN($N1539))),COLUMNS($N:N)*LEN($N1539)-(LEN($N1539)-1),LEN($N1539)))</f>
        <v>photography</v>
      </c>
      <c r="R1539" t="str">
        <f>TRIM(MID(SUBSTITUTE($N1539,"/",REPT(" ",LEN($N1539))),COLUMNS($N:O)*LEN($N1539)-(LEN($N1539)-1),LEN($N1539)))</f>
        <v>photobooks</v>
      </c>
      <c r="S1539" s="11">
        <f t="shared" si="97"/>
        <v>42552.315127314811</v>
      </c>
      <c r="T1539" s="11">
        <f t="shared" si="98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0">
        <f t="shared" si="99"/>
        <v>102.62857142857142</v>
      </c>
      <c r="P1540" s="6">
        <f t="shared" si="96"/>
        <v>156.17391304347825</v>
      </c>
      <c r="Q1540" t="str">
        <f>TRIM(MID(SUBSTITUTE($N1540,"/",REPT(" ",LEN($N1540))),COLUMNS($N:N)*LEN($N1540)-(LEN($N1540)-1),LEN($N1540)))</f>
        <v>photography</v>
      </c>
      <c r="R1540" t="str">
        <f>TRIM(MID(SUBSTITUTE($N1540,"/",REPT(" ",LEN($N1540))),COLUMNS($N:O)*LEN($N1540)-(LEN($N1540)-1),LEN($N1540)))</f>
        <v>photobooks</v>
      </c>
      <c r="S1540" s="11">
        <f t="shared" si="97"/>
        <v>41981.782060185185</v>
      </c>
      <c r="T1540" s="11">
        <f t="shared" si="9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0">
        <f t="shared" si="99"/>
        <v>135.98609999999999</v>
      </c>
      <c r="P1541" s="6">
        <f t="shared" si="96"/>
        <v>95.764859154929582</v>
      </c>
      <c r="Q1541" t="str">
        <f>TRIM(MID(SUBSTITUTE($N1541,"/",REPT(" ",LEN($N1541))),COLUMNS($N:N)*LEN($N1541)-(LEN($N1541)-1),LEN($N1541)))</f>
        <v>photography</v>
      </c>
      <c r="R1541" t="str">
        <f>TRIM(MID(SUBSTITUTE($N1541,"/",REPT(" ",LEN($N1541))),COLUMNS($N:O)*LEN($N1541)-(LEN($N1541)-1),LEN($N1541)))</f>
        <v>photobooks</v>
      </c>
      <c r="S1541" s="11">
        <f t="shared" si="97"/>
        <v>42705.919201388882</v>
      </c>
      <c r="T1541" s="11">
        <f t="shared" si="9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0">
        <f t="shared" si="99"/>
        <v>117.86666666666667</v>
      </c>
      <c r="P1542" s="6">
        <f t="shared" si="96"/>
        <v>180.40816326530611</v>
      </c>
      <c r="Q1542" t="str">
        <f>TRIM(MID(SUBSTITUTE($N1542,"/",REPT(" ",LEN($N1542))),COLUMNS($N:N)*LEN($N1542)-(LEN($N1542)-1),LEN($N1542)))</f>
        <v>photography</v>
      </c>
      <c r="R1542" t="str">
        <f>TRIM(MID(SUBSTITUTE($N1542,"/",REPT(" ",LEN($N1542))),COLUMNS($N:O)*LEN($N1542)-(LEN($N1542)-1),LEN($N1542)))</f>
        <v>photobooks</v>
      </c>
      <c r="S1542" s="11">
        <f t="shared" si="97"/>
        <v>41939.00712962963</v>
      </c>
      <c r="T1542" s="11">
        <f t="shared" si="9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0">
        <f t="shared" si="99"/>
        <v>3.3333333333333333E-2</v>
      </c>
      <c r="P1543" s="6">
        <f t="shared" si="96"/>
        <v>3</v>
      </c>
      <c r="Q1543" t="str">
        <f>TRIM(MID(SUBSTITUTE($N1543,"/",REPT(" ",LEN($N1543))),COLUMNS($N:N)*LEN($N1543)-(LEN($N1543)-1),LEN($N1543)))</f>
        <v>photography</v>
      </c>
      <c r="R1543" t="str">
        <f>TRIM(MID(SUBSTITUTE($N1543,"/",REPT(" ",LEN($N1543))),COLUMNS($N:O)*LEN($N1543)-(LEN($N1543)-1),LEN($N1543)))</f>
        <v>nature</v>
      </c>
      <c r="S1543" s="11">
        <f t="shared" si="97"/>
        <v>41974.712245370371</v>
      </c>
      <c r="T1543" s="11">
        <f t="shared" si="9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0">
        <f t="shared" si="99"/>
        <v>4</v>
      </c>
      <c r="P1544" s="6">
        <f t="shared" si="96"/>
        <v>20</v>
      </c>
      <c r="Q1544" t="str">
        <f>TRIM(MID(SUBSTITUTE($N1544,"/",REPT(" ",LEN($N1544))),COLUMNS($N:N)*LEN($N1544)-(LEN($N1544)-1),LEN($N1544)))</f>
        <v>photography</v>
      </c>
      <c r="R1544" t="str">
        <f>TRIM(MID(SUBSTITUTE($N1544,"/",REPT(" ",LEN($N1544))),COLUMNS($N:O)*LEN($N1544)-(LEN($N1544)-1),LEN($N1544)))</f>
        <v>nature</v>
      </c>
      <c r="S1544" s="11">
        <f t="shared" si="97"/>
        <v>42170.996527777781</v>
      </c>
      <c r="T1544" s="11">
        <f t="shared" si="9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0">
        <f t="shared" si="99"/>
        <v>0.44444444444444442</v>
      </c>
      <c r="P1545" s="6">
        <f t="shared" si="96"/>
        <v>10</v>
      </c>
      <c r="Q1545" t="str">
        <f>TRIM(MID(SUBSTITUTE($N1545,"/",REPT(" ",LEN($N1545))),COLUMNS($N:N)*LEN($N1545)-(LEN($N1545)-1),LEN($N1545)))</f>
        <v>photography</v>
      </c>
      <c r="R1545" t="str">
        <f>TRIM(MID(SUBSTITUTE($N1545,"/",REPT(" ",LEN($N1545))),COLUMNS($N:O)*LEN($N1545)-(LEN($N1545)-1),LEN($N1545)))</f>
        <v>nature</v>
      </c>
      <c r="S1545" s="11">
        <f t="shared" si="97"/>
        <v>41935.509652777779</v>
      </c>
      <c r="T1545" s="11">
        <f t="shared" si="9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0">
        <f t="shared" si="99"/>
        <v>0</v>
      </c>
      <c r="P1546" s="6" t="e">
        <f t="shared" si="96"/>
        <v>#DIV/0!</v>
      </c>
      <c r="Q1546" t="str">
        <f>TRIM(MID(SUBSTITUTE($N1546,"/",REPT(" ",LEN($N1546))),COLUMNS($N:N)*LEN($N1546)-(LEN($N1546)-1),LEN($N1546)))</f>
        <v>photography</v>
      </c>
      <c r="R1546" t="str">
        <f>TRIM(MID(SUBSTITUTE($N1546,"/",REPT(" ",LEN($N1546))),COLUMNS($N:O)*LEN($N1546)-(LEN($N1546)-1),LEN($N1546)))</f>
        <v>nature</v>
      </c>
      <c r="S1546" s="11">
        <f t="shared" si="97"/>
        <v>42053.051203703704</v>
      </c>
      <c r="T1546" s="11">
        <f t="shared" si="9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0">
        <f t="shared" si="99"/>
        <v>3.3333333333333333E-2</v>
      </c>
      <c r="P1547" s="6">
        <f t="shared" si="96"/>
        <v>1</v>
      </c>
      <c r="Q1547" t="str">
        <f>TRIM(MID(SUBSTITUTE($N1547,"/",REPT(" ",LEN($N1547))),COLUMNS($N:N)*LEN($N1547)-(LEN($N1547)-1),LEN($N1547)))</f>
        <v>photography</v>
      </c>
      <c r="R1547" t="str">
        <f>TRIM(MID(SUBSTITUTE($N1547,"/",REPT(" ",LEN($N1547))),COLUMNS($N:O)*LEN($N1547)-(LEN($N1547)-1),LEN($N1547)))</f>
        <v>nature</v>
      </c>
      <c r="S1547" s="11">
        <f t="shared" si="97"/>
        <v>42031.884652777779</v>
      </c>
      <c r="T1547" s="11">
        <f t="shared" si="9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0">
        <f t="shared" si="99"/>
        <v>28.9</v>
      </c>
      <c r="P1548" s="6">
        <f t="shared" si="96"/>
        <v>26.272727272727273</v>
      </c>
      <c r="Q1548" t="str">
        <f>TRIM(MID(SUBSTITUTE($N1548,"/",REPT(" ",LEN($N1548))),COLUMNS($N:N)*LEN($N1548)-(LEN($N1548)-1),LEN($N1548)))</f>
        <v>photography</v>
      </c>
      <c r="R1548" t="str">
        <f>TRIM(MID(SUBSTITUTE($N1548,"/",REPT(" ",LEN($N1548))),COLUMNS($N:O)*LEN($N1548)-(LEN($N1548)-1),LEN($N1548)))</f>
        <v>nature</v>
      </c>
      <c r="S1548" s="11">
        <f t="shared" si="97"/>
        <v>41839.212951388887</v>
      </c>
      <c r="T1548" s="11">
        <f t="shared" si="9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0">
        <f t="shared" si="99"/>
        <v>0</v>
      </c>
      <c r="P1549" s="6" t="e">
        <f t="shared" si="96"/>
        <v>#DIV/0!</v>
      </c>
      <c r="Q1549" t="str">
        <f>TRIM(MID(SUBSTITUTE($N1549,"/",REPT(" ",LEN($N1549))),COLUMNS($N:N)*LEN($N1549)-(LEN($N1549)-1),LEN($N1549)))</f>
        <v>photography</v>
      </c>
      <c r="R1549" t="str">
        <f>TRIM(MID(SUBSTITUTE($N1549,"/",REPT(" ",LEN($N1549))),COLUMNS($N:O)*LEN($N1549)-(LEN($N1549)-1),LEN($N1549)))</f>
        <v>nature</v>
      </c>
      <c r="S1549" s="11">
        <f t="shared" si="97"/>
        <v>42782.426875000005</v>
      </c>
      <c r="T1549" s="11">
        <f t="shared" si="9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0">
        <f t="shared" si="99"/>
        <v>8.5714285714285712</v>
      </c>
      <c r="P1550" s="6">
        <f t="shared" si="96"/>
        <v>60</v>
      </c>
      <c r="Q1550" t="str">
        <f>TRIM(MID(SUBSTITUTE($N1550,"/",REPT(" ",LEN($N1550))),COLUMNS($N:N)*LEN($N1550)-(LEN($N1550)-1),LEN($N1550)))</f>
        <v>photography</v>
      </c>
      <c r="R1550" t="str">
        <f>TRIM(MID(SUBSTITUTE($N1550,"/",REPT(" ",LEN($N1550))),COLUMNS($N:O)*LEN($N1550)-(LEN($N1550)-1),LEN($N1550)))</f>
        <v>nature</v>
      </c>
      <c r="S1550" s="11">
        <f t="shared" si="97"/>
        <v>42286.88217592593</v>
      </c>
      <c r="T1550" s="11">
        <f t="shared" si="9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0">
        <f t="shared" si="99"/>
        <v>34</v>
      </c>
      <c r="P1551" s="6">
        <f t="shared" si="96"/>
        <v>28.333333333333332</v>
      </c>
      <c r="Q1551" t="str">
        <f>TRIM(MID(SUBSTITUTE($N1551,"/",REPT(" ",LEN($N1551))),COLUMNS($N:N)*LEN($N1551)-(LEN($N1551)-1),LEN($N1551)))</f>
        <v>photography</v>
      </c>
      <c r="R1551" t="str">
        <f>TRIM(MID(SUBSTITUTE($N1551,"/",REPT(" ",LEN($N1551))),COLUMNS($N:O)*LEN($N1551)-(LEN($N1551)-1),LEN($N1551)))</f>
        <v>nature</v>
      </c>
      <c r="S1551" s="11">
        <f t="shared" si="97"/>
        <v>42281.136099537034</v>
      </c>
      <c r="T1551" s="11">
        <f t="shared" si="9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0">
        <f t="shared" si="99"/>
        <v>13.466666666666665</v>
      </c>
      <c r="P1552" s="6">
        <f t="shared" si="96"/>
        <v>14.428571428571429</v>
      </c>
      <c r="Q1552" t="str">
        <f>TRIM(MID(SUBSTITUTE($N1552,"/",REPT(" ",LEN($N1552))),COLUMNS($N:N)*LEN($N1552)-(LEN($N1552)-1),LEN($N1552)))</f>
        <v>photography</v>
      </c>
      <c r="R1552" t="str">
        <f>TRIM(MID(SUBSTITUTE($N1552,"/",REPT(" ",LEN($N1552))),COLUMNS($N:O)*LEN($N1552)-(LEN($N1552)-1),LEN($N1552)))</f>
        <v>nature</v>
      </c>
      <c r="S1552" s="11">
        <f t="shared" si="97"/>
        <v>42472.449467592596</v>
      </c>
      <c r="T1552" s="11">
        <f t="shared" si="9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0">
        <f t="shared" si="99"/>
        <v>0</v>
      </c>
      <c r="P1553" s="6" t="e">
        <f t="shared" si="96"/>
        <v>#DIV/0!</v>
      </c>
      <c r="Q1553" t="str">
        <f>TRIM(MID(SUBSTITUTE($N1553,"/",REPT(" ",LEN($N1553))),COLUMNS($N:N)*LEN($N1553)-(LEN($N1553)-1),LEN($N1553)))</f>
        <v>photography</v>
      </c>
      <c r="R1553" t="str">
        <f>TRIM(MID(SUBSTITUTE($N1553,"/",REPT(" ",LEN($N1553))),COLUMNS($N:O)*LEN($N1553)-(LEN($N1553)-1),LEN($N1553)))</f>
        <v>nature</v>
      </c>
      <c r="S1553" s="11">
        <f t="shared" si="97"/>
        <v>42121.824525462958</v>
      </c>
      <c r="T1553" s="11">
        <f t="shared" si="9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0">
        <f t="shared" si="99"/>
        <v>49.186046511627907</v>
      </c>
      <c r="P1554" s="6">
        <f t="shared" si="96"/>
        <v>132.1875</v>
      </c>
      <c r="Q1554" t="str">
        <f>TRIM(MID(SUBSTITUTE($N1554,"/",REPT(" ",LEN($N1554))),COLUMNS($N:N)*LEN($N1554)-(LEN($N1554)-1),LEN($N1554)))</f>
        <v>photography</v>
      </c>
      <c r="R1554" t="str">
        <f>TRIM(MID(SUBSTITUTE($N1554,"/",REPT(" ",LEN($N1554))),COLUMNS($N:O)*LEN($N1554)-(LEN($N1554)-1),LEN($N1554)))</f>
        <v>nature</v>
      </c>
      <c r="S1554" s="11">
        <f t="shared" si="97"/>
        <v>41892.688750000001</v>
      </c>
      <c r="T1554" s="11">
        <f t="shared" si="9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0">
        <f t="shared" si="99"/>
        <v>0</v>
      </c>
      <c r="P1555" s="6" t="e">
        <f t="shared" si="96"/>
        <v>#DIV/0!</v>
      </c>
      <c r="Q1555" t="str">
        <f>TRIM(MID(SUBSTITUTE($N1555,"/",REPT(" ",LEN($N1555))),COLUMNS($N:N)*LEN($N1555)-(LEN($N1555)-1),LEN($N1555)))</f>
        <v>photography</v>
      </c>
      <c r="R1555" t="str">
        <f>TRIM(MID(SUBSTITUTE($N1555,"/",REPT(" ",LEN($N1555))),COLUMNS($N:O)*LEN($N1555)-(LEN($N1555)-1),LEN($N1555)))</f>
        <v>nature</v>
      </c>
      <c r="S1555" s="11">
        <f t="shared" si="97"/>
        <v>42219.282951388886</v>
      </c>
      <c r="T1555" s="11">
        <f t="shared" si="9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0">
        <f t="shared" si="99"/>
        <v>0</v>
      </c>
      <c r="P1556" s="6" t="e">
        <f t="shared" si="96"/>
        <v>#DIV/0!</v>
      </c>
      <c r="Q1556" t="str">
        <f>TRIM(MID(SUBSTITUTE($N1556,"/",REPT(" ",LEN($N1556))),COLUMNS($N:N)*LEN($N1556)-(LEN($N1556)-1),LEN($N1556)))</f>
        <v>photography</v>
      </c>
      <c r="R1556" t="str">
        <f>TRIM(MID(SUBSTITUTE($N1556,"/",REPT(" ",LEN($N1556))),COLUMNS($N:O)*LEN($N1556)-(LEN($N1556)-1),LEN($N1556)))</f>
        <v>nature</v>
      </c>
      <c r="S1556" s="11">
        <f t="shared" si="97"/>
        <v>42188.252199074079</v>
      </c>
      <c r="T1556" s="11">
        <f t="shared" si="9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0">
        <f t="shared" si="99"/>
        <v>0</v>
      </c>
      <c r="P1557" s="6" t="e">
        <f t="shared" si="96"/>
        <v>#DIV/0!</v>
      </c>
      <c r="Q1557" t="str">
        <f>TRIM(MID(SUBSTITUTE($N1557,"/",REPT(" ",LEN($N1557))),COLUMNS($N:N)*LEN($N1557)-(LEN($N1557)-1),LEN($N1557)))</f>
        <v>photography</v>
      </c>
      <c r="R1557" t="str">
        <f>TRIM(MID(SUBSTITUTE($N1557,"/",REPT(" ",LEN($N1557))),COLUMNS($N:O)*LEN($N1557)-(LEN($N1557)-1),LEN($N1557)))</f>
        <v>nature</v>
      </c>
      <c r="S1557" s="11">
        <f t="shared" si="97"/>
        <v>42241.613796296297</v>
      </c>
      <c r="T1557" s="11">
        <f t="shared" si="9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0">
        <f t="shared" si="99"/>
        <v>45.133333333333333</v>
      </c>
      <c r="P1558" s="6">
        <f t="shared" si="96"/>
        <v>56.416666666666664</v>
      </c>
      <c r="Q1558" t="str">
        <f>TRIM(MID(SUBSTITUTE($N1558,"/",REPT(" ",LEN($N1558))),COLUMNS($N:N)*LEN($N1558)-(LEN($N1558)-1),LEN($N1558)))</f>
        <v>photography</v>
      </c>
      <c r="R1558" t="str">
        <f>TRIM(MID(SUBSTITUTE($N1558,"/",REPT(" ",LEN($N1558))),COLUMNS($N:O)*LEN($N1558)-(LEN($N1558)-1),LEN($N1558)))</f>
        <v>nature</v>
      </c>
      <c r="S1558" s="11">
        <f t="shared" si="97"/>
        <v>42525.153055555551</v>
      </c>
      <c r="T1558" s="11">
        <f t="shared" si="9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0">
        <f t="shared" si="99"/>
        <v>4</v>
      </c>
      <c r="P1559" s="6">
        <f t="shared" si="96"/>
        <v>100</v>
      </c>
      <c r="Q1559" t="str">
        <f>TRIM(MID(SUBSTITUTE($N1559,"/",REPT(" ",LEN($N1559))),COLUMNS($N:N)*LEN($N1559)-(LEN($N1559)-1),LEN($N1559)))</f>
        <v>photography</v>
      </c>
      <c r="R1559" t="str">
        <f>TRIM(MID(SUBSTITUTE($N1559,"/",REPT(" ",LEN($N1559))),COLUMNS($N:O)*LEN($N1559)-(LEN($N1559)-1),LEN($N1559)))</f>
        <v>nature</v>
      </c>
      <c r="S1559" s="11">
        <f t="shared" si="97"/>
        <v>41871.65315972222</v>
      </c>
      <c r="T1559" s="11">
        <f t="shared" si="9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0">
        <f t="shared" si="99"/>
        <v>4.666666666666667</v>
      </c>
      <c r="P1560" s="6">
        <f t="shared" si="96"/>
        <v>11.666666666666666</v>
      </c>
      <c r="Q1560" t="str">
        <f>TRIM(MID(SUBSTITUTE($N1560,"/",REPT(" ",LEN($N1560))),COLUMNS($N:N)*LEN($N1560)-(LEN($N1560)-1),LEN($N1560)))</f>
        <v>photography</v>
      </c>
      <c r="R1560" t="str">
        <f>TRIM(MID(SUBSTITUTE($N1560,"/",REPT(" ",LEN($N1560))),COLUMNS($N:O)*LEN($N1560)-(LEN($N1560)-1),LEN($N1560)))</f>
        <v>nature</v>
      </c>
      <c r="S1560" s="11">
        <f t="shared" si="97"/>
        <v>42185.397673611107</v>
      </c>
      <c r="T1560" s="11">
        <f t="shared" si="9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0">
        <f t="shared" si="99"/>
        <v>0.33333333333333337</v>
      </c>
      <c r="P1561" s="6">
        <f t="shared" si="96"/>
        <v>50</v>
      </c>
      <c r="Q1561" t="str">
        <f>TRIM(MID(SUBSTITUTE($N1561,"/",REPT(" ",LEN($N1561))),COLUMNS($N:N)*LEN($N1561)-(LEN($N1561)-1),LEN($N1561)))</f>
        <v>photography</v>
      </c>
      <c r="R1561" t="str">
        <f>TRIM(MID(SUBSTITUTE($N1561,"/",REPT(" ",LEN($N1561))),COLUMNS($N:O)*LEN($N1561)-(LEN($N1561)-1),LEN($N1561)))</f>
        <v>nature</v>
      </c>
      <c r="S1561" s="11">
        <f t="shared" si="97"/>
        <v>42108.05322916666</v>
      </c>
      <c r="T1561" s="11">
        <f t="shared" si="9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0">
        <f t="shared" si="99"/>
        <v>3.7600000000000002</v>
      </c>
      <c r="P1562" s="6">
        <f t="shared" si="96"/>
        <v>23.5</v>
      </c>
      <c r="Q1562" t="str">
        <f>TRIM(MID(SUBSTITUTE($N1562,"/",REPT(" ",LEN($N1562))),COLUMNS($N:N)*LEN($N1562)-(LEN($N1562)-1),LEN($N1562)))</f>
        <v>photography</v>
      </c>
      <c r="R1562" t="str">
        <f>TRIM(MID(SUBSTITUTE($N1562,"/",REPT(" ",LEN($N1562))),COLUMNS($N:O)*LEN($N1562)-(LEN($N1562)-1),LEN($N1562)))</f>
        <v>nature</v>
      </c>
      <c r="S1562" s="11">
        <f t="shared" si="97"/>
        <v>41936.020752314813</v>
      </c>
      <c r="T1562" s="11">
        <f t="shared" si="9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0">
        <f t="shared" si="99"/>
        <v>0.67</v>
      </c>
      <c r="P1563" s="6">
        <f t="shared" si="96"/>
        <v>67</v>
      </c>
      <c r="Q1563" t="str">
        <f>TRIM(MID(SUBSTITUTE($N1563,"/",REPT(" ",LEN($N1563))),COLUMNS($N:N)*LEN($N1563)-(LEN($N1563)-1),LEN($N1563)))</f>
        <v>publishing</v>
      </c>
      <c r="R1563" t="str">
        <f>TRIM(MID(SUBSTITUTE($N1563,"/",REPT(" ",LEN($N1563))),COLUMNS($N:O)*LEN($N1563)-(LEN($N1563)-1),LEN($N1563)))</f>
        <v>art books</v>
      </c>
      <c r="S1563" s="11">
        <f t="shared" si="97"/>
        <v>41555.041701388887</v>
      </c>
      <c r="T1563" s="11">
        <f t="shared" si="9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0">
        <f t="shared" si="99"/>
        <v>0</v>
      </c>
      <c r="P1564" s="6" t="e">
        <f t="shared" si="96"/>
        <v>#DIV/0!</v>
      </c>
      <c r="Q1564" t="str">
        <f>TRIM(MID(SUBSTITUTE($N1564,"/",REPT(" ",LEN($N1564))),COLUMNS($N:N)*LEN($N1564)-(LEN($N1564)-1),LEN($N1564)))</f>
        <v>publishing</v>
      </c>
      <c r="R1564" t="str">
        <f>TRIM(MID(SUBSTITUTE($N1564,"/",REPT(" ",LEN($N1564))),COLUMNS($N:O)*LEN($N1564)-(LEN($N1564)-1),LEN($N1564)))</f>
        <v>art books</v>
      </c>
      <c r="S1564" s="11">
        <f t="shared" si="97"/>
        <v>40079.566157407404</v>
      </c>
      <c r="T1564" s="11">
        <f t="shared" si="9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0">
        <f t="shared" si="99"/>
        <v>1.4166666666666665</v>
      </c>
      <c r="P1565" s="6">
        <f t="shared" si="96"/>
        <v>42.5</v>
      </c>
      <c r="Q1565" t="str">
        <f>TRIM(MID(SUBSTITUTE($N1565,"/",REPT(" ",LEN($N1565))),COLUMNS($N:N)*LEN($N1565)-(LEN($N1565)-1),LEN($N1565)))</f>
        <v>publishing</v>
      </c>
      <c r="R1565" t="str">
        <f>TRIM(MID(SUBSTITUTE($N1565,"/",REPT(" ",LEN($N1565))),COLUMNS($N:O)*LEN($N1565)-(LEN($N1565)-1),LEN($N1565)))</f>
        <v>art books</v>
      </c>
      <c r="S1565" s="11">
        <f t="shared" si="97"/>
        <v>41652.742488425924</v>
      </c>
      <c r="T1565" s="11">
        <f t="shared" si="9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0">
        <f t="shared" si="99"/>
        <v>0.1</v>
      </c>
      <c r="P1566" s="6">
        <f t="shared" si="96"/>
        <v>10</v>
      </c>
      <c r="Q1566" t="str">
        <f>TRIM(MID(SUBSTITUTE($N1566,"/",REPT(" ",LEN($N1566))),COLUMNS($N:N)*LEN($N1566)-(LEN($N1566)-1),LEN($N1566)))</f>
        <v>publishing</v>
      </c>
      <c r="R1566" t="str">
        <f>TRIM(MID(SUBSTITUTE($N1566,"/",REPT(" ",LEN($N1566))),COLUMNS($N:O)*LEN($N1566)-(LEN($N1566)-1),LEN($N1566)))</f>
        <v>art books</v>
      </c>
      <c r="S1566" s="11">
        <f t="shared" si="97"/>
        <v>42121.367002314815</v>
      </c>
      <c r="T1566" s="11">
        <f t="shared" si="9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0">
        <f t="shared" si="99"/>
        <v>2.5</v>
      </c>
      <c r="P1567" s="6">
        <f t="shared" si="96"/>
        <v>100</v>
      </c>
      <c r="Q1567" t="str">
        <f>TRIM(MID(SUBSTITUTE($N1567,"/",REPT(" ",LEN($N1567))),COLUMNS($N:N)*LEN($N1567)-(LEN($N1567)-1),LEN($N1567)))</f>
        <v>publishing</v>
      </c>
      <c r="R1567" t="str">
        <f>TRIM(MID(SUBSTITUTE($N1567,"/",REPT(" ",LEN($N1567))),COLUMNS($N:O)*LEN($N1567)-(LEN($N1567)-1),LEN($N1567)))</f>
        <v>art books</v>
      </c>
      <c r="S1567" s="11">
        <f t="shared" si="97"/>
        <v>40672.729872685188</v>
      </c>
      <c r="T1567" s="11">
        <f t="shared" si="9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0">
        <f t="shared" si="99"/>
        <v>21.25</v>
      </c>
      <c r="P1568" s="6">
        <f t="shared" si="96"/>
        <v>108.05084745762711</v>
      </c>
      <c r="Q1568" t="str">
        <f>TRIM(MID(SUBSTITUTE($N1568,"/",REPT(" ",LEN($N1568))),COLUMNS($N:N)*LEN($N1568)-(LEN($N1568)-1),LEN($N1568)))</f>
        <v>publishing</v>
      </c>
      <c r="R1568" t="str">
        <f>TRIM(MID(SUBSTITUTE($N1568,"/",REPT(" ",LEN($N1568))),COLUMNS($N:O)*LEN($N1568)-(LEN($N1568)-1),LEN($N1568)))</f>
        <v>art books</v>
      </c>
      <c r="S1568" s="11">
        <f t="shared" si="97"/>
        <v>42549.916712962964</v>
      </c>
      <c r="T1568" s="11">
        <f t="shared" si="9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0">
        <f t="shared" si="99"/>
        <v>4.117647058823529</v>
      </c>
      <c r="P1569" s="6">
        <f t="shared" si="96"/>
        <v>26.923076923076923</v>
      </c>
      <c r="Q1569" t="str">
        <f>TRIM(MID(SUBSTITUTE($N1569,"/",REPT(" ",LEN($N1569))),COLUMNS($N:N)*LEN($N1569)-(LEN($N1569)-1),LEN($N1569)))</f>
        <v>publishing</v>
      </c>
      <c r="R1569" t="str">
        <f>TRIM(MID(SUBSTITUTE($N1569,"/",REPT(" ",LEN($N1569))),COLUMNS($N:O)*LEN($N1569)-(LEN($N1569)-1),LEN($N1569)))</f>
        <v>art books</v>
      </c>
      <c r="S1569" s="11">
        <f t="shared" si="97"/>
        <v>41671.936863425923</v>
      </c>
      <c r="T1569" s="11">
        <f t="shared" si="9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0">
        <f t="shared" si="99"/>
        <v>13.639999999999999</v>
      </c>
      <c r="P1570" s="6">
        <f t="shared" si="96"/>
        <v>155</v>
      </c>
      <c r="Q1570" t="str">
        <f>TRIM(MID(SUBSTITUTE($N1570,"/",REPT(" ",LEN($N1570))),COLUMNS($N:N)*LEN($N1570)-(LEN($N1570)-1),LEN($N1570)))</f>
        <v>publishing</v>
      </c>
      <c r="R1570" t="str">
        <f>TRIM(MID(SUBSTITUTE($N1570,"/",REPT(" ",LEN($N1570))),COLUMNS($N:O)*LEN($N1570)-(LEN($N1570)-1),LEN($N1570)))</f>
        <v>art books</v>
      </c>
      <c r="S1570" s="11">
        <f t="shared" si="97"/>
        <v>41962.062326388885</v>
      </c>
      <c r="T1570" s="11">
        <f t="shared" si="9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0">
        <f t="shared" si="99"/>
        <v>0</v>
      </c>
      <c r="P1571" s="6" t="e">
        <f t="shared" si="96"/>
        <v>#DIV/0!</v>
      </c>
      <c r="Q1571" t="str">
        <f>TRIM(MID(SUBSTITUTE($N1571,"/",REPT(" ",LEN($N1571))),COLUMNS($N:N)*LEN($N1571)-(LEN($N1571)-1),LEN($N1571)))</f>
        <v>publishing</v>
      </c>
      <c r="R1571" t="str">
        <f>TRIM(MID(SUBSTITUTE($N1571,"/",REPT(" ",LEN($N1571))),COLUMNS($N:O)*LEN($N1571)-(LEN($N1571)-1),LEN($N1571)))</f>
        <v>art books</v>
      </c>
      <c r="S1571" s="11">
        <f t="shared" si="97"/>
        <v>41389.679560185185</v>
      </c>
      <c r="T1571" s="11">
        <f t="shared" si="9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0">
        <f t="shared" si="99"/>
        <v>41.4</v>
      </c>
      <c r="P1572" s="6">
        <f t="shared" si="96"/>
        <v>47.769230769230766</v>
      </c>
      <c r="Q1572" t="str">
        <f>TRIM(MID(SUBSTITUTE($N1572,"/",REPT(" ",LEN($N1572))),COLUMNS($N:N)*LEN($N1572)-(LEN($N1572)-1),LEN($N1572)))</f>
        <v>publishing</v>
      </c>
      <c r="R1572" t="str">
        <f>TRIM(MID(SUBSTITUTE($N1572,"/",REPT(" ",LEN($N1572))),COLUMNS($N:O)*LEN($N1572)-(LEN($N1572)-1),LEN($N1572)))</f>
        <v>art books</v>
      </c>
      <c r="S1572" s="11">
        <f t="shared" si="97"/>
        <v>42438.813449074078</v>
      </c>
      <c r="T1572" s="11">
        <f t="shared" si="9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0">
        <f t="shared" si="99"/>
        <v>0.66115702479338845</v>
      </c>
      <c r="P1573" s="6">
        <f t="shared" si="96"/>
        <v>20</v>
      </c>
      <c r="Q1573" t="str">
        <f>TRIM(MID(SUBSTITUTE($N1573,"/",REPT(" ",LEN($N1573))),COLUMNS($N:N)*LEN($N1573)-(LEN($N1573)-1),LEN($N1573)))</f>
        <v>publishing</v>
      </c>
      <c r="R1573" t="str">
        <f>TRIM(MID(SUBSTITUTE($N1573,"/",REPT(" ",LEN($N1573))),COLUMNS($N:O)*LEN($N1573)-(LEN($N1573)-1),LEN($N1573)))</f>
        <v>art books</v>
      </c>
      <c r="S1573" s="11">
        <f t="shared" si="97"/>
        <v>42144.769479166673</v>
      </c>
      <c r="T1573" s="11">
        <f t="shared" si="9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0">
        <f t="shared" si="99"/>
        <v>5</v>
      </c>
      <c r="P1574" s="6">
        <f t="shared" si="96"/>
        <v>41.666666666666664</v>
      </c>
      <c r="Q1574" t="str">
        <f>TRIM(MID(SUBSTITUTE($N1574,"/",REPT(" ",LEN($N1574))),COLUMNS($N:N)*LEN($N1574)-(LEN($N1574)-1),LEN($N1574)))</f>
        <v>publishing</v>
      </c>
      <c r="R1574" t="str">
        <f>TRIM(MID(SUBSTITUTE($N1574,"/",REPT(" ",LEN($N1574))),COLUMNS($N:O)*LEN($N1574)-(LEN($N1574)-1),LEN($N1574)))</f>
        <v>art books</v>
      </c>
      <c r="S1574" s="11">
        <f t="shared" si="97"/>
        <v>42404.033090277779</v>
      </c>
      <c r="T1574" s="11">
        <f t="shared" si="9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0">
        <f t="shared" si="99"/>
        <v>2.4777777777777779</v>
      </c>
      <c r="P1575" s="6">
        <f t="shared" si="96"/>
        <v>74.333333333333329</v>
      </c>
      <c r="Q1575" t="str">
        <f>TRIM(MID(SUBSTITUTE($N1575,"/",REPT(" ",LEN($N1575))),COLUMNS($N:N)*LEN($N1575)-(LEN($N1575)-1),LEN($N1575)))</f>
        <v>publishing</v>
      </c>
      <c r="R1575" t="str">
        <f>TRIM(MID(SUBSTITUTE($N1575,"/",REPT(" ",LEN($N1575))),COLUMNS($N:O)*LEN($N1575)-(LEN($N1575)-1),LEN($N1575)))</f>
        <v>art books</v>
      </c>
      <c r="S1575" s="11">
        <f t="shared" si="97"/>
        <v>42786.000023148154</v>
      </c>
      <c r="T1575" s="11">
        <f t="shared" si="9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0">
        <f t="shared" si="99"/>
        <v>5.0599999999999996</v>
      </c>
      <c r="P1576" s="6">
        <f t="shared" si="96"/>
        <v>84.333333333333329</v>
      </c>
      <c r="Q1576" t="str">
        <f>TRIM(MID(SUBSTITUTE($N1576,"/",REPT(" ",LEN($N1576))),COLUMNS($N:N)*LEN($N1576)-(LEN($N1576)-1),LEN($N1576)))</f>
        <v>publishing</v>
      </c>
      <c r="R1576" t="str">
        <f>TRIM(MID(SUBSTITUTE($N1576,"/",REPT(" ",LEN($N1576))),COLUMNS($N:O)*LEN($N1576)-(LEN($N1576)-1),LEN($N1576)))</f>
        <v>art books</v>
      </c>
      <c r="S1576" s="11">
        <f t="shared" si="97"/>
        <v>42017.927418981482</v>
      </c>
      <c r="T1576" s="11">
        <f t="shared" si="9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0">
        <f t="shared" si="99"/>
        <v>22.91</v>
      </c>
      <c r="P1577" s="6">
        <f t="shared" si="96"/>
        <v>65.457142857142856</v>
      </c>
      <c r="Q1577" t="str">
        <f>TRIM(MID(SUBSTITUTE($N1577,"/",REPT(" ",LEN($N1577))),COLUMNS($N:N)*LEN($N1577)-(LEN($N1577)-1),LEN($N1577)))</f>
        <v>publishing</v>
      </c>
      <c r="R1577" t="str">
        <f>TRIM(MID(SUBSTITUTE($N1577,"/",REPT(" ",LEN($N1577))),COLUMNS($N:O)*LEN($N1577)-(LEN($N1577)-1),LEN($N1577)))</f>
        <v>art books</v>
      </c>
      <c r="S1577" s="11">
        <f t="shared" si="97"/>
        <v>41799.524259259262</v>
      </c>
      <c r="T1577" s="11">
        <f t="shared" si="9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0">
        <f t="shared" si="99"/>
        <v>13</v>
      </c>
      <c r="P1578" s="6">
        <f t="shared" si="96"/>
        <v>65</v>
      </c>
      <c r="Q1578" t="str">
        <f>TRIM(MID(SUBSTITUTE($N1578,"/",REPT(" ",LEN($N1578))),COLUMNS($N:N)*LEN($N1578)-(LEN($N1578)-1),LEN($N1578)))</f>
        <v>publishing</v>
      </c>
      <c r="R1578" t="str">
        <f>TRIM(MID(SUBSTITUTE($N1578,"/",REPT(" ",LEN($N1578))),COLUMNS($N:O)*LEN($N1578)-(LEN($N1578)-1),LEN($N1578)))</f>
        <v>art books</v>
      </c>
      <c r="S1578" s="11">
        <f t="shared" si="97"/>
        <v>42140.879259259258</v>
      </c>
      <c r="T1578" s="11">
        <f t="shared" si="9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0">
        <f t="shared" si="99"/>
        <v>0.54999999999999993</v>
      </c>
      <c r="P1579" s="6">
        <f t="shared" si="96"/>
        <v>27.5</v>
      </c>
      <c r="Q1579" t="str">
        <f>TRIM(MID(SUBSTITUTE($N1579,"/",REPT(" ",LEN($N1579))),COLUMNS($N:N)*LEN($N1579)-(LEN($N1579)-1),LEN($N1579)))</f>
        <v>publishing</v>
      </c>
      <c r="R1579" t="str">
        <f>TRIM(MID(SUBSTITUTE($N1579,"/",REPT(" ",LEN($N1579))),COLUMNS($N:O)*LEN($N1579)-(LEN($N1579)-1),LEN($N1579)))</f>
        <v>art books</v>
      </c>
      <c r="S1579" s="11">
        <f t="shared" si="97"/>
        <v>41054.847777777781</v>
      </c>
      <c r="T1579" s="11">
        <f t="shared" si="9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0">
        <f t="shared" si="99"/>
        <v>10.806536636794938</v>
      </c>
      <c r="P1580" s="6">
        <f t="shared" si="96"/>
        <v>51.25</v>
      </c>
      <c r="Q1580" t="str">
        <f>TRIM(MID(SUBSTITUTE($N1580,"/",REPT(" ",LEN($N1580))),COLUMNS($N:N)*LEN($N1580)-(LEN($N1580)-1),LEN($N1580)))</f>
        <v>publishing</v>
      </c>
      <c r="R1580" t="str">
        <f>TRIM(MID(SUBSTITUTE($N1580,"/",REPT(" ",LEN($N1580))),COLUMNS($N:O)*LEN($N1580)-(LEN($N1580)-1),LEN($N1580)))</f>
        <v>art books</v>
      </c>
      <c r="S1580" s="11">
        <f t="shared" si="97"/>
        <v>40399.065868055557</v>
      </c>
      <c r="T1580" s="11">
        <f t="shared" si="9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0">
        <f t="shared" si="99"/>
        <v>0.84008400840084008</v>
      </c>
      <c r="P1581" s="6">
        <f t="shared" si="96"/>
        <v>14</v>
      </c>
      <c r="Q1581" t="str">
        <f>TRIM(MID(SUBSTITUTE($N1581,"/",REPT(" ",LEN($N1581))),COLUMNS($N:N)*LEN($N1581)-(LEN($N1581)-1),LEN($N1581)))</f>
        <v>publishing</v>
      </c>
      <c r="R1581" t="str">
        <f>TRIM(MID(SUBSTITUTE($N1581,"/",REPT(" ",LEN($N1581))),COLUMNS($N:O)*LEN($N1581)-(LEN($N1581)-1),LEN($N1581)))</f>
        <v>art books</v>
      </c>
      <c r="S1581" s="11">
        <f t="shared" si="97"/>
        <v>41481.996423611112</v>
      </c>
      <c r="T1581" s="11">
        <f t="shared" si="9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0">
        <f t="shared" si="99"/>
        <v>0</v>
      </c>
      <c r="P1582" s="6" t="e">
        <f t="shared" si="96"/>
        <v>#DIV/0!</v>
      </c>
      <c r="Q1582" t="str">
        <f>TRIM(MID(SUBSTITUTE($N1582,"/",REPT(" ",LEN($N1582))),COLUMNS($N:N)*LEN($N1582)-(LEN($N1582)-1),LEN($N1582)))</f>
        <v>publishing</v>
      </c>
      <c r="R1582" t="str">
        <f>TRIM(MID(SUBSTITUTE($N1582,"/",REPT(" ",LEN($N1582))),COLUMNS($N:O)*LEN($N1582)-(LEN($N1582)-1),LEN($N1582)))</f>
        <v>art books</v>
      </c>
      <c r="S1582" s="11">
        <f t="shared" si="97"/>
        <v>40990.050069444449</v>
      </c>
      <c r="T1582" s="11">
        <f t="shared" si="9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0">
        <f t="shared" si="99"/>
        <v>0.5</v>
      </c>
      <c r="P1583" s="6">
        <f t="shared" si="96"/>
        <v>5</v>
      </c>
      <c r="Q1583" t="str">
        <f>TRIM(MID(SUBSTITUTE($N1583,"/",REPT(" ",LEN($N1583))),COLUMNS($N:N)*LEN($N1583)-(LEN($N1583)-1),LEN($N1583)))</f>
        <v>photography</v>
      </c>
      <c r="R1583" t="str">
        <f>TRIM(MID(SUBSTITUTE($N1583,"/",REPT(" ",LEN($N1583))),COLUMNS($N:O)*LEN($N1583)-(LEN($N1583)-1),LEN($N1583)))</f>
        <v>places</v>
      </c>
      <c r="S1583" s="11">
        <f t="shared" si="97"/>
        <v>42325.448958333334</v>
      </c>
      <c r="T1583" s="11">
        <f t="shared" si="9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0">
        <f t="shared" si="99"/>
        <v>9.3000000000000007</v>
      </c>
      <c r="P1584" s="6">
        <f t="shared" si="96"/>
        <v>31</v>
      </c>
      <c r="Q1584" t="str">
        <f>TRIM(MID(SUBSTITUTE($N1584,"/",REPT(" ",LEN($N1584))),COLUMNS($N:N)*LEN($N1584)-(LEN($N1584)-1),LEN($N1584)))</f>
        <v>photography</v>
      </c>
      <c r="R1584" t="str">
        <f>TRIM(MID(SUBSTITUTE($N1584,"/",REPT(" ",LEN($N1584))),COLUMNS($N:O)*LEN($N1584)-(LEN($N1584)-1),LEN($N1584)))</f>
        <v>places</v>
      </c>
      <c r="S1584" s="11">
        <f t="shared" si="97"/>
        <v>42246.789965277778</v>
      </c>
      <c r="T1584" s="11">
        <f t="shared" si="9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0">
        <f t="shared" si="99"/>
        <v>7.4999999999999997E-2</v>
      </c>
      <c r="P1585" s="6">
        <f t="shared" si="96"/>
        <v>15</v>
      </c>
      <c r="Q1585" t="str">
        <f>TRIM(MID(SUBSTITUTE($N1585,"/",REPT(" ",LEN($N1585))),COLUMNS($N:N)*LEN($N1585)-(LEN($N1585)-1),LEN($N1585)))</f>
        <v>photography</v>
      </c>
      <c r="R1585" t="str">
        <f>TRIM(MID(SUBSTITUTE($N1585,"/",REPT(" ",LEN($N1585))),COLUMNS($N:O)*LEN($N1585)-(LEN($N1585)-1),LEN($N1585)))</f>
        <v>places</v>
      </c>
      <c r="S1585" s="11">
        <f t="shared" si="97"/>
        <v>41877.904988425929</v>
      </c>
      <c r="T1585" s="11">
        <f t="shared" si="9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0">
        <f t="shared" si="99"/>
        <v>0</v>
      </c>
      <c r="P1586" s="6" t="e">
        <f t="shared" si="96"/>
        <v>#DIV/0!</v>
      </c>
      <c r="Q1586" t="str">
        <f>TRIM(MID(SUBSTITUTE($N1586,"/",REPT(" ",LEN($N1586))),COLUMNS($N:N)*LEN($N1586)-(LEN($N1586)-1),LEN($N1586)))</f>
        <v>photography</v>
      </c>
      <c r="R1586" t="str">
        <f>TRIM(MID(SUBSTITUTE($N1586,"/",REPT(" ",LEN($N1586))),COLUMNS($N:O)*LEN($N1586)-(LEN($N1586)-1),LEN($N1586)))</f>
        <v>places</v>
      </c>
      <c r="S1586" s="11">
        <f t="shared" si="97"/>
        <v>41779.649317129632</v>
      </c>
      <c r="T1586" s="11">
        <f t="shared" si="9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0">
        <f t="shared" si="99"/>
        <v>79</v>
      </c>
      <c r="P1587" s="6">
        <f t="shared" si="96"/>
        <v>131.66666666666666</v>
      </c>
      <c r="Q1587" t="str">
        <f>TRIM(MID(SUBSTITUTE($N1587,"/",REPT(" ",LEN($N1587))),COLUMNS($N:N)*LEN($N1587)-(LEN($N1587)-1),LEN($N1587)))</f>
        <v>photography</v>
      </c>
      <c r="R1587" t="str">
        <f>TRIM(MID(SUBSTITUTE($N1587,"/",REPT(" ",LEN($N1587))),COLUMNS($N:O)*LEN($N1587)-(LEN($N1587)-1),LEN($N1587)))</f>
        <v>places</v>
      </c>
      <c r="S1587" s="11">
        <f t="shared" si="97"/>
        <v>42707.895462962959</v>
      </c>
      <c r="T1587" s="11">
        <f t="shared" si="9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0">
        <f t="shared" si="99"/>
        <v>0</v>
      </c>
      <c r="P1588" s="6" t="e">
        <f t="shared" si="96"/>
        <v>#DIV/0!</v>
      </c>
      <c r="Q1588" t="str">
        <f>TRIM(MID(SUBSTITUTE($N1588,"/",REPT(" ",LEN($N1588))),COLUMNS($N:N)*LEN($N1588)-(LEN($N1588)-1),LEN($N1588)))</f>
        <v>photography</v>
      </c>
      <c r="R1588" t="str">
        <f>TRIM(MID(SUBSTITUTE($N1588,"/",REPT(" ",LEN($N1588))),COLUMNS($N:O)*LEN($N1588)-(LEN($N1588)-1),LEN($N1588)))</f>
        <v>places</v>
      </c>
      <c r="S1588" s="11">
        <f t="shared" si="97"/>
        <v>42069.104421296302</v>
      </c>
      <c r="T1588" s="11">
        <f t="shared" si="9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0">
        <f t="shared" si="99"/>
        <v>1.3333333333333334E-2</v>
      </c>
      <c r="P1589" s="6">
        <f t="shared" si="96"/>
        <v>1</v>
      </c>
      <c r="Q1589" t="str">
        <f>TRIM(MID(SUBSTITUTE($N1589,"/",REPT(" ",LEN($N1589))),COLUMNS($N:N)*LEN($N1589)-(LEN($N1589)-1),LEN($N1589)))</f>
        <v>photography</v>
      </c>
      <c r="R1589" t="str">
        <f>TRIM(MID(SUBSTITUTE($N1589,"/",REPT(" ",LEN($N1589))),COLUMNS($N:O)*LEN($N1589)-(LEN($N1589)-1),LEN($N1589)))</f>
        <v>places</v>
      </c>
      <c r="S1589" s="11">
        <f t="shared" si="97"/>
        <v>41956.950983796298</v>
      </c>
      <c r="T1589" s="11">
        <f t="shared" si="9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0">
        <f t="shared" si="99"/>
        <v>0</v>
      </c>
      <c r="P1590" s="6" t="e">
        <f t="shared" si="96"/>
        <v>#DIV/0!</v>
      </c>
      <c r="Q1590" t="str">
        <f>TRIM(MID(SUBSTITUTE($N1590,"/",REPT(" ",LEN($N1590))),COLUMNS($N:N)*LEN($N1590)-(LEN($N1590)-1),LEN($N1590)))</f>
        <v>photography</v>
      </c>
      <c r="R1590" t="str">
        <f>TRIM(MID(SUBSTITUTE($N1590,"/",REPT(" ",LEN($N1590))),COLUMNS($N:O)*LEN($N1590)-(LEN($N1590)-1),LEN($N1590)))</f>
        <v>places</v>
      </c>
      <c r="S1590" s="11">
        <f t="shared" si="97"/>
        <v>42005.24998842593</v>
      </c>
      <c r="T1590" s="11">
        <f t="shared" si="9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0">
        <f t="shared" si="99"/>
        <v>0</v>
      </c>
      <c r="P1591" s="6" t="e">
        <f t="shared" si="96"/>
        <v>#DIV/0!</v>
      </c>
      <c r="Q1591" t="str">
        <f>TRIM(MID(SUBSTITUTE($N1591,"/",REPT(" ",LEN($N1591))),COLUMNS($N:N)*LEN($N1591)-(LEN($N1591)-1),LEN($N1591)))</f>
        <v>photography</v>
      </c>
      <c r="R1591" t="str">
        <f>TRIM(MID(SUBSTITUTE($N1591,"/",REPT(" ",LEN($N1591))),COLUMNS($N:O)*LEN($N1591)-(LEN($N1591)-1),LEN($N1591)))</f>
        <v>places</v>
      </c>
      <c r="S1591" s="11">
        <f t="shared" si="97"/>
        <v>42256.984791666662</v>
      </c>
      <c r="T1591" s="11">
        <f t="shared" si="9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0">
        <f t="shared" si="99"/>
        <v>1.7000000000000002</v>
      </c>
      <c r="P1592" s="6">
        <f t="shared" si="96"/>
        <v>510</v>
      </c>
      <c r="Q1592" t="str">
        <f>TRIM(MID(SUBSTITUTE($N1592,"/",REPT(" ",LEN($N1592))),COLUMNS($N:N)*LEN($N1592)-(LEN($N1592)-1),LEN($N1592)))</f>
        <v>photography</v>
      </c>
      <c r="R1592" t="str">
        <f>TRIM(MID(SUBSTITUTE($N1592,"/",REPT(" ",LEN($N1592))),COLUMNS($N:O)*LEN($N1592)-(LEN($N1592)-1),LEN($N1592)))</f>
        <v>places</v>
      </c>
      <c r="S1592" s="11">
        <f t="shared" si="97"/>
        <v>42240.857222222221</v>
      </c>
      <c r="T1592" s="11">
        <f t="shared" si="9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0">
        <f t="shared" si="99"/>
        <v>29.228571428571428</v>
      </c>
      <c r="P1593" s="6">
        <f t="shared" si="96"/>
        <v>44.478260869565219</v>
      </c>
      <c r="Q1593" t="str">
        <f>TRIM(MID(SUBSTITUTE($N1593,"/",REPT(" ",LEN($N1593))),COLUMNS($N:N)*LEN($N1593)-(LEN($N1593)-1),LEN($N1593)))</f>
        <v>photography</v>
      </c>
      <c r="R1593" t="str">
        <f>TRIM(MID(SUBSTITUTE($N1593,"/",REPT(" ",LEN($N1593))),COLUMNS($N:O)*LEN($N1593)-(LEN($N1593)-1),LEN($N1593)))</f>
        <v>places</v>
      </c>
      <c r="S1593" s="11">
        <f t="shared" si="97"/>
        <v>42433.726168981477</v>
      </c>
      <c r="T1593" s="11">
        <f t="shared" si="9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0">
        <f t="shared" si="99"/>
        <v>0</v>
      </c>
      <c r="P1594" s="6" t="e">
        <f t="shared" si="96"/>
        <v>#DIV/0!</v>
      </c>
      <c r="Q1594" t="str">
        <f>TRIM(MID(SUBSTITUTE($N1594,"/",REPT(" ",LEN($N1594))),COLUMNS($N:N)*LEN($N1594)-(LEN($N1594)-1),LEN($N1594)))</f>
        <v>photography</v>
      </c>
      <c r="R1594" t="str">
        <f>TRIM(MID(SUBSTITUTE($N1594,"/",REPT(" ",LEN($N1594))),COLUMNS($N:O)*LEN($N1594)-(LEN($N1594)-1),LEN($N1594)))</f>
        <v>places</v>
      </c>
      <c r="S1594" s="11">
        <f t="shared" si="97"/>
        <v>42046.072743055556</v>
      </c>
      <c r="T1594" s="11">
        <f t="shared" si="9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0">
        <f t="shared" si="99"/>
        <v>1.3636363636363637E-2</v>
      </c>
      <c r="P1595" s="6">
        <f t="shared" si="96"/>
        <v>1</v>
      </c>
      <c r="Q1595" t="str">
        <f>TRIM(MID(SUBSTITUTE($N1595,"/",REPT(" ",LEN($N1595))),COLUMNS($N:N)*LEN($N1595)-(LEN($N1595)-1),LEN($N1595)))</f>
        <v>photography</v>
      </c>
      <c r="R1595" t="str">
        <f>TRIM(MID(SUBSTITUTE($N1595,"/",REPT(" ",LEN($N1595))),COLUMNS($N:O)*LEN($N1595)-(LEN($N1595)-1),LEN($N1595)))</f>
        <v>places</v>
      </c>
      <c r="S1595" s="11">
        <f t="shared" si="97"/>
        <v>42033.845543981486</v>
      </c>
      <c r="T1595" s="11">
        <f t="shared" si="9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0">
        <f t="shared" si="99"/>
        <v>20.5</v>
      </c>
      <c r="P1596" s="6">
        <f t="shared" si="96"/>
        <v>20.5</v>
      </c>
      <c r="Q1596" t="str">
        <f>TRIM(MID(SUBSTITUTE($N1596,"/",REPT(" ",LEN($N1596))),COLUMNS($N:N)*LEN($N1596)-(LEN($N1596)-1),LEN($N1596)))</f>
        <v>photography</v>
      </c>
      <c r="R1596" t="str">
        <f>TRIM(MID(SUBSTITUTE($N1596,"/",REPT(" ",LEN($N1596))),COLUMNS($N:O)*LEN($N1596)-(LEN($N1596)-1),LEN($N1596)))</f>
        <v>places</v>
      </c>
      <c r="S1596" s="11">
        <f t="shared" si="97"/>
        <v>42445.712754629625</v>
      </c>
      <c r="T1596" s="11">
        <f t="shared" si="9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0">
        <f t="shared" si="99"/>
        <v>0.27999999999999997</v>
      </c>
      <c r="P1597" s="6">
        <f t="shared" si="96"/>
        <v>40</v>
      </c>
      <c r="Q1597" t="str">
        <f>TRIM(MID(SUBSTITUTE($N1597,"/",REPT(" ",LEN($N1597))),COLUMNS($N:N)*LEN($N1597)-(LEN($N1597)-1),LEN($N1597)))</f>
        <v>photography</v>
      </c>
      <c r="R1597" t="str">
        <f>TRIM(MID(SUBSTITUTE($N1597,"/",REPT(" ",LEN($N1597))),COLUMNS($N:O)*LEN($N1597)-(LEN($N1597)-1),LEN($N1597)))</f>
        <v>places</v>
      </c>
      <c r="S1597" s="11">
        <f t="shared" si="97"/>
        <v>41780.050092592595</v>
      </c>
      <c r="T1597" s="11">
        <f t="shared" si="9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0">
        <f t="shared" si="99"/>
        <v>2.3076923076923079</v>
      </c>
      <c r="P1598" s="6">
        <f t="shared" si="96"/>
        <v>25</v>
      </c>
      <c r="Q1598" t="str">
        <f>TRIM(MID(SUBSTITUTE($N1598,"/",REPT(" ",LEN($N1598))),COLUMNS($N:N)*LEN($N1598)-(LEN($N1598)-1),LEN($N1598)))</f>
        <v>photography</v>
      </c>
      <c r="R1598" t="str">
        <f>TRIM(MID(SUBSTITUTE($N1598,"/",REPT(" ",LEN($N1598))),COLUMNS($N:O)*LEN($N1598)-(LEN($N1598)-1),LEN($N1598)))</f>
        <v>places</v>
      </c>
      <c r="S1598" s="11">
        <f t="shared" si="97"/>
        <v>41941.430196759262</v>
      </c>
      <c r="T1598" s="11">
        <f t="shared" si="9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0">
        <f t="shared" si="99"/>
        <v>0</v>
      </c>
      <c r="P1599" s="6" t="e">
        <f t="shared" si="96"/>
        <v>#DIV/0!</v>
      </c>
      <c r="Q1599" t="str">
        <f>TRIM(MID(SUBSTITUTE($N1599,"/",REPT(" ",LEN($N1599))),COLUMNS($N:N)*LEN($N1599)-(LEN($N1599)-1),LEN($N1599)))</f>
        <v>photography</v>
      </c>
      <c r="R1599" t="str">
        <f>TRIM(MID(SUBSTITUTE($N1599,"/",REPT(" ",LEN($N1599))),COLUMNS($N:O)*LEN($N1599)-(LEN($N1599)-1),LEN($N1599)))</f>
        <v>places</v>
      </c>
      <c r="S1599" s="11">
        <f t="shared" si="97"/>
        <v>42603.354131944448</v>
      </c>
      <c r="T1599" s="11">
        <f t="shared" si="9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0">
        <f t="shared" si="99"/>
        <v>0.125</v>
      </c>
      <c r="P1600" s="6">
        <f t="shared" si="96"/>
        <v>1</v>
      </c>
      <c r="Q1600" t="str">
        <f>TRIM(MID(SUBSTITUTE($N1600,"/",REPT(" ",LEN($N1600))),COLUMNS($N:N)*LEN($N1600)-(LEN($N1600)-1),LEN($N1600)))</f>
        <v>photography</v>
      </c>
      <c r="R1600" t="str">
        <f>TRIM(MID(SUBSTITUTE($N1600,"/",REPT(" ",LEN($N1600))),COLUMNS($N:O)*LEN($N1600)-(LEN($N1600)-1),LEN($N1600)))</f>
        <v>places</v>
      </c>
      <c r="S1600" s="11">
        <f t="shared" si="97"/>
        <v>42151.667337962965</v>
      </c>
      <c r="T1600" s="11">
        <f t="shared" si="9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0">
        <f t="shared" si="99"/>
        <v>0</v>
      </c>
      <c r="P1601" s="6" t="e">
        <f t="shared" si="96"/>
        <v>#DIV/0!</v>
      </c>
      <c r="Q1601" t="str">
        <f>TRIM(MID(SUBSTITUTE($N1601,"/",REPT(" ",LEN($N1601))),COLUMNS($N:N)*LEN($N1601)-(LEN($N1601)-1),LEN($N1601)))</f>
        <v>photography</v>
      </c>
      <c r="R1601" t="str">
        <f>TRIM(MID(SUBSTITUTE($N1601,"/",REPT(" ",LEN($N1601))),COLUMNS($N:O)*LEN($N1601)-(LEN($N1601)-1),LEN($N1601)))</f>
        <v>places</v>
      </c>
      <c r="S1601" s="11">
        <f t="shared" si="97"/>
        <v>42438.53907407407</v>
      </c>
      <c r="T1601" s="11">
        <f t="shared" si="9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0">
        <f t="shared" si="99"/>
        <v>7.3400000000000007</v>
      </c>
      <c r="P1602" s="6">
        <f t="shared" ref="P1602:P1665" si="100">E1602/L1602</f>
        <v>40.777777777777779</v>
      </c>
      <c r="Q1602" t="str">
        <f>TRIM(MID(SUBSTITUTE($N1602,"/",REPT(" ",LEN($N1602))),COLUMNS($N:N)*LEN($N1602)-(LEN($N1602)-1),LEN($N1602)))</f>
        <v>photography</v>
      </c>
      <c r="R1602" t="str">
        <f>TRIM(MID(SUBSTITUTE($N1602,"/",REPT(" ",LEN($N1602))),COLUMNS($N:O)*LEN($N1602)-(LEN($N1602)-1),LEN($N1602)))</f>
        <v>places</v>
      </c>
      <c r="S1602" s="11">
        <f t="shared" ref="S1602:S1665" si="101">(((J1602/60)/60)/24)+DATE(1970,1,1)</f>
        <v>41791.057314814818</v>
      </c>
      <c r="T1602" s="11">
        <f t="shared" ref="T1602:T1665" si="102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0">
        <f t="shared" ref="O1603:O1666" si="103">E1603/D1603*100</f>
        <v>108.2492</v>
      </c>
      <c r="P1603" s="6">
        <f t="shared" si="100"/>
        <v>48.325535714285714</v>
      </c>
      <c r="Q1603" t="str">
        <f>TRIM(MID(SUBSTITUTE($N1603,"/",REPT(" ",LEN($N1603))),COLUMNS($N:N)*LEN($N1603)-(LEN($N1603)-1),LEN($N1603)))</f>
        <v>music</v>
      </c>
      <c r="R1603" t="str">
        <f>TRIM(MID(SUBSTITUTE($N1603,"/",REPT(" ",LEN($N1603))),COLUMNS($N:O)*LEN($N1603)-(LEN($N1603)-1),LEN($N1603)))</f>
        <v>rock</v>
      </c>
      <c r="S1603" s="11">
        <f t="shared" si="101"/>
        <v>40638.092974537038</v>
      </c>
      <c r="T1603" s="11">
        <f t="shared" si="102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0">
        <f t="shared" si="103"/>
        <v>100.16666666666667</v>
      </c>
      <c r="P1604" s="6">
        <f t="shared" si="100"/>
        <v>46.953125</v>
      </c>
      <c r="Q1604" t="str">
        <f>TRIM(MID(SUBSTITUTE($N1604,"/",REPT(" ",LEN($N1604))),COLUMNS($N:N)*LEN($N1604)-(LEN($N1604)-1),LEN($N1604)))</f>
        <v>music</v>
      </c>
      <c r="R1604" t="str">
        <f>TRIM(MID(SUBSTITUTE($N1604,"/",REPT(" ",LEN($N1604))),COLUMNS($N:O)*LEN($N1604)-(LEN($N1604)-1),LEN($N1604)))</f>
        <v>rock</v>
      </c>
      <c r="S1604" s="11">
        <f t="shared" si="101"/>
        <v>40788.297650462962</v>
      </c>
      <c r="T1604" s="11">
        <f t="shared" si="102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0">
        <f t="shared" si="103"/>
        <v>100.03299999999999</v>
      </c>
      <c r="P1605" s="6">
        <f t="shared" si="100"/>
        <v>66.688666666666663</v>
      </c>
      <c r="Q1605" t="str">
        <f>TRIM(MID(SUBSTITUTE($N1605,"/",REPT(" ",LEN($N1605))),COLUMNS($N:N)*LEN($N1605)-(LEN($N1605)-1),LEN($N1605)))</f>
        <v>music</v>
      </c>
      <c r="R1605" t="str">
        <f>TRIM(MID(SUBSTITUTE($N1605,"/",REPT(" ",LEN($N1605))),COLUMNS($N:O)*LEN($N1605)-(LEN($N1605)-1),LEN($N1605)))</f>
        <v>rock</v>
      </c>
      <c r="S1605" s="11">
        <f t="shared" si="101"/>
        <v>40876.169664351852</v>
      </c>
      <c r="T1605" s="11">
        <f t="shared" si="102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0">
        <f t="shared" si="103"/>
        <v>122.10714285714286</v>
      </c>
      <c r="P1606" s="6">
        <f t="shared" si="100"/>
        <v>48.842857142857142</v>
      </c>
      <c r="Q1606" t="str">
        <f>TRIM(MID(SUBSTITUTE($N1606,"/",REPT(" ",LEN($N1606))),COLUMNS($N:N)*LEN($N1606)-(LEN($N1606)-1),LEN($N1606)))</f>
        <v>music</v>
      </c>
      <c r="R1606" t="str">
        <f>TRIM(MID(SUBSTITUTE($N1606,"/",REPT(" ",LEN($N1606))),COLUMNS($N:O)*LEN($N1606)-(LEN($N1606)-1),LEN($N1606)))</f>
        <v>rock</v>
      </c>
      <c r="S1606" s="11">
        <f t="shared" si="101"/>
        <v>40945.845312500001</v>
      </c>
      <c r="T1606" s="11">
        <f t="shared" si="102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0">
        <f t="shared" si="103"/>
        <v>100.69333333333334</v>
      </c>
      <c r="P1607" s="6">
        <f t="shared" si="100"/>
        <v>137.30909090909091</v>
      </c>
      <c r="Q1607" t="str">
        <f>TRIM(MID(SUBSTITUTE($N1607,"/",REPT(" ",LEN($N1607))),COLUMNS($N:N)*LEN($N1607)-(LEN($N1607)-1),LEN($N1607)))</f>
        <v>music</v>
      </c>
      <c r="R1607" t="str">
        <f>TRIM(MID(SUBSTITUTE($N1607,"/",REPT(" ",LEN($N1607))),COLUMNS($N:O)*LEN($N1607)-(LEN($N1607)-1),LEN($N1607)))</f>
        <v>rock</v>
      </c>
      <c r="S1607" s="11">
        <f t="shared" si="101"/>
        <v>40747.012881944444</v>
      </c>
      <c r="T1607" s="11">
        <f t="shared" si="102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0">
        <f t="shared" si="103"/>
        <v>101.004125</v>
      </c>
      <c r="P1608" s="6">
        <f t="shared" si="100"/>
        <v>87.829673913043479</v>
      </c>
      <c r="Q1608" t="str">
        <f>TRIM(MID(SUBSTITUTE($N1608,"/",REPT(" ",LEN($N1608))),COLUMNS($N:N)*LEN($N1608)-(LEN($N1608)-1),LEN($N1608)))</f>
        <v>music</v>
      </c>
      <c r="R1608" t="str">
        <f>TRIM(MID(SUBSTITUTE($N1608,"/",REPT(" ",LEN($N1608))),COLUMNS($N:O)*LEN($N1608)-(LEN($N1608)-1),LEN($N1608)))</f>
        <v>rock</v>
      </c>
      <c r="S1608" s="11">
        <f t="shared" si="101"/>
        <v>40536.111550925925</v>
      </c>
      <c r="T1608" s="11">
        <f t="shared" si="10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0">
        <f t="shared" si="103"/>
        <v>145.11000000000001</v>
      </c>
      <c r="P1609" s="6">
        <f t="shared" si="100"/>
        <v>70.785365853658533</v>
      </c>
      <c r="Q1609" t="str">
        <f>TRIM(MID(SUBSTITUTE($N1609,"/",REPT(" ",LEN($N1609))),COLUMNS($N:N)*LEN($N1609)-(LEN($N1609)-1),LEN($N1609)))</f>
        <v>music</v>
      </c>
      <c r="R1609" t="str">
        <f>TRIM(MID(SUBSTITUTE($N1609,"/",REPT(" ",LEN($N1609))),COLUMNS($N:O)*LEN($N1609)-(LEN($N1609)-1),LEN($N1609)))</f>
        <v>rock</v>
      </c>
      <c r="S1609" s="11">
        <f t="shared" si="101"/>
        <v>41053.80846064815</v>
      </c>
      <c r="T1609" s="11">
        <f t="shared" si="102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0">
        <f t="shared" si="103"/>
        <v>101.25</v>
      </c>
      <c r="P1610" s="6">
        <f t="shared" si="100"/>
        <v>52.826086956521742</v>
      </c>
      <c r="Q1610" t="str">
        <f>TRIM(MID(SUBSTITUTE($N1610,"/",REPT(" ",LEN($N1610))),COLUMNS($N:N)*LEN($N1610)-(LEN($N1610)-1),LEN($N1610)))</f>
        <v>music</v>
      </c>
      <c r="R1610" t="str">
        <f>TRIM(MID(SUBSTITUTE($N1610,"/",REPT(" ",LEN($N1610))),COLUMNS($N:O)*LEN($N1610)-(LEN($N1610)-1),LEN($N1610)))</f>
        <v>rock</v>
      </c>
      <c r="S1610" s="11">
        <f t="shared" si="101"/>
        <v>41607.83085648148</v>
      </c>
      <c r="T1610" s="11">
        <f t="shared" si="102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0">
        <f t="shared" si="103"/>
        <v>118.33333333333333</v>
      </c>
      <c r="P1611" s="6">
        <f t="shared" si="100"/>
        <v>443.75</v>
      </c>
      <c r="Q1611" t="str">
        <f>TRIM(MID(SUBSTITUTE($N1611,"/",REPT(" ",LEN($N1611))),COLUMNS($N:N)*LEN($N1611)-(LEN($N1611)-1),LEN($N1611)))</f>
        <v>music</v>
      </c>
      <c r="R1611" t="str">
        <f>TRIM(MID(SUBSTITUTE($N1611,"/",REPT(" ",LEN($N1611))),COLUMNS($N:O)*LEN($N1611)-(LEN($N1611)-1),LEN($N1611)))</f>
        <v>rock</v>
      </c>
      <c r="S1611" s="11">
        <f t="shared" si="101"/>
        <v>40796.001261574071</v>
      </c>
      <c r="T1611" s="11">
        <f t="shared" si="10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0">
        <f t="shared" si="103"/>
        <v>271.85000000000002</v>
      </c>
      <c r="P1612" s="6">
        <f t="shared" si="100"/>
        <v>48.544642857142854</v>
      </c>
      <c r="Q1612" t="str">
        <f>TRIM(MID(SUBSTITUTE($N1612,"/",REPT(" ",LEN($N1612))),COLUMNS($N:N)*LEN($N1612)-(LEN($N1612)-1),LEN($N1612)))</f>
        <v>music</v>
      </c>
      <c r="R1612" t="str">
        <f>TRIM(MID(SUBSTITUTE($N1612,"/",REPT(" ",LEN($N1612))),COLUMNS($N:O)*LEN($N1612)-(LEN($N1612)-1),LEN($N1612)))</f>
        <v>rock</v>
      </c>
      <c r="S1612" s="11">
        <f t="shared" si="101"/>
        <v>41228.924884259257</v>
      </c>
      <c r="T1612" s="11">
        <f t="shared" si="10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0">
        <f t="shared" si="103"/>
        <v>125.125</v>
      </c>
      <c r="P1613" s="6">
        <f t="shared" si="100"/>
        <v>37.074074074074076</v>
      </c>
      <c r="Q1613" t="str">
        <f>TRIM(MID(SUBSTITUTE($N1613,"/",REPT(" ",LEN($N1613))),COLUMNS($N:N)*LEN($N1613)-(LEN($N1613)-1),LEN($N1613)))</f>
        <v>music</v>
      </c>
      <c r="R1613" t="str">
        <f>TRIM(MID(SUBSTITUTE($N1613,"/",REPT(" ",LEN($N1613))),COLUMNS($N:O)*LEN($N1613)-(LEN($N1613)-1),LEN($N1613)))</f>
        <v>rock</v>
      </c>
      <c r="S1613" s="11">
        <f t="shared" si="101"/>
        <v>41409.00037037037</v>
      </c>
      <c r="T1613" s="11">
        <f t="shared" si="10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0">
        <f t="shared" si="103"/>
        <v>110.00000000000001</v>
      </c>
      <c r="P1614" s="6">
        <f t="shared" si="100"/>
        <v>50</v>
      </c>
      <c r="Q1614" t="str">
        <f>TRIM(MID(SUBSTITUTE($N1614,"/",REPT(" ",LEN($N1614))),COLUMNS($N:N)*LEN($N1614)-(LEN($N1614)-1),LEN($N1614)))</f>
        <v>music</v>
      </c>
      <c r="R1614" t="str">
        <f>TRIM(MID(SUBSTITUTE($N1614,"/",REPT(" ",LEN($N1614))),COLUMNS($N:O)*LEN($N1614)-(LEN($N1614)-1),LEN($N1614)))</f>
        <v>rock</v>
      </c>
      <c r="S1614" s="11">
        <f t="shared" si="101"/>
        <v>41246.874814814815</v>
      </c>
      <c r="T1614" s="11">
        <f t="shared" si="102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0">
        <f t="shared" si="103"/>
        <v>101.49999999999999</v>
      </c>
      <c r="P1615" s="6">
        <f t="shared" si="100"/>
        <v>39.03846153846154</v>
      </c>
      <c r="Q1615" t="str">
        <f>TRIM(MID(SUBSTITUTE($N1615,"/",REPT(" ",LEN($N1615))),COLUMNS($N:N)*LEN($N1615)-(LEN($N1615)-1),LEN($N1615)))</f>
        <v>music</v>
      </c>
      <c r="R1615" t="str">
        <f>TRIM(MID(SUBSTITUTE($N1615,"/",REPT(" ",LEN($N1615))),COLUMNS($N:O)*LEN($N1615)-(LEN($N1615)-1),LEN($N1615)))</f>
        <v>rock</v>
      </c>
      <c r="S1615" s="11">
        <f t="shared" si="101"/>
        <v>41082.069467592592</v>
      </c>
      <c r="T1615" s="11">
        <f t="shared" si="102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0">
        <f t="shared" si="103"/>
        <v>102.69999999999999</v>
      </c>
      <c r="P1616" s="6">
        <f t="shared" si="100"/>
        <v>66.688311688311686</v>
      </c>
      <c r="Q1616" t="str">
        <f>TRIM(MID(SUBSTITUTE($N1616,"/",REPT(" ",LEN($N1616))),COLUMNS($N:N)*LEN($N1616)-(LEN($N1616)-1),LEN($N1616)))</f>
        <v>music</v>
      </c>
      <c r="R1616" t="str">
        <f>TRIM(MID(SUBSTITUTE($N1616,"/",REPT(" ",LEN($N1616))),COLUMNS($N:O)*LEN($N1616)-(LEN($N1616)-1),LEN($N1616)))</f>
        <v>rock</v>
      </c>
      <c r="S1616" s="11">
        <f t="shared" si="101"/>
        <v>41794.981122685182</v>
      </c>
      <c r="T1616" s="11">
        <f t="shared" si="10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0">
        <f t="shared" si="103"/>
        <v>114.12500000000001</v>
      </c>
      <c r="P1617" s="6">
        <f t="shared" si="100"/>
        <v>67.132352941176464</v>
      </c>
      <c r="Q1617" t="str">
        <f>TRIM(MID(SUBSTITUTE($N1617,"/",REPT(" ",LEN($N1617))),COLUMNS($N:N)*LEN($N1617)-(LEN($N1617)-1),LEN($N1617)))</f>
        <v>music</v>
      </c>
      <c r="R1617" t="str">
        <f>TRIM(MID(SUBSTITUTE($N1617,"/",REPT(" ",LEN($N1617))),COLUMNS($N:O)*LEN($N1617)-(LEN($N1617)-1),LEN($N1617)))</f>
        <v>rock</v>
      </c>
      <c r="S1617" s="11">
        <f t="shared" si="101"/>
        <v>40845.050879629627</v>
      </c>
      <c r="T1617" s="11">
        <f t="shared" si="10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0">
        <f t="shared" si="103"/>
        <v>104.2</v>
      </c>
      <c r="P1618" s="6">
        <f t="shared" si="100"/>
        <v>66.369426751592357</v>
      </c>
      <c r="Q1618" t="str">
        <f>TRIM(MID(SUBSTITUTE($N1618,"/",REPT(" ",LEN($N1618))),COLUMNS($N:N)*LEN($N1618)-(LEN($N1618)-1),LEN($N1618)))</f>
        <v>music</v>
      </c>
      <c r="R1618" t="str">
        <f>TRIM(MID(SUBSTITUTE($N1618,"/",REPT(" ",LEN($N1618))),COLUMNS($N:O)*LEN($N1618)-(LEN($N1618)-1),LEN($N1618)))</f>
        <v>rock</v>
      </c>
      <c r="S1618" s="11">
        <f t="shared" si="101"/>
        <v>41194.715520833335</v>
      </c>
      <c r="T1618" s="11">
        <f t="shared" si="102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0">
        <f t="shared" si="103"/>
        <v>145.85714285714286</v>
      </c>
      <c r="P1619" s="6">
        <f t="shared" si="100"/>
        <v>64.620253164556956</v>
      </c>
      <c r="Q1619" t="str">
        <f>TRIM(MID(SUBSTITUTE($N1619,"/",REPT(" ",LEN($N1619))),COLUMNS($N:N)*LEN($N1619)-(LEN($N1619)-1),LEN($N1619)))</f>
        <v>music</v>
      </c>
      <c r="R1619" t="str">
        <f>TRIM(MID(SUBSTITUTE($N1619,"/",REPT(" ",LEN($N1619))),COLUMNS($N:O)*LEN($N1619)-(LEN($N1619)-1),LEN($N1619)))</f>
        <v>rock</v>
      </c>
      <c r="S1619" s="11">
        <f t="shared" si="101"/>
        <v>41546.664212962962</v>
      </c>
      <c r="T1619" s="11">
        <f t="shared" si="10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0">
        <f t="shared" si="103"/>
        <v>105.06666666666666</v>
      </c>
      <c r="P1620" s="6">
        <f t="shared" si="100"/>
        <v>58.370370370370374</v>
      </c>
      <c r="Q1620" t="str">
        <f>TRIM(MID(SUBSTITUTE($N1620,"/",REPT(" ",LEN($N1620))),COLUMNS($N:N)*LEN($N1620)-(LEN($N1620)-1),LEN($N1620)))</f>
        <v>music</v>
      </c>
      <c r="R1620" t="str">
        <f>TRIM(MID(SUBSTITUTE($N1620,"/",REPT(" ",LEN($N1620))),COLUMNS($N:O)*LEN($N1620)-(LEN($N1620)-1),LEN($N1620)))</f>
        <v>rock</v>
      </c>
      <c r="S1620" s="11">
        <f t="shared" si="101"/>
        <v>41301.654340277775</v>
      </c>
      <c r="T1620" s="11">
        <f t="shared" si="102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0">
        <f t="shared" si="103"/>
        <v>133.33333333333331</v>
      </c>
      <c r="P1621" s="6">
        <f t="shared" si="100"/>
        <v>86.956521739130437</v>
      </c>
      <c r="Q1621" t="str">
        <f>TRIM(MID(SUBSTITUTE($N1621,"/",REPT(" ",LEN($N1621))),COLUMNS($N:N)*LEN($N1621)-(LEN($N1621)-1),LEN($N1621)))</f>
        <v>music</v>
      </c>
      <c r="R1621" t="str">
        <f>TRIM(MID(SUBSTITUTE($N1621,"/",REPT(" ",LEN($N1621))),COLUMNS($N:O)*LEN($N1621)-(LEN($N1621)-1),LEN($N1621)))</f>
        <v>rock</v>
      </c>
      <c r="S1621" s="11">
        <f t="shared" si="101"/>
        <v>41876.18618055556</v>
      </c>
      <c r="T1621" s="11">
        <f t="shared" si="102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0">
        <f t="shared" si="103"/>
        <v>112.99999999999999</v>
      </c>
      <c r="P1622" s="6">
        <f t="shared" si="100"/>
        <v>66.470588235294116</v>
      </c>
      <c r="Q1622" t="str">
        <f>TRIM(MID(SUBSTITUTE($N1622,"/",REPT(" ",LEN($N1622))),COLUMNS($N:N)*LEN($N1622)-(LEN($N1622)-1),LEN($N1622)))</f>
        <v>music</v>
      </c>
      <c r="R1622" t="str">
        <f>TRIM(MID(SUBSTITUTE($N1622,"/",REPT(" ",LEN($N1622))),COLUMNS($N:O)*LEN($N1622)-(LEN($N1622)-1),LEN($N1622)))</f>
        <v>rock</v>
      </c>
      <c r="S1622" s="11">
        <f t="shared" si="101"/>
        <v>41321.339583333334</v>
      </c>
      <c r="T1622" s="11">
        <f t="shared" si="10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0">
        <f t="shared" si="103"/>
        <v>121.2</v>
      </c>
      <c r="P1623" s="6">
        <f t="shared" si="100"/>
        <v>163.78378378378378</v>
      </c>
      <c r="Q1623" t="str">
        <f>TRIM(MID(SUBSTITUTE($N1623,"/",REPT(" ",LEN($N1623))),COLUMNS($N:N)*LEN($N1623)-(LEN($N1623)-1),LEN($N1623)))</f>
        <v>music</v>
      </c>
      <c r="R1623" t="str">
        <f>TRIM(MID(SUBSTITUTE($N1623,"/",REPT(" ",LEN($N1623))),COLUMNS($N:O)*LEN($N1623)-(LEN($N1623)-1),LEN($N1623)))</f>
        <v>rock</v>
      </c>
      <c r="S1623" s="11">
        <f t="shared" si="101"/>
        <v>41003.60665509259</v>
      </c>
      <c r="T1623" s="11">
        <f t="shared" si="102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0">
        <f t="shared" si="103"/>
        <v>101.72463768115942</v>
      </c>
      <c r="P1624" s="6">
        <f t="shared" si="100"/>
        <v>107.98461538461538</v>
      </c>
      <c r="Q1624" t="str">
        <f>TRIM(MID(SUBSTITUTE($N1624,"/",REPT(" ",LEN($N1624))),COLUMNS($N:N)*LEN($N1624)-(LEN($N1624)-1),LEN($N1624)))</f>
        <v>music</v>
      </c>
      <c r="R1624" t="str">
        <f>TRIM(MID(SUBSTITUTE($N1624,"/",REPT(" ",LEN($N1624))),COLUMNS($N:O)*LEN($N1624)-(LEN($N1624)-1),LEN($N1624)))</f>
        <v>rock</v>
      </c>
      <c r="S1624" s="11">
        <f t="shared" si="101"/>
        <v>41950.29483796296</v>
      </c>
      <c r="T1624" s="11">
        <f t="shared" si="102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0">
        <f t="shared" si="103"/>
        <v>101.06666666666666</v>
      </c>
      <c r="P1625" s="6">
        <f t="shared" si="100"/>
        <v>42.111111111111114</v>
      </c>
      <c r="Q1625" t="str">
        <f>TRIM(MID(SUBSTITUTE($N1625,"/",REPT(" ",LEN($N1625))),COLUMNS($N:N)*LEN($N1625)-(LEN($N1625)-1),LEN($N1625)))</f>
        <v>music</v>
      </c>
      <c r="R1625" t="str">
        <f>TRIM(MID(SUBSTITUTE($N1625,"/",REPT(" ",LEN($N1625))),COLUMNS($N:O)*LEN($N1625)-(LEN($N1625)-1),LEN($N1625)))</f>
        <v>rock</v>
      </c>
      <c r="S1625" s="11">
        <f t="shared" si="101"/>
        <v>41453.688530092593</v>
      </c>
      <c r="T1625" s="11">
        <f t="shared" si="10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0">
        <f t="shared" si="103"/>
        <v>118</v>
      </c>
      <c r="P1626" s="6">
        <f t="shared" si="100"/>
        <v>47.2</v>
      </c>
      <c r="Q1626" t="str">
        <f>TRIM(MID(SUBSTITUTE($N1626,"/",REPT(" ",LEN($N1626))),COLUMNS($N:N)*LEN($N1626)-(LEN($N1626)-1),LEN($N1626)))</f>
        <v>music</v>
      </c>
      <c r="R1626" t="str">
        <f>TRIM(MID(SUBSTITUTE($N1626,"/",REPT(" ",LEN($N1626))),COLUMNS($N:O)*LEN($N1626)-(LEN($N1626)-1),LEN($N1626)))</f>
        <v>rock</v>
      </c>
      <c r="S1626" s="11">
        <f t="shared" si="101"/>
        <v>41243.367303240739</v>
      </c>
      <c r="T1626" s="11">
        <f t="shared" si="10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0">
        <f t="shared" si="103"/>
        <v>155.33333333333331</v>
      </c>
      <c r="P1627" s="6">
        <f t="shared" si="100"/>
        <v>112.01923076923077</v>
      </c>
      <c r="Q1627" t="str">
        <f>TRIM(MID(SUBSTITUTE($N1627,"/",REPT(" ",LEN($N1627))),COLUMNS($N:N)*LEN($N1627)-(LEN($N1627)-1),LEN($N1627)))</f>
        <v>music</v>
      </c>
      <c r="R1627" t="str">
        <f>TRIM(MID(SUBSTITUTE($N1627,"/",REPT(" ",LEN($N1627))),COLUMNS($N:O)*LEN($N1627)-(LEN($N1627)-1),LEN($N1627)))</f>
        <v>rock</v>
      </c>
      <c r="S1627" s="11">
        <f t="shared" si="101"/>
        <v>41135.699687500004</v>
      </c>
      <c r="T1627" s="11">
        <f t="shared" si="10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0">
        <f t="shared" si="103"/>
        <v>101.18750000000001</v>
      </c>
      <c r="P1628" s="6">
        <f t="shared" si="100"/>
        <v>74.953703703703709</v>
      </c>
      <c r="Q1628" t="str">
        <f>TRIM(MID(SUBSTITUTE($N1628,"/",REPT(" ",LEN($N1628))),COLUMNS($N:N)*LEN($N1628)-(LEN($N1628)-1),LEN($N1628)))</f>
        <v>music</v>
      </c>
      <c r="R1628" t="str">
        <f>TRIM(MID(SUBSTITUTE($N1628,"/",REPT(" ",LEN($N1628))),COLUMNS($N:O)*LEN($N1628)-(LEN($N1628)-1),LEN($N1628)))</f>
        <v>rock</v>
      </c>
      <c r="S1628" s="11">
        <f t="shared" si="101"/>
        <v>41579.847997685189</v>
      </c>
      <c r="T1628" s="11">
        <f t="shared" si="102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0">
        <f t="shared" si="103"/>
        <v>117</v>
      </c>
      <c r="P1629" s="6">
        <f t="shared" si="100"/>
        <v>61.578947368421055</v>
      </c>
      <c r="Q1629" t="str">
        <f>TRIM(MID(SUBSTITUTE($N1629,"/",REPT(" ",LEN($N1629))),COLUMNS($N:N)*LEN($N1629)-(LEN($N1629)-1),LEN($N1629)))</f>
        <v>music</v>
      </c>
      <c r="R1629" t="str">
        <f>TRIM(MID(SUBSTITUTE($N1629,"/",REPT(" ",LEN($N1629))),COLUMNS($N:O)*LEN($N1629)-(LEN($N1629)-1),LEN($N1629)))</f>
        <v>rock</v>
      </c>
      <c r="S1629" s="11">
        <f t="shared" si="101"/>
        <v>41205.707048611112</v>
      </c>
      <c r="T1629" s="11">
        <f t="shared" si="10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0">
        <f t="shared" si="103"/>
        <v>100.925</v>
      </c>
      <c r="P1630" s="6">
        <f t="shared" si="100"/>
        <v>45.875</v>
      </c>
      <c r="Q1630" t="str">
        <f>TRIM(MID(SUBSTITUTE($N1630,"/",REPT(" ",LEN($N1630))),COLUMNS($N:N)*LEN($N1630)-(LEN($N1630)-1),LEN($N1630)))</f>
        <v>music</v>
      </c>
      <c r="R1630" t="str">
        <f>TRIM(MID(SUBSTITUTE($N1630,"/",REPT(" ",LEN($N1630))),COLUMNS($N:O)*LEN($N1630)-(LEN($N1630)-1),LEN($N1630)))</f>
        <v>rock</v>
      </c>
      <c r="S1630" s="11">
        <f t="shared" si="101"/>
        <v>41774.737060185187</v>
      </c>
      <c r="T1630" s="11">
        <f t="shared" si="10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0">
        <f t="shared" si="103"/>
        <v>103.66666666666666</v>
      </c>
      <c r="P1631" s="6">
        <f t="shared" si="100"/>
        <v>75.853658536585371</v>
      </c>
      <c r="Q1631" t="str">
        <f>TRIM(MID(SUBSTITUTE($N1631,"/",REPT(" ",LEN($N1631))),COLUMNS($N:N)*LEN($N1631)-(LEN($N1631)-1),LEN($N1631)))</f>
        <v>music</v>
      </c>
      <c r="R1631" t="str">
        <f>TRIM(MID(SUBSTITUTE($N1631,"/",REPT(" ",LEN($N1631))),COLUMNS($N:O)*LEN($N1631)-(LEN($N1631)-1),LEN($N1631)))</f>
        <v>rock</v>
      </c>
      <c r="S1631" s="11">
        <f t="shared" si="101"/>
        <v>41645.867280092592</v>
      </c>
      <c r="T1631" s="11">
        <f t="shared" si="102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0">
        <f t="shared" si="103"/>
        <v>265.25</v>
      </c>
      <c r="P1632" s="6">
        <f t="shared" si="100"/>
        <v>84.206349206349202</v>
      </c>
      <c r="Q1632" t="str">
        <f>TRIM(MID(SUBSTITUTE($N1632,"/",REPT(" ",LEN($N1632))),COLUMNS($N:N)*LEN($N1632)-(LEN($N1632)-1),LEN($N1632)))</f>
        <v>music</v>
      </c>
      <c r="R1632" t="str">
        <f>TRIM(MID(SUBSTITUTE($N1632,"/",REPT(" ",LEN($N1632))),COLUMNS($N:O)*LEN($N1632)-(LEN($N1632)-1),LEN($N1632)))</f>
        <v>rock</v>
      </c>
      <c r="S1632" s="11">
        <f t="shared" si="101"/>
        <v>40939.837673611109</v>
      </c>
      <c r="T1632" s="11">
        <f t="shared" si="102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0">
        <f t="shared" si="103"/>
        <v>155.91</v>
      </c>
      <c r="P1633" s="6">
        <f t="shared" si="100"/>
        <v>117.22556390977444</v>
      </c>
      <c r="Q1633" t="str">
        <f>TRIM(MID(SUBSTITUTE($N1633,"/",REPT(" ",LEN($N1633))),COLUMNS($N:N)*LEN($N1633)-(LEN($N1633)-1),LEN($N1633)))</f>
        <v>music</v>
      </c>
      <c r="R1633" t="str">
        <f>TRIM(MID(SUBSTITUTE($N1633,"/",REPT(" ",LEN($N1633))),COLUMNS($N:O)*LEN($N1633)-(LEN($N1633)-1),LEN($N1633)))</f>
        <v>rock</v>
      </c>
      <c r="S1633" s="11">
        <f t="shared" si="101"/>
        <v>41164.859502314815</v>
      </c>
      <c r="T1633" s="11">
        <f t="shared" si="102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0">
        <f t="shared" si="103"/>
        <v>101.62500000000001</v>
      </c>
      <c r="P1634" s="6">
        <f t="shared" si="100"/>
        <v>86.489361702127653</v>
      </c>
      <c r="Q1634" t="str">
        <f>TRIM(MID(SUBSTITUTE($N1634,"/",REPT(" ",LEN($N1634))),COLUMNS($N:N)*LEN($N1634)-(LEN($N1634)-1),LEN($N1634)))</f>
        <v>music</v>
      </c>
      <c r="R1634" t="str">
        <f>TRIM(MID(SUBSTITUTE($N1634,"/",REPT(" ",LEN($N1634))),COLUMNS($N:O)*LEN($N1634)-(LEN($N1634)-1),LEN($N1634)))</f>
        <v>rock</v>
      </c>
      <c r="S1634" s="11">
        <f t="shared" si="101"/>
        <v>40750.340902777774</v>
      </c>
      <c r="T1634" s="11">
        <f t="shared" si="102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0">
        <f t="shared" si="103"/>
        <v>100</v>
      </c>
      <c r="P1635" s="6">
        <f t="shared" si="100"/>
        <v>172.41379310344828</v>
      </c>
      <c r="Q1635" t="str">
        <f>TRIM(MID(SUBSTITUTE($N1635,"/",REPT(" ",LEN($N1635))),COLUMNS($N:N)*LEN($N1635)-(LEN($N1635)-1),LEN($N1635)))</f>
        <v>music</v>
      </c>
      <c r="R1635" t="str">
        <f>TRIM(MID(SUBSTITUTE($N1635,"/",REPT(" ",LEN($N1635))),COLUMNS($N:O)*LEN($N1635)-(LEN($N1635)-1),LEN($N1635)))</f>
        <v>rock</v>
      </c>
      <c r="S1635" s="11">
        <f t="shared" si="101"/>
        <v>40896.883750000001</v>
      </c>
      <c r="T1635" s="11">
        <f t="shared" si="10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0">
        <f t="shared" si="103"/>
        <v>100.49999999999999</v>
      </c>
      <c r="P1636" s="6">
        <f t="shared" si="100"/>
        <v>62.8125</v>
      </c>
      <c r="Q1636" t="str">
        <f>TRIM(MID(SUBSTITUTE($N1636,"/",REPT(" ",LEN($N1636))),COLUMNS($N:N)*LEN($N1636)-(LEN($N1636)-1),LEN($N1636)))</f>
        <v>music</v>
      </c>
      <c r="R1636" t="str">
        <f>TRIM(MID(SUBSTITUTE($N1636,"/",REPT(" ",LEN($N1636))),COLUMNS($N:O)*LEN($N1636)-(LEN($N1636)-1),LEN($N1636)))</f>
        <v>rock</v>
      </c>
      <c r="S1636" s="11">
        <f t="shared" si="101"/>
        <v>40658.189826388887</v>
      </c>
      <c r="T1636" s="11">
        <f t="shared" si="10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0">
        <f t="shared" si="103"/>
        <v>125.29999999999998</v>
      </c>
      <c r="P1637" s="6">
        <f t="shared" si="100"/>
        <v>67.729729729729726</v>
      </c>
      <c r="Q1637" t="str">
        <f>TRIM(MID(SUBSTITUTE($N1637,"/",REPT(" ",LEN($N1637))),COLUMNS($N:N)*LEN($N1637)-(LEN($N1637)-1),LEN($N1637)))</f>
        <v>music</v>
      </c>
      <c r="R1637" t="str">
        <f>TRIM(MID(SUBSTITUTE($N1637,"/",REPT(" ",LEN($N1637))),COLUMNS($N:O)*LEN($N1637)-(LEN($N1637)-1),LEN($N1637)))</f>
        <v>rock</v>
      </c>
      <c r="S1637" s="11">
        <f t="shared" si="101"/>
        <v>42502.868761574078</v>
      </c>
      <c r="T1637" s="11">
        <f t="shared" si="102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0">
        <f t="shared" si="103"/>
        <v>103.55555555555556</v>
      </c>
      <c r="P1638" s="6">
        <f t="shared" si="100"/>
        <v>53.5632183908046</v>
      </c>
      <c r="Q1638" t="str">
        <f>TRIM(MID(SUBSTITUTE($N1638,"/",REPT(" ",LEN($N1638))),COLUMNS($N:N)*LEN($N1638)-(LEN($N1638)-1),LEN($N1638)))</f>
        <v>music</v>
      </c>
      <c r="R1638" t="str">
        <f>TRIM(MID(SUBSTITUTE($N1638,"/",REPT(" ",LEN($N1638))),COLUMNS($N:O)*LEN($N1638)-(LEN($N1638)-1),LEN($N1638)))</f>
        <v>rock</v>
      </c>
      <c r="S1638" s="11">
        <f t="shared" si="101"/>
        <v>40663.08666666667</v>
      </c>
      <c r="T1638" s="11">
        <f t="shared" si="10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0">
        <f t="shared" si="103"/>
        <v>103.8</v>
      </c>
      <c r="P1639" s="6">
        <f t="shared" si="100"/>
        <v>34.6</v>
      </c>
      <c r="Q1639" t="str">
        <f>TRIM(MID(SUBSTITUTE($N1639,"/",REPT(" ",LEN($N1639))),COLUMNS($N:N)*LEN($N1639)-(LEN($N1639)-1),LEN($N1639)))</f>
        <v>music</v>
      </c>
      <c r="R1639" t="str">
        <f>TRIM(MID(SUBSTITUTE($N1639,"/",REPT(" ",LEN($N1639))),COLUMNS($N:O)*LEN($N1639)-(LEN($N1639)-1),LEN($N1639)))</f>
        <v>rock</v>
      </c>
      <c r="S1639" s="11">
        <f t="shared" si="101"/>
        <v>40122.751620370371</v>
      </c>
      <c r="T1639" s="11">
        <f t="shared" si="102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0">
        <f t="shared" si="103"/>
        <v>105</v>
      </c>
      <c r="P1640" s="6">
        <f t="shared" si="100"/>
        <v>38.888888888888886</v>
      </c>
      <c r="Q1640" t="str">
        <f>TRIM(MID(SUBSTITUTE($N1640,"/",REPT(" ",LEN($N1640))),COLUMNS($N:N)*LEN($N1640)-(LEN($N1640)-1),LEN($N1640)))</f>
        <v>music</v>
      </c>
      <c r="R1640" t="str">
        <f>TRIM(MID(SUBSTITUTE($N1640,"/",REPT(" ",LEN($N1640))),COLUMNS($N:O)*LEN($N1640)-(LEN($N1640)-1),LEN($N1640)))</f>
        <v>rock</v>
      </c>
      <c r="S1640" s="11">
        <f t="shared" si="101"/>
        <v>41288.68712962963</v>
      </c>
      <c r="T1640" s="11">
        <f t="shared" si="102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0">
        <f t="shared" si="103"/>
        <v>100</v>
      </c>
      <c r="P1641" s="6">
        <f t="shared" si="100"/>
        <v>94.736842105263165</v>
      </c>
      <c r="Q1641" t="str">
        <f>TRIM(MID(SUBSTITUTE($N1641,"/",REPT(" ",LEN($N1641))),COLUMNS($N:N)*LEN($N1641)-(LEN($N1641)-1),LEN($N1641)))</f>
        <v>music</v>
      </c>
      <c r="R1641" t="str">
        <f>TRIM(MID(SUBSTITUTE($N1641,"/",REPT(" ",LEN($N1641))),COLUMNS($N:O)*LEN($N1641)-(LEN($N1641)-1),LEN($N1641)))</f>
        <v>rock</v>
      </c>
      <c r="S1641" s="11">
        <f t="shared" si="101"/>
        <v>40941.652372685188</v>
      </c>
      <c r="T1641" s="11">
        <f t="shared" si="102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0">
        <f t="shared" si="103"/>
        <v>169.86</v>
      </c>
      <c r="P1642" s="6">
        <f t="shared" si="100"/>
        <v>39.967058823529413</v>
      </c>
      <c r="Q1642" t="str">
        <f>TRIM(MID(SUBSTITUTE($N1642,"/",REPT(" ",LEN($N1642))),COLUMNS($N:N)*LEN($N1642)-(LEN($N1642)-1),LEN($N1642)))</f>
        <v>music</v>
      </c>
      <c r="R1642" t="str">
        <f>TRIM(MID(SUBSTITUTE($N1642,"/",REPT(" ",LEN($N1642))),COLUMNS($N:O)*LEN($N1642)-(LEN($N1642)-1),LEN($N1642)))</f>
        <v>rock</v>
      </c>
      <c r="S1642" s="11">
        <f t="shared" si="101"/>
        <v>40379.23096064815</v>
      </c>
      <c r="T1642" s="11">
        <f t="shared" si="10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0">
        <f t="shared" si="103"/>
        <v>101.4</v>
      </c>
      <c r="P1643" s="6">
        <f t="shared" si="100"/>
        <v>97.5</v>
      </c>
      <c r="Q1643" t="str">
        <f>TRIM(MID(SUBSTITUTE($N1643,"/",REPT(" ",LEN($N1643))),COLUMNS($N:N)*LEN($N1643)-(LEN($N1643)-1),LEN($N1643)))</f>
        <v>music</v>
      </c>
      <c r="R1643" t="str">
        <f>TRIM(MID(SUBSTITUTE($N1643,"/",REPT(" ",LEN($N1643))),COLUMNS($N:O)*LEN($N1643)-(LEN($N1643)-1),LEN($N1643)))</f>
        <v>pop</v>
      </c>
      <c r="S1643" s="11">
        <f t="shared" si="101"/>
        <v>41962.596574074079</v>
      </c>
      <c r="T1643" s="11">
        <f t="shared" si="102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0">
        <f t="shared" si="103"/>
        <v>100</v>
      </c>
      <c r="P1644" s="6">
        <f t="shared" si="100"/>
        <v>42.857142857142854</v>
      </c>
      <c r="Q1644" t="str">
        <f>TRIM(MID(SUBSTITUTE($N1644,"/",REPT(" ",LEN($N1644))),COLUMNS($N:N)*LEN($N1644)-(LEN($N1644)-1),LEN($N1644)))</f>
        <v>music</v>
      </c>
      <c r="R1644" t="str">
        <f>TRIM(MID(SUBSTITUTE($N1644,"/",REPT(" ",LEN($N1644))),COLUMNS($N:O)*LEN($N1644)-(LEN($N1644)-1),LEN($N1644)))</f>
        <v>pop</v>
      </c>
      <c r="S1644" s="11">
        <f t="shared" si="101"/>
        <v>40688.024618055555</v>
      </c>
      <c r="T1644" s="11">
        <f t="shared" si="102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0">
        <f t="shared" si="103"/>
        <v>124.70000000000002</v>
      </c>
      <c r="P1645" s="6">
        <f t="shared" si="100"/>
        <v>168.51351351351352</v>
      </c>
      <c r="Q1645" t="str">
        <f>TRIM(MID(SUBSTITUTE($N1645,"/",REPT(" ",LEN($N1645))),COLUMNS($N:N)*LEN($N1645)-(LEN($N1645)-1),LEN($N1645)))</f>
        <v>music</v>
      </c>
      <c r="R1645" t="str">
        <f>TRIM(MID(SUBSTITUTE($N1645,"/",REPT(" ",LEN($N1645))),COLUMNS($N:O)*LEN($N1645)-(LEN($N1645)-1),LEN($N1645)))</f>
        <v>pop</v>
      </c>
      <c r="S1645" s="11">
        <f t="shared" si="101"/>
        <v>41146.824212962965</v>
      </c>
      <c r="T1645" s="11">
        <f t="shared" si="102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0">
        <f t="shared" si="103"/>
        <v>109.5</v>
      </c>
      <c r="P1646" s="6">
        <f t="shared" si="100"/>
        <v>85.546875</v>
      </c>
      <c r="Q1646" t="str">
        <f>TRIM(MID(SUBSTITUTE($N1646,"/",REPT(" ",LEN($N1646))),COLUMNS($N:N)*LEN($N1646)-(LEN($N1646)-1),LEN($N1646)))</f>
        <v>music</v>
      </c>
      <c r="R1646" t="str">
        <f>TRIM(MID(SUBSTITUTE($N1646,"/",REPT(" ",LEN($N1646))),COLUMNS($N:O)*LEN($N1646)-(LEN($N1646)-1),LEN($N1646)))</f>
        <v>pop</v>
      </c>
      <c r="S1646" s="11">
        <f t="shared" si="101"/>
        <v>41175.05972222222</v>
      </c>
      <c r="T1646" s="11">
        <f t="shared" si="102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0">
        <f t="shared" si="103"/>
        <v>110.80000000000001</v>
      </c>
      <c r="P1647" s="6">
        <f t="shared" si="100"/>
        <v>554</v>
      </c>
      <c r="Q1647" t="str">
        <f>TRIM(MID(SUBSTITUTE($N1647,"/",REPT(" ",LEN($N1647))),COLUMNS($N:N)*LEN($N1647)-(LEN($N1647)-1),LEN($N1647)))</f>
        <v>music</v>
      </c>
      <c r="R1647" t="str">
        <f>TRIM(MID(SUBSTITUTE($N1647,"/",REPT(" ",LEN($N1647))),COLUMNS($N:O)*LEN($N1647)-(LEN($N1647)-1),LEN($N1647)))</f>
        <v>pop</v>
      </c>
      <c r="S1647" s="11">
        <f t="shared" si="101"/>
        <v>41521.617361111108</v>
      </c>
      <c r="T1647" s="11">
        <f t="shared" si="102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0">
        <f t="shared" si="103"/>
        <v>110.2</v>
      </c>
      <c r="P1648" s="6">
        <f t="shared" si="100"/>
        <v>26.554216867469879</v>
      </c>
      <c r="Q1648" t="str">
        <f>TRIM(MID(SUBSTITUTE($N1648,"/",REPT(" ",LEN($N1648))),COLUMNS($N:N)*LEN($N1648)-(LEN($N1648)-1),LEN($N1648)))</f>
        <v>music</v>
      </c>
      <c r="R1648" t="str">
        <f>TRIM(MID(SUBSTITUTE($N1648,"/",REPT(" ",LEN($N1648))),COLUMNS($N:O)*LEN($N1648)-(LEN($N1648)-1),LEN($N1648)))</f>
        <v>pop</v>
      </c>
      <c r="S1648" s="11">
        <f t="shared" si="101"/>
        <v>41833.450266203705</v>
      </c>
      <c r="T1648" s="11">
        <f t="shared" si="102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0">
        <f t="shared" si="103"/>
        <v>104.71999999999998</v>
      </c>
      <c r="P1649" s="6">
        <f t="shared" si="100"/>
        <v>113.82608695652173</v>
      </c>
      <c r="Q1649" t="str">
        <f>TRIM(MID(SUBSTITUTE($N1649,"/",REPT(" ",LEN($N1649))),COLUMNS($N:N)*LEN($N1649)-(LEN($N1649)-1),LEN($N1649)))</f>
        <v>music</v>
      </c>
      <c r="R1649" t="str">
        <f>TRIM(MID(SUBSTITUTE($N1649,"/",REPT(" ",LEN($N1649))),COLUMNS($N:O)*LEN($N1649)-(LEN($N1649)-1),LEN($N1649)))</f>
        <v>pop</v>
      </c>
      <c r="S1649" s="11">
        <f t="shared" si="101"/>
        <v>41039.409456018519</v>
      </c>
      <c r="T1649" s="11">
        <f t="shared" si="10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0">
        <f t="shared" si="103"/>
        <v>125.26086956521738</v>
      </c>
      <c r="P1650" s="6">
        <f t="shared" si="100"/>
        <v>32.011111111111113</v>
      </c>
      <c r="Q1650" t="str">
        <f>TRIM(MID(SUBSTITUTE($N1650,"/",REPT(" ",LEN($N1650))),COLUMNS($N:N)*LEN($N1650)-(LEN($N1650)-1),LEN($N1650)))</f>
        <v>music</v>
      </c>
      <c r="R1650" t="str">
        <f>TRIM(MID(SUBSTITUTE($N1650,"/",REPT(" ",LEN($N1650))),COLUMNS($N:O)*LEN($N1650)-(LEN($N1650)-1),LEN($N1650)))</f>
        <v>pop</v>
      </c>
      <c r="S1650" s="11">
        <f t="shared" si="101"/>
        <v>40592.704652777778</v>
      </c>
      <c r="T1650" s="11">
        <f t="shared" si="102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0">
        <f t="shared" si="103"/>
        <v>100.58763157894737</v>
      </c>
      <c r="P1651" s="6">
        <f t="shared" si="100"/>
        <v>47.189259259259259</v>
      </c>
      <c r="Q1651" t="str">
        <f>TRIM(MID(SUBSTITUTE($N1651,"/",REPT(" ",LEN($N1651))),COLUMNS($N:N)*LEN($N1651)-(LEN($N1651)-1),LEN($N1651)))</f>
        <v>music</v>
      </c>
      <c r="R1651" t="str">
        <f>TRIM(MID(SUBSTITUTE($N1651,"/",REPT(" ",LEN($N1651))),COLUMNS($N:O)*LEN($N1651)-(LEN($N1651)-1),LEN($N1651)))</f>
        <v>pop</v>
      </c>
      <c r="S1651" s="11">
        <f t="shared" si="101"/>
        <v>41737.684664351851</v>
      </c>
      <c r="T1651" s="11">
        <f t="shared" si="10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0">
        <f t="shared" si="103"/>
        <v>141.55000000000001</v>
      </c>
      <c r="P1652" s="6">
        <f t="shared" si="100"/>
        <v>88.46875</v>
      </c>
      <c r="Q1652" t="str">
        <f>TRIM(MID(SUBSTITUTE($N1652,"/",REPT(" ",LEN($N1652))),COLUMNS($N:N)*LEN($N1652)-(LEN($N1652)-1),LEN($N1652)))</f>
        <v>music</v>
      </c>
      <c r="R1652" t="str">
        <f>TRIM(MID(SUBSTITUTE($N1652,"/",REPT(" ",LEN($N1652))),COLUMNS($N:O)*LEN($N1652)-(LEN($N1652)-1),LEN($N1652)))</f>
        <v>pop</v>
      </c>
      <c r="S1652" s="11">
        <f t="shared" si="101"/>
        <v>41526.435613425929</v>
      </c>
      <c r="T1652" s="11">
        <f t="shared" si="102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0">
        <f t="shared" si="103"/>
        <v>100.75</v>
      </c>
      <c r="P1653" s="6">
        <f t="shared" si="100"/>
        <v>100.75</v>
      </c>
      <c r="Q1653" t="str">
        <f>TRIM(MID(SUBSTITUTE($N1653,"/",REPT(" ",LEN($N1653))),COLUMNS($N:N)*LEN($N1653)-(LEN($N1653)-1),LEN($N1653)))</f>
        <v>music</v>
      </c>
      <c r="R1653" t="str">
        <f>TRIM(MID(SUBSTITUTE($N1653,"/",REPT(" ",LEN($N1653))),COLUMNS($N:O)*LEN($N1653)-(LEN($N1653)-1),LEN($N1653)))</f>
        <v>pop</v>
      </c>
      <c r="S1653" s="11">
        <f t="shared" si="101"/>
        <v>40625.900694444441</v>
      </c>
      <c r="T1653" s="11">
        <f t="shared" si="102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0">
        <f t="shared" si="103"/>
        <v>100.66666666666666</v>
      </c>
      <c r="P1654" s="6">
        <f t="shared" si="100"/>
        <v>64.714285714285708</v>
      </c>
      <c r="Q1654" t="str">
        <f>TRIM(MID(SUBSTITUTE($N1654,"/",REPT(" ",LEN($N1654))),COLUMNS($N:N)*LEN($N1654)-(LEN($N1654)-1),LEN($N1654)))</f>
        <v>music</v>
      </c>
      <c r="R1654" t="str">
        <f>TRIM(MID(SUBSTITUTE($N1654,"/",REPT(" ",LEN($N1654))),COLUMNS($N:O)*LEN($N1654)-(LEN($N1654)-1),LEN($N1654)))</f>
        <v>pop</v>
      </c>
      <c r="S1654" s="11">
        <f t="shared" si="101"/>
        <v>41572.492974537039</v>
      </c>
      <c r="T1654" s="11">
        <f t="shared" si="10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0">
        <f t="shared" si="103"/>
        <v>174.2304</v>
      </c>
      <c r="P1655" s="6">
        <f t="shared" si="100"/>
        <v>51.854285714285716</v>
      </c>
      <c r="Q1655" t="str">
        <f>TRIM(MID(SUBSTITUTE($N1655,"/",REPT(" ",LEN($N1655))),COLUMNS($N:N)*LEN($N1655)-(LEN($N1655)-1),LEN($N1655)))</f>
        <v>music</v>
      </c>
      <c r="R1655" t="str">
        <f>TRIM(MID(SUBSTITUTE($N1655,"/",REPT(" ",LEN($N1655))),COLUMNS($N:O)*LEN($N1655)-(LEN($N1655)-1),LEN($N1655)))</f>
        <v>pop</v>
      </c>
      <c r="S1655" s="11">
        <f t="shared" si="101"/>
        <v>40626.834444444445</v>
      </c>
      <c r="T1655" s="11">
        <f t="shared" si="102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0">
        <f t="shared" si="103"/>
        <v>119.90909090909089</v>
      </c>
      <c r="P1656" s="6">
        <f t="shared" si="100"/>
        <v>38.794117647058826</v>
      </c>
      <c r="Q1656" t="str">
        <f>TRIM(MID(SUBSTITUTE($N1656,"/",REPT(" ",LEN($N1656))),COLUMNS($N:N)*LEN($N1656)-(LEN($N1656)-1),LEN($N1656)))</f>
        <v>music</v>
      </c>
      <c r="R1656" t="str">
        <f>TRIM(MID(SUBSTITUTE($N1656,"/",REPT(" ",LEN($N1656))),COLUMNS($N:O)*LEN($N1656)-(LEN($N1656)-1),LEN($N1656)))</f>
        <v>pop</v>
      </c>
      <c r="S1656" s="11">
        <f t="shared" si="101"/>
        <v>40987.890740740739</v>
      </c>
      <c r="T1656" s="11">
        <f t="shared" si="102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0">
        <f t="shared" si="103"/>
        <v>142.86666666666667</v>
      </c>
      <c r="P1657" s="6">
        <f t="shared" si="100"/>
        <v>44.645833333333336</v>
      </c>
      <c r="Q1657" t="str">
        <f>TRIM(MID(SUBSTITUTE($N1657,"/",REPT(" ",LEN($N1657))),COLUMNS($N:N)*LEN($N1657)-(LEN($N1657)-1),LEN($N1657)))</f>
        <v>music</v>
      </c>
      <c r="R1657" t="str">
        <f>TRIM(MID(SUBSTITUTE($N1657,"/",REPT(" ",LEN($N1657))),COLUMNS($N:O)*LEN($N1657)-(LEN($N1657)-1),LEN($N1657)))</f>
        <v>pop</v>
      </c>
      <c r="S1657" s="11">
        <f t="shared" si="101"/>
        <v>40974.791898148149</v>
      </c>
      <c r="T1657" s="11">
        <f t="shared" si="10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0">
        <f t="shared" si="103"/>
        <v>100.33493333333334</v>
      </c>
      <c r="P1658" s="6">
        <f t="shared" si="100"/>
        <v>156.77333333333334</v>
      </c>
      <c r="Q1658" t="str">
        <f>TRIM(MID(SUBSTITUTE($N1658,"/",REPT(" ",LEN($N1658))),COLUMNS($N:N)*LEN($N1658)-(LEN($N1658)-1),LEN($N1658)))</f>
        <v>music</v>
      </c>
      <c r="R1658" t="str">
        <f>TRIM(MID(SUBSTITUTE($N1658,"/",REPT(" ",LEN($N1658))),COLUMNS($N:O)*LEN($N1658)-(LEN($N1658)-1),LEN($N1658)))</f>
        <v>pop</v>
      </c>
      <c r="S1658" s="11">
        <f t="shared" si="101"/>
        <v>41226.928842592592</v>
      </c>
      <c r="T1658" s="11">
        <f t="shared" si="102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0">
        <f t="shared" si="103"/>
        <v>104.93380000000001</v>
      </c>
      <c r="P1659" s="6">
        <f t="shared" si="100"/>
        <v>118.70339366515837</v>
      </c>
      <c r="Q1659" t="str">
        <f>TRIM(MID(SUBSTITUTE($N1659,"/",REPT(" ",LEN($N1659))),COLUMNS($N:N)*LEN($N1659)-(LEN($N1659)-1),LEN($N1659)))</f>
        <v>music</v>
      </c>
      <c r="R1659" t="str">
        <f>TRIM(MID(SUBSTITUTE($N1659,"/",REPT(" ",LEN($N1659))),COLUMNS($N:O)*LEN($N1659)-(LEN($N1659)-1),LEN($N1659)))</f>
        <v>pop</v>
      </c>
      <c r="S1659" s="11">
        <f t="shared" si="101"/>
        <v>41023.782037037039</v>
      </c>
      <c r="T1659" s="11">
        <f t="shared" si="102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0">
        <f t="shared" si="103"/>
        <v>132.23333333333335</v>
      </c>
      <c r="P1660" s="6">
        <f t="shared" si="100"/>
        <v>74.149532710280369</v>
      </c>
      <c r="Q1660" t="str">
        <f>TRIM(MID(SUBSTITUTE($N1660,"/",REPT(" ",LEN($N1660))),COLUMNS($N:N)*LEN($N1660)-(LEN($N1660)-1),LEN($N1660)))</f>
        <v>music</v>
      </c>
      <c r="R1660" t="str">
        <f>TRIM(MID(SUBSTITUTE($N1660,"/",REPT(" ",LEN($N1660))),COLUMNS($N:O)*LEN($N1660)-(LEN($N1660)-1),LEN($N1660)))</f>
        <v>pop</v>
      </c>
      <c r="S1660" s="11">
        <f t="shared" si="101"/>
        <v>41223.22184027778</v>
      </c>
      <c r="T1660" s="11">
        <f t="shared" si="102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0">
        <f t="shared" si="103"/>
        <v>112.79999999999998</v>
      </c>
      <c r="P1661" s="6">
        <f t="shared" si="100"/>
        <v>12.533333333333333</v>
      </c>
      <c r="Q1661" t="str">
        <f>TRIM(MID(SUBSTITUTE($N1661,"/",REPT(" ",LEN($N1661))),COLUMNS($N:N)*LEN($N1661)-(LEN($N1661)-1),LEN($N1661)))</f>
        <v>music</v>
      </c>
      <c r="R1661" t="str">
        <f>TRIM(MID(SUBSTITUTE($N1661,"/",REPT(" ",LEN($N1661))),COLUMNS($N:O)*LEN($N1661)-(LEN($N1661)-1),LEN($N1661)))</f>
        <v>pop</v>
      </c>
      <c r="S1661" s="11">
        <f t="shared" si="101"/>
        <v>41596.913437499999</v>
      </c>
      <c r="T1661" s="11">
        <f t="shared" si="10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0">
        <f t="shared" si="103"/>
        <v>1253.75</v>
      </c>
      <c r="P1662" s="6">
        <f t="shared" si="100"/>
        <v>27.861111111111111</v>
      </c>
      <c r="Q1662" t="str">
        <f>TRIM(MID(SUBSTITUTE($N1662,"/",REPT(" ",LEN($N1662))),COLUMNS($N:N)*LEN($N1662)-(LEN($N1662)-1),LEN($N1662)))</f>
        <v>music</v>
      </c>
      <c r="R1662" t="str">
        <f>TRIM(MID(SUBSTITUTE($N1662,"/",REPT(" ",LEN($N1662))),COLUMNS($N:O)*LEN($N1662)-(LEN($N1662)-1),LEN($N1662)))</f>
        <v>pop</v>
      </c>
      <c r="S1662" s="11">
        <f t="shared" si="101"/>
        <v>42459.693865740745</v>
      </c>
      <c r="T1662" s="11">
        <f t="shared" si="102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0">
        <f t="shared" si="103"/>
        <v>102.50632911392405</v>
      </c>
      <c r="P1663" s="6">
        <f t="shared" si="100"/>
        <v>80.178217821782184</v>
      </c>
      <c r="Q1663" t="str">
        <f>TRIM(MID(SUBSTITUTE($N1663,"/",REPT(" ",LEN($N1663))),COLUMNS($N:N)*LEN($N1663)-(LEN($N1663)-1),LEN($N1663)))</f>
        <v>music</v>
      </c>
      <c r="R1663" t="str">
        <f>TRIM(MID(SUBSTITUTE($N1663,"/",REPT(" ",LEN($N1663))),COLUMNS($N:O)*LEN($N1663)-(LEN($N1663)-1),LEN($N1663)))</f>
        <v>pop</v>
      </c>
      <c r="S1663" s="11">
        <f t="shared" si="101"/>
        <v>42343.998043981483</v>
      </c>
      <c r="T1663" s="11">
        <f t="shared" si="102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0">
        <f t="shared" si="103"/>
        <v>102.6375</v>
      </c>
      <c r="P1664" s="6">
        <f t="shared" si="100"/>
        <v>132.43548387096774</v>
      </c>
      <c r="Q1664" t="str">
        <f>TRIM(MID(SUBSTITUTE($N1664,"/",REPT(" ",LEN($N1664))),COLUMNS($N:N)*LEN($N1664)-(LEN($N1664)-1),LEN($N1664)))</f>
        <v>music</v>
      </c>
      <c r="R1664" t="str">
        <f>TRIM(MID(SUBSTITUTE($N1664,"/",REPT(" ",LEN($N1664))),COLUMNS($N:O)*LEN($N1664)-(LEN($N1664)-1),LEN($N1664)))</f>
        <v>pop</v>
      </c>
      <c r="S1664" s="11">
        <f t="shared" si="101"/>
        <v>40848.198333333334</v>
      </c>
      <c r="T1664" s="11">
        <f t="shared" si="10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0">
        <f t="shared" si="103"/>
        <v>108</v>
      </c>
      <c r="P1665" s="6">
        <f t="shared" si="100"/>
        <v>33.75</v>
      </c>
      <c r="Q1665" t="str">
        <f>TRIM(MID(SUBSTITUTE($N1665,"/",REPT(" ",LEN($N1665))),COLUMNS($N:N)*LEN($N1665)-(LEN($N1665)-1),LEN($N1665)))</f>
        <v>music</v>
      </c>
      <c r="R1665" t="str">
        <f>TRIM(MID(SUBSTITUTE($N1665,"/",REPT(" ",LEN($N1665))),COLUMNS($N:O)*LEN($N1665)-(LEN($N1665)-1),LEN($N1665)))</f>
        <v>pop</v>
      </c>
      <c r="S1665" s="11">
        <f t="shared" si="101"/>
        <v>42006.02207175926</v>
      </c>
      <c r="T1665" s="11">
        <f t="shared" si="102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0">
        <f t="shared" si="103"/>
        <v>122.40879999999999</v>
      </c>
      <c r="P1666" s="6">
        <f t="shared" ref="P1666:P1729" si="104">E1666/L1666</f>
        <v>34.384494382022467</v>
      </c>
      <c r="Q1666" t="str">
        <f>TRIM(MID(SUBSTITUTE($N1666,"/",REPT(" ",LEN($N1666))),COLUMNS($N:N)*LEN($N1666)-(LEN($N1666)-1),LEN($N1666)))</f>
        <v>music</v>
      </c>
      <c r="R1666" t="str">
        <f>TRIM(MID(SUBSTITUTE($N1666,"/",REPT(" ",LEN($N1666))),COLUMNS($N:O)*LEN($N1666)-(LEN($N1666)-1),LEN($N1666)))</f>
        <v>pop</v>
      </c>
      <c r="S1666" s="11">
        <f t="shared" ref="S1666:S1729" si="105">(((J1666/60)/60)/24)+DATE(1970,1,1)</f>
        <v>40939.761782407404</v>
      </c>
      <c r="T1666" s="11">
        <f t="shared" ref="T1666:T1729" si="106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0">
        <f t="shared" ref="O1667:O1730" si="107">E1667/D1667*100</f>
        <v>119.45714285714286</v>
      </c>
      <c r="P1667" s="6">
        <f t="shared" si="104"/>
        <v>44.956989247311824</v>
      </c>
      <c r="Q1667" t="str">
        <f>TRIM(MID(SUBSTITUTE($N1667,"/",REPT(" ",LEN($N1667))),COLUMNS($N:N)*LEN($N1667)-(LEN($N1667)-1),LEN($N1667)))</f>
        <v>music</v>
      </c>
      <c r="R1667" t="str">
        <f>TRIM(MID(SUBSTITUTE($N1667,"/",REPT(" ",LEN($N1667))),COLUMNS($N:O)*LEN($N1667)-(LEN($N1667)-1),LEN($N1667)))</f>
        <v>pop</v>
      </c>
      <c r="S1667" s="11">
        <f t="shared" si="105"/>
        <v>40564.649456018517</v>
      </c>
      <c r="T1667" s="11">
        <f t="shared" si="106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0">
        <f t="shared" si="107"/>
        <v>160.88</v>
      </c>
      <c r="P1668" s="6">
        <f t="shared" si="104"/>
        <v>41.04081632653061</v>
      </c>
      <c r="Q1668" t="str">
        <f>TRIM(MID(SUBSTITUTE($N1668,"/",REPT(" ",LEN($N1668))),COLUMNS($N:N)*LEN($N1668)-(LEN($N1668)-1),LEN($N1668)))</f>
        <v>music</v>
      </c>
      <c r="R1668" t="str">
        <f>TRIM(MID(SUBSTITUTE($N1668,"/",REPT(" ",LEN($N1668))),COLUMNS($N:O)*LEN($N1668)-(LEN($N1668)-1),LEN($N1668)))</f>
        <v>pop</v>
      </c>
      <c r="S1668" s="11">
        <f t="shared" si="105"/>
        <v>41331.253159722226</v>
      </c>
      <c r="T1668" s="11">
        <f t="shared" si="106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0">
        <f t="shared" si="107"/>
        <v>126.85294117647059</v>
      </c>
      <c r="P1669" s="6">
        <f t="shared" si="104"/>
        <v>52.597560975609753</v>
      </c>
      <c r="Q1669" t="str">
        <f>TRIM(MID(SUBSTITUTE($N1669,"/",REPT(" ",LEN($N1669))),COLUMNS($N:N)*LEN($N1669)-(LEN($N1669)-1),LEN($N1669)))</f>
        <v>music</v>
      </c>
      <c r="R1669" t="str">
        <f>TRIM(MID(SUBSTITUTE($N1669,"/",REPT(" ",LEN($N1669))),COLUMNS($N:O)*LEN($N1669)-(LEN($N1669)-1),LEN($N1669)))</f>
        <v>pop</v>
      </c>
      <c r="S1669" s="11">
        <f t="shared" si="105"/>
        <v>41682.0705787037</v>
      </c>
      <c r="T1669" s="11">
        <f t="shared" si="106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0">
        <f t="shared" si="107"/>
        <v>102.6375</v>
      </c>
      <c r="P1670" s="6">
        <f t="shared" si="104"/>
        <v>70.784482758620683</v>
      </c>
      <c r="Q1670" t="str">
        <f>TRIM(MID(SUBSTITUTE($N1670,"/",REPT(" ",LEN($N1670))),COLUMNS($N:N)*LEN($N1670)-(LEN($N1670)-1),LEN($N1670)))</f>
        <v>music</v>
      </c>
      <c r="R1670" t="str">
        <f>TRIM(MID(SUBSTITUTE($N1670,"/",REPT(" ",LEN($N1670))),COLUMNS($N:O)*LEN($N1670)-(LEN($N1670)-1),LEN($N1670)))</f>
        <v>pop</v>
      </c>
      <c r="S1670" s="11">
        <f t="shared" si="105"/>
        <v>40845.14975694444</v>
      </c>
      <c r="T1670" s="11">
        <f t="shared" si="106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0">
        <f t="shared" si="107"/>
        <v>139.75</v>
      </c>
      <c r="P1671" s="6">
        <f t="shared" si="104"/>
        <v>53.75</v>
      </c>
      <c r="Q1671" t="str">
        <f>TRIM(MID(SUBSTITUTE($N1671,"/",REPT(" ",LEN($N1671))),COLUMNS($N:N)*LEN($N1671)-(LEN($N1671)-1),LEN($N1671)))</f>
        <v>music</v>
      </c>
      <c r="R1671" t="str">
        <f>TRIM(MID(SUBSTITUTE($N1671,"/",REPT(" ",LEN($N1671))),COLUMNS($N:O)*LEN($N1671)-(LEN($N1671)-1),LEN($N1671)))</f>
        <v>pop</v>
      </c>
      <c r="S1671" s="11">
        <f t="shared" si="105"/>
        <v>42461.885138888887</v>
      </c>
      <c r="T1671" s="11">
        <f t="shared" si="106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0">
        <f t="shared" si="107"/>
        <v>102.60000000000001</v>
      </c>
      <c r="P1672" s="6">
        <f t="shared" si="104"/>
        <v>44.608695652173914</v>
      </c>
      <c r="Q1672" t="str">
        <f>TRIM(MID(SUBSTITUTE($N1672,"/",REPT(" ",LEN($N1672))),COLUMNS($N:N)*LEN($N1672)-(LEN($N1672)-1),LEN($N1672)))</f>
        <v>music</v>
      </c>
      <c r="R1672" t="str">
        <f>TRIM(MID(SUBSTITUTE($N1672,"/",REPT(" ",LEN($N1672))),COLUMNS($N:O)*LEN($N1672)-(LEN($N1672)-1),LEN($N1672)))</f>
        <v>pop</v>
      </c>
      <c r="S1672" s="11">
        <f t="shared" si="105"/>
        <v>40313.930543981485</v>
      </c>
      <c r="T1672" s="11">
        <f t="shared" si="106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0">
        <f t="shared" si="107"/>
        <v>100.67349999999999</v>
      </c>
      <c r="P1673" s="6">
        <f t="shared" si="104"/>
        <v>26.148961038961041</v>
      </c>
      <c r="Q1673" t="str">
        <f>TRIM(MID(SUBSTITUTE($N1673,"/",REPT(" ",LEN($N1673))),COLUMNS($N:N)*LEN($N1673)-(LEN($N1673)-1),LEN($N1673)))</f>
        <v>music</v>
      </c>
      <c r="R1673" t="str">
        <f>TRIM(MID(SUBSTITUTE($N1673,"/",REPT(" ",LEN($N1673))),COLUMNS($N:O)*LEN($N1673)-(LEN($N1673)-1),LEN($N1673)))</f>
        <v>pop</v>
      </c>
      <c r="S1673" s="11">
        <f t="shared" si="105"/>
        <v>42553.54414351852</v>
      </c>
      <c r="T1673" s="11">
        <f t="shared" si="106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0">
        <f t="shared" si="107"/>
        <v>112.94117647058823</v>
      </c>
      <c r="P1674" s="6">
        <f t="shared" si="104"/>
        <v>39.183673469387756</v>
      </c>
      <c r="Q1674" t="str">
        <f>TRIM(MID(SUBSTITUTE($N1674,"/",REPT(" ",LEN($N1674))),COLUMNS($N:N)*LEN($N1674)-(LEN($N1674)-1),LEN($N1674)))</f>
        <v>music</v>
      </c>
      <c r="R1674" t="str">
        <f>TRIM(MID(SUBSTITUTE($N1674,"/",REPT(" ",LEN($N1674))),COLUMNS($N:O)*LEN($N1674)-(LEN($N1674)-1),LEN($N1674)))</f>
        <v>pop</v>
      </c>
      <c r="S1674" s="11">
        <f t="shared" si="105"/>
        <v>41034.656597222223</v>
      </c>
      <c r="T1674" s="11">
        <f t="shared" si="106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0">
        <f t="shared" si="107"/>
        <v>128.09523809523807</v>
      </c>
      <c r="P1675" s="6">
        <f t="shared" si="104"/>
        <v>45.593220338983052</v>
      </c>
      <c r="Q1675" t="str">
        <f>TRIM(MID(SUBSTITUTE($N1675,"/",REPT(" ",LEN($N1675))),COLUMNS($N:N)*LEN($N1675)-(LEN($N1675)-1),LEN($N1675)))</f>
        <v>music</v>
      </c>
      <c r="R1675" t="str">
        <f>TRIM(MID(SUBSTITUTE($N1675,"/",REPT(" ",LEN($N1675))),COLUMNS($N:O)*LEN($N1675)-(LEN($N1675)-1),LEN($N1675)))</f>
        <v>pop</v>
      </c>
      <c r="S1675" s="11">
        <f t="shared" si="105"/>
        <v>42039.878379629634</v>
      </c>
      <c r="T1675" s="11">
        <f t="shared" si="106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0">
        <f t="shared" si="107"/>
        <v>201.7</v>
      </c>
      <c r="P1676" s="6">
        <f t="shared" si="104"/>
        <v>89.247787610619469</v>
      </c>
      <c r="Q1676" t="str">
        <f>TRIM(MID(SUBSTITUTE($N1676,"/",REPT(" ",LEN($N1676))),COLUMNS($N:N)*LEN($N1676)-(LEN($N1676)-1),LEN($N1676)))</f>
        <v>music</v>
      </c>
      <c r="R1676" t="str">
        <f>TRIM(MID(SUBSTITUTE($N1676,"/",REPT(" ",LEN($N1676))),COLUMNS($N:O)*LEN($N1676)-(LEN($N1676)-1),LEN($N1676)))</f>
        <v>pop</v>
      </c>
      <c r="S1676" s="11">
        <f t="shared" si="105"/>
        <v>42569.605393518519</v>
      </c>
      <c r="T1676" s="11">
        <f t="shared" si="106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0">
        <f t="shared" si="107"/>
        <v>137.416</v>
      </c>
      <c r="P1677" s="6">
        <f t="shared" si="104"/>
        <v>40.416470588235299</v>
      </c>
      <c r="Q1677" t="str">
        <f>TRIM(MID(SUBSTITUTE($N1677,"/",REPT(" ",LEN($N1677))),COLUMNS($N:N)*LEN($N1677)-(LEN($N1677)-1),LEN($N1677)))</f>
        <v>music</v>
      </c>
      <c r="R1677" t="str">
        <f>TRIM(MID(SUBSTITUTE($N1677,"/",REPT(" ",LEN($N1677))),COLUMNS($N:O)*LEN($N1677)-(LEN($N1677)-1),LEN($N1677)))</f>
        <v>pop</v>
      </c>
      <c r="S1677" s="11">
        <f t="shared" si="105"/>
        <v>40802.733101851853</v>
      </c>
      <c r="T1677" s="11">
        <f t="shared" si="106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0">
        <f t="shared" si="107"/>
        <v>115.33333333333333</v>
      </c>
      <c r="P1678" s="6">
        <f t="shared" si="104"/>
        <v>82.38095238095238</v>
      </c>
      <c r="Q1678" t="str">
        <f>TRIM(MID(SUBSTITUTE($N1678,"/",REPT(" ",LEN($N1678))),COLUMNS($N:N)*LEN($N1678)-(LEN($N1678)-1),LEN($N1678)))</f>
        <v>music</v>
      </c>
      <c r="R1678" t="str">
        <f>TRIM(MID(SUBSTITUTE($N1678,"/",REPT(" ",LEN($N1678))),COLUMNS($N:O)*LEN($N1678)-(LEN($N1678)-1),LEN($N1678)))</f>
        <v>pop</v>
      </c>
      <c r="S1678" s="11">
        <f t="shared" si="105"/>
        <v>40973.72623842593</v>
      </c>
      <c r="T1678" s="11">
        <f t="shared" si="106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0">
        <f t="shared" si="107"/>
        <v>111.66666666666667</v>
      </c>
      <c r="P1679" s="6">
        <f t="shared" si="104"/>
        <v>159.52380952380952</v>
      </c>
      <c r="Q1679" t="str">
        <f>TRIM(MID(SUBSTITUTE($N1679,"/",REPT(" ",LEN($N1679))),COLUMNS($N:N)*LEN($N1679)-(LEN($N1679)-1),LEN($N1679)))</f>
        <v>music</v>
      </c>
      <c r="R1679" t="str">
        <f>TRIM(MID(SUBSTITUTE($N1679,"/",REPT(" ",LEN($N1679))),COLUMNS($N:O)*LEN($N1679)-(LEN($N1679)-1),LEN($N1679)))</f>
        <v>pop</v>
      </c>
      <c r="S1679" s="11">
        <f t="shared" si="105"/>
        <v>42416.407129629632</v>
      </c>
      <c r="T1679" s="11">
        <f t="shared" si="106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0">
        <f t="shared" si="107"/>
        <v>118.39999999999999</v>
      </c>
      <c r="P1680" s="6">
        <f t="shared" si="104"/>
        <v>36.244897959183675</v>
      </c>
      <c r="Q1680" t="str">
        <f>TRIM(MID(SUBSTITUTE($N1680,"/",REPT(" ",LEN($N1680))),COLUMNS($N:N)*LEN($N1680)-(LEN($N1680)-1),LEN($N1680)))</f>
        <v>music</v>
      </c>
      <c r="R1680" t="str">
        <f>TRIM(MID(SUBSTITUTE($N1680,"/",REPT(" ",LEN($N1680))),COLUMNS($N:O)*LEN($N1680)-(LEN($N1680)-1),LEN($N1680)))</f>
        <v>pop</v>
      </c>
      <c r="S1680" s="11">
        <f t="shared" si="105"/>
        <v>41662.854988425926</v>
      </c>
      <c r="T1680" s="11">
        <f t="shared" si="106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0">
        <f t="shared" si="107"/>
        <v>175</v>
      </c>
      <c r="P1681" s="6">
        <f t="shared" si="104"/>
        <v>62.5</v>
      </c>
      <c r="Q1681" t="str">
        <f>TRIM(MID(SUBSTITUTE($N1681,"/",REPT(" ",LEN($N1681))),COLUMNS($N:N)*LEN($N1681)-(LEN($N1681)-1),LEN($N1681)))</f>
        <v>music</v>
      </c>
      <c r="R1681" t="str">
        <f>TRIM(MID(SUBSTITUTE($N1681,"/",REPT(" ",LEN($N1681))),COLUMNS($N:O)*LEN($N1681)-(LEN($N1681)-1),LEN($N1681)))</f>
        <v>pop</v>
      </c>
      <c r="S1681" s="11">
        <f t="shared" si="105"/>
        <v>40723.068807870368</v>
      </c>
      <c r="T1681" s="11">
        <f t="shared" si="106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0">
        <f t="shared" si="107"/>
        <v>117.5</v>
      </c>
      <c r="P1682" s="6">
        <f t="shared" si="104"/>
        <v>47</v>
      </c>
      <c r="Q1682" t="str">
        <f>TRIM(MID(SUBSTITUTE($N1682,"/",REPT(" ",LEN($N1682))),COLUMNS($N:N)*LEN($N1682)-(LEN($N1682)-1),LEN($N1682)))</f>
        <v>music</v>
      </c>
      <c r="R1682" t="str">
        <f>TRIM(MID(SUBSTITUTE($N1682,"/",REPT(" ",LEN($N1682))),COLUMNS($N:O)*LEN($N1682)-(LEN($N1682)-1),LEN($N1682)))</f>
        <v>pop</v>
      </c>
      <c r="S1682" s="11">
        <f t="shared" si="105"/>
        <v>41802.757719907408</v>
      </c>
      <c r="T1682" s="11">
        <f t="shared" si="106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0">
        <f t="shared" si="107"/>
        <v>101.42212307692309</v>
      </c>
      <c r="P1683" s="6">
        <f t="shared" si="104"/>
        <v>74.575090497737563</v>
      </c>
      <c r="Q1683" t="str">
        <f>TRIM(MID(SUBSTITUTE($N1683,"/",REPT(" ",LEN($N1683))),COLUMNS($N:N)*LEN($N1683)-(LEN($N1683)-1),LEN($N1683)))</f>
        <v>music</v>
      </c>
      <c r="R1683" t="str">
        <f>TRIM(MID(SUBSTITUTE($N1683,"/",REPT(" ",LEN($N1683))),COLUMNS($N:O)*LEN($N1683)-(LEN($N1683)-1),LEN($N1683)))</f>
        <v>faith</v>
      </c>
      <c r="S1683" s="11">
        <f t="shared" si="105"/>
        <v>42774.121342592596</v>
      </c>
      <c r="T1683" s="11">
        <f t="shared" si="106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0">
        <f t="shared" si="107"/>
        <v>0</v>
      </c>
      <c r="P1684" s="6" t="e">
        <f t="shared" si="104"/>
        <v>#DIV/0!</v>
      </c>
      <c r="Q1684" t="str">
        <f>TRIM(MID(SUBSTITUTE($N1684,"/",REPT(" ",LEN($N1684))),COLUMNS($N:N)*LEN($N1684)-(LEN($N1684)-1),LEN($N1684)))</f>
        <v>music</v>
      </c>
      <c r="R1684" t="str">
        <f>TRIM(MID(SUBSTITUTE($N1684,"/",REPT(" ",LEN($N1684))),COLUMNS($N:O)*LEN($N1684)-(LEN($N1684)-1),LEN($N1684)))</f>
        <v>faith</v>
      </c>
      <c r="S1684" s="11">
        <f t="shared" si="105"/>
        <v>42779.21365740741</v>
      </c>
      <c r="T1684" s="11">
        <f t="shared" si="106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0">
        <f t="shared" si="107"/>
        <v>21.714285714285715</v>
      </c>
      <c r="P1685" s="6">
        <f t="shared" si="104"/>
        <v>76</v>
      </c>
      <c r="Q1685" t="str">
        <f>TRIM(MID(SUBSTITUTE($N1685,"/",REPT(" ",LEN($N1685))),COLUMNS($N:N)*LEN($N1685)-(LEN($N1685)-1),LEN($N1685)))</f>
        <v>music</v>
      </c>
      <c r="R1685" t="str">
        <f>TRIM(MID(SUBSTITUTE($N1685,"/",REPT(" ",LEN($N1685))),COLUMNS($N:O)*LEN($N1685)-(LEN($N1685)-1),LEN($N1685)))</f>
        <v>faith</v>
      </c>
      <c r="S1685" s="11">
        <f t="shared" si="105"/>
        <v>42808.781689814816</v>
      </c>
      <c r="T1685" s="11">
        <f t="shared" si="106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0">
        <f t="shared" si="107"/>
        <v>109.125</v>
      </c>
      <c r="P1686" s="6">
        <f t="shared" si="104"/>
        <v>86.43564356435644</v>
      </c>
      <c r="Q1686" t="str">
        <f>TRIM(MID(SUBSTITUTE($N1686,"/",REPT(" ",LEN($N1686))),COLUMNS($N:N)*LEN($N1686)-(LEN($N1686)-1),LEN($N1686)))</f>
        <v>music</v>
      </c>
      <c r="R1686" t="str">
        <f>TRIM(MID(SUBSTITUTE($N1686,"/",REPT(" ",LEN($N1686))),COLUMNS($N:O)*LEN($N1686)-(LEN($N1686)-1),LEN($N1686)))</f>
        <v>faith</v>
      </c>
      <c r="S1686" s="11">
        <f t="shared" si="105"/>
        <v>42783.815289351856</v>
      </c>
      <c r="T1686" s="11">
        <f t="shared" si="106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0">
        <f t="shared" si="107"/>
        <v>102.85714285714285</v>
      </c>
      <c r="P1687" s="6">
        <f t="shared" si="104"/>
        <v>24</v>
      </c>
      <c r="Q1687" t="str">
        <f>TRIM(MID(SUBSTITUTE($N1687,"/",REPT(" ",LEN($N1687))),COLUMNS($N:N)*LEN($N1687)-(LEN($N1687)-1),LEN($N1687)))</f>
        <v>music</v>
      </c>
      <c r="R1687" t="str">
        <f>TRIM(MID(SUBSTITUTE($N1687,"/",REPT(" ",LEN($N1687))),COLUMNS($N:O)*LEN($N1687)-(LEN($N1687)-1),LEN($N1687)))</f>
        <v>faith</v>
      </c>
      <c r="S1687" s="11">
        <f t="shared" si="105"/>
        <v>42788.2502662037</v>
      </c>
      <c r="T1687" s="11">
        <f t="shared" si="106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0">
        <f t="shared" si="107"/>
        <v>0.36</v>
      </c>
      <c r="P1688" s="6">
        <f t="shared" si="104"/>
        <v>18</v>
      </c>
      <c r="Q1688" t="str">
        <f>TRIM(MID(SUBSTITUTE($N1688,"/",REPT(" ",LEN($N1688))),COLUMNS($N:N)*LEN($N1688)-(LEN($N1688)-1),LEN($N1688)))</f>
        <v>music</v>
      </c>
      <c r="R1688" t="str">
        <f>TRIM(MID(SUBSTITUTE($N1688,"/",REPT(" ",LEN($N1688))),COLUMNS($N:O)*LEN($N1688)-(LEN($N1688)-1),LEN($N1688)))</f>
        <v>faith</v>
      </c>
      <c r="S1688" s="11">
        <f t="shared" si="105"/>
        <v>42792.843969907408</v>
      </c>
      <c r="T1688" s="11">
        <f t="shared" si="106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0">
        <f t="shared" si="107"/>
        <v>31.25</v>
      </c>
      <c r="P1689" s="6">
        <f t="shared" si="104"/>
        <v>80.128205128205124</v>
      </c>
      <c r="Q1689" t="str">
        <f>TRIM(MID(SUBSTITUTE($N1689,"/",REPT(" ",LEN($N1689))),COLUMNS($N:N)*LEN($N1689)-(LEN($N1689)-1),LEN($N1689)))</f>
        <v>music</v>
      </c>
      <c r="R1689" t="str">
        <f>TRIM(MID(SUBSTITUTE($N1689,"/",REPT(" ",LEN($N1689))),COLUMNS($N:O)*LEN($N1689)-(LEN($N1689)-1),LEN($N1689)))</f>
        <v>faith</v>
      </c>
      <c r="S1689" s="11">
        <f t="shared" si="105"/>
        <v>42802.046817129631</v>
      </c>
      <c r="T1689" s="11">
        <f t="shared" si="106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0">
        <f t="shared" si="107"/>
        <v>44.3</v>
      </c>
      <c r="P1690" s="6">
        <f t="shared" si="104"/>
        <v>253.14285714285714</v>
      </c>
      <c r="Q1690" t="str">
        <f>TRIM(MID(SUBSTITUTE($N1690,"/",REPT(" ",LEN($N1690))),COLUMNS($N:N)*LEN($N1690)-(LEN($N1690)-1),LEN($N1690)))</f>
        <v>music</v>
      </c>
      <c r="R1690" t="str">
        <f>TRIM(MID(SUBSTITUTE($N1690,"/",REPT(" ",LEN($N1690))),COLUMNS($N:O)*LEN($N1690)-(LEN($N1690)-1),LEN($N1690)))</f>
        <v>faith</v>
      </c>
      <c r="S1690" s="11">
        <f t="shared" si="105"/>
        <v>42804.534652777773</v>
      </c>
      <c r="T1690" s="11">
        <f t="shared" si="106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0">
        <f t="shared" si="107"/>
        <v>100</v>
      </c>
      <c r="P1691" s="6">
        <f t="shared" si="104"/>
        <v>171.42857142857142</v>
      </c>
      <c r="Q1691" t="str">
        <f>TRIM(MID(SUBSTITUTE($N1691,"/",REPT(" ",LEN($N1691))),COLUMNS($N:N)*LEN($N1691)-(LEN($N1691)-1),LEN($N1691)))</f>
        <v>music</v>
      </c>
      <c r="R1691" t="str">
        <f>TRIM(MID(SUBSTITUTE($N1691,"/",REPT(" ",LEN($N1691))),COLUMNS($N:O)*LEN($N1691)-(LEN($N1691)-1),LEN($N1691)))</f>
        <v>faith</v>
      </c>
      <c r="S1691" s="11">
        <f t="shared" si="105"/>
        <v>42780.942476851851</v>
      </c>
      <c r="T1691" s="11">
        <f t="shared" si="106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0">
        <f t="shared" si="107"/>
        <v>25.4</v>
      </c>
      <c r="P1692" s="6">
        <f t="shared" si="104"/>
        <v>57.727272727272727</v>
      </c>
      <c r="Q1692" t="str">
        <f>TRIM(MID(SUBSTITUTE($N1692,"/",REPT(" ",LEN($N1692))),COLUMNS($N:N)*LEN($N1692)-(LEN($N1692)-1),LEN($N1692)))</f>
        <v>music</v>
      </c>
      <c r="R1692" t="str">
        <f>TRIM(MID(SUBSTITUTE($N1692,"/",REPT(" ",LEN($N1692))),COLUMNS($N:O)*LEN($N1692)-(LEN($N1692)-1),LEN($N1692)))</f>
        <v>faith</v>
      </c>
      <c r="S1692" s="11">
        <f t="shared" si="105"/>
        <v>42801.43104166667</v>
      </c>
      <c r="T1692" s="11">
        <f t="shared" si="106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0">
        <f t="shared" si="107"/>
        <v>33.473333333333329</v>
      </c>
      <c r="P1693" s="6">
        <f t="shared" si="104"/>
        <v>264.26315789473682</v>
      </c>
      <c r="Q1693" t="str">
        <f>TRIM(MID(SUBSTITUTE($N1693,"/",REPT(" ",LEN($N1693))),COLUMNS($N:N)*LEN($N1693)-(LEN($N1693)-1),LEN($N1693)))</f>
        <v>music</v>
      </c>
      <c r="R1693" t="str">
        <f>TRIM(MID(SUBSTITUTE($N1693,"/",REPT(" ",LEN($N1693))),COLUMNS($N:O)*LEN($N1693)-(LEN($N1693)-1),LEN($N1693)))</f>
        <v>faith</v>
      </c>
      <c r="S1693" s="11">
        <f t="shared" si="105"/>
        <v>42795.701481481476</v>
      </c>
      <c r="T1693" s="11">
        <f t="shared" si="106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0">
        <f t="shared" si="107"/>
        <v>47.8</v>
      </c>
      <c r="P1694" s="6">
        <f t="shared" si="104"/>
        <v>159.33333333333334</v>
      </c>
      <c r="Q1694" t="str">
        <f>TRIM(MID(SUBSTITUTE($N1694,"/",REPT(" ",LEN($N1694))),COLUMNS($N:N)*LEN($N1694)-(LEN($N1694)-1),LEN($N1694)))</f>
        <v>music</v>
      </c>
      <c r="R1694" t="str">
        <f>TRIM(MID(SUBSTITUTE($N1694,"/",REPT(" ",LEN($N1694))),COLUMNS($N:O)*LEN($N1694)-(LEN($N1694)-1),LEN($N1694)))</f>
        <v>faith</v>
      </c>
      <c r="S1694" s="11">
        <f t="shared" si="105"/>
        <v>42788.151238425926</v>
      </c>
      <c r="T1694" s="11">
        <f t="shared" si="106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0">
        <f t="shared" si="107"/>
        <v>9.3333333333333339</v>
      </c>
      <c r="P1695" s="6">
        <f t="shared" si="104"/>
        <v>35</v>
      </c>
      <c r="Q1695" t="str">
        <f>TRIM(MID(SUBSTITUTE($N1695,"/",REPT(" ",LEN($N1695))),COLUMNS($N:N)*LEN($N1695)-(LEN($N1695)-1),LEN($N1695)))</f>
        <v>music</v>
      </c>
      <c r="R1695" t="str">
        <f>TRIM(MID(SUBSTITUTE($N1695,"/",REPT(" ",LEN($N1695))),COLUMNS($N:O)*LEN($N1695)-(LEN($N1695)-1),LEN($N1695)))</f>
        <v>faith</v>
      </c>
      <c r="S1695" s="11">
        <f t="shared" si="105"/>
        <v>42803.920277777783</v>
      </c>
      <c r="T1695" s="11">
        <f t="shared" si="106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0">
        <f t="shared" si="107"/>
        <v>0.05</v>
      </c>
      <c r="P1696" s="6">
        <f t="shared" si="104"/>
        <v>5</v>
      </c>
      <c r="Q1696" t="str">
        <f>TRIM(MID(SUBSTITUTE($N1696,"/",REPT(" ",LEN($N1696))),COLUMNS($N:N)*LEN($N1696)-(LEN($N1696)-1),LEN($N1696)))</f>
        <v>music</v>
      </c>
      <c r="R1696" t="str">
        <f>TRIM(MID(SUBSTITUTE($N1696,"/",REPT(" ",LEN($N1696))),COLUMNS($N:O)*LEN($N1696)-(LEN($N1696)-1),LEN($N1696)))</f>
        <v>faith</v>
      </c>
      <c r="S1696" s="11">
        <f t="shared" si="105"/>
        <v>42791.669837962967</v>
      </c>
      <c r="T1696" s="11">
        <f t="shared" si="106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0">
        <f t="shared" si="107"/>
        <v>11.708333333333334</v>
      </c>
      <c r="P1697" s="6">
        <f t="shared" si="104"/>
        <v>61.086956521739133</v>
      </c>
      <c r="Q1697" t="str">
        <f>TRIM(MID(SUBSTITUTE($N1697,"/",REPT(" ",LEN($N1697))),COLUMNS($N:N)*LEN($N1697)-(LEN($N1697)-1),LEN($N1697)))</f>
        <v>music</v>
      </c>
      <c r="R1697" t="str">
        <f>TRIM(MID(SUBSTITUTE($N1697,"/",REPT(" ",LEN($N1697))),COLUMNS($N:O)*LEN($N1697)-(LEN($N1697)-1),LEN($N1697)))</f>
        <v>faith</v>
      </c>
      <c r="S1697" s="11">
        <f t="shared" si="105"/>
        <v>42801.031412037039</v>
      </c>
      <c r="T1697" s="11">
        <f t="shared" si="106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0">
        <f t="shared" si="107"/>
        <v>0</v>
      </c>
      <c r="P1698" s="6" t="e">
        <f t="shared" si="104"/>
        <v>#DIV/0!</v>
      </c>
      <c r="Q1698" t="str">
        <f>TRIM(MID(SUBSTITUTE($N1698,"/",REPT(" ",LEN($N1698))),COLUMNS($N:N)*LEN($N1698)-(LEN($N1698)-1),LEN($N1698)))</f>
        <v>music</v>
      </c>
      <c r="R1698" t="str">
        <f>TRIM(MID(SUBSTITUTE($N1698,"/",REPT(" ",LEN($N1698))),COLUMNS($N:O)*LEN($N1698)-(LEN($N1698)-1),LEN($N1698)))</f>
        <v>faith</v>
      </c>
      <c r="S1698" s="11">
        <f t="shared" si="105"/>
        <v>42796.069571759261</v>
      </c>
      <c r="T1698" s="11">
        <f t="shared" si="106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0">
        <f t="shared" si="107"/>
        <v>20.208000000000002</v>
      </c>
      <c r="P1699" s="6">
        <f t="shared" si="104"/>
        <v>114.81818181818181</v>
      </c>
      <c r="Q1699" t="str">
        <f>TRIM(MID(SUBSTITUTE($N1699,"/",REPT(" ",LEN($N1699))),COLUMNS($N:N)*LEN($N1699)-(LEN($N1699)-1),LEN($N1699)))</f>
        <v>music</v>
      </c>
      <c r="R1699" t="str">
        <f>TRIM(MID(SUBSTITUTE($N1699,"/",REPT(" ",LEN($N1699))),COLUMNS($N:O)*LEN($N1699)-(LEN($N1699)-1),LEN($N1699)))</f>
        <v>faith</v>
      </c>
      <c r="S1699" s="11">
        <f t="shared" si="105"/>
        <v>42805.032962962956</v>
      </c>
      <c r="T1699" s="11">
        <f t="shared" si="106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0">
        <f t="shared" si="107"/>
        <v>0</v>
      </c>
      <c r="P1700" s="6" t="e">
        <f t="shared" si="104"/>
        <v>#DIV/0!</v>
      </c>
      <c r="Q1700" t="str">
        <f>TRIM(MID(SUBSTITUTE($N1700,"/",REPT(" ",LEN($N1700))),COLUMNS($N:N)*LEN($N1700)-(LEN($N1700)-1),LEN($N1700)))</f>
        <v>music</v>
      </c>
      <c r="R1700" t="str">
        <f>TRIM(MID(SUBSTITUTE($N1700,"/",REPT(" ",LEN($N1700))),COLUMNS($N:O)*LEN($N1700)-(LEN($N1700)-1),LEN($N1700)))</f>
        <v>faith</v>
      </c>
      <c r="S1700" s="11">
        <f t="shared" si="105"/>
        <v>42796.207870370374</v>
      </c>
      <c r="T1700" s="11">
        <f t="shared" si="106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0">
        <f t="shared" si="107"/>
        <v>4.2311459353574925</v>
      </c>
      <c r="P1701" s="6">
        <f t="shared" si="104"/>
        <v>54</v>
      </c>
      <c r="Q1701" t="str">
        <f>TRIM(MID(SUBSTITUTE($N1701,"/",REPT(" ",LEN($N1701))),COLUMNS($N:N)*LEN($N1701)-(LEN($N1701)-1),LEN($N1701)))</f>
        <v>music</v>
      </c>
      <c r="R1701" t="str">
        <f>TRIM(MID(SUBSTITUTE($N1701,"/",REPT(" ",LEN($N1701))),COLUMNS($N:O)*LEN($N1701)-(LEN($N1701)-1),LEN($N1701)))</f>
        <v>faith</v>
      </c>
      <c r="S1701" s="11">
        <f t="shared" si="105"/>
        <v>42806.863946759258</v>
      </c>
      <c r="T1701" s="11">
        <f t="shared" si="106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0">
        <f t="shared" si="107"/>
        <v>26.06</v>
      </c>
      <c r="P1702" s="6">
        <f t="shared" si="104"/>
        <v>65.974683544303801</v>
      </c>
      <c r="Q1702" t="str">
        <f>TRIM(MID(SUBSTITUTE($N1702,"/",REPT(" ",LEN($N1702))),COLUMNS($N:N)*LEN($N1702)-(LEN($N1702)-1),LEN($N1702)))</f>
        <v>music</v>
      </c>
      <c r="R1702" t="str">
        <f>TRIM(MID(SUBSTITUTE($N1702,"/",REPT(" ",LEN($N1702))),COLUMNS($N:O)*LEN($N1702)-(LEN($N1702)-1),LEN($N1702)))</f>
        <v>faith</v>
      </c>
      <c r="S1702" s="11">
        <f t="shared" si="105"/>
        <v>42796.071643518517</v>
      </c>
      <c r="T1702" s="11">
        <f t="shared" si="10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0">
        <f t="shared" si="107"/>
        <v>0.19801980198019803</v>
      </c>
      <c r="P1703" s="6">
        <f t="shared" si="104"/>
        <v>5</v>
      </c>
      <c r="Q1703" t="str">
        <f>TRIM(MID(SUBSTITUTE($N1703,"/",REPT(" ",LEN($N1703))),COLUMNS($N:N)*LEN($N1703)-(LEN($N1703)-1),LEN($N1703)))</f>
        <v>music</v>
      </c>
      <c r="R1703" t="str">
        <f>TRIM(MID(SUBSTITUTE($N1703,"/",REPT(" ",LEN($N1703))),COLUMNS($N:O)*LEN($N1703)-(LEN($N1703)-1),LEN($N1703)))</f>
        <v>faith</v>
      </c>
      <c r="S1703" s="11">
        <f t="shared" si="105"/>
        <v>41989.664409722223</v>
      </c>
      <c r="T1703" s="11">
        <f t="shared" si="10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0">
        <f t="shared" si="107"/>
        <v>6.0606060606060606E-3</v>
      </c>
      <c r="P1704" s="6">
        <f t="shared" si="104"/>
        <v>1</v>
      </c>
      <c r="Q1704" t="str">
        <f>TRIM(MID(SUBSTITUTE($N1704,"/",REPT(" ",LEN($N1704))),COLUMNS($N:N)*LEN($N1704)-(LEN($N1704)-1),LEN($N1704)))</f>
        <v>music</v>
      </c>
      <c r="R1704" t="str">
        <f>TRIM(MID(SUBSTITUTE($N1704,"/",REPT(" ",LEN($N1704))),COLUMNS($N:O)*LEN($N1704)-(LEN($N1704)-1),LEN($N1704)))</f>
        <v>faith</v>
      </c>
      <c r="S1704" s="11">
        <f t="shared" si="105"/>
        <v>42063.869791666672</v>
      </c>
      <c r="T1704" s="11">
        <f t="shared" si="10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0">
        <f t="shared" si="107"/>
        <v>1.02</v>
      </c>
      <c r="P1705" s="6">
        <f t="shared" si="104"/>
        <v>25.5</v>
      </c>
      <c r="Q1705" t="str">
        <f>TRIM(MID(SUBSTITUTE($N1705,"/",REPT(" ",LEN($N1705))),COLUMNS($N:N)*LEN($N1705)-(LEN($N1705)-1),LEN($N1705)))</f>
        <v>music</v>
      </c>
      <c r="R1705" t="str">
        <f>TRIM(MID(SUBSTITUTE($N1705,"/",REPT(" ",LEN($N1705))),COLUMNS($N:O)*LEN($N1705)-(LEN($N1705)-1),LEN($N1705)))</f>
        <v>faith</v>
      </c>
      <c r="S1705" s="11">
        <f t="shared" si="105"/>
        <v>42187.281678240746</v>
      </c>
      <c r="T1705" s="11">
        <f t="shared" si="106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0">
        <f t="shared" si="107"/>
        <v>65.100000000000009</v>
      </c>
      <c r="P1706" s="6">
        <f t="shared" si="104"/>
        <v>118.36363636363636</v>
      </c>
      <c r="Q1706" t="str">
        <f>TRIM(MID(SUBSTITUTE($N1706,"/",REPT(" ",LEN($N1706))),COLUMNS($N:N)*LEN($N1706)-(LEN($N1706)-1),LEN($N1706)))</f>
        <v>music</v>
      </c>
      <c r="R1706" t="str">
        <f>TRIM(MID(SUBSTITUTE($N1706,"/",REPT(" ",LEN($N1706))),COLUMNS($N:O)*LEN($N1706)-(LEN($N1706)-1),LEN($N1706)))</f>
        <v>faith</v>
      </c>
      <c r="S1706" s="11">
        <f t="shared" si="105"/>
        <v>42021.139733796299</v>
      </c>
      <c r="T1706" s="11">
        <f t="shared" si="10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0">
        <f t="shared" si="107"/>
        <v>0</v>
      </c>
      <c r="P1707" s="6" t="e">
        <f t="shared" si="104"/>
        <v>#DIV/0!</v>
      </c>
      <c r="Q1707" t="str">
        <f>TRIM(MID(SUBSTITUTE($N1707,"/",REPT(" ",LEN($N1707))),COLUMNS($N:N)*LEN($N1707)-(LEN($N1707)-1),LEN($N1707)))</f>
        <v>music</v>
      </c>
      <c r="R1707" t="str">
        <f>TRIM(MID(SUBSTITUTE($N1707,"/",REPT(" ",LEN($N1707))),COLUMNS($N:O)*LEN($N1707)-(LEN($N1707)-1),LEN($N1707)))</f>
        <v>faith</v>
      </c>
      <c r="S1707" s="11">
        <f t="shared" si="105"/>
        <v>42245.016736111109</v>
      </c>
      <c r="T1707" s="11">
        <f t="shared" si="10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0">
        <f t="shared" si="107"/>
        <v>0</v>
      </c>
      <c r="P1708" s="6" t="e">
        <f t="shared" si="104"/>
        <v>#DIV/0!</v>
      </c>
      <c r="Q1708" t="str">
        <f>TRIM(MID(SUBSTITUTE($N1708,"/",REPT(" ",LEN($N1708))),COLUMNS($N:N)*LEN($N1708)-(LEN($N1708)-1),LEN($N1708)))</f>
        <v>music</v>
      </c>
      <c r="R1708" t="str">
        <f>TRIM(MID(SUBSTITUTE($N1708,"/",REPT(" ",LEN($N1708))),COLUMNS($N:O)*LEN($N1708)-(LEN($N1708)-1),LEN($N1708)))</f>
        <v>faith</v>
      </c>
      <c r="S1708" s="11">
        <f t="shared" si="105"/>
        <v>42179.306388888886</v>
      </c>
      <c r="T1708" s="11">
        <f t="shared" si="10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0">
        <f t="shared" si="107"/>
        <v>9.74</v>
      </c>
      <c r="P1709" s="6">
        <f t="shared" si="104"/>
        <v>54.111111111111114</v>
      </c>
      <c r="Q1709" t="str">
        <f>TRIM(MID(SUBSTITUTE($N1709,"/",REPT(" ",LEN($N1709))),COLUMNS($N:N)*LEN($N1709)-(LEN($N1709)-1),LEN($N1709)))</f>
        <v>music</v>
      </c>
      <c r="R1709" t="str">
        <f>TRIM(MID(SUBSTITUTE($N1709,"/",REPT(" ",LEN($N1709))),COLUMNS($N:O)*LEN($N1709)-(LEN($N1709)-1),LEN($N1709)))</f>
        <v>faith</v>
      </c>
      <c r="S1709" s="11">
        <f t="shared" si="105"/>
        <v>42427.721006944441</v>
      </c>
      <c r="T1709" s="11">
        <f t="shared" si="10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0">
        <f t="shared" si="107"/>
        <v>0</v>
      </c>
      <c r="P1710" s="6" t="e">
        <f t="shared" si="104"/>
        <v>#DIV/0!</v>
      </c>
      <c r="Q1710" t="str">
        <f>TRIM(MID(SUBSTITUTE($N1710,"/",REPT(" ",LEN($N1710))),COLUMNS($N:N)*LEN($N1710)-(LEN($N1710)-1),LEN($N1710)))</f>
        <v>music</v>
      </c>
      <c r="R1710" t="str">
        <f>TRIM(MID(SUBSTITUTE($N1710,"/",REPT(" ",LEN($N1710))),COLUMNS($N:O)*LEN($N1710)-(LEN($N1710)-1),LEN($N1710)))</f>
        <v>faith</v>
      </c>
      <c r="S1710" s="11">
        <f t="shared" si="105"/>
        <v>42451.866967592592</v>
      </c>
      <c r="T1710" s="11">
        <f t="shared" si="10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0">
        <f t="shared" si="107"/>
        <v>4.8571428571428568</v>
      </c>
      <c r="P1711" s="6">
        <f t="shared" si="104"/>
        <v>21.25</v>
      </c>
      <c r="Q1711" t="str">
        <f>TRIM(MID(SUBSTITUTE($N1711,"/",REPT(" ",LEN($N1711))),COLUMNS($N:N)*LEN($N1711)-(LEN($N1711)-1),LEN($N1711)))</f>
        <v>music</v>
      </c>
      <c r="R1711" t="str">
        <f>TRIM(MID(SUBSTITUTE($N1711,"/",REPT(" ",LEN($N1711))),COLUMNS($N:O)*LEN($N1711)-(LEN($N1711)-1),LEN($N1711)))</f>
        <v>faith</v>
      </c>
      <c r="S1711" s="11">
        <f t="shared" si="105"/>
        <v>41841.56381944444</v>
      </c>
      <c r="T1711" s="11">
        <f t="shared" si="10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0">
        <f t="shared" si="107"/>
        <v>0.67999999999999994</v>
      </c>
      <c r="P1712" s="6">
        <f t="shared" si="104"/>
        <v>34</v>
      </c>
      <c r="Q1712" t="str">
        <f>TRIM(MID(SUBSTITUTE($N1712,"/",REPT(" ",LEN($N1712))),COLUMNS($N:N)*LEN($N1712)-(LEN($N1712)-1),LEN($N1712)))</f>
        <v>music</v>
      </c>
      <c r="R1712" t="str">
        <f>TRIM(MID(SUBSTITUTE($N1712,"/",REPT(" ",LEN($N1712))),COLUMNS($N:O)*LEN($N1712)-(LEN($N1712)-1),LEN($N1712)))</f>
        <v>faith</v>
      </c>
      <c r="S1712" s="11">
        <f t="shared" si="105"/>
        <v>42341.59129629629</v>
      </c>
      <c r="T1712" s="11">
        <f t="shared" si="10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0">
        <f t="shared" si="107"/>
        <v>10.5</v>
      </c>
      <c r="P1713" s="6">
        <f t="shared" si="104"/>
        <v>525</v>
      </c>
      <c r="Q1713" t="str">
        <f>TRIM(MID(SUBSTITUTE($N1713,"/",REPT(" ",LEN($N1713))),COLUMNS($N:N)*LEN($N1713)-(LEN($N1713)-1),LEN($N1713)))</f>
        <v>music</v>
      </c>
      <c r="R1713" t="str">
        <f>TRIM(MID(SUBSTITUTE($N1713,"/",REPT(" ",LEN($N1713))),COLUMNS($N:O)*LEN($N1713)-(LEN($N1713)-1),LEN($N1713)))</f>
        <v>faith</v>
      </c>
      <c r="S1713" s="11">
        <f t="shared" si="105"/>
        <v>41852.646226851852</v>
      </c>
      <c r="T1713" s="11">
        <f t="shared" si="10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0">
        <f t="shared" si="107"/>
        <v>0</v>
      </c>
      <c r="P1714" s="6" t="e">
        <f t="shared" si="104"/>
        <v>#DIV/0!</v>
      </c>
      <c r="Q1714" t="str">
        <f>TRIM(MID(SUBSTITUTE($N1714,"/",REPT(" ",LEN($N1714))),COLUMNS($N:N)*LEN($N1714)-(LEN($N1714)-1),LEN($N1714)))</f>
        <v>music</v>
      </c>
      <c r="R1714" t="str">
        <f>TRIM(MID(SUBSTITUTE($N1714,"/",REPT(" ",LEN($N1714))),COLUMNS($N:O)*LEN($N1714)-(LEN($N1714)-1),LEN($N1714)))</f>
        <v>faith</v>
      </c>
      <c r="S1714" s="11">
        <f t="shared" si="105"/>
        <v>42125.913807870369</v>
      </c>
      <c r="T1714" s="11">
        <f t="shared" si="10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0">
        <f t="shared" si="107"/>
        <v>1.6666666666666667</v>
      </c>
      <c r="P1715" s="6">
        <f t="shared" si="104"/>
        <v>50</v>
      </c>
      <c r="Q1715" t="str">
        <f>TRIM(MID(SUBSTITUTE($N1715,"/",REPT(" ",LEN($N1715))),COLUMNS($N:N)*LEN($N1715)-(LEN($N1715)-1),LEN($N1715)))</f>
        <v>music</v>
      </c>
      <c r="R1715" t="str">
        <f>TRIM(MID(SUBSTITUTE($N1715,"/",REPT(" ",LEN($N1715))),COLUMNS($N:O)*LEN($N1715)-(LEN($N1715)-1),LEN($N1715)))</f>
        <v>faith</v>
      </c>
      <c r="S1715" s="11">
        <f t="shared" si="105"/>
        <v>41887.801064814819</v>
      </c>
      <c r="T1715" s="11">
        <f t="shared" si="10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0">
        <f t="shared" si="107"/>
        <v>7.8680000000000003</v>
      </c>
      <c r="P1716" s="6">
        <f t="shared" si="104"/>
        <v>115.70588235294117</v>
      </c>
      <c r="Q1716" t="str">
        <f>TRIM(MID(SUBSTITUTE($N1716,"/",REPT(" ",LEN($N1716))),COLUMNS($N:N)*LEN($N1716)-(LEN($N1716)-1),LEN($N1716)))</f>
        <v>music</v>
      </c>
      <c r="R1716" t="str">
        <f>TRIM(MID(SUBSTITUTE($N1716,"/",REPT(" ",LEN($N1716))),COLUMNS($N:O)*LEN($N1716)-(LEN($N1716)-1),LEN($N1716)))</f>
        <v>faith</v>
      </c>
      <c r="S1716" s="11">
        <f t="shared" si="105"/>
        <v>42095.918530092589</v>
      </c>
      <c r="T1716" s="11">
        <f t="shared" si="10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0">
        <f t="shared" si="107"/>
        <v>0.22</v>
      </c>
      <c r="P1717" s="6">
        <f t="shared" si="104"/>
        <v>5.5</v>
      </c>
      <c r="Q1717" t="str">
        <f>TRIM(MID(SUBSTITUTE($N1717,"/",REPT(" ",LEN($N1717))),COLUMNS($N:N)*LEN($N1717)-(LEN($N1717)-1),LEN($N1717)))</f>
        <v>music</v>
      </c>
      <c r="R1717" t="str">
        <f>TRIM(MID(SUBSTITUTE($N1717,"/",REPT(" ",LEN($N1717))),COLUMNS($N:O)*LEN($N1717)-(LEN($N1717)-1),LEN($N1717)))</f>
        <v>faith</v>
      </c>
      <c r="S1717" s="11">
        <f t="shared" si="105"/>
        <v>42064.217418981483</v>
      </c>
      <c r="T1717" s="11">
        <f t="shared" si="10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0">
        <f t="shared" si="107"/>
        <v>7.5</v>
      </c>
      <c r="P1718" s="6">
        <f t="shared" si="104"/>
        <v>50</v>
      </c>
      <c r="Q1718" t="str">
        <f>TRIM(MID(SUBSTITUTE($N1718,"/",REPT(" ",LEN($N1718))),COLUMNS($N:N)*LEN($N1718)-(LEN($N1718)-1),LEN($N1718)))</f>
        <v>music</v>
      </c>
      <c r="R1718" t="str">
        <f>TRIM(MID(SUBSTITUTE($N1718,"/",REPT(" ",LEN($N1718))),COLUMNS($N:O)*LEN($N1718)-(LEN($N1718)-1),LEN($N1718)))</f>
        <v>faith</v>
      </c>
      <c r="S1718" s="11">
        <f t="shared" si="105"/>
        <v>42673.577534722222</v>
      </c>
      <c r="T1718" s="11">
        <f t="shared" si="106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0">
        <f t="shared" si="107"/>
        <v>42.725880551301685</v>
      </c>
      <c r="P1719" s="6">
        <f t="shared" si="104"/>
        <v>34.024390243902438</v>
      </c>
      <c r="Q1719" t="str">
        <f>TRIM(MID(SUBSTITUTE($N1719,"/",REPT(" ",LEN($N1719))),COLUMNS($N:N)*LEN($N1719)-(LEN($N1719)-1),LEN($N1719)))</f>
        <v>music</v>
      </c>
      <c r="R1719" t="str">
        <f>TRIM(MID(SUBSTITUTE($N1719,"/",REPT(" ",LEN($N1719))),COLUMNS($N:O)*LEN($N1719)-(LEN($N1719)-1),LEN($N1719)))</f>
        <v>faith</v>
      </c>
      <c r="S1719" s="11">
        <f t="shared" si="105"/>
        <v>42460.98192129629</v>
      </c>
      <c r="T1719" s="11">
        <f t="shared" si="10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0">
        <f t="shared" si="107"/>
        <v>0.2142857142857143</v>
      </c>
      <c r="P1720" s="6">
        <f t="shared" si="104"/>
        <v>37.5</v>
      </c>
      <c r="Q1720" t="str">
        <f>TRIM(MID(SUBSTITUTE($N1720,"/",REPT(" ",LEN($N1720))),COLUMNS($N:N)*LEN($N1720)-(LEN($N1720)-1),LEN($N1720)))</f>
        <v>music</v>
      </c>
      <c r="R1720" t="str">
        <f>TRIM(MID(SUBSTITUTE($N1720,"/",REPT(" ",LEN($N1720))),COLUMNS($N:O)*LEN($N1720)-(LEN($N1720)-1),LEN($N1720)))</f>
        <v>faith</v>
      </c>
      <c r="S1720" s="11">
        <f t="shared" si="105"/>
        <v>42460.610520833332</v>
      </c>
      <c r="T1720" s="11">
        <f t="shared" si="10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0">
        <f t="shared" si="107"/>
        <v>0.87500000000000011</v>
      </c>
      <c r="P1721" s="6">
        <f t="shared" si="104"/>
        <v>11.666666666666666</v>
      </c>
      <c r="Q1721" t="str">
        <f>TRIM(MID(SUBSTITUTE($N1721,"/",REPT(" ",LEN($N1721))),COLUMNS($N:N)*LEN($N1721)-(LEN($N1721)-1),LEN($N1721)))</f>
        <v>music</v>
      </c>
      <c r="R1721" t="str">
        <f>TRIM(MID(SUBSTITUTE($N1721,"/",REPT(" ",LEN($N1721))),COLUMNS($N:O)*LEN($N1721)-(LEN($N1721)-1),LEN($N1721)))</f>
        <v>faith</v>
      </c>
      <c r="S1721" s="11">
        <f t="shared" si="105"/>
        <v>41869.534618055557</v>
      </c>
      <c r="T1721" s="11">
        <f t="shared" si="10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0">
        <f t="shared" si="107"/>
        <v>5.625</v>
      </c>
      <c r="P1722" s="6">
        <f t="shared" si="104"/>
        <v>28.125</v>
      </c>
      <c r="Q1722" t="str">
        <f>TRIM(MID(SUBSTITUTE($N1722,"/",REPT(" ",LEN($N1722))),COLUMNS($N:N)*LEN($N1722)-(LEN($N1722)-1),LEN($N1722)))</f>
        <v>music</v>
      </c>
      <c r="R1722" t="str">
        <f>TRIM(MID(SUBSTITUTE($N1722,"/",REPT(" ",LEN($N1722))),COLUMNS($N:O)*LEN($N1722)-(LEN($N1722)-1),LEN($N1722)))</f>
        <v>faith</v>
      </c>
      <c r="S1722" s="11">
        <f t="shared" si="105"/>
        <v>41922.783229166671</v>
      </c>
      <c r="T1722" s="11">
        <f t="shared" si="10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0">
        <f t="shared" si="107"/>
        <v>0</v>
      </c>
      <c r="P1723" s="6" t="e">
        <f t="shared" si="104"/>
        <v>#DIV/0!</v>
      </c>
      <c r="Q1723" t="str">
        <f>TRIM(MID(SUBSTITUTE($N1723,"/",REPT(" ",LEN($N1723))),COLUMNS($N:N)*LEN($N1723)-(LEN($N1723)-1),LEN($N1723)))</f>
        <v>music</v>
      </c>
      <c r="R1723" t="str">
        <f>TRIM(MID(SUBSTITUTE($N1723,"/",REPT(" ",LEN($N1723))),COLUMNS($N:O)*LEN($N1723)-(LEN($N1723)-1),LEN($N1723)))</f>
        <v>faith</v>
      </c>
      <c r="S1723" s="11">
        <f t="shared" si="105"/>
        <v>42319.461377314816</v>
      </c>
      <c r="T1723" s="11">
        <f t="shared" si="10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0">
        <f t="shared" si="107"/>
        <v>3.4722222222222224E-2</v>
      </c>
      <c r="P1724" s="6">
        <f t="shared" si="104"/>
        <v>1</v>
      </c>
      <c r="Q1724" t="str">
        <f>TRIM(MID(SUBSTITUTE($N1724,"/",REPT(" ",LEN($N1724))),COLUMNS($N:N)*LEN($N1724)-(LEN($N1724)-1),LEN($N1724)))</f>
        <v>music</v>
      </c>
      <c r="R1724" t="str">
        <f>TRIM(MID(SUBSTITUTE($N1724,"/",REPT(" ",LEN($N1724))),COLUMNS($N:O)*LEN($N1724)-(LEN($N1724)-1),LEN($N1724)))</f>
        <v>faith</v>
      </c>
      <c r="S1724" s="11">
        <f t="shared" si="105"/>
        <v>42425.960983796293</v>
      </c>
      <c r="T1724" s="11">
        <f t="shared" si="10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0">
        <f t="shared" si="107"/>
        <v>6.5</v>
      </c>
      <c r="P1725" s="6">
        <f t="shared" si="104"/>
        <v>216.66666666666666</v>
      </c>
      <c r="Q1725" t="str">
        <f>TRIM(MID(SUBSTITUTE($N1725,"/",REPT(" ",LEN($N1725))),COLUMNS($N:N)*LEN($N1725)-(LEN($N1725)-1),LEN($N1725)))</f>
        <v>music</v>
      </c>
      <c r="R1725" t="str">
        <f>TRIM(MID(SUBSTITUTE($N1725,"/",REPT(" ",LEN($N1725))),COLUMNS($N:O)*LEN($N1725)-(LEN($N1725)-1),LEN($N1725)))</f>
        <v>faith</v>
      </c>
      <c r="S1725" s="11">
        <f t="shared" si="105"/>
        <v>42129.82540509259</v>
      </c>
      <c r="T1725" s="11">
        <f t="shared" si="10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0">
        <f t="shared" si="107"/>
        <v>0.58333333333333337</v>
      </c>
      <c r="P1726" s="6">
        <f t="shared" si="104"/>
        <v>8.75</v>
      </c>
      <c r="Q1726" t="str">
        <f>TRIM(MID(SUBSTITUTE($N1726,"/",REPT(" ",LEN($N1726))),COLUMNS($N:N)*LEN($N1726)-(LEN($N1726)-1),LEN($N1726)))</f>
        <v>music</v>
      </c>
      <c r="R1726" t="str">
        <f>TRIM(MID(SUBSTITUTE($N1726,"/",REPT(" ",LEN($N1726))),COLUMNS($N:O)*LEN($N1726)-(LEN($N1726)-1),LEN($N1726)))</f>
        <v>faith</v>
      </c>
      <c r="S1726" s="11">
        <f t="shared" si="105"/>
        <v>41912.932430555556</v>
      </c>
      <c r="T1726" s="11">
        <f t="shared" si="10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0">
        <f t="shared" si="107"/>
        <v>10.181818181818182</v>
      </c>
      <c r="P1727" s="6">
        <f t="shared" si="104"/>
        <v>62.222222222222221</v>
      </c>
      <c r="Q1727" t="str">
        <f>TRIM(MID(SUBSTITUTE($N1727,"/",REPT(" ",LEN($N1727))),COLUMNS($N:N)*LEN($N1727)-(LEN($N1727)-1),LEN($N1727)))</f>
        <v>music</v>
      </c>
      <c r="R1727" t="str">
        <f>TRIM(MID(SUBSTITUTE($N1727,"/",REPT(" ",LEN($N1727))),COLUMNS($N:O)*LEN($N1727)-(LEN($N1727)-1),LEN($N1727)))</f>
        <v>faith</v>
      </c>
      <c r="S1727" s="11">
        <f t="shared" si="105"/>
        <v>41845.968159722222</v>
      </c>
      <c r="T1727" s="11">
        <f t="shared" si="10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0">
        <f t="shared" si="107"/>
        <v>33.784615384615385</v>
      </c>
      <c r="P1728" s="6">
        <f t="shared" si="104"/>
        <v>137.25</v>
      </c>
      <c r="Q1728" t="str">
        <f>TRIM(MID(SUBSTITUTE($N1728,"/",REPT(" ",LEN($N1728))),COLUMNS($N:N)*LEN($N1728)-(LEN($N1728)-1),LEN($N1728)))</f>
        <v>music</v>
      </c>
      <c r="R1728" t="str">
        <f>TRIM(MID(SUBSTITUTE($N1728,"/",REPT(" ",LEN($N1728))),COLUMNS($N:O)*LEN($N1728)-(LEN($N1728)-1),LEN($N1728)))</f>
        <v>faith</v>
      </c>
      <c r="S1728" s="11">
        <f t="shared" si="105"/>
        <v>41788.919722222221</v>
      </c>
      <c r="T1728" s="11">
        <f t="shared" si="10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0">
        <f t="shared" si="107"/>
        <v>3.3333333333333333E-2</v>
      </c>
      <c r="P1729" s="6">
        <f t="shared" si="104"/>
        <v>1</v>
      </c>
      <c r="Q1729" t="str">
        <f>TRIM(MID(SUBSTITUTE($N1729,"/",REPT(" ",LEN($N1729))),COLUMNS($N:N)*LEN($N1729)-(LEN($N1729)-1),LEN($N1729)))</f>
        <v>music</v>
      </c>
      <c r="R1729" t="str">
        <f>TRIM(MID(SUBSTITUTE($N1729,"/",REPT(" ",LEN($N1729))),COLUMNS($N:O)*LEN($N1729)-(LEN($N1729)-1),LEN($N1729)))</f>
        <v>faith</v>
      </c>
      <c r="S1729" s="11">
        <f t="shared" si="105"/>
        <v>42044.927974537044</v>
      </c>
      <c r="T1729" s="11">
        <f t="shared" si="10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0">
        <f t="shared" si="107"/>
        <v>68.400000000000006</v>
      </c>
      <c r="P1730" s="6">
        <f t="shared" ref="P1730:P1793" si="108">E1730/L1730</f>
        <v>122.14285714285714</v>
      </c>
      <c r="Q1730" t="str">
        <f>TRIM(MID(SUBSTITUTE($N1730,"/",REPT(" ",LEN($N1730))),COLUMNS($N:N)*LEN($N1730)-(LEN($N1730)-1),LEN($N1730)))</f>
        <v>music</v>
      </c>
      <c r="R1730" t="str">
        <f>TRIM(MID(SUBSTITUTE($N1730,"/",REPT(" ",LEN($N1730))),COLUMNS($N:O)*LEN($N1730)-(LEN($N1730)-1),LEN($N1730)))</f>
        <v>faith</v>
      </c>
      <c r="S1730" s="11">
        <f t="shared" ref="S1730:S1793" si="109">(((J1730/60)/60)/24)+DATE(1970,1,1)</f>
        <v>42268.625856481478</v>
      </c>
      <c r="T1730" s="11">
        <f t="shared" ref="T1730:T1793" si="110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0">
        <f t="shared" ref="O1731:O1794" si="111">E1731/D1731*100</f>
        <v>0</v>
      </c>
      <c r="P1731" s="6" t="e">
        <f t="shared" si="108"/>
        <v>#DIV/0!</v>
      </c>
      <c r="Q1731" t="str">
        <f>TRIM(MID(SUBSTITUTE($N1731,"/",REPT(" ",LEN($N1731))),COLUMNS($N:N)*LEN($N1731)-(LEN($N1731)-1),LEN($N1731)))</f>
        <v>music</v>
      </c>
      <c r="R1731" t="str">
        <f>TRIM(MID(SUBSTITUTE($N1731,"/",REPT(" ",LEN($N1731))),COLUMNS($N:O)*LEN($N1731)-(LEN($N1731)-1),LEN($N1731)))</f>
        <v>faith</v>
      </c>
      <c r="S1731" s="11">
        <f t="shared" si="109"/>
        <v>42471.052152777775</v>
      </c>
      <c r="T1731" s="11">
        <f t="shared" si="110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0">
        <f t="shared" si="111"/>
        <v>0</v>
      </c>
      <c r="P1732" s="6" t="e">
        <f t="shared" si="108"/>
        <v>#DIV/0!</v>
      </c>
      <c r="Q1732" t="str">
        <f>TRIM(MID(SUBSTITUTE($N1732,"/",REPT(" ",LEN($N1732))),COLUMNS($N:N)*LEN($N1732)-(LEN($N1732)-1),LEN($N1732)))</f>
        <v>music</v>
      </c>
      <c r="R1732" t="str">
        <f>TRIM(MID(SUBSTITUTE($N1732,"/",REPT(" ",LEN($N1732))),COLUMNS($N:O)*LEN($N1732)-(LEN($N1732)-1),LEN($N1732)))</f>
        <v>faith</v>
      </c>
      <c r="S1732" s="11">
        <f t="shared" si="109"/>
        <v>42272.087766203709</v>
      </c>
      <c r="T1732" s="11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0">
        <f t="shared" si="111"/>
        <v>0</v>
      </c>
      <c r="P1733" s="6" t="e">
        <f t="shared" si="108"/>
        <v>#DIV/0!</v>
      </c>
      <c r="Q1733" t="str">
        <f>TRIM(MID(SUBSTITUTE($N1733,"/",REPT(" ",LEN($N1733))),COLUMNS($N:N)*LEN($N1733)-(LEN($N1733)-1),LEN($N1733)))</f>
        <v>music</v>
      </c>
      <c r="R1733" t="str">
        <f>TRIM(MID(SUBSTITUTE($N1733,"/",REPT(" ",LEN($N1733))),COLUMNS($N:O)*LEN($N1733)-(LEN($N1733)-1),LEN($N1733)))</f>
        <v>faith</v>
      </c>
      <c r="S1733" s="11">
        <f t="shared" si="109"/>
        <v>42152.906851851847</v>
      </c>
      <c r="T1733" s="11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0">
        <f t="shared" si="111"/>
        <v>0</v>
      </c>
      <c r="P1734" s="6" t="e">
        <f t="shared" si="108"/>
        <v>#DIV/0!</v>
      </c>
      <c r="Q1734" t="str">
        <f>TRIM(MID(SUBSTITUTE($N1734,"/",REPT(" ",LEN($N1734))),COLUMNS($N:N)*LEN($N1734)-(LEN($N1734)-1),LEN($N1734)))</f>
        <v>music</v>
      </c>
      <c r="R1734" t="str">
        <f>TRIM(MID(SUBSTITUTE($N1734,"/",REPT(" ",LEN($N1734))),COLUMNS($N:O)*LEN($N1734)-(LEN($N1734)-1),LEN($N1734)))</f>
        <v>faith</v>
      </c>
      <c r="S1734" s="11">
        <f t="shared" si="109"/>
        <v>42325.683807870373</v>
      </c>
      <c r="T1734" s="11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0">
        <f t="shared" si="111"/>
        <v>0</v>
      </c>
      <c r="P1735" s="6" t="e">
        <f t="shared" si="108"/>
        <v>#DIV/0!</v>
      </c>
      <c r="Q1735" t="str">
        <f>TRIM(MID(SUBSTITUTE($N1735,"/",REPT(" ",LEN($N1735))),COLUMNS($N:N)*LEN($N1735)-(LEN($N1735)-1),LEN($N1735)))</f>
        <v>music</v>
      </c>
      <c r="R1735" t="str">
        <f>TRIM(MID(SUBSTITUTE($N1735,"/",REPT(" ",LEN($N1735))),COLUMNS($N:O)*LEN($N1735)-(LEN($N1735)-1),LEN($N1735)))</f>
        <v>faith</v>
      </c>
      <c r="S1735" s="11">
        <f t="shared" si="109"/>
        <v>42614.675625000003</v>
      </c>
      <c r="T1735" s="11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0">
        <f t="shared" si="111"/>
        <v>2.2222222222222223E-2</v>
      </c>
      <c r="P1736" s="6">
        <f t="shared" si="108"/>
        <v>1</v>
      </c>
      <c r="Q1736" t="str">
        <f>TRIM(MID(SUBSTITUTE($N1736,"/",REPT(" ",LEN($N1736))),COLUMNS($N:N)*LEN($N1736)-(LEN($N1736)-1),LEN($N1736)))</f>
        <v>music</v>
      </c>
      <c r="R1736" t="str">
        <f>TRIM(MID(SUBSTITUTE($N1736,"/",REPT(" ",LEN($N1736))),COLUMNS($N:O)*LEN($N1736)-(LEN($N1736)-1),LEN($N1736)))</f>
        <v>faith</v>
      </c>
      <c r="S1736" s="11">
        <f t="shared" si="109"/>
        <v>42102.036527777775</v>
      </c>
      <c r="T1736" s="11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0">
        <f t="shared" si="111"/>
        <v>11</v>
      </c>
      <c r="P1737" s="6">
        <f t="shared" si="108"/>
        <v>55</v>
      </c>
      <c r="Q1737" t="str">
        <f>TRIM(MID(SUBSTITUTE($N1737,"/",REPT(" ",LEN($N1737))),COLUMNS($N:N)*LEN($N1737)-(LEN($N1737)-1),LEN($N1737)))</f>
        <v>music</v>
      </c>
      <c r="R1737" t="str">
        <f>TRIM(MID(SUBSTITUTE($N1737,"/",REPT(" ",LEN($N1737))),COLUMNS($N:O)*LEN($N1737)-(LEN($N1737)-1),LEN($N1737)))</f>
        <v>faith</v>
      </c>
      <c r="S1737" s="11">
        <f t="shared" si="109"/>
        <v>42559.814178240747</v>
      </c>
      <c r="T1737" s="11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0">
        <f t="shared" si="111"/>
        <v>0.73333333333333328</v>
      </c>
      <c r="P1738" s="6">
        <f t="shared" si="108"/>
        <v>22</v>
      </c>
      <c r="Q1738" t="str">
        <f>TRIM(MID(SUBSTITUTE($N1738,"/",REPT(" ",LEN($N1738))),COLUMNS($N:N)*LEN($N1738)-(LEN($N1738)-1),LEN($N1738)))</f>
        <v>music</v>
      </c>
      <c r="R1738" t="str">
        <f>TRIM(MID(SUBSTITUTE($N1738,"/",REPT(" ",LEN($N1738))),COLUMNS($N:O)*LEN($N1738)-(LEN($N1738)-1),LEN($N1738)))</f>
        <v>faith</v>
      </c>
      <c r="S1738" s="11">
        <f t="shared" si="109"/>
        <v>42286.861493055556</v>
      </c>
      <c r="T1738" s="11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0">
        <f t="shared" si="111"/>
        <v>21.25</v>
      </c>
      <c r="P1739" s="6">
        <f t="shared" si="108"/>
        <v>56.666666666666664</v>
      </c>
      <c r="Q1739" t="str">
        <f>TRIM(MID(SUBSTITUTE($N1739,"/",REPT(" ",LEN($N1739))),COLUMNS($N:N)*LEN($N1739)-(LEN($N1739)-1),LEN($N1739)))</f>
        <v>music</v>
      </c>
      <c r="R1739" t="str">
        <f>TRIM(MID(SUBSTITUTE($N1739,"/",REPT(" ",LEN($N1739))),COLUMNS($N:O)*LEN($N1739)-(LEN($N1739)-1),LEN($N1739)))</f>
        <v>faith</v>
      </c>
      <c r="S1739" s="11">
        <f t="shared" si="109"/>
        <v>42175.948981481488</v>
      </c>
      <c r="T1739" s="11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0">
        <f t="shared" si="111"/>
        <v>0.4</v>
      </c>
      <c r="P1740" s="6">
        <f t="shared" si="108"/>
        <v>20</v>
      </c>
      <c r="Q1740" t="str">
        <f>TRIM(MID(SUBSTITUTE($N1740,"/",REPT(" ",LEN($N1740))),COLUMNS($N:N)*LEN($N1740)-(LEN($N1740)-1),LEN($N1740)))</f>
        <v>music</v>
      </c>
      <c r="R1740" t="str">
        <f>TRIM(MID(SUBSTITUTE($N1740,"/",REPT(" ",LEN($N1740))),COLUMNS($N:O)*LEN($N1740)-(LEN($N1740)-1),LEN($N1740)))</f>
        <v>faith</v>
      </c>
      <c r="S1740" s="11">
        <f t="shared" si="109"/>
        <v>41884.874328703707</v>
      </c>
      <c r="T1740" s="11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0">
        <f t="shared" si="111"/>
        <v>0.1</v>
      </c>
      <c r="P1741" s="6">
        <f t="shared" si="108"/>
        <v>1</v>
      </c>
      <c r="Q1741" t="str">
        <f>TRIM(MID(SUBSTITUTE($N1741,"/",REPT(" ",LEN($N1741))),COLUMNS($N:N)*LEN($N1741)-(LEN($N1741)-1),LEN($N1741)))</f>
        <v>music</v>
      </c>
      <c r="R1741" t="str">
        <f>TRIM(MID(SUBSTITUTE($N1741,"/",REPT(" ",LEN($N1741))),COLUMNS($N:O)*LEN($N1741)-(LEN($N1741)-1),LEN($N1741)))</f>
        <v>faith</v>
      </c>
      <c r="S1741" s="11">
        <f t="shared" si="109"/>
        <v>42435.874212962968</v>
      </c>
      <c r="T1741" s="11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0">
        <f t="shared" si="111"/>
        <v>0</v>
      </c>
      <c r="P1742" s="6" t="e">
        <f t="shared" si="108"/>
        <v>#DIV/0!</v>
      </c>
      <c r="Q1742" t="str">
        <f>TRIM(MID(SUBSTITUTE($N1742,"/",REPT(" ",LEN($N1742))),COLUMNS($N:N)*LEN($N1742)-(LEN($N1742)-1),LEN($N1742)))</f>
        <v>music</v>
      </c>
      <c r="R1742" t="str">
        <f>TRIM(MID(SUBSTITUTE($N1742,"/",REPT(" ",LEN($N1742))),COLUMNS($N:O)*LEN($N1742)-(LEN($N1742)-1),LEN($N1742)))</f>
        <v>faith</v>
      </c>
      <c r="S1742" s="11">
        <f t="shared" si="109"/>
        <v>42171.817384259266</v>
      </c>
      <c r="T1742" s="11">
        <f t="shared" si="110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0">
        <f t="shared" si="111"/>
        <v>110.83333333333334</v>
      </c>
      <c r="P1743" s="6">
        <f t="shared" si="108"/>
        <v>25.576923076923077</v>
      </c>
      <c r="Q1743" t="str">
        <f>TRIM(MID(SUBSTITUTE($N1743,"/",REPT(" ",LEN($N1743))),COLUMNS($N:N)*LEN($N1743)-(LEN($N1743)-1),LEN($N1743)))</f>
        <v>photography</v>
      </c>
      <c r="R1743" t="str">
        <f>TRIM(MID(SUBSTITUTE($N1743,"/",REPT(" ",LEN($N1743))),COLUMNS($N:O)*LEN($N1743)-(LEN($N1743)-1),LEN($N1743)))</f>
        <v>photobooks</v>
      </c>
      <c r="S1743" s="11">
        <f t="shared" si="109"/>
        <v>42120.628136574072</v>
      </c>
      <c r="T1743" s="11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0">
        <f t="shared" si="111"/>
        <v>108.74999999999999</v>
      </c>
      <c r="P1744" s="6">
        <f t="shared" si="108"/>
        <v>63.970588235294116</v>
      </c>
      <c r="Q1744" t="str">
        <f>TRIM(MID(SUBSTITUTE($N1744,"/",REPT(" ",LEN($N1744))),COLUMNS($N:N)*LEN($N1744)-(LEN($N1744)-1),LEN($N1744)))</f>
        <v>photography</v>
      </c>
      <c r="R1744" t="str">
        <f>TRIM(MID(SUBSTITUTE($N1744,"/",REPT(" ",LEN($N1744))),COLUMNS($N:O)*LEN($N1744)-(LEN($N1744)-1),LEN($N1744)))</f>
        <v>photobooks</v>
      </c>
      <c r="S1744" s="11">
        <f t="shared" si="109"/>
        <v>42710.876967592587</v>
      </c>
      <c r="T1744" s="11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0">
        <f t="shared" si="111"/>
        <v>100.41666666666667</v>
      </c>
      <c r="P1745" s="6">
        <f t="shared" si="108"/>
        <v>89.925373134328353</v>
      </c>
      <c r="Q1745" t="str">
        <f>TRIM(MID(SUBSTITUTE($N1745,"/",REPT(" ",LEN($N1745))),COLUMNS($N:N)*LEN($N1745)-(LEN($N1745)-1),LEN($N1745)))</f>
        <v>photography</v>
      </c>
      <c r="R1745" t="str">
        <f>TRIM(MID(SUBSTITUTE($N1745,"/",REPT(" ",LEN($N1745))),COLUMNS($N:O)*LEN($N1745)-(LEN($N1745)-1),LEN($N1745)))</f>
        <v>photobooks</v>
      </c>
      <c r="S1745" s="11">
        <f t="shared" si="109"/>
        <v>42586.925636574073</v>
      </c>
      <c r="T1745" s="11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0">
        <f t="shared" si="111"/>
        <v>118.45454545454545</v>
      </c>
      <c r="P1746" s="6">
        <f t="shared" si="108"/>
        <v>93.071428571428569</v>
      </c>
      <c r="Q1746" t="str">
        <f>TRIM(MID(SUBSTITUTE($N1746,"/",REPT(" ",LEN($N1746))),COLUMNS($N:N)*LEN($N1746)-(LEN($N1746)-1),LEN($N1746)))</f>
        <v>photography</v>
      </c>
      <c r="R1746" t="str">
        <f>TRIM(MID(SUBSTITUTE($N1746,"/",REPT(" ",LEN($N1746))),COLUMNS($N:O)*LEN($N1746)-(LEN($N1746)-1),LEN($N1746)))</f>
        <v>photobooks</v>
      </c>
      <c r="S1746" s="11">
        <f t="shared" si="109"/>
        <v>42026.605057870373</v>
      </c>
      <c r="T1746" s="11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0">
        <f t="shared" si="111"/>
        <v>114.01428571428571</v>
      </c>
      <c r="P1747" s="6">
        <f t="shared" si="108"/>
        <v>89.674157303370791</v>
      </c>
      <c r="Q1747" t="str">
        <f>TRIM(MID(SUBSTITUTE($N1747,"/",REPT(" ",LEN($N1747))),COLUMNS($N:N)*LEN($N1747)-(LEN($N1747)-1),LEN($N1747)))</f>
        <v>photography</v>
      </c>
      <c r="R1747" t="str">
        <f>TRIM(MID(SUBSTITUTE($N1747,"/",REPT(" ",LEN($N1747))),COLUMNS($N:O)*LEN($N1747)-(LEN($N1747)-1),LEN($N1747)))</f>
        <v>photobooks</v>
      </c>
      <c r="S1747" s="11">
        <f t="shared" si="109"/>
        <v>42690.259699074071</v>
      </c>
      <c r="T1747" s="11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0">
        <f t="shared" si="111"/>
        <v>148.10000000000002</v>
      </c>
      <c r="P1748" s="6">
        <f t="shared" si="108"/>
        <v>207.61682242990653</v>
      </c>
      <c r="Q1748" t="str">
        <f>TRIM(MID(SUBSTITUTE($N1748,"/",REPT(" ",LEN($N1748))),COLUMNS($N:N)*LEN($N1748)-(LEN($N1748)-1),LEN($N1748)))</f>
        <v>photography</v>
      </c>
      <c r="R1748" t="str">
        <f>TRIM(MID(SUBSTITUTE($N1748,"/",REPT(" ",LEN($N1748))),COLUMNS($N:O)*LEN($N1748)-(LEN($N1748)-1),LEN($N1748)))</f>
        <v>photobooks</v>
      </c>
      <c r="S1748" s="11">
        <f t="shared" si="109"/>
        <v>42668.176701388889</v>
      </c>
      <c r="T1748" s="11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0">
        <f t="shared" si="111"/>
        <v>104.95555555555556</v>
      </c>
      <c r="P1749" s="6">
        <f t="shared" si="108"/>
        <v>59.408805031446541</v>
      </c>
      <c r="Q1749" t="str">
        <f>TRIM(MID(SUBSTITUTE($N1749,"/",REPT(" ",LEN($N1749))),COLUMNS($N:N)*LEN($N1749)-(LEN($N1749)-1),LEN($N1749)))</f>
        <v>photography</v>
      </c>
      <c r="R1749" t="str">
        <f>TRIM(MID(SUBSTITUTE($N1749,"/",REPT(" ",LEN($N1749))),COLUMNS($N:O)*LEN($N1749)-(LEN($N1749)-1),LEN($N1749)))</f>
        <v>photobooks</v>
      </c>
      <c r="S1749" s="11">
        <f t="shared" si="109"/>
        <v>42292.435532407413</v>
      </c>
      <c r="T1749" s="11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0">
        <f t="shared" si="111"/>
        <v>129.94800000000001</v>
      </c>
      <c r="P1750" s="6">
        <f t="shared" si="108"/>
        <v>358.97237569060775</v>
      </c>
      <c r="Q1750" t="str">
        <f>TRIM(MID(SUBSTITUTE($N1750,"/",REPT(" ",LEN($N1750))),COLUMNS($N:N)*LEN($N1750)-(LEN($N1750)-1),LEN($N1750)))</f>
        <v>photography</v>
      </c>
      <c r="R1750" t="str">
        <f>TRIM(MID(SUBSTITUTE($N1750,"/",REPT(" ",LEN($N1750))),COLUMNS($N:O)*LEN($N1750)-(LEN($N1750)-1),LEN($N1750)))</f>
        <v>photobooks</v>
      </c>
      <c r="S1750" s="11">
        <f t="shared" si="109"/>
        <v>42219.950729166667</v>
      </c>
      <c r="T1750" s="11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0">
        <f t="shared" si="111"/>
        <v>123.48756218905473</v>
      </c>
      <c r="P1751" s="6">
        <f t="shared" si="108"/>
        <v>94.736641221374043</v>
      </c>
      <c r="Q1751" t="str">
        <f>TRIM(MID(SUBSTITUTE($N1751,"/",REPT(" ",LEN($N1751))),COLUMNS($N:N)*LEN($N1751)-(LEN($N1751)-1),LEN($N1751)))</f>
        <v>photography</v>
      </c>
      <c r="R1751" t="str">
        <f>TRIM(MID(SUBSTITUTE($N1751,"/",REPT(" ",LEN($N1751))),COLUMNS($N:O)*LEN($N1751)-(LEN($N1751)-1),LEN($N1751)))</f>
        <v>photobooks</v>
      </c>
      <c r="S1751" s="11">
        <f t="shared" si="109"/>
        <v>42758.975937499999</v>
      </c>
      <c r="T1751" s="11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0">
        <f t="shared" si="111"/>
        <v>201.62</v>
      </c>
      <c r="P1752" s="6">
        <f t="shared" si="108"/>
        <v>80.647999999999996</v>
      </c>
      <c r="Q1752" t="str">
        <f>TRIM(MID(SUBSTITUTE($N1752,"/",REPT(" ",LEN($N1752))),COLUMNS($N:N)*LEN($N1752)-(LEN($N1752)-1),LEN($N1752)))</f>
        <v>photography</v>
      </c>
      <c r="R1752" t="str">
        <f>TRIM(MID(SUBSTITUTE($N1752,"/",REPT(" ",LEN($N1752))),COLUMNS($N:O)*LEN($N1752)-(LEN($N1752)-1),LEN($N1752)))</f>
        <v>photobooks</v>
      </c>
      <c r="S1752" s="11">
        <f t="shared" si="109"/>
        <v>42454.836851851855</v>
      </c>
      <c r="T1752" s="11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0">
        <f t="shared" si="111"/>
        <v>102.89999999999999</v>
      </c>
      <c r="P1753" s="6">
        <f t="shared" si="108"/>
        <v>168.68852459016392</v>
      </c>
      <c r="Q1753" t="str">
        <f>TRIM(MID(SUBSTITUTE($N1753,"/",REPT(" ",LEN($N1753))),COLUMNS($N:N)*LEN($N1753)-(LEN($N1753)-1),LEN($N1753)))</f>
        <v>photography</v>
      </c>
      <c r="R1753" t="str">
        <f>TRIM(MID(SUBSTITUTE($N1753,"/",REPT(" ",LEN($N1753))),COLUMNS($N:O)*LEN($N1753)-(LEN($N1753)-1),LEN($N1753)))</f>
        <v>photobooks</v>
      </c>
      <c r="S1753" s="11">
        <f t="shared" si="109"/>
        <v>42052.7815162037</v>
      </c>
      <c r="T1753" s="11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0">
        <f t="shared" si="111"/>
        <v>260.16666666666663</v>
      </c>
      <c r="P1754" s="6">
        <f t="shared" si="108"/>
        <v>34.68888888888889</v>
      </c>
      <c r="Q1754" t="str">
        <f>TRIM(MID(SUBSTITUTE($N1754,"/",REPT(" ",LEN($N1754))),COLUMNS($N:N)*LEN($N1754)-(LEN($N1754)-1),LEN($N1754)))</f>
        <v>photography</v>
      </c>
      <c r="R1754" t="str">
        <f>TRIM(MID(SUBSTITUTE($N1754,"/",REPT(" ",LEN($N1754))),COLUMNS($N:O)*LEN($N1754)-(LEN($N1754)-1),LEN($N1754)))</f>
        <v>photobooks</v>
      </c>
      <c r="S1754" s="11">
        <f t="shared" si="109"/>
        <v>42627.253263888888</v>
      </c>
      <c r="T1754" s="11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0">
        <f t="shared" si="111"/>
        <v>108</v>
      </c>
      <c r="P1755" s="6">
        <f t="shared" si="108"/>
        <v>462.85714285714283</v>
      </c>
      <c r="Q1755" t="str">
        <f>TRIM(MID(SUBSTITUTE($N1755,"/",REPT(" ",LEN($N1755))),COLUMNS($N:N)*LEN($N1755)-(LEN($N1755)-1),LEN($N1755)))</f>
        <v>photography</v>
      </c>
      <c r="R1755" t="str">
        <f>TRIM(MID(SUBSTITUTE($N1755,"/",REPT(" ",LEN($N1755))),COLUMNS($N:O)*LEN($N1755)-(LEN($N1755)-1),LEN($N1755)))</f>
        <v>photobooks</v>
      </c>
      <c r="S1755" s="11">
        <f t="shared" si="109"/>
        <v>42420.74962962963</v>
      </c>
      <c r="T1755" s="11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0">
        <f t="shared" si="111"/>
        <v>110.52941176470587</v>
      </c>
      <c r="P1756" s="6">
        <f t="shared" si="108"/>
        <v>104.38888888888889</v>
      </c>
      <c r="Q1756" t="str">
        <f>TRIM(MID(SUBSTITUTE($N1756,"/",REPT(" ",LEN($N1756))),COLUMNS($N:N)*LEN($N1756)-(LEN($N1756)-1),LEN($N1756)))</f>
        <v>photography</v>
      </c>
      <c r="R1756" t="str">
        <f>TRIM(MID(SUBSTITUTE($N1756,"/",REPT(" ",LEN($N1756))),COLUMNS($N:O)*LEN($N1756)-(LEN($N1756)-1),LEN($N1756)))</f>
        <v>photobooks</v>
      </c>
      <c r="S1756" s="11">
        <f t="shared" si="109"/>
        <v>42067.876770833333</v>
      </c>
      <c r="T1756" s="11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0">
        <f t="shared" si="111"/>
        <v>120</v>
      </c>
      <c r="P1757" s="6">
        <f t="shared" si="108"/>
        <v>7.5</v>
      </c>
      <c r="Q1757" t="str">
        <f>TRIM(MID(SUBSTITUTE($N1757,"/",REPT(" ",LEN($N1757))),COLUMNS($N:N)*LEN($N1757)-(LEN($N1757)-1),LEN($N1757)))</f>
        <v>photography</v>
      </c>
      <c r="R1757" t="str">
        <f>TRIM(MID(SUBSTITUTE($N1757,"/",REPT(" ",LEN($N1757))),COLUMNS($N:O)*LEN($N1757)-(LEN($N1757)-1),LEN($N1757)))</f>
        <v>photobooks</v>
      </c>
      <c r="S1757" s="11">
        <f t="shared" si="109"/>
        <v>42252.788900462961</v>
      </c>
      <c r="T1757" s="11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0">
        <f t="shared" si="111"/>
        <v>102.82909090909091</v>
      </c>
      <c r="P1758" s="6">
        <f t="shared" si="108"/>
        <v>47.13</v>
      </c>
      <c r="Q1758" t="str">
        <f>TRIM(MID(SUBSTITUTE($N1758,"/",REPT(" ",LEN($N1758))),COLUMNS($N:N)*LEN($N1758)-(LEN($N1758)-1),LEN($N1758)))</f>
        <v>photography</v>
      </c>
      <c r="R1758" t="str">
        <f>TRIM(MID(SUBSTITUTE($N1758,"/",REPT(" ",LEN($N1758))),COLUMNS($N:O)*LEN($N1758)-(LEN($N1758)-1),LEN($N1758)))</f>
        <v>photobooks</v>
      </c>
      <c r="S1758" s="11">
        <f t="shared" si="109"/>
        <v>42571.167465277773</v>
      </c>
      <c r="T1758" s="11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0">
        <f t="shared" si="111"/>
        <v>115.99999999999999</v>
      </c>
      <c r="P1759" s="6">
        <f t="shared" si="108"/>
        <v>414.28571428571428</v>
      </c>
      <c r="Q1759" t="str">
        <f>TRIM(MID(SUBSTITUTE($N1759,"/",REPT(" ",LEN($N1759))),COLUMNS($N:N)*LEN($N1759)-(LEN($N1759)-1),LEN($N1759)))</f>
        <v>photography</v>
      </c>
      <c r="R1759" t="str">
        <f>TRIM(MID(SUBSTITUTE($N1759,"/",REPT(" ",LEN($N1759))),COLUMNS($N:O)*LEN($N1759)-(LEN($N1759)-1),LEN($N1759)))</f>
        <v>photobooks</v>
      </c>
      <c r="S1759" s="11">
        <f t="shared" si="109"/>
        <v>42733.827349537038</v>
      </c>
      <c r="T1759" s="11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0">
        <f t="shared" si="111"/>
        <v>114.7</v>
      </c>
      <c r="P1760" s="6">
        <f t="shared" si="108"/>
        <v>42.481481481481481</v>
      </c>
      <c r="Q1760" t="str">
        <f>TRIM(MID(SUBSTITUTE($N1760,"/",REPT(" ",LEN($N1760))),COLUMNS($N:N)*LEN($N1760)-(LEN($N1760)-1),LEN($N1760)))</f>
        <v>photography</v>
      </c>
      <c r="R1760" t="str">
        <f>TRIM(MID(SUBSTITUTE($N1760,"/",REPT(" ",LEN($N1760))),COLUMNS($N:O)*LEN($N1760)-(LEN($N1760)-1),LEN($N1760)))</f>
        <v>photobooks</v>
      </c>
      <c r="S1760" s="11">
        <f t="shared" si="109"/>
        <v>42505.955925925926</v>
      </c>
      <c r="T1760" s="11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0">
        <f t="shared" si="111"/>
        <v>106.60000000000001</v>
      </c>
      <c r="P1761" s="6">
        <f t="shared" si="108"/>
        <v>108.77551020408163</v>
      </c>
      <c r="Q1761" t="str">
        <f>TRIM(MID(SUBSTITUTE($N1761,"/",REPT(" ",LEN($N1761))),COLUMNS($N:N)*LEN($N1761)-(LEN($N1761)-1),LEN($N1761)))</f>
        <v>photography</v>
      </c>
      <c r="R1761" t="str">
        <f>TRIM(MID(SUBSTITUTE($N1761,"/",REPT(" ",LEN($N1761))),COLUMNS($N:O)*LEN($N1761)-(LEN($N1761)-1),LEN($N1761)))</f>
        <v>photobooks</v>
      </c>
      <c r="S1761" s="11">
        <f t="shared" si="109"/>
        <v>42068.829039351855</v>
      </c>
      <c r="T1761" s="11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0">
        <f t="shared" si="111"/>
        <v>165.44</v>
      </c>
      <c r="P1762" s="6">
        <f t="shared" si="108"/>
        <v>81.098039215686271</v>
      </c>
      <c r="Q1762" t="str">
        <f>TRIM(MID(SUBSTITUTE($N1762,"/",REPT(" ",LEN($N1762))),COLUMNS($N:N)*LEN($N1762)-(LEN($N1762)-1),LEN($N1762)))</f>
        <v>photography</v>
      </c>
      <c r="R1762" t="str">
        <f>TRIM(MID(SUBSTITUTE($N1762,"/",REPT(" ",LEN($N1762))),COLUMNS($N:O)*LEN($N1762)-(LEN($N1762)-1),LEN($N1762)))</f>
        <v>photobooks</v>
      </c>
      <c r="S1762" s="11">
        <f t="shared" si="109"/>
        <v>42405.67260416667</v>
      </c>
      <c r="T1762" s="11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0">
        <f t="shared" si="111"/>
        <v>155</v>
      </c>
      <c r="P1763" s="6">
        <f t="shared" si="108"/>
        <v>51.666666666666664</v>
      </c>
      <c r="Q1763" t="str">
        <f>TRIM(MID(SUBSTITUTE($N1763,"/",REPT(" ",LEN($N1763))),COLUMNS($N:N)*LEN($N1763)-(LEN($N1763)-1),LEN($N1763)))</f>
        <v>photography</v>
      </c>
      <c r="R1763" t="str">
        <f>TRIM(MID(SUBSTITUTE($N1763,"/",REPT(" ",LEN($N1763))),COLUMNS($N:O)*LEN($N1763)-(LEN($N1763)-1),LEN($N1763)))</f>
        <v>photobooks</v>
      </c>
      <c r="S1763" s="11">
        <f t="shared" si="109"/>
        <v>42209.567824074074</v>
      </c>
      <c r="T1763" s="11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0">
        <f t="shared" si="111"/>
        <v>885</v>
      </c>
      <c r="P1764" s="6">
        <f t="shared" si="108"/>
        <v>35.4</v>
      </c>
      <c r="Q1764" t="str">
        <f>TRIM(MID(SUBSTITUTE($N1764,"/",REPT(" ",LEN($N1764))),COLUMNS($N:N)*LEN($N1764)-(LEN($N1764)-1),LEN($N1764)))</f>
        <v>photography</v>
      </c>
      <c r="R1764" t="str">
        <f>TRIM(MID(SUBSTITUTE($N1764,"/",REPT(" ",LEN($N1764))),COLUMNS($N:O)*LEN($N1764)-(LEN($N1764)-1),LEN($N1764)))</f>
        <v>photobooks</v>
      </c>
      <c r="S1764" s="11">
        <f t="shared" si="109"/>
        <v>42410.982002314813</v>
      </c>
      <c r="T1764" s="11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0">
        <f t="shared" si="111"/>
        <v>101.90833333333333</v>
      </c>
      <c r="P1765" s="6">
        <f t="shared" si="108"/>
        <v>103.63559322033899</v>
      </c>
      <c r="Q1765" t="str">
        <f>TRIM(MID(SUBSTITUTE($N1765,"/",REPT(" ",LEN($N1765))),COLUMNS($N:N)*LEN($N1765)-(LEN($N1765)-1),LEN($N1765)))</f>
        <v>photography</v>
      </c>
      <c r="R1765" t="str">
        <f>TRIM(MID(SUBSTITUTE($N1765,"/",REPT(" ",LEN($N1765))),COLUMNS($N:O)*LEN($N1765)-(LEN($N1765)-1),LEN($N1765)))</f>
        <v>photobooks</v>
      </c>
      <c r="S1765" s="11">
        <f t="shared" si="109"/>
        <v>42636.868518518517</v>
      </c>
      <c r="T1765" s="11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0">
        <f t="shared" si="111"/>
        <v>19.600000000000001</v>
      </c>
      <c r="P1766" s="6">
        <f t="shared" si="108"/>
        <v>55.282051282051285</v>
      </c>
      <c r="Q1766" t="str">
        <f>TRIM(MID(SUBSTITUTE($N1766,"/",REPT(" ",LEN($N1766))),COLUMNS($N:N)*LEN($N1766)-(LEN($N1766)-1),LEN($N1766)))</f>
        <v>photography</v>
      </c>
      <c r="R1766" t="str">
        <f>TRIM(MID(SUBSTITUTE($N1766,"/",REPT(" ",LEN($N1766))),COLUMNS($N:O)*LEN($N1766)-(LEN($N1766)-1),LEN($N1766)))</f>
        <v>photobooks</v>
      </c>
      <c r="S1766" s="11">
        <f t="shared" si="109"/>
        <v>41825.485868055555</v>
      </c>
      <c r="T1766" s="11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0">
        <f t="shared" si="111"/>
        <v>59.467839999999995</v>
      </c>
      <c r="P1767" s="6">
        <f t="shared" si="108"/>
        <v>72.16970873786407</v>
      </c>
      <c r="Q1767" t="str">
        <f>TRIM(MID(SUBSTITUTE($N1767,"/",REPT(" ",LEN($N1767))),COLUMNS($N:N)*LEN($N1767)-(LEN($N1767)-1),LEN($N1767)))</f>
        <v>photography</v>
      </c>
      <c r="R1767" t="str">
        <f>TRIM(MID(SUBSTITUTE($N1767,"/",REPT(" ",LEN($N1767))),COLUMNS($N:O)*LEN($N1767)-(LEN($N1767)-1),LEN($N1767)))</f>
        <v>photobooks</v>
      </c>
      <c r="S1767" s="11">
        <f t="shared" si="109"/>
        <v>41834.980462962965</v>
      </c>
      <c r="T1767" s="11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0">
        <f t="shared" si="111"/>
        <v>0</v>
      </c>
      <c r="P1768" s="6" t="e">
        <f t="shared" si="108"/>
        <v>#DIV/0!</v>
      </c>
      <c r="Q1768" t="str">
        <f>TRIM(MID(SUBSTITUTE($N1768,"/",REPT(" ",LEN($N1768))),COLUMNS($N:N)*LEN($N1768)-(LEN($N1768)-1),LEN($N1768)))</f>
        <v>photography</v>
      </c>
      <c r="R1768" t="str">
        <f>TRIM(MID(SUBSTITUTE($N1768,"/",REPT(" ",LEN($N1768))),COLUMNS($N:O)*LEN($N1768)-(LEN($N1768)-1),LEN($N1768)))</f>
        <v>photobooks</v>
      </c>
      <c r="S1768" s="11">
        <f t="shared" si="109"/>
        <v>41855.859814814816</v>
      </c>
      <c r="T1768" s="11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0">
        <f t="shared" si="111"/>
        <v>45.72</v>
      </c>
      <c r="P1769" s="6">
        <f t="shared" si="108"/>
        <v>58.615384615384613</v>
      </c>
      <c r="Q1769" t="str">
        <f>TRIM(MID(SUBSTITUTE($N1769,"/",REPT(" ",LEN($N1769))),COLUMNS($N:N)*LEN($N1769)-(LEN($N1769)-1),LEN($N1769)))</f>
        <v>photography</v>
      </c>
      <c r="R1769" t="str">
        <f>TRIM(MID(SUBSTITUTE($N1769,"/",REPT(" ",LEN($N1769))),COLUMNS($N:O)*LEN($N1769)-(LEN($N1769)-1),LEN($N1769)))</f>
        <v>photobooks</v>
      </c>
      <c r="S1769" s="11">
        <f t="shared" si="109"/>
        <v>41824.658379629633</v>
      </c>
      <c r="T1769" s="11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0">
        <f t="shared" si="111"/>
        <v>3.74</v>
      </c>
      <c r="P1770" s="6">
        <f t="shared" si="108"/>
        <v>12.466666666666667</v>
      </c>
      <c r="Q1770" t="str">
        <f>TRIM(MID(SUBSTITUTE($N1770,"/",REPT(" ",LEN($N1770))),COLUMNS($N:N)*LEN($N1770)-(LEN($N1770)-1),LEN($N1770)))</f>
        <v>photography</v>
      </c>
      <c r="R1770" t="str">
        <f>TRIM(MID(SUBSTITUTE($N1770,"/",REPT(" ",LEN($N1770))),COLUMNS($N:O)*LEN($N1770)-(LEN($N1770)-1),LEN($N1770)))</f>
        <v>photobooks</v>
      </c>
      <c r="S1770" s="11">
        <f t="shared" si="109"/>
        <v>41849.560694444444</v>
      </c>
      <c r="T1770" s="11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0">
        <f t="shared" si="111"/>
        <v>2.7025000000000001</v>
      </c>
      <c r="P1771" s="6">
        <f t="shared" si="108"/>
        <v>49.136363636363633</v>
      </c>
      <c r="Q1771" t="str">
        <f>TRIM(MID(SUBSTITUTE($N1771,"/",REPT(" ",LEN($N1771))),COLUMNS($N:N)*LEN($N1771)-(LEN($N1771)-1),LEN($N1771)))</f>
        <v>photography</v>
      </c>
      <c r="R1771" t="str">
        <f>TRIM(MID(SUBSTITUTE($N1771,"/",REPT(" ",LEN($N1771))),COLUMNS($N:O)*LEN($N1771)-(LEN($N1771)-1),LEN($N1771)))</f>
        <v>photobooks</v>
      </c>
      <c r="S1771" s="11">
        <f t="shared" si="109"/>
        <v>41987.818969907406</v>
      </c>
      <c r="T1771" s="11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0">
        <f t="shared" si="111"/>
        <v>56.51428571428572</v>
      </c>
      <c r="P1772" s="6">
        <f t="shared" si="108"/>
        <v>150.5</v>
      </c>
      <c r="Q1772" t="str">
        <f>TRIM(MID(SUBSTITUTE($N1772,"/",REPT(" ",LEN($N1772))),COLUMNS($N:N)*LEN($N1772)-(LEN($N1772)-1),LEN($N1772)))</f>
        <v>photography</v>
      </c>
      <c r="R1772" t="str">
        <f>TRIM(MID(SUBSTITUTE($N1772,"/",REPT(" ",LEN($N1772))),COLUMNS($N:O)*LEN($N1772)-(LEN($N1772)-1),LEN($N1772)))</f>
        <v>photobooks</v>
      </c>
      <c r="S1772" s="11">
        <f t="shared" si="109"/>
        <v>41891.780023148152</v>
      </c>
      <c r="T1772" s="11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0">
        <f t="shared" si="111"/>
        <v>21.30952380952381</v>
      </c>
      <c r="P1773" s="6">
        <f t="shared" si="108"/>
        <v>35.799999999999997</v>
      </c>
      <c r="Q1773" t="str">
        <f>TRIM(MID(SUBSTITUTE($N1773,"/",REPT(" ",LEN($N1773))),COLUMNS($N:N)*LEN($N1773)-(LEN($N1773)-1),LEN($N1773)))</f>
        <v>photography</v>
      </c>
      <c r="R1773" t="str">
        <f>TRIM(MID(SUBSTITUTE($N1773,"/",REPT(" ",LEN($N1773))),COLUMNS($N:O)*LEN($N1773)-(LEN($N1773)-1),LEN($N1773)))</f>
        <v>photobooks</v>
      </c>
      <c r="S1773" s="11">
        <f t="shared" si="109"/>
        <v>41905.979629629634</v>
      </c>
      <c r="T1773" s="11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0">
        <f t="shared" si="111"/>
        <v>15.6</v>
      </c>
      <c r="P1774" s="6">
        <f t="shared" si="108"/>
        <v>45.157894736842103</v>
      </c>
      <c r="Q1774" t="str">
        <f>TRIM(MID(SUBSTITUTE($N1774,"/",REPT(" ",LEN($N1774))),COLUMNS($N:N)*LEN($N1774)-(LEN($N1774)-1),LEN($N1774)))</f>
        <v>photography</v>
      </c>
      <c r="R1774" t="str">
        <f>TRIM(MID(SUBSTITUTE($N1774,"/",REPT(" ",LEN($N1774))),COLUMNS($N:O)*LEN($N1774)-(LEN($N1774)-1),LEN($N1774)))</f>
        <v>photobooks</v>
      </c>
      <c r="S1774" s="11">
        <f t="shared" si="109"/>
        <v>41766.718009259261</v>
      </c>
      <c r="T1774" s="11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0">
        <f t="shared" si="111"/>
        <v>6.2566666666666677</v>
      </c>
      <c r="P1775" s="6">
        <f t="shared" si="108"/>
        <v>98.78947368421052</v>
      </c>
      <c r="Q1775" t="str">
        <f>TRIM(MID(SUBSTITUTE($N1775,"/",REPT(" ",LEN($N1775))),COLUMNS($N:N)*LEN($N1775)-(LEN($N1775)-1),LEN($N1775)))</f>
        <v>photography</v>
      </c>
      <c r="R1775" t="str">
        <f>TRIM(MID(SUBSTITUTE($N1775,"/",REPT(" ",LEN($N1775))),COLUMNS($N:O)*LEN($N1775)-(LEN($N1775)-1),LEN($N1775)))</f>
        <v>photobooks</v>
      </c>
      <c r="S1775" s="11">
        <f t="shared" si="109"/>
        <v>41978.760393518518</v>
      </c>
      <c r="T1775" s="11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0">
        <f t="shared" si="111"/>
        <v>45.92</v>
      </c>
      <c r="P1776" s="6">
        <f t="shared" si="108"/>
        <v>88.307692307692307</v>
      </c>
      <c r="Q1776" t="str">
        <f>TRIM(MID(SUBSTITUTE($N1776,"/",REPT(" ",LEN($N1776))),COLUMNS($N:N)*LEN($N1776)-(LEN($N1776)-1),LEN($N1776)))</f>
        <v>photography</v>
      </c>
      <c r="R1776" t="str">
        <f>TRIM(MID(SUBSTITUTE($N1776,"/",REPT(" ",LEN($N1776))),COLUMNS($N:O)*LEN($N1776)-(LEN($N1776)-1),LEN($N1776)))</f>
        <v>photobooks</v>
      </c>
      <c r="S1776" s="11">
        <f t="shared" si="109"/>
        <v>41930.218657407408</v>
      </c>
      <c r="T1776" s="11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0">
        <f t="shared" si="111"/>
        <v>65.101538461538468</v>
      </c>
      <c r="P1777" s="6">
        <f t="shared" si="108"/>
        <v>170.62903225806451</v>
      </c>
      <c r="Q1777" t="str">
        <f>TRIM(MID(SUBSTITUTE($N1777,"/",REPT(" ",LEN($N1777))),COLUMNS($N:N)*LEN($N1777)-(LEN($N1777)-1),LEN($N1777)))</f>
        <v>photography</v>
      </c>
      <c r="R1777" t="str">
        <f>TRIM(MID(SUBSTITUTE($N1777,"/",REPT(" ",LEN($N1777))),COLUMNS($N:O)*LEN($N1777)-(LEN($N1777)-1),LEN($N1777)))</f>
        <v>photobooks</v>
      </c>
      <c r="S1777" s="11">
        <f t="shared" si="109"/>
        <v>41891.976388888892</v>
      </c>
      <c r="T1777" s="11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0">
        <f t="shared" si="111"/>
        <v>6.7</v>
      </c>
      <c r="P1778" s="6">
        <f t="shared" si="108"/>
        <v>83.75</v>
      </c>
      <c r="Q1778" t="str">
        <f>TRIM(MID(SUBSTITUTE($N1778,"/",REPT(" ",LEN($N1778))),COLUMNS($N:N)*LEN($N1778)-(LEN($N1778)-1),LEN($N1778)))</f>
        <v>photography</v>
      </c>
      <c r="R1778" t="str">
        <f>TRIM(MID(SUBSTITUTE($N1778,"/",REPT(" ",LEN($N1778))),COLUMNS($N:O)*LEN($N1778)-(LEN($N1778)-1),LEN($N1778)))</f>
        <v>photobooks</v>
      </c>
      <c r="S1778" s="11">
        <f t="shared" si="109"/>
        <v>41905.95684027778</v>
      </c>
      <c r="T1778" s="11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0">
        <f t="shared" si="111"/>
        <v>13.5625</v>
      </c>
      <c r="P1779" s="6">
        <f t="shared" si="108"/>
        <v>65.099999999999994</v>
      </c>
      <c r="Q1779" t="str">
        <f>TRIM(MID(SUBSTITUTE($N1779,"/",REPT(" ",LEN($N1779))),COLUMNS($N:N)*LEN($N1779)-(LEN($N1779)-1),LEN($N1779)))</f>
        <v>photography</v>
      </c>
      <c r="R1779" t="str">
        <f>TRIM(MID(SUBSTITUTE($N1779,"/",REPT(" ",LEN($N1779))),COLUMNS($N:O)*LEN($N1779)-(LEN($N1779)-1),LEN($N1779)))</f>
        <v>photobooks</v>
      </c>
      <c r="S1779" s="11">
        <f t="shared" si="109"/>
        <v>42025.357094907406</v>
      </c>
      <c r="T1779" s="11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0">
        <f t="shared" si="111"/>
        <v>1.9900000000000002</v>
      </c>
      <c r="P1780" s="6">
        <f t="shared" si="108"/>
        <v>66.333333333333329</v>
      </c>
      <c r="Q1780" t="str">
        <f>TRIM(MID(SUBSTITUTE($N1780,"/",REPT(" ",LEN($N1780))),COLUMNS($N:N)*LEN($N1780)-(LEN($N1780)-1),LEN($N1780)))</f>
        <v>photography</v>
      </c>
      <c r="R1780" t="str">
        <f>TRIM(MID(SUBSTITUTE($N1780,"/",REPT(" ",LEN($N1780))),COLUMNS($N:O)*LEN($N1780)-(LEN($N1780)-1),LEN($N1780)))</f>
        <v>photobooks</v>
      </c>
      <c r="S1780" s="11">
        <f t="shared" si="109"/>
        <v>42045.86336805555</v>
      </c>
      <c r="T1780" s="11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0">
        <f t="shared" si="111"/>
        <v>36.236363636363642</v>
      </c>
      <c r="P1781" s="6">
        <f t="shared" si="108"/>
        <v>104.89473684210526</v>
      </c>
      <c r="Q1781" t="str">
        <f>TRIM(MID(SUBSTITUTE($N1781,"/",REPT(" ",LEN($N1781))),COLUMNS($N:N)*LEN($N1781)-(LEN($N1781)-1),LEN($N1781)))</f>
        <v>photography</v>
      </c>
      <c r="R1781" t="str">
        <f>TRIM(MID(SUBSTITUTE($N1781,"/",REPT(" ",LEN($N1781))),COLUMNS($N:O)*LEN($N1781)-(LEN($N1781)-1),LEN($N1781)))</f>
        <v>photobooks</v>
      </c>
      <c r="S1781" s="11">
        <f t="shared" si="109"/>
        <v>42585.691898148143</v>
      </c>
      <c r="T1781" s="11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0">
        <f t="shared" si="111"/>
        <v>39.743333333333339</v>
      </c>
      <c r="P1782" s="6">
        <f t="shared" si="108"/>
        <v>78.440789473684205</v>
      </c>
      <c r="Q1782" t="str">
        <f>TRIM(MID(SUBSTITUTE($N1782,"/",REPT(" ",LEN($N1782))),COLUMNS($N:N)*LEN($N1782)-(LEN($N1782)-1),LEN($N1782)))</f>
        <v>photography</v>
      </c>
      <c r="R1782" t="str">
        <f>TRIM(MID(SUBSTITUTE($N1782,"/",REPT(" ",LEN($N1782))),COLUMNS($N:O)*LEN($N1782)-(LEN($N1782)-1),LEN($N1782)))</f>
        <v>photobooks</v>
      </c>
      <c r="S1782" s="11">
        <f t="shared" si="109"/>
        <v>42493.600810185191</v>
      </c>
      <c r="T1782" s="11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0">
        <f t="shared" si="111"/>
        <v>25.763636363636365</v>
      </c>
      <c r="P1783" s="6">
        <f t="shared" si="108"/>
        <v>59.041666666666664</v>
      </c>
      <c r="Q1783" t="str">
        <f>TRIM(MID(SUBSTITUTE($N1783,"/",REPT(" ",LEN($N1783))),COLUMNS($N:N)*LEN($N1783)-(LEN($N1783)-1),LEN($N1783)))</f>
        <v>photography</v>
      </c>
      <c r="R1783" t="str">
        <f>TRIM(MID(SUBSTITUTE($N1783,"/",REPT(" ",LEN($N1783))),COLUMNS($N:O)*LEN($N1783)-(LEN($N1783)-1),LEN($N1783)))</f>
        <v>photobooks</v>
      </c>
      <c r="S1783" s="11">
        <f t="shared" si="109"/>
        <v>42597.617418981477</v>
      </c>
      <c r="T1783" s="11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0">
        <f t="shared" si="111"/>
        <v>15.491428571428573</v>
      </c>
      <c r="P1784" s="6">
        <f t="shared" si="108"/>
        <v>71.34210526315789</v>
      </c>
      <c r="Q1784" t="str">
        <f>TRIM(MID(SUBSTITUTE($N1784,"/",REPT(" ",LEN($N1784))),COLUMNS($N:N)*LEN($N1784)-(LEN($N1784)-1),LEN($N1784)))</f>
        <v>photography</v>
      </c>
      <c r="R1784" t="str">
        <f>TRIM(MID(SUBSTITUTE($N1784,"/",REPT(" ",LEN($N1784))),COLUMNS($N:O)*LEN($N1784)-(LEN($N1784)-1),LEN($N1784)))</f>
        <v>photobooks</v>
      </c>
      <c r="S1784" s="11">
        <f t="shared" si="109"/>
        <v>42388.575104166666</v>
      </c>
      <c r="T1784" s="11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0">
        <f t="shared" si="111"/>
        <v>23.692499999999999</v>
      </c>
      <c r="P1785" s="6">
        <f t="shared" si="108"/>
        <v>51.227027027027027</v>
      </c>
      <c r="Q1785" t="str">
        <f>TRIM(MID(SUBSTITUTE($N1785,"/",REPT(" ",LEN($N1785))),COLUMNS($N:N)*LEN($N1785)-(LEN($N1785)-1),LEN($N1785)))</f>
        <v>photography</v>
      </c>
      <c r="R1785" t="str">
        <f>TRIM(MID(SUBSTITUTE($N1785,"/",REPT(" ",LEN($N1785))),COLUMNS($N:O)*LEN($N1785)-(LEN($N1785)-1),LEN($N1785)))</f>
        <v>photobooks</v>
      </c>
      <c r="S1785" s="11">
        <f t="shared" si="109"/>
        <v>42115.949976851851</v>
      </c>
      <c r="T1785" s="11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0">
        <f t="shared" si="111"/>
        <v>39.76</v>
      </c>
      <c r="P1786" s="6">
        <f t="shared" si="108"/>
        <v>60.242424242424242</v>
      </c>
      <c r="Q1786" t="str">
        <f>TRIM(MID(SUBSTITUTE($N1786,"/",REPT(" ",LEN($N1786))),COLUMNS($N:N)*LEN($N1786)-(LEN($N1786)-1),LEN($N1786)))</f>
        <v>photography</v>
      </c>
      <c r="R1786" t="str">
        <f>TRIM(MID(SUBSTITUTE($N1786,"/",REPT(" ",LEN($N1786))),COLUMNS($N:O)*LEN($N1786)-(LEN($N1786)-1),LEN($N1786)))</f>
        <v>photobooks</v>
      </c>
      <c r="S1786" s="11">
        <f t="shared" si="109"/>
        <v>42003.655555555553</v>
      </c>
      <c r="T1786" s="11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0">
        <f t="shared" si="111"/>
        <v>20.220833333333331</v>
      </c>
      <c r="P1787" s="6">
        <f t="shared" si="108"/>
        <v>44.935185185185183</v>
      </c>
      <c r="Q1787" t="str">
        <f>TRIM(MID(SUBSTITUTE($N1787,"/",REPT(" ",LEN($N1787))),COLUMNS($N:N)*LEN($N1787)-(LEN($N1787)-1),LEN($N1787)))</f>
        <v>photography</v>
      </c>
      <c r="R1787" t="str">
        <f>TRIM(MID(SUBSTITUTE($N1787,"/",REPT(" ",LEN($N1787))),COLUMNS($N:O)*LEN($N1787)-(LEN($N1787)-1),LEN($N1787)))</f>
        <v>photobooks</v>
      </c>
      <c r="S1787" s="11">
        <f t="shared" si="109"/>
        <v>41897.134895833333</v>
      </c>
      <c r="T1787" s="11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0">
        <f t="shared" si="111"/>
        <v>47.631578947368418</v>
      </c>
      <c r="P1788" s="6">
        <f t="shared" si="108"/>
        <v>31.206896551724139</v>
      </c>
      <c r="Q1788" t="str">
        <f>TRIM(MID(SUBSTITUTE($N1788,"/",REPT(" ",LEN($N1788))),COLUMNS($N:N)*LEN($N1788)-(LEN($N1788)-1),LEN($N1788)))</f>
        <v>photography</v>
      </c>
      <c r="R1788" t="str">
        <f>TRIM(MID(SUBSTITUTE($N1788,"/",REPT(" ",LEN($N1788))),COLUMNS($N:O)*LEN($N1788)-(LEN($N1788)-1),LEN($N1788)))</f>
        <v>photobooks</v>
      </c>
      <c r="S1788" s="11">
        <f t="shared" si="109"/>
        <v>41958.550659722227</v>
      </c>
      <c r="T1788" s="11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0">
        <f t="shared" si="111"/>
        <v>15.329999999999998</v>
      </c>
      <c r="P1789" s="6">
        <f t="shared" si="108"/>
        <v>63.875</v>
      </c>
      <c r="Q1789" t="str">
        <f>TRIM(MID(SUBSTITUTE($N1789,"/",REPT(" ",LEN($N1789))),COLUMNS($N:N)*LEN($N1789)-(LEN($N1789)-1),LEN($N1789)))</f>
        <v>photography</v>
      </c>
      <c r="R1789" t="str">
        <f>TRIM(MID(SUBSTITUTE($N1789,"/",REPT(" ",LEN($N1789))),COLUMNS($N:O)*LEN($N1789)-(LEN($N1789)-1),LEN($N1789)))</f>
        <v>photobooks</v>
      </c>
      <c r="S1789" s="11">
        <f t="shared" si="109"/>
        <v>42068.65552083333</v>
      </c>
      <c r="T1789" s="11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0">
        <f t="shared" si="111"/>
        <v>1.3818181818181818</v>
      </c>
      <c r="P1790" s="6">
        <f t="shared" si="108"/>
        <v>19</v>
      </c>
      <c r="Q1790" t="str">
        <f>TRIM(MID(SUBSTITUTE($N1790,"/",REPT(" ",LEN($N1790))),COLUMNS($N:N)*LEN($N1790)-(LEN($N1790)-1),LEN($N1790)))</f>
        <v>photography</v>
      </c>
      <c r="R1790" t="str">
        <f>TRIM(MID(SUBSTITUTE($N1790,"/",REPT(" ",LEN($N1790))),COLUMNS($N:O)*LEN($N1790)-(LEN($N1790)-1),LEN($N1790)))</f>
        <v>photobooks</v>
      </c>
      <c r="S1790" s="11">
        <f t="shared" si="109"/>
        <v>41913.94840277778</v>
      </c>
      <c r="T1790" s="11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0">
        <f t="shared" si="111"/>
        <v>0.5</v>
      </c>
      <c r="P1791" s="6">
        <f t="shared" si="108"/>
        <v>10</v>
      </c>
      <c r="Q1791" t="str">
        <f>TRIM(MID(SUBSTITUTE($N1791,"/",REPT(" ",LEN($N1791))),COLUMNS($N:N)*LEN($N1791)-(LEN($N1791)-1),LEN($N1791)))</f>
        <v>photography</v>
      </c>
      <c r="R1791" t="str">
        <f>TRIM(MID(SUBSTITUTE($N1791,"/",REPT(" ",LEN($N1791))),COLUMNS($N:O)*LEN($N1791)-(LEN($N1791)-1),LEN($N1791)))</f>
        <v>photobooks</v>
      </c>
      <c r="S1791" s="11">
        <f t="shared" si="109"/>
        <v>41956.250034722223</v>
      </c>
      <c r="T1791" s="11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0">
        <f t="shared" si="111"/>
        <v>4.957575757575758</v>
      </c>
      <c r="P1792" s="6">
        <f t="shared" si="108"/>
        <v>109.06666666666666</v>
      </c>
      <c r="Q1792" t="str">
        <f>TRIM(MID(SUBSTITUTE($N1792,"/",REPT(" ",LEN($N1792))),COLUMNS($N:N)*LEN($N1792)-(LEN($N1792)-1),LEN($N1792)))</f>
        <v>photography</v>
      </c>
      <c r="R1792" t="str">
        <f>TRIM(MID(SUBSTITUTE($N1792,"/",REPT(" ",LEN($N1792))),COLUMNS($N:O)*LEN($N1792)-(LEN($N1792)-1),LEN($N1792)))</f>
        <v>photobooks</v>
      </c>
      <c r="S1792" s="11">
        <f t="shared" si="109"/>
        <v>42010.674513888895</v>
      </c>
      <c r="T1792" s="11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0">
        <f t="shared" si="111"/>
        <v>3.5666666666666664</v>
      </c>
      <c r="P1793" s="6">
        <f t="shared" si="108"/>
        <v>26.75</v>
      </c>
      <c r="Q1793" t="str">
        <f>TRIM(MID(SUBSTITUTE($N1793,"/",REPT(" ",LEN($N1793))),COLUMNS($N:N)*LEN($N1793)-(LEN($N1793)-1),LEN($N1793)))</f>
        <v>photography</v>
      </c>
      <c r="R1793" t="str">
        <f>TRIM(MID(SUBSTITUTE($N1793,"/",REPT(" ",LEN($N1793))),COLUMNS($N:O)*LEN($N1793)-(LEN($N1793)-1),LEN($N1793)))</f>
        <v>photobooks</v>
      </c>
      <c r="S1793" s="11">
        <f t="shared" si="109"/>
        <v>41973.740335648152</v>
      </c>
      <c r="T1793" s="11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0">
        <f t="shared" si="111"/>
        <v>61.124000000000002</v>
      </c>
      <c r="P1794" s="6">
        <f t="shared" ref="P1794:P1857" si="112">E1794/L1794</f>
        <v>109.93525179856115</v>
      </c>
      <c r="Q1794" t="str">
        <f>TRIM(MID(SUBSTITUTE($N1794,"/",REPT(" ",LEN($N1794))),COLUMNS($N:N)*LEN($N1794)-(LEN($N1794)-1),LEN($N1794)))</f>
        <v>photography</v>
      </c>
      <c r="R1794" t="str">
        <f>TRIM(MID(SUBSTITUTE($N1794,"/",REPT(" ",LEN($N1794))),COLUMNS($N:O)*LEN($N1794)-(LEN($N1794)-1),LEN($N1794)))</f>
        <v>photobooks</v>
      </c>
      <c r="S1794" s="11">
        <f t="shared" ref="S1794:S1857" si="113">(((J1794/60)/60)/24)+DATE(1970,1,1)</f>
        <v>42189.031041666662</v>
      </c>
      <c r="T1794" s="11">
        <f t="shared" ref="T1794:T1857" si="114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0">
        <f t="shared" ref="O1795:O1858" si="115">E1795/D1795*100</f>
        <v>1.3333333333333335</v>
      </c>
      <c r="P1795" s="6">
        <f t="shared" si="112"/>
        <v>20</v>
      </c>
      <c r="Q1795" t="str">
        <f>TRIM(MID(SUBSTITUTE($N1795,"/",REPT(" ",LEN($N1795))),COLUMNS($N:N)*LEN($N1795)-(LEN($N1795)-1),LEN($N1795)))</f>
        <v>photography</v>
      </c>
      <c r="R1795" t="str">
        <f>TRIM(MID(SUBSTITUTE($N1795,"/",REPT(" ",LEN($N1795))),COLUMNS($N:O)*LEN($N1795)-(LEN($N1795)-1),LEN($N1795)))</f>
        <v>photobooks</v>
      </c>
      <c r="S1795" s="11">
        <f t="shared" si="113"/>
        <v>41940.89166666667</v>
      </c>
      <c r="T1795" s="11">
        <f t="shared" si="114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0">
        <f t="shared" si="115"/>
        <v>11.077777777777778</v>
      </c>
      <c r="P1796" s="6">
        <f t="shared" si="112"/>
        <v>55.388888888888886</v>
      </c>
      <c r="Q1796" t="str">
        <f>TRIM(MID(SUBSTITUTE($N1796,"/",REPT(" ",LEN($N1796))),COLUMNS($N:N)*LEN($N1796)-(LEN($N1796)-1),LEN($N1796)))</f>
        <v>photography</v>
      </c>
      <c r="R1796" t="str">
        <f>TRIM(MID(SUBSTITUTE($N1796,"/",REPT(" ",LEN($N1796))),COLUMNS($N:O)*LEN($N1796)-(LEN($N1796)-1),LEN($N1796)))</f>
        <v>photobooks</v>
      </c>
      <c r="S1796" s="11">
        <f t="shared" si="113"/>
        <v>42011.551180555558</v>
      </c>
      <c r="T1796" s="11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0">
        <f t="shared" si="115"/>
        <v>38.735714285714288</v>
      </c>
      <c r="P1797" s="6">
        <f t="shared" si="112"/>
        <v>133.90123456790124</v>
      </c>
      <c r="Q1797" t="str">
        <f>TRIM(MID(SUBSTITUTE($N1797,"/",REPT(" ",LEN($N1797))),COLUMNS($N:N)*LEN($N1797)-(LEN($N1797)-1),LEN($N1797)))</f>
        <v>photography</v>
      </c>
      <c r="R1797" t="str">
        <f>TRIM(MID(SUBSTITUTE($N1797,"/",REPT(" ",LEN($N1797))),COLUMNS($N:O)*LEN($N1797)-(LEN($N1797)-1),LEN($N1797)))</f>
        <v>photobooks</v>
      </c>
      <c r="S1797" s="11">
        <f t="shared" si="113"/>
        <v>42628.288668981477</v>
      </c>
      <c r="T1797" s="11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0">
        <f t="shared" si="115"/>
        <v>22.05263157894737</v>
      </c>
      <c r="P1798" s="6">
        <f t="shared" si="112"/>
        <v>48.720930232558139</v>
      </c>
      <c r="Q1798" t="str">
        <f>TRIM(MID(SUBSTITUTE($N1798,"/",REPT(" ",LEN($N1798))),COLUMNS($N:N)*LEN($N1798)-(LEN($N1798)-1),LEN($N1798)))</f>
        <v>photography</v>
      </c>
      <c r="R1798" t="str">
        <f>TRIM(MID(SUBSTITUTE($N1798,"/",REPT(" ",LEN($N1798))),COLUMNS($N:O)*LEN($N1798)-(LEN($N1798)-1),LEN($N1798)))</f>
        <v>photobooks</v>
      </c>
      <c r="S1798" s="11">
        <f t="shared" si="113"/>
        <v>42515.439421296294</v>
      </c>
      <c r="T1798" s="11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0">
        <f t="shared" si="115"/>
        <v>67.55</v>
      </c>
      <c r="P1799" s="6">
        <f t="shared" si="112"/>
        <v>48.25</v>
      </c>
      <c r="Q1799" t="str">
        <f>TRIM(MID(SUBSTITUTE($N1799,"/",REPT(" ",LEN($N1799))),COLUMNS($N:N)*LEN($N1799)-(LEN($N1799)-1),LEN($N1799)))</f>
        <v>photography</v>
      </c>
      <c r="R1799" t="str">
        <f>TRIM(MID(SUBSTITUTE($N1799,"/",REPT(" ",LEN($N1799))),COLUMNS($N:O)*LEN($N1799)-(LEN($N1799)-1),LEN($N1799)))</f>
        <v>photobooks</v>
      </c>
      <c r="S1799" s="11">
        <f t="shared" si="113"/>
        <v>42689.56931712963</v>
      </c>
      <c r="T1799" s="11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0">
        <f t="shared" si="115"/>
        <v>13.637499999999999</v>
      </c>
      <c r="P1800" s="6">
        <f t="shared" si="112"/>
        <v>58.972972972972975</v>
      </c>
      <c r="Q1800" t="str">
        <f>TRIM(MID(SUBSTITUTE($N1800,"/",REPT(" ",LEN($N1800))),COLUMNS($N:N)*LEN($N1800)-(LEN($N1800)-1),LEN($N1800)))</f>
        <v>photography</v>
      </c>
      <c r="R1800" t="str">
        <f>TRIM(MID(SUBSTITUTE($N1800,"/",REPT(" ",LEN($N1800))),COLUMNS($N:O)*LEN($N1800)-(LEN($N1800)-1),LEN($N1800)))</f>
        <v>photobooks</v>
      </c>
      <c r="S1800" s="11">
        <f t="shared" si="113"/>
        <v>42344.32677083333</v>
      </c>
      <c r="T1800" s="11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0">
        <f t="shared" si="115"/>
        <v>1.7457500000000001</v>
      </c>
      <c r="P1801" s="6">
        <f t="shared" si="112"/>
        <v>11.638333333333334</v>
      </c>
      <c r="Q1801" t="str">
        <f>TRIM(MID(SUBSTITUTE($N1801,"/",REPT(" ",LEN($N1801))),COLUMNS($N:N)*LEN($N1801)-(LEN($N1801)-1),LEN($N1801)))</f>
        <v>photography</v>
      </c>
      <c r="R1801" t="str">
        <f>TRIM(MID(SUBSTITUTE($N1801,"/",REPT(" ",LEN($N1801))),COLUMNS($N:O)*LEN($N1801)-(LEN($N1801)-1),LEN($N1801)))</f>
        <v>photobooks</v>
      </c>
      <c r="S1801" s="11">
        <f t="shared" si="113"/>
        <v>41934.842685185184</v>
      </c>
      <c r="T1801" s="11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0">
        <f t="shared" si="115"/>
        <v>20.44963251188932</v>
      </c>
      <c r="P1802" s="6">
        <f t="shared" si="112"/>
        <v>83.716814159292042</v>
      </c>
      <c r="Q1802" t="str">
        <f>TRIM(MID(SUBSTITUTE($N1802,"/",REPT(" ",LEN($N1802))),COLUMNS($N:N)*LEN($N1802)-(LEN($N1802)-1),LEN($N1802)))</f>
        <v>photography</v>
      </c>
      <c r="R1802" t="str">
        <f>TRIM(MID(SUBSTITUTE($N1802,"/",REPT(" ",LEN($N1802))),COLUMNS($N:O)*LEN($N1802)-(LEN($N1802)-1),LEN($N1802)))</f>
        <v>photobooks</v>
      </c>
      <c r="S1802" s="11">
        <f t="shared" si="113"/>
        <v>42623.606134259258</v>
      </c>
      <c r="T1802" s="11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0">
        <f t="shared" si="115"/>
        <v>13.852941176470587</v>
      </c>
      <c r="P1803" s="6">
        <f t="shared" si="112"/>
        <v>63.648648648648646</v>
      </c>
      <c r="Q1803" t="str">
        <f>TRIM(MID(SUBSTITUTE($N1803,"/",REPT(" ",LEN($N1803))),COLUMNS($N:N)*LEN($N1803)-(LEN($N1803)-1),LEN($N1803)))</f>
        <v>photography</v>
      </c>
      <c r="R1803" t="str">
        <f>TRIM(MID(SUBSTITUTE($N1803,"/",REPT(" ",LEN($N1803))),COLUMNS($N:O)*LEN($N1803)-(LEN($N1803)-1),LEN($N1803)))</f>
        <v>photobooks</v>
      </c>
      <c r="S1803" s="11">
        <f t="shared" si="113"/>
        <v>42321.660509259258</v>
      </c>
      <c r="T1803" s="11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0">
        <f t="shared" si="115"/>
        <v>48.485714285714288</v>
      </c>
      <c r="P1804" s="6">
        <f t="shared" si="112"/>
        <v>94.277777777777771</v>
      </c>
      <c r="Q1804" t="str">
        <f>TRIM(MID(SUBSTITUTE($N1804,"/",REPT(" ",LEN($N1804))),COLUMNS($N:N)*LEN($N1804)-(LEN($N1804)-1),LEN($N1804)))</f>
        <v>photography</v>
      </c>
      <c r="R1804" t="str">
        <f>TRIM(MID(SUBSTITUTE($N1804,"/",REPT(" ",LEN($N1804))),COLUMNS($N:O)*LEN($N1804)-(LEN($N1804)-1),LEN($N1804)))</f>
        <v>photobooks</v>
      </c>
      <c r="S1804" s="11">
        <f t="shared" si="113"/>
        <v>42159.47256944445</v>
      </c>
      <c r="T1804" s="11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0">
        <f t="shared" si="115"/>
        <v>30.8</v>
      </c>
      <c r="P1805" s="6">
        <f t="shared" si="112"/>
        <v>71.86666666666666</v>
      </c>
      <c r="Q1805" t="str">
        <f>TRIM(MID(SUBSTITUTE($N1805,"/",REPT(" ",LEN($N1805))),COLUMNS($N:N)*LEN($N1805)-(LEN($N1805)-1),LEN($N1805)))</f>
        <v>photography</v>
      </c>
      <c r="R1805" t="str">
        <f>TRIM(MID(SUBSTITUTE($N1805,"/",REPT(" ",LEN($N1805))),COLUMNS($N:O)*LEN($N1805)-(LEN($N1805)-1),LEN($N1805)))</f>
        <v>photobooks</v>
      </c>
      <c r="S1805" s="11">
        <f t="shared" si="113"/>
        <v>42018.071550925932</v>
      </c>
      <c r="T1805" s="11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0">
        <f t="shared" si="115"/>
        <v>35.174193548387095</v>
      </c>
      <c r="P1806" s="6">
        <f t="shared" si="112"/>
        <v>104.84615384615384</v>
      </c>
      <c r="Q1806" t="str">
        <f>TRIM(MID(SUBSTITUTE($N1806,"/",REPT(" ",LEN($N1806))),COLUMNS($N:N)*LEN($N1806)-(LEN($N1806)-1),LEN($N1806)))</f>
        <v>photography</v>
      </c>
      <c r="R1806" t="str">
        <f>TRIM(MID(SUBSTITUTE($N1806,"/",REPT(" ",LEN($N1806))),COLUMNS($N:O)*LEN($N1806)-(LEN($N1806)-1),LEN($N1806)))</f>
        <v>photobooks</v>
      </c>
      <c r="S1806" s="11">
        <f t="shared" si="113"/>
        <v>42282.678287037037</v>
      </c>
      <c r="T1806" s="11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0">
        <f t="shared" si="115"/>
        <v>36.404444444444444</v>
      </c>
      <c r="P1807" s="6">
        <f t="shared" si="112"/>
        <v>67.139344262295083</v>
      </c>
      <c r="Q1807" t="str">
        <f>TRIM(MID(SUBSTITUTE($N1807,"/",REPT(" ",LEN($N1807))),COLUMNS($N:N)*LEN($N1807)-(LEN($N1807)-1),LEN($N1807)))</f>
        <v>photography</v>
      </c>
      <c r="R1807" t="str">
        <f>TRIM(MID(SUBSTITUTE($N1807,"/",REPT(" ",LEN($N1807))),COLUMNS($N:O)*LEN($N1807)-(LEN($N1807)-1),LEN($N1807)))</f>
        <v>photobooks</v>
      </c>
      <c r="S1807" s="11">
        <f t="shared" si="113"/>
        <v>42247.803912037038</v>
      </c>
      <c r="T1807" s="11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0">
        <f t="shared" si="115"/>
        <v>2.9550000000000001</v>
      </c>
      <c r="P1808" s="6">
        <f t="shared" si="112"/>
        <v>73.875</v>
      </c>
      <c r="Q1808" t="str">
        <f>TRIM(MID(SUBSTITUTE($N1808,"/",REPT(" ",LEN($N1808))),COLUMNS($N:N)*LEN($N1808)-(LEN($N1808)-1),LEN($N1808)))</f>
        <v>photography</v>
      </c>
      <c r="R1808" t="str">
        <f>TRIM(MID(SUBSTITUTE($N1808,"/",REPT(" ",LEN($N1808))),COLUMNS($N:O)*LEN($N1808)-(LEN($N1808)-1),LEN($N1808)))</f>
        <v>photobooks</v>
      </c>
      <c r="S1808" s="11">
        <f t="shared" si="113"/>
        <v>41877.638298611113</v>
      </c>
      <c r="T1808" s="11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0">
        <f t="shared" si="115"/>
        <v>11.06</v>
      </c>
      <c r="P1809" s="6">
        <f t="shared" si="112"/>
        <v>69.125</v>
      </c>
      <c r="Q1809" t="str">
        <f>TRIM(MID(SUBSTITUTE($N1809,"/",REPT(" ",LEN($N1809))),COLUMNS($N:N)*LEN($N1809)-(LEN($N1809)-1),LEN($N1809)))</f>
        <v>photography</v>
      </c>
      <c r="R1809" t="str">
        <f>TRIM(MID(SUBSTITUTE($N1809,"/",REPT(" ",LEN($N1809))),COLUMNS($N:O)*LEN($N1809)-(LEN($N1809)-1),LEN($N1809)))</f>
        <v>photobooks</v>
      </c>
      <c r="S1809" s="11">
        <f t="shared" si="113"/>
        <v>41880.068437499998</v>
      </c>
      <c r="T1809" s="11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0">
        <f t="shared" si="115"/>
        <v>41.407142857142858</v>
      </c>
      <c r="P1810" s="6">
        <f t="shared" si="112"/>
        <v>120.77083333333333</v>
      </c>
      <c r="Q1810" t="str">
        <f>TRIM(MID(SUBSTITUTE($N1810,"/",REPT(" ",LEN($N1810))),COLUMNS($N:N)*LEN($N1810)-(LEN($N1810)-1),LEN($N1810)))</f>
        <v>photography</v>
      </c>
      <c r="R1810" t="str">
        <f>TRIM(MID(SUBSTITUTE($N1810,"/",REPT(" ",LEN($N1810))),COLUMNS($N:O)*LEN($N1810)-(LEN($N1810)-1),LEN($N1810)))</f>
        <v>photobooks</v>
      </c>
      <c r="S1810" s="11">
        <f t="shared" si="113"/>
        <v>42742.680902777778</v>
      </c>
      <c r="T1810" s="11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0">
        <f t="shared" si="115"/>
        <v>10.857142857142858</v>
      </c>
      <c r="P1811" s="6">
        <f t="shared" si="112"/>
        <v>42.222222222222221</v>
      </c>
      <c r="Q1811" t="str">
        <f>TRIM(MID(SUBSTITUTE($N1811,"/",REPT(" ",LEN($N1811))),COLUMNS($N:N)*LEN($N1811)-(LEN($N1811)-1),LEN($N1811)))</f>
        <v>photography</v>
      </c>
      <c r="R1811" t="str">
        <f>TRIM(MID(SUBSTITUTE($N1811,"/",REPT(" ",LEN($N1811))),COLUMNS($N:O)*LEN($N1811)-(LEN($N1811)-1),LEN($N1811)))</f>
        <v>photobooks</v>
      </c>
      <c r="S1811" s="11">
        <f t="shared" si="113"/>
        <v>42029.907858796301</v>
      </c>
      <c r="T1811" s="11">
        <f t="shared" si="11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0">
        <f t="shared" si="115"/>
        <v>3.3333333333333335</v>
      </c>
      <c r="P1812" s="6">
        <f t="shared" si="112"/>
        <v>7.5</v>
      </c>
      <c r="Q1812" t="str">
        <f>TRIM(MID(SUBSTITUTE($N1812,"/",REPT(" ",LEN($N1812))),COLUMNS($N:N)*LEN($N1812)-(LEN($N1812)-1),LEN($N1812)))</f>
        <v>photography</v>
      </c>
      <c r="R1812" t="str">
        <f>TRIM(MID(SUBSTITUTE($N1812,"/",REPT(" ",LEN($N1812))),COLUMNS($N:O)*LEN($N1812)-(LEN($N1812)-1),LEN($N1812)))</f>
        <v>photobooks</v>
      </c>
      <c r="S1812" s="11">
        <f t="shared" si="113"/>
        <v>41860.91002314815</v>
      </c>
      <c r="T1812" s="11">
        <f t="shared" si="11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0">
        <f t="shared" si="115"/>
        <v>7.407407407407407E-2</v>
      </c>
      <c r="P1813" s="6">
        <f t="shared" si="112"/>
        <v>1.5384615384615385</v>
      </c>
      <c r="Q1813" t="str">
        <f>TRIM(MID(SUBSTITUTE($N1813,"/",REPT(" ",LEN($N1813))),COLUMNS($N:N)*LEN($N1813)-(LEN($N1813)-1),LEN($N1813)))</f>
        <v>photography</v>
      </c>
      <c r="R1813" t="str">
        <f>TRIM(MID(SUBSTITUTE($N1813,"/",REPT(" ",LEN($N1813))),COLUMNS($N:O)*LEN($N1813)-(LEN($N1813)-1),LEN($N1813)))</f>
        <v>photobooks</v>
      </c>
      <c r="S1813" s="11">
        <f t="shared" si="113"/>
        <v>41876.433680555558</v>
      </c>
      <c r="T1813" s="11">
        <f t="shared" si="11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0">
        <f t="shared" si="115"/>
        <v>13.307692307692307</v>
      </c>
      <c r="P1814" s="6">
        <f t="shared" si="112"/>
        <v>37.608695652173914</v>
      </c>
      <c r="Q1814" t="str">
        <f>TRIM(MID(SUBSTITUTE($N1814,"/",REPT(" ",LEN($N1814))),COLUMNS($N:N)*LEN($N1814)-(LEN($N1814)-1),LEN($N1814)))</f>
        <v>photography</v>
      </c>
      <c r="R1814" t="str">
        <f>TRIM(MID(SUBSTITUTE($N1814,"/",REPT(" ",LEN($N1814))),COLUMNS($N:O)*LEN($N1814)-(LEN($N1814)-1),LEN($N1814)))</f>
        <v>photobooks</v>
      </c>
      <c r="S1814" s="11">
        <f t="shared" si="113"/>
        <v>42524.318703703699</v>
      </c>
      <c r="T1814" s="11">
        <f t="shared" si="11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0">
        <f t="shared" si="115"/>
        <v>0</v>
      </c>
      <c r="P1815" s="6" t="e">
        <f t="shared" si="112"/>
        <v>#DIV/0!</v>
      </c>
      <c r="Q1815" t="str">
        <f>TRIM(MID(SUBSTITUTE($N1815,"/",REPT(" ",LEN($N1815))),COLUMNS($N:N)*LEN($N1815)-(LEN($N1815)-1),LEN($N1815)))</f>
        <v>photography</v>
      </c>
      <c r="R1815" t="str">
        <f>TRIM(MID(SUBSTITUTE($N1815,"/",REPT(" ",LEN($N1815))),COLUMNS($N:O)*LEN($N1815)-(LEN($N1815)-1),LEN($N1815)))</f>
        <v>photobooks</v>
      </c>
      <c r="S1815" s="11">
        <f t="shared" si="113"/>
        <v>41829.889027777775</v>
      </c>
      <c r="T1815" s="11">
        <f t="shared" si="11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0">
        <f t="shared" si="115"/>
        <v>49.183333333333337</v>
      </c>
      <c r="P1816" s="6">
        <f t="shared" si="112"/>
        <v>42.157142857142858</v>
      </c>
      <c r="Q1816" t="str">
        <f>TRIM(MID(SUBSTITUTE($N1816,"/",REPT(" ",LEN($N1816))),COLUMNS($N:N)*LEN($N1816)-(LEN($N1816)-1),LEN($N1816)))</f>
        <v>photography</v>
      </c>
      <c r="R1816" t="str">
        <f>TRIM(MID(SUBSTITUTE($N1816,"/",REPT(" ",LEN($N1816))),COLUMNS($N:O)*LEN($N1816)-(LEN($N1816)-1),LEN($N1816)))</f>
        <v>photobooks</v>
      </c>
      <c r="S1816" s="11">
        <f t="shared" si="113"/>
        <v>42033.314074074078</v>
      </c>
      <c r="T1816" s="11">
        <f t="shared" si="11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0">
        <f t="shared" si="115"/>
        <v>0</v>
      </c>
      <c r="P1817" s="6" t="e">
        <f t="shared" si="112"/>
        <v>#DIV/0!</v>
      </c>
      <c r="Q1817" t="str">
        <f>TRIM(MID(SUBSTITUTE($N1817,"/",REPT(" ",LEN($N1817))),COLUMNS($N:N)*LEN($N1817)-(LEN($N1817)-1),LEN($N1817)))</f>
        <v>photography</v>
      </c>
      <c r="R1817" t="str">
        <f>TRIM(MID(SUBSTITUTE($N1817,"/",REPT(" ",LEN($N1817))),COLUMNS($N:O)*LEN($N1817)-(LEN($N1817)-1),LEN($N1817)))</f>
        <v>photobooks</v>
      </c>
      <c r="S1817" s="11">
        <f t="shared" si="113"/>
        <v>42172.906678240746</v>
      </c>
      <c r="T1817" s="11">
        <f t="shared" si="11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0">
        <f t="shared" si="115"/>
        <v>2.036</v>
      </c>
      <c r="P1818" s="6">
        <f t="shared" si="112"/>
        <v>84.833333333333329</v>
      </c>
      <c r="Q1818" t="str">
        <f>TRIM(MID(SUBSTITUTE($N1818,"/",REPT(" ",LEN($N1818))),COLUMNS($N:N)*LEN($N1818)-(LEN($N1818)-1),LEN($N1818)))</f>
        <v>photography</v>
      </c>
      <c r="R1818" t="str">
        <f>TRIM(MID(SUBSTITUTE($N1818,"/",REPT(" ",LEN($N1818))),COLUMNS($N:O)*LEN($N1818)-(LEN($N1818)-1),LEN($N1818)))</f>
        <v>photobooks</v>
      </c>
      <c r="S1818" s="11">
        <f t="shared" si="113"/>
        <v>42548.876192129625</v>
      </c>
      <c r="T1818" s="11">
        <f t="shared" si="11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0">
        <f t="shared" si="115"/>
        <v>52.327777777777776</v>
      </c>
      <c r="P1819" s="6">
        <f t="shared" si="112"/>
        <v>94.19</v>
      </c>
      <c r="Q1819" t="str">
        <f>TRIM(MID(SUBSTITUTE($N1819,"/",REPT(" ",LEN($N1819))),COLUMNS($N:N)*LEN($N1819)-(LEN($N1819)-1),LEN($N1819)))</f>
        <v>photography</v>
      </c>
      <c r="R1819" t="str">
        <f>TRIM(MID(SUBSTITUTE($N1819,"/",REPT(" ",LEN($N1819))),COLUMNS($N:O)*LEN($N1819)-(LEN($N1819)-1),LEN($N1819)))</f>
        <v>photobooks</v>
      </c>
      <c r="S1819" s="11">
        <f t="shared" si="113"/>
        <v>42705.662118055552</v>
      </c>
      <c r="T1819" s="11">
        <f t="shared" si="11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0">
        <f t="shared" si="115"/>
        <v>0</v>
      </c>
      <c r="P1820" s="6" t="e">
        <f t="shared" si="112"/>
        <v>#DIV/0!</v>
      </c>
      <c r="Q1820" t="str">
        <f>TRIM(MID(SUBSTITUTE($N1820,"/",REPT(" ",LEN($N1820))),COLUMNS($N:N)*LEN($N1820)-(LEN($N1820)-1),LEN($N1820)))</f>
        <v>photography</v>
      </c>
      <c r="R1820" t="str">
        <f>TRIM(MID(SUBSTITUTE($N1820,"/",REPT(" ",LEN($N1820))),COLUMNS($N:O)*LEN($N1820)-(LEN($N1820)-1),LEN($N1820)))</f>
        <v>photobooks</v>
      </c>
      <c r="S1820" s="11">
        <f t="shared" si="113"/>
        <v>42067.234375</v>
      </c>
      <c r="T1820" s="11">
        <f t="shared" si="11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0">
        <f t="shared" si="115"/>
        <v>2.083333333333333</v>
      </c>
      <c r="P1821" s="6">
        <f t="shared" si="112"/>
        <v>6.25</v>
      </c>
      <c r="Q1821" t="str">
        <f>TRIM(MID(SUBSTITUTE($N1821,"/",REPT(" ",LEN($N1821))),COLUMNS($N:N)*LEN($N1821)-(LEN($N1821)-1),LEN($N1821)))</f>
        <v>photography</v>
      </c>
      <c r="R1821" t="str">
        <f>TRIM(MID(SUBSTITUTE($N1821,"/",REPT(" ",LEN($N1821))),COLUMNS($N:O)*LEN($N1821)-(LEN($N1821)-1),LEN($N1821)))</f>
        <v>photobooks</v>
      </c>
      <c r="S1821" s="11">
        <f t="shared" si="113"/>
        <v>41820.752268518518</v>
      </c>
      <c r="T1821" s="11">
        <f t="shared" si="11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0">
        <f t="shared" si="115"/>
        <v>6.565384615384616</v>
      </c>
      <c r="P1822" s="6">
        <f t="shared" si="112"/>
        <v>213.375</v>
      </c>
      <c r="Q1822" t="str">
        <f>TRIM(MID(SUBSTITUTE($N1822,"/",REPT(" ",LEN($N1822))),COLUMNS($N:N)*LEN($N1822)-(LEN($N1822)-1),LEN($N1822)))</f>
        <v>photography</v>
      </c>
      <c r="R1822" t="str">
        <f>TRIM(MID(SUBSTITUTE($N1822,"/",REPT(" ",LEN($N1822))),COLUMNS($N:O)*LEN($N1822)-(LEN($N1822)-1),LEN($N1822)))</f>
        <v>photobooks</v>
      </c>
      <c r="S1822" s="11">
        <f t="shared" si="113"/>
        <v>42065.084375000006</v>
      </c>
      <c r="T1822" s="11">
        <f t="shared" si="11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0">
        <f t="shared" si="115"/>
        <v>134.88999999999999</v>
      </c>
      <c r="P1823" s="6">
        <f t="shared" si="112"/>
        <v>59.162280701754383</v>
      </c>
      <c r="Q1823" t="str">
        <f>TRIM(MID(SUBSTITUTE($N1823,"/",REPT(" ",LEN($N1823))),COLUMNS($N:N)*LEN($N1823)-(LEN($N1823)-1),LEN($N1823)))</f>
        <v>music</v>
      </c>
      <c r="R1823" t="str">
        <f>TRIM(MID(SUBSTITUTE($N1823,"/",REPT(" ",LEN($N1823))),COLUMNS($N:O)*LEN($N1823)-(LEN($N1823)-1),LEN($N1823)))</f>
        <v>rock</v>
      </c>
      <c r="S1823" s="11">
        <f t="shared" si="113"/>
        <v>40926.319062499999</v>
      </c>
      <c r="T1823" s="11">
        <f t="shared" si="11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0">
        <f t="shared" si="115"/>
        <v>100</v>
      </c>
      <c r="P1824" s="6">
        <f t="shared" si="112"/>
        <v>27.272727272727273</v>
      </c>
      <c r="Q1824" t="str">
        <f>TRIM(MID(SUBSTITUTE($N1824,"/",REPT(" ",LEN($N1824))),COLUMNS($N:N)*LEN($N1824)-(LEN($N1824)-1),LEN($N1824)))</f>
        <v>music</v>
      </c>
      <c r="R1824" t="str">
        <f>TRIM(MID(SUBSTITUTE($N1824,"/",REPT(" ",LEN($N1824))),COLUMNS($N:O)*LEN($N1824)-(LEN($N1824)-1),LEN($N1824)))</f>
        <v>rock</v>
      </c>
      <c r="S1824" s="11">
        <f t="shared" si="113"/>
        <v>41634.797013888885</v>
      </c>
      <c r="T1824" s="11">
        <f t="shared" si="11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0">
        <f t="shared" si="115"/>
        <v>115.85714285714286</v>
      </c>
      <c r="P1825" s="6">
        <f t="shared" si="112"/>
        <v>24.575757575757574</v>
      </c>
      <c r="Q1825" t="str">
        <f>TRIM(MID(SUBSTITUTE($N1825,"/",REPT(" ",LEN($N1825))),COLUMNS($N:N)*LEN($N1825)-(LEN($N1825)-1),LEN($N1825)))</f>
        <v>music</v>
      </c>
      <c r="R1825" t="str">
        <f>TRIM(MID(SUBSTITUTE($N1825,"/",REPT(" ",LEN($N1825))),COLUMNS($N:O)*LEN($N1825)-(LEN($N1825)-1),LEN($N1825)))</f>
        <v>rock</v>
      </c>
      <c r="S1825" s="11">
        <f t="shared" si="113"/>
        <v>41176.684907407405</v>
      </c>
      <c r="T1825" s="11">
        <f t="shared" si="11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0">
        <f t="shared" si="115"/>
        <v>100.06666666666666</v>
      </c>
      <c r="P1826" s="6">
        <f t="shared" si="112"/>
        <v>75.05</v>
      </c>
      <c r="Q1826" t="str">
        <f>TRIM(MID(SUBSTITUTE($N1826,"/",REPT(" ",LEN($N1826))),COLUMNS($N:N)*LEN($N1826)-(LEN($N1826)-1),LEN($N1826)))</f>
        <v>music</v>
      </c>
      <c r="R1826" t="str">
        <f>TRIM(MID(SUBSTITUTE($N1826,"/",REPT(" ",LEN($N1826))),COLUMNS($N:O)*LEN($N1826)-(LEN($N1826)-1),LEN($N1826)))</f>
        <v>rock</v>
      </c>
      <c r="S1826" s="11">
        <f t="shared" si="113"/>
        <v>41626.916284722225</v>
      </c>
      <c r="T1826" s="11">
        <f t="shared" si="11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0">
        <f t="shared" si="115"/>
        <v>105.05</v>
      </c>
      <c r="P1827" s="6">
        <f t="shared" si="112"/>
        <v>42.02</v>
      </c>
      <c r="Q1827" t="str">
        <f>TRIM(MID(SUBSTITUTE($N1827,"/",REPT(" ",LEN($N1827))),COLUMNS($N:N)*LEN($N1827)-(LEN($N1827)-1),LEN($N1827)))</f>
        <v>music</v>
      </c>
      <c r="R1827" t="str">
        <f>TRIM(MID(SUBSTITUTE($N1827,"/",REPT(" ",LEN($N1827))),COLUMNS($N:O)*LEN($N1827)-(LEN($N1827)-1),LEN($N1827)))</f>
        <v>rock</v>
      </c>
      <c r="S1827" s="11">
        <f t="shared" si="113"/>
        <v>41443.83452546296</v>
      </c>
      <c r="T1827" s="11">
        <f t="shared" si="11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0">
        <f t="shared" si="115"/>
        <v>101</v>
      </c>
      <c r="P1828" s="6">
        <f t="shared" si="112"/>
        <v>53.157894736842103</v>
      </c>
      <c r="Q1828" t="str">
        <f>TRIM(MID(SUBSTITUTE($N1828,"/",REPT(" ",LEN($N1828))),COLUMNS($N:N)*LEN($N1828)-(LEN($N1828)-1),LEN($N1828)))</f>
        <v>music</v>
      </c>
      <c r="R1828" t="str">
        <f>TRIM(MID(SUBSTITUTE($N1828,"/",REPT(" ",LEN($N1828))),COLUMNS($N:O)*LEN($N1828)-(LEN($N1828)-1),LEN($N1828)))</f>
        <v>rock</v>
      </c>
      <c r="S1828" s="11">
        <f t="shared" si="113"/>
        <v>41657.923807870371</v>
      </c>
      <c r="T1828" s="11">
        <f t="shared" si="11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0">
        <f t="shared" si="115"/>
        <v>100.66250000000001</v>
      </c>
      <c r="P1829" s="6">
        <f t="shared" si="112"/>
        <v>83.885416666666671</v>
      </c>
      <c r="Q1829" t="str">
        <f>TRIM(MID(SUBSTITUTE($N1829,"/",REPT(" ",LEN($N1829))),COLUMNS($N:N)*LEN($N1829)-(LEN($N1829)-1),LEN($N1829)))</f>
        <v>music</v>
      </c>
      <c r="R1829" t="str">
        <f>TRIM(MID(SUBSTITUTE($N1829,"/",REPT(" ",LEN($N1829))),COLUMNS($N:O)*LEN($N1829)-(LEN($N1829)-1),LEN($N1829)))</f>
        <v>rock</v>
      </c>
      <c r="S1829" s="11">
        <f t="shared" si="113"/>
        <v>40555.325937499998</v>
      </c>
      <c r="T1829" s="11">
        <f t="shared" si="11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0">
        <f t="shared" si="115"/>
        <v>100.16000000000001</v>
      </c>
      <c r="P1830" s="6">
        <f t="shared" si="112"/>
        <v>417.33333333333331</v>
      </c>
      <c r="Q1830" t="str">
        <f>TRIM(MID(SUBSTITUTE($N1830,"/",REPT(" ",LEN($N1830))),COLUMNS($N:N)*LEN($N1830)-(LEN($N1830)-1),LEN($N1830)))</f>
        <v>music</v>
      </c>
      <c r="R1830" t="str">
        <f>TRIM(MID(SUBSTITUTE($N1830,"/",REPT(" ",LEN($N1830))),COLUMNS($N:O)*LEN($N1830)-(LEN($N1830)-1),LEN($N1830)))</f>
        <v>rock</v>
      </c>
      <c r="S1830" s="11">
        <f t="shared" si="113"/>
        <v>41736.899652777778</v>
      </c>
      <c r="T1830" s="11">
        <f t="shared" si="11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0">
        <f t="shared" si="115"/>
        <v>166.68333333333334</v>
      </c>
      <c r="P1831" s="6">
        <f t="shared" si="112"/>
        <v>75.765151515151516</v>
      </c>
      <c r="Q1831" t="str">
        <f>TRIM(MID(SUBSTITUTE($N1831,"/",REPT(" ",LEN($N1831))),COLUMNS($N:N)*LEN($N1831)-(LEN($N1831)-1),LEN($N1831)))</f>
        <v>music</v>
      </c>
      <c r="R1831" t="str">
        <f>TRIM(MID(SUBSTITUTE($N1831,"/",REPT(" ",LEN($N1831))),COLUMNS($N:O)*LEN($N1831)-(LEN($N1831)-1),LEN($N1831)))</f>
        <v>rock</v>
      </c>
      <c r="S1831" s="11">
        <f t="shared" si="113"/>
        <v>40516.087627314817</v>
      </c>
      <c r="T1831" s="11">
        <f t="shared" si="11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0">
        <f t="shared" si="115"/>
        <v>101.53333333333335</v>
      </c>
      <c r="P1832" s="6">
        <f t="shared" si="112"/>
        <v>67.389380530973455</v>
      </c>
      <c r="Q1832" t="str">
        <f>TRIM(MID(SUBSTITUTE($N1832,"/",REPT(" ",LEN($N1832))),COLUMNS($N:N)*LEN($N1832)-(LEN($N1832)-1),LEN($N1832)))</f>
        <v>music</v>
      </c>
      <c r="R1832" t="str">
        <f>TRIM(MID(SUBSTITUTE($N1832,"/",REPT(" ",LEN($N1832))),COLUMNS($N:O)*LEN($N1832)-(LEN($N1832)-1),LEN($N1832)))</f>
        <v>rock</v>
      </c>
      <c r="S1832" s="11">
        <f t="shared" si="113"/>
        <v>41664.684108796297</v>
      </c>
      <c r="T1832" s="11">
        <f t="shared" si="11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0">
        <f t="shared" si="115"/>
        <v>103</v>
      </c>
      <c r="P1833" s="6">
        <f t="shared" si="112"/>
        <v>73.571428571428569</v>
      </c>
      <c r="Q1833" t="str">
        <f>TRIM(MID(SUBSTITUTE($N1833,"/",REPT(" ",LEN($N1833))),COLUMNS($N:N)*LEN($N1833)-(LEN($N1833)-1),LEN($N1833)))</f>
        <v>music</v>
      </c>
      <c r="R1833" t="str">
        <f>TRIM(MID(SUBSTITUTE($N1833,"/",REPT(" ",LEN($N1833))),COLUMNS($N:O)*LEN($N1833)-(LEN($N1833)-1),LEN($N1833)))</f>
        <v>rock</v>
      </c>
      <c r="S1833" s="11">
        <f t="shared" si="113"/>
        <v>41026.996099537035</v>
      </c>
      <c r="T1833" s="11">
        <f t="shared" si="11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0">
        <f t="shared" si="115"/>
        <v>142.85714285714286</v>
      </c>
      <c r="P1834" s="6">
        <f t="shared" si="112"/>
        <v>25</v>
      </c>
      <c r="Q1834" t="str">
        <f>TRIM(MID(SUBSTITUTE($N1834,"/",REPT(" ",LEN($N1834))),COLUMNS($N:N)*LEN($N1834)-(LEN($N1834)-1),LEN($N1834)))</f>
        <v>music</v>
      </c>
      <c r="R1834" t="str">
        <f>TRIM(MID(SUBSTITUTE($N1834,"/",REPT(" ",LEN($N1834))),COLUMNS($N:O)*LEN($N1834)-(LEN($N1834)-1),LEN($N1834)))</f>
        <v>rock</v>
      </c>
      <c r="S1834" s="11">
        <f t="shared" si="113"/>
        <v>40576.539664351854</v>
      </c>
      <c r="T1834" s="11">
        <f t="shared" si="11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0">
        <f t="shared" si="115"/>
        <v>262.5</v>
      </c>
      <c r="P1835" s="6">
        <f t="shared" si="112"/>
        <v>42</v>
      </c>
      <c r="Q1835" t="str">
        <f>TRIM(MID(SUBSTITUTE($N1835,"/",REPT(" ",LEN($N1835))),COLUMNS($N:N)*LEN($N1835)-(LEN($N1835)-1),LEN($N1835)))</f>
        <v>music</v>
      </c>
      <c r="R1835" t="str">
        <f>TRIM(MID(SUBSTITUTE($N1835,"/",REPT(" ",LEN($N1835))),COLUMNS($N:O)*LEN($N1835)-(LEN($N1835)-1),LEN($N1835)))</f>
        <v>rock</v>
      </c>
      <c r="S1835" s="11">
        <f t="shared" si="113"/>
        <v>41303.044016203705</v>
      </c>
      <c r="T1835" s="11">
        <f t="shared" si="11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0">
        <f t="shared" si="115"/>
        <v>118.05000000000001</v>
      </c>
      <c r="P1836" s="6">
        <f t="shared" si="112"/>
        <v>131.16666666666666</v>
      </c>
      <c r="Q1836" t="str">
        <f>TRIM(MID(SUBSTITUTE($N1836,"/",REPT(" ",LEN($N1836))),COLUMNS($N:N)*LEN($N1836)-(LEN($N1836)-1),LEN($N1836)))</f>
        <v>music</v>
      </c>
      <c r="R1836" t="str">
        <f>TRIM(MID(SUBSTITUTE($N1836,"/",REPT(" ",LEN($N1836))),COLUMNS($N:O)*LEN($N1836)-(LEN($N1836)-1),LEN($N1836)))</f>
        <v>rock</v>
      </c>
      <c r="S1836" s="11">
        <f t="shared" si="113"/>
        <v>41988.964062500003</v>
      </c>
      <c r="T1836" s="11">
        <f t="shared" si="11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0">
        <f t="shared" si="115"/>
        <v>104</v>
      </c>
      <c r="P1837" s="6">
        <f t="shared" si="112"/>
        <v>47.272727272727273</v>
      </c>
      <c r="Q1837" t="str">
        <f>TRIM(MID(SUBSTITUTE($N1837,"/",REPT(" ",LEN($N1837))),COLUMNS($N:N)*LEN($N1837)-(LEN($N1837)-1),LEN($N1837)))</f>
        <v>music</v>
      </c>
      <c r="R1837" t="str">
        <f>TRIM(MID(SUBSTITUTE($N1837,"/",REPT(" ",LEN($N1837))),COLUMNS($N:O)*LEN($N1837)-(LEN($N1837)-1),LEN($N1837)))</f>
        <v>rock</v>
      </c>
      <c r="S1837" s="11">
        <f t="shared" si="113"/>
        <v>42430.702210648145</v>
      </c>
      <c r="T1837" s="11">
        <f t="shared" si="11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0">
        <f t="shared" si="115"/>
        <v>200.34</v>
      </c>
      <c r="P1838" s="6">
        <f t="shared" si="112"/>
        <v>182.12727272727273</v>
      </c>
      <c r="Q1838" t="str">
        <f>TRIM(MID(SUBSTITUTE($N1838,"/",REPT(" ",LEN($N1838))),COLUMNS($N:N)*LEN($N1838)-(LEN($N1838)-1),LEN($N1838)))</f>
        <v>music</v>
      </c>
      <c r="R1838" t="str">
        <f>TRIM(MID(SUBSTITUTE($N1838,"/",REPT(" ",LEN($N1838))),COLUMNS($N:O)*LEN($N1838)-(LEN($N1838)-1),LEN($N1838)))</f>
        <v>rock</v>
      </c>
      <c r="S1838" s="11">
        <f t="shared" si="113"/>
        <v>41305.809363425928</v>
      </c>
      <c r="T1838" s="11">
        <f t="shared" si="11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0">
        <f t="shared" si="115"/>
        <v>306.83333333333331</v>
      </c>
      <c r="P1839" s="6">
        <f t="shared" si="112"/>
        <v>61.366666666666667</v>
      </c>
      <c r="Q1839" t="str">
        <f>TRIM(MID(SUBSTITUTE($N1839,"/",REPT(" ",LEN($N1839))),COLUMNS($N:N)*LEN($N1839)-(LEN($N1839)-1),LEN($N1839)))</f>
        <v>music</v>
      </c>
      <c r="R1839" t="str">
        <f>TRIM(MID(SUBSTITUTE($N1839,"/",REPT(" ",LEN($N1839))),COLUMNS($N:O)*LEN($N1839)-(LEN($N1839)-1),LEN($N1839)))</f>
        <v>rock</v>
      </c>
      <c r="S1839" s="11">
        <f t="shared" si="113"/>
        <v>40926.047858796301</v>
      </c>
      <c r="T1839" s="11">
        <f t="shared" si="11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0">
        <f t="shared" si="115"/>
        <v>100.149</v>
      </c>
      <c r="P1840" s="6">
        <f t="shared" si="112"/>
        <v>35.767499999999998</v>
      </c>
      <c r="Q1840" t="str">
        <f>TRIM(MID(SUBSTITUTE($N1840,"/",REPT(" ",LEN($N1840))),COLUMNS($N:N)*LEN($N1840)-(LEN($N1840)-1),LEN($N1840)))</f>
        <v>music</v>
      </c>
      <c r="R1840" t="str">
        <f>TRIM(MID(SUBSTITUTE($N1840,"/",REPT(" ",LEN($N1840))),COLUMNS($N:O)*LEN($N1840)-(LEN($N1840)-1),LEN($N1840)))</f>
        <v>rock</v>
      </c>
      <c r="S1840" s="11">
        <f t="shared" si="113"/>
        <v>40788.786539351851</v>
      </c>
      <c r="T1840" s="11">
        <f t="shared" si="11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0">
        <f t="shared" si="115"/>
        <v>205.29999999999998</v>
      </c>
      <c r="P1841" s="6">
        <f t="shared" si="112"/>
        <v>45.62222222222222</v>
      </c>
      <c r="Q1841" t="str">
        <f>TRIM(MID(SUBSTITUTE($N1841,"/",REPT(" ",LEN($N1841))),COLUMNS($N:N)*LEN($N1841)-(LEN($N1841)-1),LEN($N1841)))</f>
        <v>music</v>
      </c>
      <c r="R1841" t="str">
        <f>TRIM(MID(SUBSTITUTE($N1841,"/",REPT(" ",LEN($N1841))),COLUMNS($N:O)*LEN($N1841)-(LEN($N1841)-1),LEN($N1841)))</f>
        <v>rock</v>
      </c>
      <c r="S1841" s="11">
        <f t="shared" si="113"/>
        <v>42614.722013888888</v>
      </c>
      <c r="T1841" s="11">
        <f t="shared" si="11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0">
        <f t="shared" si="115"/>
        <v>108.88888888888889</v>
      </c>
      <c r="P1842" s="6">
        <f t="shared" si="112"/>
        <v>75.384615384615387</v>
      </c>
      <c r="Q1842" t="str">
        <f>TRIM(MID(SUBSTITUTE($N1842,"/",REPT(" ",LEN($N1842))),COLUMNS($N:N)*LEN($N1842)-(LEN($N1842)-1),LEN($N1842)))</f>
        <v>music</v>
      </c>
      <c r="R1842" t="str">
        <f>TRIM(MID(SUBSTITUTE($N1842,"/",REPT(" ",LEN($N1842))),COLUMNS($N:O)*LEN($N1842)-(LEN($N1842)-1),LEN($N1842)))</f>
        <v>rock</v>
      </c>
      <c r="S1842" s="11">
        <f t="shared" si="113"/>
        <v>41382.096180555556</v>
      </c>
      <c r="T1842" s="11">
        <f t="shared" si="11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0">
        <f t="shared" si="115"/>
        <v>101.75</v>
      </c>
      <c r="P1843" s="6">
        <f t="shared" si="112"/>
        <v>50.875</v>
      </c>
      <c r="Q1843" t="str">
        <f>TRIM(MID(SUBSTITUTE($N1843,"/",REPT(" ",LEN($N1843))),COLUMNS($N:N)*LEN($N1843)-(LEN($N1843)-1),LEN($N1843)))</f>
        <v>music</v>
      </c>
      <c r="R1843" t="str">
        <f>TRIM(MID(SUBSTITUTE($N1843,"/",REPT(" ",LEN($N1843))),COLUMNS($N:O)*LEN($N1843)-(LEN($N1843)-1),LEN($N1843)))</f>
        <v>rock</v>
      </c>
      <c r="S1843" s="11">
        <f t="shared" si="113"/>
        <v>41745.84542824074</v>
      </c>
      <c r="T1843" s="11">
        <f t="shared" si="11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0">
        <f t="shared" si="115"/>
        <v>125.25</v>
      </c>
      <c r="P1844" s="6">
        <f t="shared" si="112"/>
        <v>119.28571428571429</v>
      </c>
      <c r="Q1844" t="str">
        <f>TRIM(MID(SUBSTITUTE($N1844,"/",REPT(" ",LEN($N1844))),COLUMNS($N:N)*LEN($N1844)-(LEN($N1844)-1),LEN($N1844)))</f>
        <v>music</v>
      </c>
      <c r="R1844" t="str">
        <f>TRIM(MID(SUBSTITUTE($N1844,"/",REPT(" ",LEN($N1844))),COLUMNS($N:O)*LEN($N1844)-(LEN($N1844)-1),LEN($N1844)))</f>
        <v>rock</v>
      </c>
      <c r="S1844" s="11">
        <f t="shared" si="113"/>
        <v>42031.631724537037</v>
      </c>
      <c r="T1844" s="11">
        <f t="shared" si="11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0">
        <f t="shared" si="115"/>
        <v>124.0061</v>
      </c>
      <c r="P1845" s="6">
        <f t="shared" si="112"/>
        <v>92.541865671641801</v>
      </c>
      <c r="Q1845" t="str">
        <f>TRIM(MID(SUBSTITUTE($N1845,"/",REPT(" ",LEN($N1845))),COLUMNS($N:N)*LEN($N1845)-(LEN($N1845)-1),LEN($N1845)))</f>
        <v>music</v>
      </c>
      <c r="R1845" t="str">
        <f>TRIM(MID(SUBSTITUTE($N1845,"/",REPT(" ",LEN($N1845))),COLUMNS($N:O)*LEN($N1845)-(LEN($N1845)-1),LEN($N1845)))</f>
        <v>rock</v>
      </c>
      <c r="S1845" s="11">
        <f t="shared" si="113"/>
        <v>40564.994837962964</v>
      </c>
      <c r="T1845" s="11">
        <f t="shared" si="11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0">
        <f t="shared" si="115"/>
        <v>101.4</v>
      </c>
      <c r="P1846" s="6">
        <f t="shared" si="112"/>
        <v>76.05</v>
      </c>
      <c r="Q1846" t="str">
        <f>TRIM(MID(SUBSTITUTE($N1846,"/",REPT(" ",LEN($N1846))),COLUMNS($N:N)*LEN($N1846)-(LEN($N1846)-1),LEN($N1846)))</f>
        <v>music</v>
      </c>
      <c r="R1846" t="str">
        <f>TRIM(MID(SUBSTITUTE($N1846,"/",REPT(" ",LEN($N1846))),COLUMNS($N:O)*LEN($N1846)-(LEN($N1846)-1),LEN($N1846)))</f>
        <v>rock</v>
      </c>
      <c r="S1846" s="11">
        <f t="shared" si="113"/>
        <v>40666.973541666666</v>
      </c>
      <c r="T1846" s="11">
        <f t="shared" si="11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0">
        <f t="shared" si="115"/>
        <v>100</v>
      </c>
      <c r="P1847" s="6">
        <f t="shared" si="112"/>
        <v>52.631578947368418</v>
      </c>
      <c r="Q1847" t="str">
        <f>TRIM(MID(SUBSTITUTE($N1847,"/",REPT(" ",LEN($N1847))),COLUMNS($N:N)*LEN($N1847)-(LEN($N1847)-1),LEN($N1847)))</f>
        <v>music</v>
      </c>
      <c r="R1847" t="str">
        <f>TRIM(MID(SUBSTITUTE($N1847,"/",REPT(" ",LEN($N1847))),COLUMNS($N:O)*LEN($N1847)-(LEN($N1847)-1),LEN($N1847)))</f>
        <v>rock</v>
      </c>
      <c r="S1847" s="11">
        <f t="shared" si="113"/>
        <v>42523.333310185189</v>
      </c>
      <c r="T1847" s="11">
        <f t="shared" si="11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0">
        <f t="shared" si="115"/>
        <v>137.92666666666668</v>
      </c>
      <c r="P1848" s="6">
        <f t="shared" si="112"/>
        <v>98.990430622009569</v>
      </c>
      <c r="Q1848" t="str">
        <f>TRIM(MID(SUBSTITUTE($N1848,"/",REPT(" ",LEN($N1848))),COLUMNS($N:N)*LEN($N1848)-(LEN($N1848)-1),LEN($N1848)))</f>
        <v>music</v>
      </c>
      <c r="R1848" t="str">
        <f>TRIM(MID(SUBSTITUTE($N1848,"/",REPT(" ",LEN($N1848))),COLUMNS($N:O)*LEN($N1848)-(LEN($N1848)-1),LEN($N1848)))</f>
        <v>rock</v>
      </c>
      <c r="S1848" s="11">
        <f t="shared" si="113"/>
        <v>41228.650196759263</v>
      </c>
      <c r="T1848" s="11">
        <f t="shared" si="11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0">
        <f t="shared" si="115"/>
        <v>120.88000000000001</v>
      </c>
      <c r="P1849" s="6">
        <f t="shared" si="112"/>
        <v>79.526315789473685</v>
      </c>
      <c r="Q1849" t="str">
        <f>TRIM(MID(SUBSTITUTE($N1849,"/",REPT(" ",LEN($N1849))),COLUMNS($N:N)*LEN($N1849)-(LEN($N1849)-1),LEN($N1849)))</f>
        <v>music</v>
      </c>
      <c r="R1849" t="str">
        <f>TRIM(MID(SUBSTITUTE($N1849,"/",REPT(" ",LEN($N1849))),COLUMNS($N:O)*LEN($N1849)-(LEN($N1849)-1),LEN($N1849)))</f>
        <v>rock</v>
      </c>
      <c r="S1849" s="11">
        <f t="shared" si="113"/>
        <v>42094.236481481479</v>
      </c>
      <c r="T1849" s="11">
        <f t="shared" si="11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0">
        <f t="shared" si="115"/>
        <v>107.36666666666667</v>
      </c>
      <c r="P1850" s="6">
        <f t="shared" si="112"/>
        <v>134.20833333333334</v>
      </c>
      <c r="Q1850" t="str">
        <f>TRIM(MID(SUBSTITUTE($N1850,"/",REPT(" ",LEN($N1850))),COLUMNS($N:N)*LEN($N1850)-(LEN($N1850)-1),LEN($N1850)))</f>
        <v>music</v>
      </c>
      <c r="R1850" t="str">
        <f>TRIM(MID(SUBSTITUTE($N1850,"/",REPT(" ",LEN($N1850))),COLUMNS($N:O)*LEN($N1850)-(LEN($N1850)-1),LEN($N1850)))</f>
        <v>rock</v>
      </c>
      <c r="S1850" s="11">
        <f t="shared" si="113"/>
        <v>40691.788055555553</v>
      </c>
      <c r="T1850" s="11">
        <f t="shared" si="11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0">
        <f t="shared" si="115"/>
        <v>100.33333333333334</v>
      </c>
      <c r="P1851" s="6">
        <f t="shared" si="112"/>
        <v>37.625</v>
      </c>
      <c r="Q1851" t="str">
        <f>TRIM(MID(SUBSTITUTE($N1851,"/",REPT(" ",LEN($N1851))),COLUMNS($N:N)*LEN($N1851)-(LEN($N1851)-1),LEN($N1851)))</f>
        <v>music</v>
      </c>
      <c r="R1851" t="str">
        <f>TRIM(MID(SUBSTITUTE($N1851,"/",REPT(" ",LEN($N1851))),COLUMNS($N:O)*LEN($N1851)-(LEN($N1851)-1),LEN($N1851)))</f>
        <v>rock</v>
      </c>
      <c r="S1851" s="11">
        <f t="shared" si="113"/>
        <v>41169.845590277779</v>
      </c>
      <c r="T1851" s="11">
        <f t="shared" si="11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0">
        <f t="shared" si="115"/>
        <v>101.52222222222223</v>
      </c>
      <c r="P1852" s="6">
        <f t="shared" si="112"/>
        <v>51.044692737430168</v>
      </c>
      <c r="Q1852" t="str">
        <f>TRIM(MID(SUBSTITUTE($N1852,"/",REPT(" ",LEN($N1852))),COLUMNS($N:N)*LEN($N1852)-(LEN($N1852)-1),LEN($N1852)))</f>
        <v>music</v>
      </c>
      <c r="R1852" t="str">
        <f>TRIM(MID(SUBSTITUTE($N1852,"/",REPT(" ",LEN($N1852))),COLUMNS($N:O)*LEN($N1852)-(LEN($N1852)-1),LEN($N1852)))</f>
        <v>rock</v>
      </c>
      <c r="S1852" s="11">
        <f t="shared" si="113"/>
        <v>41800.959490740745</v>
      </c>
      <c r="T1852" s="11">
        <f t="shared" si="11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0">
        <f t="shared" si="115"/>
        <v>100.07692307692308</v>
      </c>
      <c r="P1853" s="6">
        <f t="shared" si="112"/>
        <v>50.03846153846154</v>
      </c>
      <c r="Q1853" t="str">
        <f>TRIM(MID(SUBSTITUTE($N1853,"/",REPT(" ",LEN($N1853))),COLUMNS($N:N)*LEN($N1853)-(LEN($N1853)-1),LEN($N1853)))</f>
        <v>music</v>
      </c>
      <c r="R1853" t="str">
        <f>TRIM(MID(SUBSTITUTE($N1853,"/",REPT(" ",LEN($N1853))),COLUMNS($N:O)*LEN($N1853)-(LEN($N1853)-1),LEN($N1853)))</f>
        <v>rock</v>
      </c>
      <c r="S1853" s="11">
        <f t="shared" si="113"/>
        <v>41827.906689814816</v>
      </c>
      <c r="T1853" s="11">
        <f t="shared" si="11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0">
        <f t="shared" si="115"/>
        <v>116.96666666666667</v>
      </c>
      <c r="P1854" s="6">
        <f t="shared" si="112"/>
        <v>133.93129770992365</v>
      </c>
      <c r="Q1854" t="str">
        <f>TRIM(MID(SUBSTITUTE($N1854,"/",REPT(" ",LEN($N1854))),COLUMNS($N:N)*LEN($N1854)-(LEN($N1854)-1),LEN($N1854)))</f>
        <v>music</v>
      </c>
      <c r="R1854" t="str">
        <f>TRIM(MID(SUBSTITUTE($N1854,"/",REPT(" ",LEN($N1854))),COLUMNS($N:O)*LEN($N1854)-(LEN($N1854)-1),LEN($N1854)))</f>
        <v>rock</v>
      </c>
      <c r="S1854" s="11">
        <f t="shared" si="113"/>
        <v>42081.77143518519</v>
      </c>
      <c r="T1854" s="11">
        <f t="shared" si="11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0">
        <f t="shared" si="115"/>
        <v>101.875</v>
      </c>
      <c r="P1855" s="6">
        <f t="shared" si="112"/>
        <v>58.214285714285715</v>
      </c>
      <c r="Q1855" t="str">
        <f>TRIM(MID(SUBSTITUTE($N1855,"/",REPT(" ",LEN($N1855))),COLUMNS($N:N)*LEN($N1855)-(LEN($N1855)-1),LEN($N1855)))</f>
        <v>music</v>
      </c>
      <c r="R1855" t="str">
        <f>TRIM(MID(SUBSTITUTE($N1855,"/",REPT(" ",LEN($N1855))),COLUMNS($N:O)*LEN($N1855)-(LEN($N1855)-1),LEN($N1855)))</f>
        <v>rock</v>
      </c>
      <c r="S1855" s="11">
        <f t="shared" si="113"/>
        <v>41177.060381944444</v>
      </c>
      <c r="T1855" s="11">
        <f t="shared" si="11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0">
        <f t="shared" si="115"/>
        <v>102.12366666666665</v>
      </c>
      <c r="P1856" s="6">
        <f t="shared" si="112"/>
        <v>88.037643678160919</v>
      </c>
      <c r="Q1856" t="str">
        <f>TRIM(MID(SUBSTITUTE($N1856,"/",REPT(" ",LEN($N1856))),COLUMNS($N:N)*LEN($N1856)-(LEN($N1856)-1),LEN($N1856)))</f>
        <v>music</v>
      </c>
      <c r="R1856" t="str">
        <f>TRIM(MID(SUBSTITUTE($N1856,"/",REPT(" ",LEN($N1856))),COLUMNS($N:O)*LEN($N1856)-(LEN($N1856)-1),LEN($N1856)))</f>
        <v>rock</v>
      </c>
      <c r="S1856" s="11">
        <f t="shared" si="113"/>
        <v>41388.021261574075</v>
      </c>
      <c r="T1856" s="11">
        <f t="shared" si="11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0">
        <f t="shared" si="115"/>
        <v>154.05897142857143</v>
      </c>
      <c r="P1857" s="6">
        <f t="shared" si="112"/>
        <v>70.576753926701571</v>
      </c>
      <c r="Q1857" t="str">
        <f>TRIM(MID(SUBSTITUTE($N1857,"/",REPT(" ",LEN($N1857))),COLUMNS($N:N)*LEN($N1857)-(LEN($N1857)-1),LEN($N1857)))</f>
        <v>music</v>
      </c>
      <c r="R1857" t="str">
        <f>TRIM(MID(SUBSTITUTE($N1857,"/",REPT(" ",LEN($N1857))),COLUMNS($N:O)*LEN($N1857)-(LEN($N1857)-1),LEN($N1857)))</f>
        <v>rock</v>
      </c>
      <c r="S1857" s="11">
        <f t="shared" si="113"/>
        <v>41600.538657407407</v>
      </c>
      <c r="T1857" s="11">
        <f t="shared" si="11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0">
        <f t="shared" si="115"/>
        <v>101.25</v>
      </c>
      <c r="P1858" s="6">
        <f t="shared" ref="P1858:P1921" si="116">E1858/L1858</f>
        <v>53.289473684210527</v>
      </c>
      <c r="Q1858" t="str">
        <f>TRIM(MID(SUBSTITUTE($N1858,"/",REPT(" ",LEN($N1858))),COLUMNS($N:N)*LEN($N1858)-(LEN($N1858)-1),LEN($N1858)))</f>
        <v>music</v>
      </c>
      <c r="R1858" t="str">
        <f>TRIM(MID(SUBSTITUTE($N1858,"/",REPT(" ",LEN($N1858))),COLUMNS($N:O)*LEN($N1858)-(LEN($N1858)-1),LEN($N1858)))</f>
        <v>rock</v>
      </c>
      <c r="S1858" s="11">
        <f t="shared" ref="S1858:S1921" si="117">(((J1858/60)/60)/24)+DATE(1970,1,1)</f>
        <v>41817.854999999996</v>
      </c>
      <c r="T1858" s="11">
        <f t="shared" ref="T1858:T1921" si="118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0">
        <f t="shared" ref="O1859:O1922" si="119">E1859/D1859*100</f>
        <v>100</v>
      </c>
      <c r="P1859" s="6">
        <f t="shared" si="116"/>
        <v>136.36363636363637</v>
      </c>
      <c r="Q1859" t="str">
        <f>TRIM(MID(SUBSTITUTE($N1859,"/",REPT(" ",LEN($N1859))),COLUMNS($N:N)*LEN($N1859)-(LEN($N1859)-1),LEN($N1859)))</f>
        <v>music</v>
      </c>
      <c r="R1859" t="str">
        <f>TRIM(MID(SUBSTITUTE($N1859,"/",REPT(" ",LEN($N1859))),COLUMNS($N:O)*LEN($N1859)-(LEN($N1859)-1),LEN($N1859)))</f>
        <v>rock</v>
      </c>
      <c r="S1859" s="11">
        <f t="shared" si="117"/>
        <v>41864.76866898148</v>
      </c>
      <c r="T1859" s="11">
        <f t="shared" si="118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0">
        <f t="shared" si="119"/>
        <v>108.74800874800874</v>
      </c>
      <c r="P1860" s="6">
        <f t="shared" si="116"/>
        <v>40.547315436241611</v>
      </c>
      <c r="Q1860" t="str">
        <f>TRIM(MID(SUBSTITUTE($N1860,"/",REPT(" ",LEN($N1860))),COLUMNS($N:N)*LEN($N1860)-(LEN($N1860)-1),LEN($N1860)))</f>
        <v>music</v>
      </c>
      <c r="R1860" t="str">
        <f>TRIM(MID(SUBSTITUTE($N1860,"/",REPT(" ",LEN($N1860))),COLUMNS($N:O)*LEN($N1860)-(LEN($N1860)-1),LEN($N1860)))</f>
        <v>rock</v>
      </c>
      <c r="S1860" s="11">
        <f t="shared" si="117"/>
        <v>40833.200474537036</v>
      </c>
      <c r="T1860" s="11">
        <f t="shared" si="11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0">
        <f t="shared" si="119"/>
        <v>131.83333333333334</v>
      </c>
      <c r="P1861" s="6">
        <f t="shared" si="116"/>
        <v>70.625</v>
      </c>
      <c r="Q1861" t="str">
        <f>TRIM(MID(SUBSTITUTE($N1861,"/",REPT(" ",LEN($N1861))),COLUMNS($N:N)*LEN($N1861)-(LEN($N1861)-1),LEN($N1861)))</f>
        <v>music</v>
      </c>
      <c r="R1861" t="str">
        <f>TRIM(MID(SUBSTITUTE($N1861,"/",REPT(" ",LEN($N1861))),COLUMNS($N:O)*LEN($N1861)-(LEN($N1861)-1),LEN($N1861)))</f>
        <v>rock</v>
      </c>
      <c r="S1861" s="11">
        <f t="shared" si="117"/>
        <v>40778.770011574074</v>
      </c>
      <c r="T1861" s="11">
        <f t="shared" si="11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0">
        <f t="shared" si="119"/>
        <v>133.46666666666667</v>
      </c>
      <c r="P1862" s="6">
        <f t="shared" si="116"/>
        <v>52.684210526315788</v>
      </c>
      <c r="Q1862" t="str">
        <f>TRIM(MID(SUBSTITUTE($N1862,"/",REPT(" ",LEN($N1862))),COLUMNS($N:N)*LEN($N1862)-(LEN($N1862)-1),LEN($N1862)))</f>
        <v>music</v>
      </c>
      <c r="R1862" t="str">
        <f>TRIM(MID(SUBSTITUTE($N1862,"/",REPT(" ",LEN($N1862))),COLUMNS($N:O)*LEN($N1862)-(LEN($N1862)-1),LEN($N1862)))</f>
        <v>rock</v>
      </c>
      <c r="S1862" s="11">
        <f t="shared" si="117"/>
        <v>41655.709305555552</v>
      </c>
      <c r="T1862" s="11">
        <f t="shared" si="11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0">
        <f t="shared" si="119"/>
        <v>0</v>
      </c>
      <c r="P1863" s="6" t="e">
        <f t="shared" si="116"/>
        <v>#DIV/0!</v>
      </c>
      <c r="Q1863" t="str">
        <f>TRIM(MID(SUBSTITUTE($N1863,"/",REPT(" ",LEN($N1863))),COLUMNS($N:N)*LEN($N1863)-(LEN($N1863)-1),LEN($N1863)))</f>
        <v>games</v>
      </c>
      <c r="R1863" t="str">
        <f>TRIM(MID(SUBSTITUTE($N1863,"/",REPT(" ",LEN($N1863))),COLUMNS($N:O)*LEN($N1863)-(LEN($N1863)-1),LEN($N1863)))</f>
        <v>mobile games</v>
      </c>
      <c r="S1863" s="11">
        <f t="shared" si="117"/>
        <v>42000.300243055557</v>
      </c>
      <c r="T1863" s="11">
        <f t="shared" si="11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0">
        <f t="shared" si="119"/>
        <v>8.0833333333333321</v>
      </c>
      <c r="P1864" s="6">
        <f t="shared" si="116"/>
        <v>90.9375</v>
      </c>
      <c r="Q1864" t="str">
        <f>TRIM(MID(SUBSTITUTE($N1864,"/",REPT(" ",LEN($N1864))),COLUMNS($N:N)*LEN($N1864)-(LEN($N1864)-1),LEN($N1864)))</f>
        <v>games</v>
      </c>
      <c r="R1864" t="str">
        <f>TRIM(MID(SUBSTITUTE($N1864,"/",REPT(" ",LEN($N1864))),COLUMNS($N:O)*LEN($N1864)-(LEN($N1864)-1),LEN($N1864)))</f>
        <v>mobile games</v>
      </c>
      <c r="S1864" s="11">
        <f t="shared" si="117"/>
        <v>42755.492754629624</v>
      </c>
      <c r="T1864" s="11">
        <f t="shared" si="11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0">
        <f t="shared" si="119"/>
        <v>0.4</v>
      </c>
      <c r="P1865" s="6">
        <f t="shared" si="116"/>
        <v>5</v>
      </c>
      <c r="Q1865" t="str">
        <f>TRIM(MID(SUBSTITUTE($N1865,"/",REPT(" ",LEN($N1865))),COLUMNS($N:N)*LEN($N1865)-(LEN($N1865)-1),LEN($N1865)))</f>
        <v>games</v>
      </c>
      <c r="R1865" t="str">
        <f>TRIM(MID(SUBSTITUTE($N1865,"/",REPT(" ",LEN($N1865))),COLUMNS($N:O)*LEN($N1865)-(LEN($N1865)-1),LEN($N1865)))</f>
        <v>mobile games</v>
      </c>
      <c r="S1865" s="11">
        <f t="shared" si="117"/>
        <v>41772.797280092593</v>
      </c>
      <c r="T1865" s="11">
        <f t="shared" si="11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0">
        <f t="shared" si="119"/>
        <v>42.892307692307689</v>
      </c>
      <c r="P1866" s="6">
        <f t="shared" si="116"/>
        <v>58.083333333333336</v>
      </c>
      <c r="Q1866" t="str">
        <f>TRIM(MID(SUBSTITUTE($N1866,"/",REPT(" ",LEN($N1866))),COLUMNS($N:N)*LEN($N1866)-(LEN($N1866)-1),LEN($N1866)))</f>
        <v>games</v>
      </c>
      <c r="R1866" t="str">
        <f>TRIM(MID(SUBSTITUTE($N1866,"/",REPT(" ",LEN($N1866))),COLUMNS($N:O)*LEN($N1866)-(LEN($N1866)-1),LEN($N1866)))</f>
        <v>mobile games</v>
      </c>
      <c r="S1866" s="11">
        <f t="shared" si="117"/>
        <v>41733.716435185182</v>
      </c>
      <c r="T1866" s="11">
        <f t="shared" si="11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0">
        <f t="shared" si="119"/>
        <v>3.6363636363636364E-3</v>
      </c>
      <c r="P1867" s="6">
        <f t="shared" si="116"/>
        <v>2</v>
      </c>
      <c r="Q1867" t="str">
        <f>TRIM(MID(SUBSTITUTE($N1867,"/",REPT(" ",LEN($N1867))),COLUMNS($N:N)*LEN($N1867)-(LEN($N1867)-1),LEN($N1867)))</f>
        <v>games</v>
      </c>
      <c r="R1867" t="str">
        <f>TRIM(MID(SUBSTITUTE($N1867,"/",REPT(" ",LEN($N1867))),COLUMNS($N:O)*LEN($N1867)-(LEN($N1867)-1),LEN($N1867)))</f>
        <v>mobile games</v>
      </c>
      <c r="S1867" s="11">
        <f t="shared" si="117"/>
        <v>42645.367442129631</v>
      </c>
      <c r="T1867" s="11">
        <f t="shared" si="11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0">
        <f t="shared" si="119"/>
        <v>0.5</v>
      </c>
      <c r="P1868" s="6">
        <f t="shared" si="116"/>
        <v>62.5</v>
      </c>
      <c r="Q1868" t="str">
        <f>TRIM(MID(SUBSTITUTE($N1868,"/",REPT(" ",LEN($N1868))),COLUMNS($N:N)*LEN($N1868)-(LEN($N1868)-1),LEN($N1868)))</f>
        <v>games</v>
      </c>
      <c r="R1868" t="str">
        <f>TRIM(MID(SUBSTITUTE($N1868,"/",REPT(" ",LEN($N1868))),COLUMNS($N:O)*LEN($N1868)-(LEN($N1868)-1),LEN($N1868)))</f>
        <v>mobile games</v>
      </c>
      <c r="S1868" s="11">
        <f t="shared" si="117"/>
        <v>42742.246493055558</v>
      </c>
      <c r="T1868" s="11">
        <f t="shared" si="11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0">
        <f t="shared" si="119"/>
        <v>0.05</v>
      </c>
      <c r="P1869" s="6">
        <f t="shared" si="116"/>
        <v>10</v>
      </c>
      <c r="Q1869" t="str">
        <f>TRIM(MID(SUBSTITUTE($N1869,"/",REPT(" ",LEN($N1869))),COLUMNS($N:N)*LEN($N1869)-(LEN($N1869)-1),LEN($N1869)))</f>
        <v>games</v>
      </c>
      <c r="R1869" t="str">
        <f>TRIM(MID(SUBSTITUTE($N1869,"/",REPT(" ",LEN($N1869))),COLUMNS($N:O)*LEN($N1869)-(LEN($N1869)-1),LEN($N1869)))</f>
        <v>mobile games</v>
      </c>
      <c r="S1869" s="11">
        <f t="shared" si="117"/>
        <v>42649.924907407403</v>
      </c>
      <c r="T1869" s="11">
        <f t="shared" si="11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0">
        <f t="shared" si="119"/>
        <v>4.8680000000000003</v>
      </c>
      <c r="P1870" s="6">
        <f t="shared" si="116"/>
        <v>71.588235294117652</v>
      </c>
      <c r="Q1870" t="str">
        <f>TRIM(MID(SUBSTITUTE($N1870,"/",REPT(" ",LEN($N1870))),COLUMNS($N:N)*LEN($N1870)-(LEN($N1870)-1),LEN($N1870)))</f>
        <v>games</v>
      </c>
      <c r="R1870" t="str">
        <f>TRIM(MID(SUBSTITUTE($N1870,"/",REPT(" ",LEN($N1870))),COLUMNS($N:O)*LEN($N1870)-(LEN($N1870)-1),LEN($N1870)))</f>
        <v>mobile games</v>
      </c>
      <c r="S1870" s="11">
        <f t="shared" si="117"/>
        <v>42328.779224537036</v>
      </c>
      <c r="T1870" s="11">
        <f t="shared" si="11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0">
        <f t="shared" si="119"/>
        <v>0</v>
      </c>
      <c r="P1871" s="6" t="e">
        <f t="shared" si="116"/>
        <v>#DIV/0!</v>
      </c>
      <c r="Q1871" t="str">
        <f>TRIM(MID(SUBSTITUTE($N1871,"/",REPT(" ",LEN($N1871))),COLUMNS($N:N)*LEN($N1871)-(LEN($N1871)-1),LEN($N1871)))</f>
        <v>games</v>
      </c>
      <c r="R1871" t="str">
        <f>TRIM(MID(SUBSTITUTE($N1871,"/",REPT(" ",LEN($N1871))),COLUMNS($N:O)*LEN($N1871)-(LEN($N1871)-1),LEN($N1871)))</f>
        <v>mobile games</v>
      </c>
      <c r="S1871" s="11">
        <f t="shared" si="117"/>
        <v>42709.002881944441</v>
      </c>
      <c r="T1871" s="11">
        <f t="shared" si="11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0">
        <f t="shared" si="119"/>
        <v>10.314285714285715</v>
      </c>
      <c r="P1872" s="6">
        <f t="shared" si="116"/>
        <v>32.81818181818182</v>
      </c>
      <c r="Q1872" t="str">
        <f>TRIM(MID(SUBSTITUTE($N1872,"/",REPT(" ",LEN($N1872))),COLUMNS($N:N)*LEN($N1872)-(LEN($N1872)-1),LEN($N1872)))</f>
        <v>games</v>
      </c>
      <c r="R1872" t="str">
        <f>TRIM(MID(SUBSTITUTE($N1872,"/",REPT(" ",LEN($N1872))),COLUMNS($N:O)*LEN($N1872)-(LEN($N1872)-1),LEN($N1872)))</f>
        <v>mobile games</v>
      </c>
      <c r="S1872" s="11">
        <f t="shared" si="117"/>
        <v>42371.355729166666</v>
      </c>
      <c r="T1872" s="11">
        <f t="shared" si="11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0">
        <f t="shared" si="119"/>
        <v>71.784615384615378</v>
      </c>
      <c r="P1873" s="6">
        <f t="shared" si="116"/>
        <v>49.11578947368421</v>
      </c>
      <c r="Q1873" t="str">
        <f>TRIM(MID(SUBSTITUTE($N1873,"/",REPT(" ",LEN($N1873))),COLUMNS($N:N)*LEN($N1873)-(LEN($N1873)-1),LEN($N1873)))</f>
        <v>games</v>
      </c>
      <c r="R1873" t="str">
        <f>TRIM(MID(SUBSTITUTE($N1873,"/",REPT(" ",LEN($N1873))),COLUMNS($N:O)*LEN($N1873)-(LEN($N1873)-1),LEN($N1873)))</f>
        <v>mobile games</v>
      </c>
      <c r="S1873" s="11">
        <f t="shared" si="117"/>
        <v>41923.783576388887</v>
      </c>
      <c r="T1873" s="11">
        <f t="shared" si="11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0">
        <f t="shared" si="119"/>
        <v>1.06</v>
      </c>
      <c r="P1874" s="6">
        <f t="shared" si="116"/>
        <v>16.307692307692307</v>
      </c>
      <c r="Q1874" t="str">
        <f>TRIM(MID(SUBSTITUTE($N1874,"/",REPT(" ",LEN($N1874))),COLUMNS($N:N)*LEN($N1874)-(LEN($N1874)-1),LEN($N1874)))</f>
        <v>games</v>
      </c>
      <c r="R1874" t="str">
        <f>TRIM(MID(SUBSTITUTE($N1874,"/",REPT(" ",LEN($N1874))),COLUMNS($N:O)*LEN($N1874)-(LEN($N1874)-1),LEN($N1874)))</f>
        <v>mobile games</v>
      </c>
      <c r="S1874" s="11">
        <f t="shared" si="117"/>
        <v>42155.129652777774</v>
      </c>
      <c r="T1874" s="11">
        <f t="shared" si="11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0">
        <f t="shared" si="119"/>
        <v>0.44999999999999996</v>
      </c>
      <c r="P1875" s="6">
        <f t="shared" si="116"/>
        <v>18</v>
      </c>
      <c r="Q1875" t="str">
        <f>TRIM(MID(SUBSTITUTE($N1875,"/",REPT(" ",LEN($N1875))),COLUMNS($N:N)*LEN($N1875)-(LEN($N1875)-1),LEN($N1875)))</f>
        <v>games</v>
      </c>
      <c r="R1875" t="str">
        <f>TRIM(MID(SUBSTITUTE($N1875,"/",REPT(" ",LEN($N1875))),COLUMNS($N:O)*LEN($N1875)-(LEN($N1875)-1),LEN($N1875)))</f>
        <v>mobile games</v>
      </c>
      <c r="S1875" s="11">
        <f t="shared" si="117"/>
        <v>42164.615856481483</v>
      </c>
      <c r="T1875" s="11">
        <f t="shared" si="11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0">
        <f t="shared" si="119"/>
        <v>1.6250000000000001E-2</v>
      </c>
      <c r="P1876" s="6">
        <f t="shared" si="116"/>
        <v>13</v>
      </c>
      <c r="Q1876" t="str">
        <f>TRIM(MID(SUBSTITUTE($N1876,"/",REPT(" ",LEN($N1876))),COLUMNS($N:N)*LEN($N1876)-(LEN($N1876)-1),LEN($N1876)))</f>
        <v>games</v>
      </c>
      <c r="R1876" t="str">
        <f>TRIM(MID(SUBSTITUTE($N1876,"/",REPT(" ",LEN($N1876))),COLUMNS($N:O)*LEN($N1876)-(LEN($N1876)-1),LEN($N1876)))</f>
        <v>mobile games</v>
      </c>
      <c r="S1876" s="11">
        <f t="shared" si="117"/>
        <v>42529.969131944439</v>
      </c>
      <c r="T1876" s="11">
        <f t="shared" si="11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0">
        <f t="shared" si="119"/>
        <v>0.51</v>
      </c>
      <c r="P1877" s="6">
        <f t="shared" si="116"/>
        <v>17</v>
      </c>
      <c r="Q1877" t="str">
        <f>TRIM(MID(SUBSTITUTE($N1877,"/",REPT(" ",LEN($N1877))),COLUMNS($N:N)*LEN($N1877)-(LEN($N1877)-1),LEN($N1877)))</f>
        <v>games</v>
      </c>
      <c r="R1877" t="str">
        <f>TRIM(MID(SUBSTITUTE($N1877,"/",REPT(" ",LEN($N1877))),COLUMNS($N:O)*LEN($N1877)-(LEN($N1877)-1),LEN($N1877)))</f>
        <v>mobile games</v>
      </c>
      <c r="S1877" s="11">
        <f t="shared" si="117"/>
        <v>42528.899398148147</v>
      </c>
      <c r="T1877" s="11">
        <f t="shared" si="11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0">
        <f t="shared" si="119"/>
        <v>0</v>
      </c>
      <c r="P1878" s="6" t="e">
        <f t="shared" si="116"/>
        <v>#DIV/0!</v>
      </c>
      <c r="Q1878" t="str">
        <f>TRIM(MID(SUBSTITUTE($N1878,"/",REPT(" ",LEN($N1878))),COLUMNS($N:N)*LEN($N1878)-(LEN($N1878)-1),LEN($N1878)))</f>
        <v>games</v>
      </c>
      <c r="R1878" t="str">
        <f>TRIM(MID(SUBSTITUTE($N1878,"/",REPT(" ",LEN($N1878))),COLUMNS($N:O)*LEN($N1878)-(LEN($N1878)-1),LEN($N1878)))</f>
        <v>mobile games</v>
      </c>
      <c r="S1878" s="11">
        <f t="shared" si="117"/>
        <v>41776.284780092588</v>
      </c>
      <c r="T1878" s="11">
        <f t="shared" si="11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0">
        <f t="shared" si="119"/>
        <v>0</v>
      </c>
      <c r="P1879" s="6" t="e">
        <f t="shared" si="116"/>
        <v>#DIV/0!</v>
      </c>
      <c r="Q1879" t="str">
        <f>TRIM(MID(SUBSTITUTE($N1879,"/",REPT(" ",LEN($N1879))),COLUMNS($N:N)*LEN($N1879)-(LEN($N1879)-1),LEN($N1879)))</f>
        <v>games</v>
      </c>
      <c r="R1879" t="str">
        <f>TRIM(MID(SUBSTITUTE($N1879,"/",REPT(" ",LEN($N1879))),COLUMNS($N:O)*LEN($N1879)-(LEN($N1879)-1),LEN($N1879)))</f>
        <v>mobile games</v>
      </c>
      <c r="S1879" s="11">
        <f t="shared" si="117"/>
        <v>42035.029224537036</v>
      </c>
      <c r="T1879" s="11">
        <f t="shared" si="11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0">
        <f t="shared" si="119"/>
        <v>0</v>
      </c>
      <c r="P1880" s="6" t="e">
        <f t="shared" si="116"/>
        <v>#DIV/0!</v>
      </c>
      <c r="Q1880" t="str">
        <f>TRIM(MID(SUBSTITUTE($N1880,"/",REPT(" ",LEN($N1880))),COLUMNS($N:N)*LEN($N1880)-(LEN($N1880)-1),LEN($N1880)))</f>
        <v>games</v>
      </c>
      <c r="R1880" t="str">
        <f>TRIM(MID(SUBSTITUTE($N1880,"/",REPT(" ",LEN($N1880))),COLUMNS($N:O)*LEN($N1880)-(LEN($N1880)-1),LEN($N1880)))</f>
        <v>mobile games</v>
      </c>
      <c r="S1880" s="11">
        <f t="shared" si="117"/>
        <v>41773.008738425924</v>
      </c>
      <c r="T1880" s="11">
        <f t="shared" si="11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0">
        <f t="shared" si="119"/>
        <v>0.12</v>
      </c>
      <c r="P1881" s="6">
        <f t="shared" si="116"/>
        <v>3</v>
      </c>
      <c r="Q1881" t="str">
        <f>TRIM(MID(SUBSTITUTE($N1881,"/",REPT(" ",LEN($N1881))),COLUMNS($N:N)*LEN($N1881)-(LEN($N1881)-1),LEN($N1881)))</f>
        <v>games</v>
      </c>
      <c r="R1881" t="str">
        <f>TRIM(MID(SUBSTITUTE($N1881,"/",REPT(" ",LEN($N1881))),COLUMNS($N:O)*LEN($N1881)-(LEN($N1881)-1),LEN($N1881)))</f>
        <v>mobile games</v>
      </c>
      <c r="S1881" s="11">
        <f t="shared" si="117"/>
        <v>42413.649641203709</v>
      </c>
      <c r="T1881" s="11">
        <f t="shared" si="11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0">
        <f t="shared" si="119"/>
        <v>20.080000000000002</v>
      </c>
      <c r="P1882" s="6">
        <f t="shared" si="116"/>
        <v>41.833333333333336</v>
      </c>
      <c r="Q1882" t="str">
        <f>TRIM(MID(SUBSTITUTE($N1882,"/",REPT(" ",LEN($N1882))),COLUMNS($N:N)*LEN($N1882)-(LEN($N1882)-1),LEN($N1882)))</f>
        <v>games</v>
      </c>
      <c r="R1882" t="str">
        <f>TRIM(MID(SUBSTITUTE($N1882,"/",REPT(" ",LEN($N1882))),COLUMNS($N:O)*LEN($N1882)-(LEN($N1882)-1),LEN($N1882)))</f>
        <v>mobile games</v>
      </c>
      <c r="S1882" s="11">
        <f t="shared" si="117"/>
        <v>42430.566898148143</v>
      </c>
      <c r="T1882" s="11">
        <f t="shared" si="11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0">
        <f t="shared" si="119"/>
        <v>172.68449999999999</v>
      </c>
      <c r="P1883" s="6">
        <f t="shared" si="116"/>
        <v>49.338428571428572</v>
      </c>
      <c r="Q1883" t="str">
        <f>TRIM(MID(SUBSTITUTE($N1883,"/",REPT(" ",LEN($N1883))),COLUMNS($N:N)*LEN($N1883)-(LEN($N1883)-1),LEN($N1883)))</f>
        <v>music</v>
      </c>
      <c r="R1883" t="str">
        <f>TRIM(MID(SUBSTITUTE($N1883,"/",REPT(" ",LEN($N1883))),COLUMNS($N:O)*LEN($N1883)-(LEN($N1883)-1),LEN($N1883)))</f>
        <v>indie rock</v>
      </c>
      <c r="S1883" s="11">
        <f t="shared" si="117"/>
        <v>42043.152650462958</v>
      </c>
      <c r="T1883" s="11">
        <f t="shared" si="11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0">
        <f t="shared" si="119"/>
        <v>100.8955223880597</v>
      </c>
      <c r="P1884" s="6">
        <f t="shared" si="116"/>
        <v>41.728395061728392</v>
      </c>
      <c r="Q1884" t="str">
        <f>TRIM(MID(SUBSTITUTE($N1884,"/",REPT(" ",LEN($N1884))),COLUMNS($N:N)*LEN($N1884)-(LEN($N1884)-1),LEN($N1884)))</f>
        <v>music</v>
      </c>
      <c r="R1884" t="str">
        <f>TRIM(MID(SUBSTITUTE($N1884,"/",REPT(" ",LEN($N1884))),COLUMNS($N:O)*LEN($N1884)-(LEN($N1884)-1),LEN($N1884)))</f>
        <v>indie rock</v>
      </c>
      <c r="S1884" s="11">
        <f t="shared" si="117"/>
        <v>41067.949212962965</v>
      </c>
      <c r="T1884" s="11">
        <f t="shared" si="11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0">
        <f t="shared" si="119"/>
        <v>104.8048048048048</v>
      </c>
      <c r="P1885" s="6">
        <f t="shared" si="116"/>
        <v>32.71875</v>
      </c>
      <c r="Q1885" t="str">
        <f>TRIM(MID(SUBSTITUTE($N1885,"/",REPT(" ",LEN($N1885))),COLUMNS($N:N)*LEN($N1885)-(LEN($N1885)-1),LEN($N1885)))</f>
        <v>music</v>
      </c>
      <c r="R1885" t="str">
        <f>TRIM(MID(SUBSTITUTE($N1885,"/",REPT(" ",LEN($N1885))),COLUMNS($N:O)*LEN($N1885)-(LEN($N1885)-1),LEN($N1885)))</f>
        <v>indie rock</v>
      </c>
      <c r="S1885" s="11">
        <f t="shared" si="117"/>
        <v>40977.948009259257</v>
      </c>
      <c r="T1885" s="11">
        <f t="shared" si="11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0">
        <f t="shared" si="119"/>
        <v>135.1</v>
      </c>
      <c r="P1886" s="6">
        <f t="shared" si="116"/>
        <v>51.96153846153846</v>
      </c>
      <c r="Q1886" t="str">
        <f>TRIM(MID(SUBSTITUTE($N1886,"/",REPT(" ",LEN($N1886))),COLUMNS($N:N)*LEN($N1886)-(LEN($N1886)-1),LEN($N1886)))</f>
        <v>music</v>
      </c>
      <c r="R1886" t="str">
        <f>TRIM(MID(SUBSTITUTE($N1886,"/",REPT(" ",LEN($N1886))),COLUMNS($N:O)*LEN($N1886)-(LEN($N1886)-1),LEN($N1886)))</f>
        <v>indie rock</v>
      </c>
      <c r="S1886" s="11">
        <f t="shared" si="117"/>
        <v>41205.198321759257</v>
      </c>
      <c r="T1886" s="11">
        <f t="shared" si="11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0">
        <f t="shared" si="119"/>
        <v>116.32786885245903</v>
      </c>
      <c r="P1887" s="6">
        <f t="shared" si="116"/>
        <v>50.685714285714283</v>
      </c>
      <c r="Q1887" t="str">
        <f>TRIM(MID(SUBSTITUTE($N1887,"/",REPT(" ",LEN($N1887))),COLUMNS($N:N)*LEN($N1887)-(LEN($N1887)-1),LEN($N1887)))</f>
        <v>music</v>
      </c>
      <c r="R1887" t="str">
        <f>TRIM(MID(SUBSTITUTE($N1887,"/",REPT(" ",LEN($N1887))),COLUMNS($N:O)*LEN($N1887)-(LEN($N1887)-1),LEN($N1887)))</f>
        <v>indie rock</v>
      </c>
      <c r="S1887" s="11">
        <f t="shared" si="117"/>
        <v>41099.093865740739</v>
      </c>
      <c r="T1887" s="11">
        <f t="shared" si="11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0">
        <f t="shared" si="119"/>
        <v>102.08333333333333</v>
      </c>
      <c r="P1888" s="6">
        <f t="shared" si="116"/>
        <v>42.241379310344826</v>
      </c>
      <c r="Q1888" t="str">
        <f>TRIM(MID(SUBSTITUTE($N1888,"/",REPT(" ",LEN($N1888))),COLUMNS($N:N)*LEN($N1888)-(LEN($N1888)-1),LEN($N1888)))</f>
        <v>music</v>
      </c>
      <c r="R1888" t="str">
        <f>TRIM(MID(SUBSTITUTE($N1888,"/",REPT(" ",LEN($N1888))),COLUMNS($N:O)*LEN($N1888)-(LEN($N1888)-1),LEN($N1888)))</f>
        <v>indie rock</v>
      </c>
      <c r="S1888" s="11">
        <f t="shared" si="117"/>
        <v>41925.906689814816</v>
      </c>
      <c r="T1888" s="11">
        <f t="shared" si="11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0">
        <f t="shared" si="119"/>
        <v>111.16666666666666</v>
      </c>
      <c r="P1889" s="6">
        <f t="shared" si="116"/>
        <v>416.875</v>
      </c>
      <c r="Q1889" t="str">
        <f>TRIM(MID(SUBSTITUTE($N1889,"/",REPT(" ",LEN($N1889))),COLUMNS($N:N)*LEN($N1889)-(LEN($N1889)-1),LEN($N1889)))</f>
        <v>music</v>
      </c>
      <c r="R1889" t="str">
        <f>TRIM(MID(SUBSTITUTE($N1889,"/",REPT(" ",LEN($N1889))),COLUMNS($N:O)*LEN($N1889)-(LEN($N1889)-1),LEN($N1889)))</f>
        <v>indie rock</v>
      </c>
      <c r="S1889" s="11">
        <f t="shared" si="117"/>
        <v>42323.800138888888</v>
      </c>
      <c r="T1889" s="11">
        <f t="shared" si="11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0">
        <f t="shared" si="119"/>
        <v>166.08</v>
      </c>
      <c r="P1890" s="6">
        <f t="shared" si="116"/>
        <v>46.651685393258425</v>
      </c>
      <c r="Q1890" t="str">
        <f>TRIM(MID(SUBSTITUTE($N1890,"/",REPT(" ",LEN($N1890))),COLUMNS($N:N)*LEN($N1890)-(LEN($N1890)-1),LEN($N1890)))</f>
        <v>music</v>
      </c>
      <c r="R1890" t="str">
        <f>TRIM(MID(SUBSTITUTE($N1890,"/",REPT(" ",LEN($N1890))),COLUMNS($N:O)*LEN($N1890)-(LEN($N1890)-1),LEN($N1890)))</f>
        <v>indie rock</v>
      </c>
      <c r="S1890" s="11">
        <f t="shared" si="117"/>
        <v>40299.239953703705</v>
      </c>
      <c r="T1890" s="11">
        <f t="shared" si="11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0">
        <f t="shared" si="119"/>
        <v>106.60000000000001</v>
      </c>
      <c r="P1891" s="6">
        <f t="shared" si="116"/>
        <v>48.454545454545453</v>
      </c>
      <c r="Q1891" t="str">
        <f>TRIM(MID(SUBSTITUTE($N1891,"/",REPT(" ",LEN($N1891))),COLUMNS($N:N)*LEN($N1891)-(LEN($N1891)-1),LEN($N1891)))</f>
        <v>music</v>
      </c>
      <c r="R1891" t="str">
        <f>TRIM(MID(SUBSTITUTE($N1891,"/",REPT(" ",LEN($N1891))),COLUMNS($N:O)*LEN($N1891)-(LEN($N1891)-1),LEN($N1891)))</f>
        <v>indie rock</v>
      </c>
      <c r="S1891" s="11">
        <f t="shared" si="117"/>
        <v>41299.793356481481</v>
      </c>
      <c r="T1891" s="11">
        <f t="shared" si="11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0">
        <f t="shared" si="119"/>
        <v>144.58441666666667</v>
      </c>
      <c r="P1892" s="6">
        <f t="shared" si="116"/>
        <v>70.5289837398374</v>
      </c>
      <c r="Q1892" t="str">
        <f>TRIM(MID(SUBSTITUTE($N1892,"/",REPT(" ",LEN($N1892))),COLUMNS($N:N)*LEN($N1892)-(LEN($N1892)-1),LEN($N1892)))</f>
        <v>music</v>
      </c>
      <c r="R1892" t="str">
        <f>TRIM(MID(SUBSTITUTE($N1892,"/",REPT(" ",LEN($N1892))),COLUMNS($N:O)*LEN($N1892)-(LEN($N1892)-1),LEN($N1892)))</f>
        <v>indie rock</v>
      </c>
      <c r="S1892" s="11">
        <f t="shared" si="117"/>
        <v>41228.786203703705</v>
      </c>
      <c r="T1892" s="11">
        <f t="shared" si="11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0">
        <f t="shared" si="119"/>
        <v>105.55000000000001</v>
      </c>
      <c r="P1893" s="6">
        <f t="shared" si="116"/>
        <v>87.958333333333329</v>
      </c>
      <c r="Q1893" t="str">
        <f>TRIM(MID(SUBSTITUTE($N1893,"/",REPT(" ",LEN($N1893))),COLUMNS($N:N)*LEN($N1893)-(LEN($N1893)-1),LEN($N1893)))</f>
        <v>music</v>
      </c>
      <c r="R1893" t="str">
        <f>TRIM(MID(SUBSTITUTE($N1893,"/",REPT(" ",LEN($N1893))),COLUMNS($N:O)*LEN($N1893)-(LEN($N1893)-1),LEN($N1893)))</f>
        <v>indie rock</v>
      </c>
      <c r="S1893" s="11">
        <f t="shared" si="117"/>
        <v>40335.798078703701</v>
      </c>
      <c r="T1893" s="11">
        <f t="shared" si="11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0">
        <f t="shared" si="119"/>
        <v>136.60000000000002</v>
      </c>
      <c r="P1894" s="6">
        <f t="shared" si="116"/>
        <v>26.26923076923077</v>
      </c>
      <c r="Q1894" t="str">
        <f>TRIM(MID(SUBSTITUTE($N1894,"/",REPT(" ",LEN($N1894))),COLUMNS($N:N)*LEN($N1894)-(LEN($N1894)-1),LEN($N1894)))</f>
        <v>music</v>
      </c>
      <c r="R1894" t="str">
        <f>TRIM(MID(SUBSTITUTE($N1894,"/",REPT(" ",LEN($N1894))),COLUMNS($N:O)*LEN($N1894)-(LEN($N1894)-1),LEN($N1894)))</f>
        <v>indie rock</v>
      </c>
      <c r="S1894" s="11">
        <f t="shared" si="117"/>
        <v>40671.637511574074</v>
      </c>
      <c r="T1894" s="11">
        <f t="shared" si="11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0">
        <f t="shared" si="119"/>
        <v>104</v>
      </c>
      <c r="P1895" s="6">
        <f t="shared" si="116"/>
        <v>57.777777777777779</v>
      </c>
      <c r="Q1895" t="str">
        <f>TRIM(MID(SUBSTITUTE($N1895,"/",REPT(" ",LEN($N1895))),COLUMNS($N:N)*LEN($N1895)-(LEN($N1895)-1),LEN($N1895)))</f>
        <v>music</v>
      </c>
      <c r="R1895" t="str">
        <f>TRIM(MID(SUBSTITUTE($N1895,"/",REPT(" ",LEN($N1895))),COLUMNS($N:O)*LEN($N1895)-(LEN($N1895)-1),LEN($N1895)))</f>
        <v>indie rock</v>
      </c>
      <c r="S1895" s="11">
        <f t="shared" si="117"/>
        <v>40632.94195601852</v>
      </c>
      <c r="T1895" s="11">
        <f t="shared" si="11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0">
        <f t="shared" si="119"/>
        <v>114.5</v>
      </c>
      <c r="P1896" s="6">
        <f t="shared" si="116"/>
        <v>57.25</v>
      </c>
      <c r="Q1896" t="str">
        <f>TRIM(MID(SUBSTITUTE($N1896,"/",REPT(" ",LEN($N1896))),COLUMNS($N:N)*LEN($N1896)-(LEN($N1896)-1),LEN($N1896)))</f>
        <v>music</v>
      </c>
      <c r="R1896" t="str">
        <f>TRIM(MID(SUBSTITUTE($N1896,"/",REPT(" ",LEN($N1896))),COLUMNS($N:O)*LEN($N1896)-(LEN($N1896)-1),LEN($N1896)))</f>
        <v>indie rock</v>
      </c>
      <c r="S1896" s="11">
        <f t="shared" si="117"/>
        <v>40920.904895833337</v>
      </c>
      <c r="T1896" s="11">
        <f t="shared" si="11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0">
        <f t="shared" si="119"/>
        <v>101.71957671957672</v>
      </c>
      <c r="P1897" s="6">
        <f t="shared" si="116"/>
        <v>196.34042553191489</v>
      </c>
      <c r="Q1897" t="str">
        <f>TRIM(MID(SUBSTITUTE($N1897,"/",REPT(" ",LEN($N1897))),COLUMNS($N:N)*LEN($N1897)-(LEN($N1897)-1),LEN($N1897)))</f>
        <v>music</v>
      </c>
      <c r="R1897" t="str">
        <f>TRIM(MID(SUBSTITUTE($N1897,"/",REPT(" ",LEN($N1897))),COLUMNS($N:O)*LEN($N1897)-(LEN($N1897)-1),LEN($N1897)))</f>
        <v>indie rock</v>
      </c>
      <c r="S1897" s="11">
        <f t="shared" si="117"/>
        <v>42267.746782407412</v>
      </c>
      <c r="T1897" s="11">
        <f t="shared" si="11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0">
        <f t="shared" si="119"/>
        <v>123.94678492239468</v>
      </c>
      <c r="P1898" s="6">
        <f t="shared" si="116"/>
        <v>43</v>
      </c>
      <c r="Q1898" t="str">
        <f>TRIM(MID(SUBSTITUTE($N1898,"/",REPT(" ",LEN($N1898))),COLUMNS($N:N)*LEN($N1898)-(LEN($N1898)-1),LEN($N1898)))</f>
        <v>music</v>
      </c>
      <c r="R1898" t="str">
        <f>TRIM(MID(SUBSTITUTE($N1898,"/",REPT(" ",LEN($N1898))),COLUMNS($N:O)*LEN($N1898)-(LEN($N1898)-1),LEN($N1898)))</f>
        <v>indie rock</v>
      </c>
      <c r="S1898" s="11">
        <f t="shared" si="117"/>
        <v>40981.710243055553</v>
      </c>
      <c r="T1898" s="11">
        <f t="shared" si="11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0">
        <f t="shared" si="119"/>
        <v>102.45669291338582</v>
      </c>
      <c r="P1899" s="6">
        <f t="shared" si="116"/>
        <v>35.551912568306008</v>
      </c>
      <c r="Q1899" t="str">
        <f>TRIM(MID(SUBSTITUTE($N1899,"/",REPT(" ",LEN($N1899))),COLUMNS($N:N)*LEN($N1899)-(LEN($N1899)-1),LEN($N1899)))</f>
        <v>music</v>
      </c>
      <c r="R1899" t="str">
        <f>TRIM(MID(SUBSTITUTE($N1899,"/",REPT(" ",LEN($N1899))),COLUMNS($N:O)*LEN($N1899)-(LEN($N1899)-1),LEN($N1899)))</f>
        <v>indie rock</v>
      </c>
      <c r="S1899" s="11">
        <f t="shared" si="117"/>
        <v>41680.583402777782</v>
      </c>
      <c r="T1899" s="11">
        <f t="shared" si="11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0">
        <f t="shared" si="119"/>
        <v>144.5</v>
      </c>
      <c r="P1900" s="6">
        <f t="shared" si="116"/>
        <v>68.80952380952381</v>
      </c>
      <c r="Q1900" t="str">
        <f>TRIM(MID(SUBSTITUTE($N1900,"/",REPT(" ",LEN($N1900))),COLUMNS($N:N)*LEN($N1900)-(LEN($N1900)-1),LEN($N1900)))</f>
        <v>music</v>
      </c>
      <c r="R1900" t="str">
        <f>TRIM(MID(SUBSTITUTE($N1900,"/",REPT(" ",LEN($N1900))),COLUMNS($N:O)*LEN($N1900)-(LEN($N1900)-1),LEN($N1900)))</f>
        <v>indie rock</v>
      </c>
      <c r="S1900" s="11">
        <f t="shared" si="117"/>
        <v>42366.192974537036</v>
      </c>
      <c r="T1900" s="11">
        <f t="shared" si="11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0">
        <f t="shared" si="119"/>
        <v>133.33333333333331</v>
      </c>
      <c r="P1901" s="6">
        <f t="shared" si="116"/>
        <v>28.571428571428573</v>
      </c>
      <c r="Q1901" t="str">
        <f>TRIM(MID(SUBSTITUTE($N1901,"/",REPT(" ",LEN($N1901))),COLUMNS($N:N)*LEN($N1901)-(LEN($N1901)-1),LEN($N1901)))</f>
        <v>music</v>
      </c>
      <c r="R1901" t="str">
        <f>TRIM(MID(SUBSTITUTE($N1901,"/",REPT(" ",LEN($N1901))),COLUMNS($N:O)*LEN($N1901)-(LEN($N1901)-1),LEN($N1901)))</f>
        <v>indie rock</v>
      </c>
      <c r="S1901" s="11">
        <f t="shared" si="117"/>
        <v>42058.941736111112</v>
      </c>
      <c r="T1901" s="11">
        <f t="shared" si="11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0">
        <f t="shared" si="119"/>
        <v>109.3644</v>
      </c>
      <c r="P1902" s="6">
        <f t="shared" si="116"/>
        <v>50.631666666666668</v>
      </c>
      <c r="Q1902" t="str">
        <f>TRIM(MID(SUBSTITUTE($N1902,"/",REPT(" ",LEN($N1902))),COLUMNS($N:N)*LEN($N1902)-(LEN($N1902)-1),LEN($N1902)))</f>
        <v>music</v>
      </c>
      <c r="R1902" t="str">
        <f>TRIM(MID(SUBSTITUTE($N1902,"/",REPT(" ",LEN($N1902))),COLUMNS($N:O)*LEN($N1902)-(LEN($N1902)-1),LEN($N1902)))</f>
        <v>indie rock</v>
      </c>
      <c r="S1902" s="11">
        <f t="shared" si="117"/>
        <v>41160.871886574074</v>
      </c>
      <c r="T1902" s="11">
        <f t="shared" si="11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0">
        <f t="shared" si="119"/>
        <v>2.6969696969696968</v>
      </c>
      <c r="P1903" s="6">
        <f t="shared" si="116"/>
        <v>106.8</v>
      </c>
      <c r="Q1903" t="str">
        <f>TRIM(MID(SUBSTITUTE($N1903,"/",REPT(" ",LEN($N1903))),COLUMNS($N:N)*LEN($N1903)-(LEN($N1903)-1),LEN($N1903)))</f>
        <v>technology</v>
      </c>
      <c r="R1903" t="str">
        <f>TRIM(MID(SUBSTITUTE($N1903,"/",REPT(" ",LEN($N1903))),COLUMNS($N:O)*LEN($N1903)-(LEN($N1903)-1),LEN($N1903)))</f>
        <v>gadgets</v>
      </c>
      <c r="S1903" s="11">
        <f t="shared" si="117"/>
        <v>42116.54315972222</v>
      </c>
      <c r="T1903" s="11">
        <f t="shared" si="11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0">
        <f t="shared" si="119"/>
        <v>1.2</v>
      </c>
      <c r="P1904" s="6">
        <f t="shared" si="116"/>
        <v>4</v>
      </c>
      <c r="Q1904" t="str">
        <f>TRIM(MID(SUBSTITUTE($N1904,"/",REPT(" ",LEN($N1904))),COLUMNS($N:N)*LEN($N1904)-(LEN($N1904)-1),LEN($N1904)))</f>
        <v>technology</v>
      </c>
      <c r="R1904" t="str">
        <f>TRIM(MID(SUBSTITUTE($N1904,"/",REPT(" ",LEN($N1904))),COLUMNS($N:O)*LEN($N1904)-(LEN($N1904)-1),LEN($N1904)))</f>
        <v>gadgets</v>
      </c>
      <c r="S1904" s="11">
        <f t="shared" si="117"/>
        <v>42037.789895833332</v>
      </c>
      <c r="T1904" s="11">
        <f t="shared" si="11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0">
        <f t="shared" si="119"/>
        <v>46.6</v>
      </c>
      <c r="P1905" s="6">
        <f t="shared" si="116"/>
        <v>34.097560975609753</v>
      </c>
      <c r="Q1905" t="str">
        <f>TRIM(MID(SUBSTITUTE($N1905,"/",REPT(" ",LEN($N1905))),COLUMNS($N:N)*LEN($N1905)-(LEN($N1905)-1),LEN($N1905)))</f>
        <v>technology</v>
      </c>
      <c r="R1905" t="str">
        <f>TRIM(MID(SUBSTITUTE($N1905,"/",REPT(" ",LEN($N1905))),COLUMNS($N:O)*LEN($N1905)-(LEN($N1905)-1),LEN($N1905)))</f>
        <v>gadgets</v>
      </c>
      <c r="S1905" s="11">
        <f t="shared" si="117"/>
        <v>42702.770729166667</v>
      </c>
      <c r="T1905" s="11">
        <f t="shared" si="11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0">
        <f t="shared" si="119"/>
        <v>0.1</v>
      </c>
      <c r="P1906" s="6">
        <f t="shared" si="116"/>
        <v>25</v>
      </c>
      <c r="Q1906" t="str">
        <f>TRIM(MID(SUBSTITUTE($N1906,"/",REPT(" ",LEN($N1906))),COLUMNS($N:N)*LEN($N1906)-(LEN($N1906)-1),LEN($N1906)))</f>
        <v>technology</v>
      </c>
      <c r="R1906" t="str">
        <f>TRIM(MID(SUBSTITUTE($N1906,"/",REPT(" ",LEN($N1906))),COLUMNS($N:O)*LEN($N1906)-(LEN($N1906)-1),LEN($N1906)))</f>
        <v>gadgets</v>
      </c>
      <c r="S1906" s="11">
        <f t="shared" si="117"/>
        <v>42326.685428240744</v>
      </c>
      <c r="T1906" s="11">
        <f t="shared" si="11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0">
        <f t="shared" si="119"/>
        <v>0.16800000000000001</v>
      </c>
      <c r="P1907" s="6">
        <f t="shared" si="116"/>
        <v>10.5</v>
      </c>
      <c r="Q1907" t="str">
        <f>TRIM(MID(SUBSTITUTE($N1907,"/",REPT(" ",LEN($N1907))),COLUMNS($N:N)*LEN($N1907)-(LEN($N1907)-1),LEN($N1907)))</f>
        <v>technology</v>
      </c>
      <c r="R1907" t="str">
        <f>TRIM(MID(SUBSTITUTE($N1907,"/",REPT(" ",LEN($N1907))),COLUMNS($N:O)*LEN($N1907)-(LEN($N1907)-1),LEN($N1907)))</f>
        <v>gadgets</v>
      </c>
      <c r="S1907" s="11">
        <f t="shared" si="117"/>
        <v>41859.925856481481</v>
      </c>
      <c r="T1907" s="11">
        <f t="shared" si="11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0">
        <f t="shared" si="119"/>
        <v>42.76</v>
      </c>
      <c r="P1908" s="6">
        <f t="shared" si="116"/>
        <v>215.95959595959596</v>
      </c>
      <c r="Q1908" t="str">
        <f>TRIM(MID(SUBSTITUTE($N1908,"/",REPT(" ",LEN($N1908))),COLUMNS($N:N)*LEN($N1908)-(LEN($N1908)-1),LEN($N1908)))</f>
        <v>technology</v>
      </c>
      <c r="R1908" t="str">
        <f>TRIM(MID(SUBSTITUTE($N1908,"/",REPT(" ",LEN($N1908))),COLUMNS($N:O)*LEN($N1908)-(LEN($N1908)-1),LEN($N1908)))</f>
        <v>gadgets</v>
      </c>
      <c r="S1908" s="11">
        <f t="shared" si="117"/>
        <v>42514.671099537038</v>
      </c>
      <c r="T1908" s="11">
        <f t="shared" si="11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0">
        <f t="shared" si="119"/>
        <v>0.28333333333333333</v>
      </c>
      <c r="P1909" s="6">
        <f t="shared" si="116"/>
        <v>21.25</v>
      </c>
      <c r="Q1909" t="str">
        <f>TRIM(MID(SUBSTITUTE($N1909,"/",REPT(" ",LEN($N1909))),COLUMNS($N:N)*LEN($N1909)-(LEN($N1909)-1),LEN($N1909)))</f>
        <v>technology</v>
      </c>
      <c r="R1909" t="str">
        <f>TRIM(MID(SUBSTITUTE($N1909,"/",REPT(" ",LEN($N1909))),COLUMNS($N:O)*LEN($N1909)-(LEN($N1909)-1),LEN($N1909)))</f>
        <v>gadgets</v>
      </c>
      <c r="S1909" s="11">
        <f t="shared" si="117"/>
        <v>41767.587094907409</v>
      </c>
      <c r="T1909" s="11">
        <f t="shared" si="11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0">
        <f t="shared" si="119"/>
        <v>1.7319999999999998</v>
      </c>
      <c r="P1910" s="6">
        <f t="shared" si="116"/>
        <v>108.25</v>
      </c>
      <c r="Q1910" t="str">
        <f>TRIM(MID(SUBSTITUTE($N1910,"/",REPT(" ",LEN($N1910))),COLUMNS($N:N)*LEN($N1910)-(LEN($N1910)-1),LEN($N1910)))</f>
        <v>technology</v>
      </c>
      <c r="R1910" t="str">
        <f>TRIM(MID(SUBSTITUTE($N1910,"/",REPT(" ",LEN($N1910))),COLUMNS($N:O)*LEN($N1910)-(LEN($N1910)-1),LEN($N1910)))</f>
        <v>gadgets</v>
      </c>
      <c r="S1910" s="11">
        <f t="shared" si="117"/>
        <v>42703.917824074073</v>
      </c>
      <c r="T1910" s="11">
        <f t="shared" si="11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0">
        <f t="shared" si="119"/>
        <v>14.111428571428572</v>
      </c>
      <c r="P1911" s="6">
        <f t="shared" si="116"/>
        <v>129.97368421052633</v>
      </c>
      <c r="Q1911" t="str">
        <f>TRIM(MID(SUBSTITUTE($N1911,"/",REPT(" ",LEN($N1911))),COLUMNS($N:N)*LEN($N1911)-(LEN($N1911)-1),LEN($N1911)))</f>
        <v>technology</v>
      </c>
      <c r="R1911" t="str">
        <f>TRIM(MID(SUBSTITUTE($N1911,"/",REPT(" ",LEN($N1911))),COLUMNS($N:O)*LEN($N1911)-(LEN($N1911)-1),LEN($N1911)))</f>
        <v>gadgets</v>
      </c>
      <c r="S1911" s="11">
        <f t="shared" si="117"/>
        <v>41905.429155092592</v>
      </c>
      <c r="T1911" s="11">
        <f t="shared" si="11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0">
        <f t="shared" si="119"/>
        <v>39.395294117647055</v>
      </c>
      <c r="P1912" s="6">
        <f t="shared" si="116"/>
        <v>117.49473684210527</v>
      </c>
      <c r="Q1912" t="str">
        <f>TRIM(MID(SUBSTITUTE($N1912,"/",REPT(" ",LEN($N1912))),COLUMNS($N:N)*LEN($N1912)-(LEN($N1912)-1),LEN($N1912)))</f>
        <v>technology</v>
      </c>
      <c r="R1912" t="str">
        <f>TRIM(MID(SUBSTITUTE($N1912,"/",REPT(" ",LEN($N1912))),COLUMNS($N:O)*LEN($N1912)-(LEN($N1912)-1),LEN($N1912)))</f>
        <v>gadgets</v>
      </c>
      <c r="S1912" s="11">
        <f t="shared" si="117"/>
        <v>42264.963159722218</v>
      </c>
      <c r="T1912" s="11">
        <f t="shared" si="11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0">
        <f t="shared" si="119"/>
        <v>2.3529411764705882E-2</v>
      </c>
      <c r="P1913" s="6">
        <f t="shared" si="116"/>
        <v>10</v>
      </c>
      <c r="Q1913" t="str">
        <f>TRIM(MID(SUBSTITUTE($N1913,"/",REPT(" ",LEN($N1913))),COLUMNS($N:N)*LEN($N1913)-(LEN($N1913)-1),LEN($N1913)))</f>
        <v>technology</v>
      </c>
      <c r="R1913" t="str">
        <f>TRIM(MID(SUBSTITUTE($N1913,"/",REPT(" ",LEN($N1913))),COLUMNS($N:O)*LEN($N1913)-(LEN($N1913)-1),LEN($N1913)))</f>
        <v>gadgets</v>
      </c>
      <c r="S1913" s="11">
        <f t="shared" si="117"/>
        <v>41830.033958333333</v>
      </c>
      <c r="T1913" s="11">
        <f t="shared" si="11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0">
        <f t="shared" si="119"/>
        <v>59.3</v>
      </c>
      <c r="P1914" s="6">
        <f t="shared" si="116"/>
        <v>70.595238095238102</v>
      </c>
      <c r="Q1914" t="str">
        <f>TRIM(MID(SUBSTITUTE($N1914,"/",REPT(" ",LEN($N1914))),COLUMNS($N:N)*LEN($N1914)-(LEN($N1914)-1),LEN($N1914)))</f>
        <v>technology</v>
      </c>
      <c r="R1914" t="str">
        <f>TRIM(MID(SUBSTITUTE($N1914,"/",REPT(" ",LEN($N1914))),COLUMNS($N:O)*LEN($N1914)-(LEN($N1914)-1),LEN($N1914)))</f>
        <v>gadgets</v>
      </c>
      <c r="S1914" s="11">
        <f t="shared" si="117"/>
        <v>42129.226388888885</v>
      </c>
      <c r="T1914" s="11">
        <f t="shared" si="11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0">
        <f t="shared" si="119"/>
        <v>1.3270833333333334</v>
      </c>
      <c r="P1915" s="6">
        <f t="shared" si="116"/>
        <v>24.5</v>
      </c>
      <c r="Q1915" t="str">
        <f>TRIM(MID(SUBSTITUTE($N1915,"/",REPT(" ",LEN($N1915))),COLUMNS($N:N)*LEN($N1915)-(LEN($N1915)-1),LEN($N1915)))</f>
        <v>technology</v>
      </c>
      <c r="R1915" t="str">
        <f>TRIM(MID(SUBSTITUTE($N1915,"/",REPT(" ",LEN($N1915))),COLUMNS($N:O)*LEN($N1915)-(LEN($N1915)-1),LEN($N1915)))</f>
        <v>gadgets</v>
      </c>
      <c r="S1915" s="11">
        <f t="shared" si="117"/>
        <v>41890.511319444442</v>
      </c>
      <c r="T1915" s="11">
        <f t="shared" si="11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0">
        <f t="shared" si="119"/>
        <v>9.0090090090090094</v>
      </c>
      <c r="P1916" s="6">
        <f t="shared" si="116"/>
        <v>30</v>
      </c>
      <c r="Q1916" t="str">
        <f>TRIM(MID(SUBSTITUTE($N1916,"/",REPT(" ",LEN($N1916))),COLUMNS($N:N)*LEN($N1916)-(LEN($N1916)-1),LEN($N1916)))</f>
        <v>technology</v>
      </c>
      <c r="R1916" t="str">
        <f>TRIM(MID(SUBSTITUTE($N1916,"/",REPT(" ",LEN($N1916))),COLUMNS($N:O)*LEN($N1916)-(LEN($N1916)-1),LEN($N1916)))</f>
        <v>gadgets</v>
      </c>
      <c r="S1916" s="11">
        <f t="shared" si="117"/>
        <v>41929.174456018518</v>
      </c>
      <c r="T1916" s="11">
        <f t="shared" si="11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0">
        <f t="shared" si="119"/>
        <v>1.6</v>
      </c>
      <c r="P1917" s="6">
        <f t="shared" si="116"/>
        <v>2</v>
      </c>
      <c r="Q1917" t="str">
        <f>TRIM(MID(SUBSTITUTE($N1917,"/",REPT(" ",LEN($N1917))),COLUMNS($N:N)*LEN($N1917)-(LEN($N1917)-1),LEN($N1917)))</f>
        <v>technology</v>
      </c>
      <c r="R1917" t="str">
        <f>TRIM(MID(SUBSTITUTE($N1917,"/",REPT(" ",LEN($N1917))),COLUMNS($N:O)*LEN($N1917)-(LEN($N1917)-1),LEN($N1917)))</f>
        <v>gadgets</v>
      </c>
      <c r="S1917" s="11">
        <f t="shared" si="117"/>
        <v>41864.04886574074</v>
      </c>
      <c r="T1917" s="11">
        <f t="shared" si="11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0">
        <f t="shared" si="119"/>
        <v>0.51</v>
      </c>
      <c r="P1918" s="6">
        <f t="shared" si="116"/>
        <v>17</v>
      </c>
      <c r="Q1918" t="str">
        <f>TRIM(MID(SUBSTITUTE($N1918,"/",REPT(" ",LEN($N1918))),COLUMNS($N:N)*LEN($N1918)-(LEN($N1918)-1),LEN($N1918)))</f>
        <v>technology</v>
      </c>
      <c r="R1918" t="str">
        <f>TRIM(MID(SUBSTITUTE($N1918,"/",REPT(" ",LEN($N1918))),COLUMNS($N:O)*LEN($N1918)-(LEN($N1918)-1),LEN($N1918)))</f>
        <v>gadgets</v>
      </c>
      <c r="S1918" s="11">
        <f t="shared" si="117"/>
        <v>42656.717303240745</v>
      </c>
      <c r="T1918" s="11">
        <f t="shared" si="11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0">
        <f t="shared" si="119"/>
        <v>52.570512820512818</v>
      </c>
      <c r="P1919" s="6">
        <f t="shared" si="116"/>
        <v>2928.9285714285716</v>
      </c>
      <c r="Q1919" t="str">
        <f>TRIM(MID(SUBSTITUTE($N1919,"/",REPT(" ",LEN($N1919))),COLUMNS($N:N)*LEN($N1919)-(LEN($N1919)-1),LEN($N1919)))</f>
        <v>technology</v>
      </c>
      <c r="R1919" t="str">
        <f>TRIM(MID(SUBSTITUTE($N1919,"/",REPT(" ",LEN($N1919))),COLUMNS($N:O)*LEN($N1919)-(LEN($N1919)-1),LEN($N1919)))</f>
        <v>gadgets</v>
      </c>
      <c r="S1919" s="11">
        <f t="shared" si="117"/>
        <v>42746.270057870366</v>
      </c>
      <c r="T1919" s="11">
        <f t="shared" si="11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0">
        <f t="shared" si="119"/>
        <v>1.04</v>
      </c>
      <c r="P1920" s="6">
        <f t="shared" si="116"/>
        <v>28.888888888888889</v>
      </c>
      <c r="Q1920" t="str">
        <f>TRIM(MID(SUBSTITUTE($N1920,"/",REPT(" ",LEN($N1920))),COLUMNS($N:N)*LEN($N1920)-(LEN($N1920)-1),LEN($N1920)))</f>
        <v>technology</v>
      </c>
      <c r="R1920" t="str">
        <f>TRIM(MID(SUBSTITUTE($N1920,"/",REPT(" ",LEN($N1920))),COLUMNS($N:O)*LEN($N1920)-(LEN($N1920)-1),LEN($N1920)))</f>
        <v>gadgets</v>
      </c>
      <c r="S1920" s="11">
        <f t="shared" si="117"/>
        <v>41828.789942129632</v>
      </c>
      <c r="T1920" s="11">
        <f t="shared" si="11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0">
        <f t="shared" si="119"/>
        <v>47.4</v>
      </c>
      <c r="P1921" s="6">
        <f t="shared" si="116"/>
        <v>29.625</v>
      </c>
      <c r="Q1921" t="str">
        <f>TRIM(MID(SUBSTITUTE($N1921,"/",REPT(" ",LEN($N1921))),COLUMNS($N:N)*LEN($N1921)-(LEN($N1921)-1),LEN($N1921)))</f>
        <v>technology</v>
      </c>
      <c r="R1921" t="str">
        <f>TRIM(MID(SUBSTITUTE($N1921,"/",REPT(" ",LEN($N1921))),COLUMNS($N:O)*LEN($N1921)-(LEN($N1921)-1),LEN($N1921)))</f>
        <v>gadgets</v>
      </c>
      <c r="S1921" s="11">
        <f t="shared" si="117"/>
        <v>42113.875567129624</v>
      </c>
      <c r="T1921" s="11">
        <f t="shared" si="11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0">
        <f t="shared" si="119"/>
        <v>43.03</v>
      </c>
      <c r="P1922" s="6">
        <f t="shared" ref="P1922:P1985" si="120">E1922/L1922</f>
        <v>40.980952380952381</v>
      </c>
      <c r="Q1922" t="str">
        <f>TRIM(MID(SUBSTITUTE($N1922,"/",REPT(" ",LEN($N1922))),COLUMNS($N:N)*LEN($N1922)-(LEN($N1922)-1),LEN($N1922)))</f>
        <v>technology</v>
      </c>
      <c r="R1922" t="str">
        <f>TRIM(MID(SUBSTITUTE($N1922,"/",REPT(" ",LEN($N1922))),COLUMNS($N:O)*LEN($N1922)-(LEN($N1922)-1),LEN($N1922)))</f>
        <v>gadgets</v>
      </c>
      <c r="S1922" s="11">
        <f t="shared" ref="S1922:S1985" si="121">(((J1922/60)/60)/24)+DATE(1970,1,1)</f>
        <v>42270.875706018516</v>
      </c>
      <c r="T1922" s="11">
        <f t="shared" ref="T1922:T1985" si="122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0">
        <f t="shared" ref="O1923:O1986" si="123">E1923/D1923*100</f>
        <v>136.80000000000001</v>
      </c>
      <c r="P1923" s="6">
        <f t="shared" si="120"/>
        <v>54</v>
      </c>
      <c r="Q1923" t="str">
        <f>TRIM(MID(SUBSTITUTE($N1923,"/",REPT(" ",LEN($N1923))),COLUMNS($N:N)*LEN($N1923)-(LEN($N1923)-1),LEN($N1923)))</f>
        <v>music</v>
      </c>
      <c r="R1923" t="str">
        <f>TRIM(MID(SUBSTITUTE($N1923,"/",REPT(" ",LEN($N1923))),COLUMNS($N:O)*LEN($N1923)-(LEN($N1923)-1),LEN($N1923)))</f>
        <v>indie rock</v>
      </c>
      <c r="S1923" s="11">
        <f t="shared" si="121"/>
        <v>41074.221562500003</v>
      </c>
      <c r="T1923" s="11">
        <f t="shared" si="122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0">
        <f t="shared" si="123"/>
        <v>115.55</v>
      </c>
      <c r="P1924" s="6">
        <f t="shared" si="120"/>
        <v>36.109375</v>
      </c>
      <c r="Q1924" t="str">
        <f>TRIM(MID(SUBSTITUTE($N1924,"/",REPT(" ",LEN($N1924))),COLUMNS($N:N)*LEN($N1924)-(LEN($N1924)-1),LEN($N1924)))</f>
        <v>music</v>
      </c>
      <c r="R1924" t="str">
        <f>TRIM(MID(SUBSTITUTE($N1924,"/",REPT(" ",LEN($N1924))),COLUMNS($N:O)*LEN($N1924)-(LEN($N1924)-1),LEN($N1924)))</f>
        <v>indie rock</v>
      </c>
      <c r="S1924" s="11">
        <f t="shared" si="121"/>
        <v>41590.255868055552</v>
      </c>
      <c r="T1924" s="11">
        <f t="shared" si="12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0">
        <f t="shared" si="123"/>
        <v>240.79999999999998</v>
      </c>
      <c r="P1925" s="6">
        <f t="shared" si="120"/>
        <v>23.153846153846153</v>
      </c>
      <c r="Q1925" t="str">
        <f>TRIM(MID(SUBSTITUTE($N1925,"/",REPT(" ",LEN($N1925))),COLUMNS($N:N)*LEN($N1925)-(LEN($N1925)-1),LEN($N1925)))</f>
        <v>music</v>
      </c>
      <c r="R1925" t="str">
        <f>TRIM(MID(SUBSTITUTE($N1925,"/",REPT(" ",LEN($N1925))),COLUMNS($N:O)*LEN($N1925)-(LEN($N1925)-1),LEN($N1925)))</f>
        <v>indie rock</v>
      </c>
      <c r="S1925" s="11">
        <f t="shared" si="121"/>
        <v>40772.848749999997</v>
      </c>
      <c r="T1925" s="11">
        <f t="shared" si="12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0">
        <f t="shared" si="123"/>
        <v>114.39999999999999</v>
      </c>
      <c r="P1926" s="6">
        <f t="shared" si="120"/>
        <v>104</v>
      </c>
      <c r="Q1926" t="str">
        <f>TRIM(MID(SUBSTITUTE($N1926,"/",REPT(" ",LEN($N1926))),COLUMNS($N:N)*LEN($N1926)-(LEN($N1926)-1),LEN($N1926)))</f>
        <v>music</v>
      </c>
      <c r="R1926" t="str">
        <f>TRIM(MID(SUBSTITUTE($N1926,"/",REPT(" ",LEN($N1926))),COLUMNS($N:O)*LEN($N1926)-(LEN($N1926)-1),LEN($N1926)))</f>
        <v>indie rock</v>
      </c>
      <c r="S1926" s="11">
        <f t="shared" si="121"/>
        <v>41626.761053240742</v>
      </c>
      <c r="T1926" s="11">
        <f t="shared" si="12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0">
        <f t="shared" si="123"/>
        <v>110.33333333333333</v>
      </c>
      <c r="P1927" s="6">
        <f t="shared" si="120"/>
        <v>31.826923076923077</v>
      </c>
      <c r="Q1927" t="str">
        <f>TRIM(MID(SUBSTITUTE($N1927,"/",REPT(" ",LEN($N1927))),COLUMNS($N:N)*LEN($N1927)-(LEN($N1927)-1),LEN($N1927)))</f>
        <v>music</v>
      </c>
      <c r="R1927" t="str">
        <f>TRIM(MID(SUBSTITUTE($N1927,"/",REPT(" ",LEN($N1927))),COLUMNS($N:O)*LEN($N1927)-(LEN($N1927)-1),LEN($N1927)))</f>
        <v>indie rock</v>
      </c>
      <c r="S1927" s="11">
        <f t="shared" si="121"/>
        <v>41535.90148148148</v>
      </c>
      <c r="T1927" s="11">
        <f t="shared" si="12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0">
        <f t="shared" si="123"/>
        <v>195.37933333333334</v>
      </c>
      <c r="P1928" s="6">
        <f t="shared" si="120"/>
        <v>27.3896261682243</v>
      </c>
      <c r="Q1928" t="str">
        <f>TRIM(MID(SUBSTITUTE($N1928,"/",REPT(" ",LEN($N1928))),COLUMNS($N:N)*LEN($N1928)-(LEN($N1928)-1),LEN($N1928)))</f>
        <v>music</v>
      </c>
      <c r="R1928" t="str">
        <f>TRIM(MID(SUBSTITUTE($N1928,"/",REPT(" ",LEN($N1928))),COLUMNS($N:O)*LEN($N1928)-(LEN($N1928)-1),LEN($N1928)))</f>
        <v>indie rock</v>
      </c>
      <c r="S1928" s="11">
        <f t="shared" si="121"/>
        <v>40456.954351851848</v>
      </c>
      <c r="T1928" s="11">
        <f t="shared" si="12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0">
        <f t="shared" si="123"/>
        <v>103.33333333333334</v>
      </c>
      <c r="P1929" s="6">
        <f t="shared" si="120"/>
        <v>56.363636363636367</v>
      </c>
      <c r="Q1929" t="str">
        <f>TRIM(MID(SUBSTITUTE($N1929,"/",REPT(" ",LEN($N1929))),COLUMNS($N:N)*LEN($N1929)-(LEN($N1929)-1),LEN($N1929)))</f>
        <v>music</v>
      </c>
      <c r="R1929" t="str">
        <f>TRIM(MID(SUBSTITUTE($N1929,"/",REPT(" ",LEN($N1929))),COLUMNS($N:O)*LEN($N1929)-(LEN($N1929)-1),LEN($N1929)))</f>
        <v>indie rock</v>
      </c>
      <c r="S1929" s="11">
        <f t="shared" si="121"/>
        <v>40960.861562500002</v>
      </c>
      <c r="T1929" s="11">
        <f t="shared" si="12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0">
        <f t="shared" si="123"/>
        <v>103.1372549019608</v>
      </c>
      <c r="P1930" s="6">
        <f t="shared" si="120"/>
        <v>77.352941176470594</v>
      </c>
      <c r="Q1930" t="str">
        <f>TRIM(MID(SUBSTITUTE($N1930,"/",REPT(" ",LEN($N1930))),COLUMNS($N:N)*LEN($N1930)-(LEN($N1930)-1),LEN($N1930)))</f>
        <v>music</v>
      </c>
      <c r="R1930" t="str">
        <f>TRIM(MID(SUBSTITUTE($N1930,"/",REPT(" ",LEN($N1930))),COLUMNS($N:O)*LEN($N1930)-(LEN($N1930)-1),LEN($N1930)))</f>
        <v>indie rock</v>
      </c>
      <c r="S1930" s="11">
        <f t="shared" si="121"/>
        <v>41371.648078703707</v>
      </c>
      <c r="T1930" s="11">
        <f t="shared" si="12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0">
        <f t="shared" si="123"/>
        <v>100.3125</v>
      </c>
      <c r="P1931" s="6">
        <f t="shared" si="120"/>
        <v>42.8</v>
      </c>
      <c r="Q1931" t="str">
        <f>TRIM(MID(SUBSTITUTE($N1931,"/",REPT(" ",LEN($N1931))),COLUMNS($N:N)*LEN($N1931)-(LEN($N1931)-1),LEN($N1931)))</f>
        <v>music</v>
      </c>
      <c r="R1931" t="str">
        <f>TRIM(MID(SUBSTITUTE($N1931,"/",REPT(" ",LEN($N1931))),COLUMNS($N:O)*LEN($N1931)-(LEN($N1931)-1),LEN($N1931)))</f>
        <v>indie rock</v>
      </c>
      <c r="S1931" s="11">
        <f t="shared" si="121"/>
        <v>40687.021597222221</v>
      </c>
      <c r="T1931" s="11">
        <f t="shared" si="12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0">
        <f t="shared" si="123"/>
        <v>127</v>
      </c>
      <c r="P1932" s="6">
        <f t="shared" si="120"/>
        <v>48.846153846153847</v>
      </c>
      <c r="Q1932" t="str">
        <f>TRIM(MID(SUBSTITUTE($N1932,"/",REPT(" ",LEN($N1932))),COLUMNS($N:N)*LEN($N1932)-(LEN($N1932)-1),LEN($N1932)))</f>
        <v>music</v>
      </c>
      <c r="R1932" t="str">
        <f>TRIM(MID(SUBSTITUTE($N1932,"/",REPT(" ",LEN($N1932))),COLUMNS($N:O)*LEN($N1932)-(LEN($N1932)-1),LEN($N1932)))</f>
        <v>indie rock</v>
      </c>
      <c r="S1932" s="11">
        <f t="shared" si="121"/>
        <v>41402.558819444443</v>
      </c>
      <c r="T1932" s="11">
        <f t="shared" si="12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0">
        <f t="shared" si="123"/>
        <v>120.601</v>
      </c>
      <c r="P1933" s="6">
        <f t="shared" si="120"/>
        <v>48.240400000000001</v>
      </c>
      <c r="Q1933" t="str">
        <f>TRIM(MID(SUBSTITUTE($N1933,"/",REPT(" ",LEN($N1933))),COLUMNS($N:N)*LEN($N1933)-(LEN($N1933)-1),LEN($N1933)))</f>
        <v>music</v>
      </c>
      <c r="R1933" t="str">
        <f>TRIM(MID(SUBSTITUTE($N1933,"/",REPT(" ",LEN($N1933))),COLUMNS($N:O)*LEN($N1933)-(LEN($N1933)-1),LEN($N1933)))</f>
        <v>indie rock</v>
      </c>
      <c r="S1933" s="11">
        <f t="shared" si="121"/>
        <v>41037.892465277779</v>
      </c>
      <c r="T1933" s="11">
        <f t="shared" si="12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0">
        <f t="shared" si="123"/>
        <v>106.99047619047619</v>
      </c>
      <c r="P1934" s="6">
        <f t="shared" si="120"/>
        <v>70.212500000000006</v>
      </c>
      <c r="Q1934" t="str">
        <f>TRIM(MID(SUBSTITUTE($N1934,"/",REPT(" ",LEN($N1934))),COLUMNS($N:N)*LEN($N1934)-(LEN($N1934)-1),LEN($N1934)))</f>
        <v>music</v>
      </c>
      <c r="R1934" t="str">
        <f>TRIM(MID(SUBSTITUTE($N1934,"/",REPT(" ",LEN($N1934))),COLUMNS($N:O)*LEN($N1934)-(LEN($N1934)-1),LEN($N1934)))</f>
        <v>indie rock</v>
      </c>
      <c r="S1934" s="11">
        <f t="shared" si="121"/>
        <v>40911.809872685182</v>
      </c>
      <c r="T1934" s="11">
        <f t="shared" si="12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0">
        <f t="shared" si="123"/>
        <v>172.43333333333334</v>
      </c>
      <c r="P1935" s="6">
        <f t="shared" si="120"/>
        <v>94.054545454545448</v>
      </c>
      <c r="Q1935" t="str">
        <f>TRIM(MID(SUBSTITUTE($N1935,"/",REPT(" ",LEN($N1935))),COLUMNS($N:N)*LEN($N1935)-(LEN($N1935)-1),LEN($N1935)))</f>
        <v>music</v>
      </c>
      <c r="R1935" t="str">
        <f>TRIM(MID(SUBSTITUTE($N1935,"/",REPT(" ",LEN($N1935))),COLUMNS($N:O)*LEN($N1935)-(LEN($N1935)-1),LEN($N1935)))</f>
        <v>indie rock</v>
      </c>
      <c r="S1935" s="11">
        <f t="shared" si="121"/>
        <v>41879.130868055552</v>
      </c>
      <c r="T1935" s="11">
        <f t="shared" si="12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0">
        <f t="shared" si="123"/>
        <v>123.61999999999999</v>
      </c>
      <c r="P1936" s="6">
        <f t="shared" si="120"/>
        <v>80.272727272727266</v>
      </c>
      <c r="Q1936" t="str">
        <f>TRIM(MID(SUBSTITUTE($N1936,"/",REPT(" ",LEN($N1936))),COLUMNS($N:N)*LEN($N1936)-(LEN($N1936)-1),LEN($N1936)))</f>
        <v>music</v>
      </c>
      <c r="R1936" t="str">
        <f>TRIM(MID(SUBSTITUTE($N1936,"/",REPT(" ",LEN($N1936))),COLUMNS($N:O)*LEN($N1936)-(LEN($N1936)-1),LEN($N1936)))</f>
        <v>indie rock</v>
      </c>
      <c r="S1936" s="11">
        <f t="shared" si="121"/>
        <v>40865.867141203707</v>
      </c>
      <c r="T1936" s="11">
        <f t="shared" si="12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0">
        <f t="shared" si="123"/>
        <v>108.4</v>
      </c>
      <c r="P1937" s="6">
        <f t="shared" si="120"/>
        <v>54.2</v>
      </c>
      <c r="Q1937" t="str">
        <f>TRIM(MID(SUBSTITUTE($N1937,"/",REPT(" ",LEN($N1937))),COLUMNS($N:N)*LEN($N1937)-(LEN($N1937)-1),LEN($N1937)))</f>
        <v>music</v>
      </c>
      <c r="R1937" t="str">
        <f>TRIM(MID(SUBSTITUTE($N1937,"/",REPT(" ",LEN($N1937))),COLUMNS($N:O)*LEN($N1937)-(LEN($N1937)-1),LEN($N1937)))</f>
        <v>indie rock</v>
      </c>
      <c r="S1937" s="11">
        <f t="shared" si="121"/>
        <v>41773.932534722226</v>
      </c>
      <c r="T1937" s="11">
        <f t="shared" si="12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0">
        <f t="shared" si="123"/>
        <v>116.52013333333333</v>
      </c>
      <c r="P1938" s="6">
        <f t="shared" si="120"/>
        <v>60.26903448275862</v>
      </c>
      <c r="Q1938" t="str">
        <f>TRIM(MID(SUBSTITUTE($N1938,"/",REPT(" ",LEN($N1938))),COLUMNS($N:N)*LEN($N1938)-(LEN($N1938)-1),LEN($N1938)))</f>
        <v>music</v>
      </c>
      <c r="R1938" t="str">
        <f>TRIM(MID(SUBSTITUTE($N1938,"/",REPT(" ",LEN($N1938))),COLUMNS($N:O)*LEN($N1938)-(LEN($N1938)-1),LEN($N1938)))</f>
        <v>indie rock</v>
      </c>
      <c r="S1938" s="11">
        <f t="shared" si="121"/>
        <v>40852.889699074076</v>
      </c>
      <c r="T1938" s="11">
        <f t="shared" si="12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0">
        <f t="shared" si="123"/>
        <v>187.245</v>
      </c>
      <c r="P1939" s="6">
        <f t="shared" si="120"/>
        <v>38.740344827586206</v>
      </c>
      <c r="Q1939" t="str">
        <f>TRIM(MID(SUBSTITUTE($N1939,"/",REPT(" ",LEN($N1939))),COLUMNS($N:N)*LEN($N1939)-(LEN($N1939)-1),LEN($N1939)))</f>
        <v>music</v>
      </c>
      <c r="R1939" t="str">
        <f>TRIM(MID(SUBSTITUTE($N1939,"/",REPT(" ",LEN($N1939))),COLUMNS($N:O)*LEN($N1939)-(LEN($N1939)-1),LEN($N1939)))</f>
        <v>indie rock</v>
      </c>
      <c r="S1939" s="11">
        <f t="shared" si="121"/>
        <v>41059.118993055556</v>
      </c>
      <c r="T1939" s="11">
        <f t="shared" si="12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0">
        <f t="shared" si="123"/>
        <v>115.93333333333334</v>
      </c>
      <c r="P1940" s="6">
        <f t="shared" si="120"/>
        <v>152.54385964912279</v>
      </c>
      <c r="Q1940" t="str">
        <f>TRIM(MID(SUBSTITUTE($N1940,"/",REPT(" ",LEN($N1940))),COLUMNS($N:N)*LEN($N1940)-(LEN($N1940)-1),LEN($N1940)))</f>
        <v>music</v>
      </c>
      <c r="R1940" t="str">
        <f>TRIM(MID(SUBSTITUTE($N1940,"/",REPT(" ",LEN($N1940))),COLUMNS($N:O)*LEN($N1940)-(LEN($N1940)-1),LEN($N1940)))</f>
        <v>indie rock</v>
      </c>
      <c r="S1940" s="11">
        <f t="shared" si="121"/>
        <v>41426.259618055556</v>
      </c>
      <c r="T1940" s="11">
        <f t="shared" si="12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0">
        <f t="shared" si="123"/>
        <v>110.7</v>
      </c>
      <c r="P1941" s="6">
        <f t="shared" si="120"/>
        <v>115.3125</v>
      </c>
      <c r="Q1941" t="str">
        <f>TRIM(MID(SUBSTITUTE($N1941,"/",REPT(" ",LEN($N1941))),COLUMNS($N:N)*LEN($N1941)-(LEN($N1941)-1),LEN($N1941)))</f>
        <v>music</v>
      </c>
      <c r="R1941" t="str">
        <f>TRIM(MID(SUBSTITUTE($N1941,"/",REPT(" ",LEN($N1941))),COLUMNS($N:O)*LEN($N1941)-(LEN($N1941)-1),LEN($N1941)))</f>
        <v>indie rock</v>
      </c>
      <c r="S1941" s="11">
        <f t="shared" si="121"/>
        <v>41313.985046296293</v>
      </c>
      <c r="T1941" s="11">
        <f t="shared" si="12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0">
        <f t="shared" si="123"/>
        <v>170.92307692307693</v>
      </c>
      <c r="P1942" s="6">
        <f t="shared" si="120"/>
        <v>35.838709677419352</v>
      </c>
      <c r="Q1942" t="str">
        <f>TRIM(MID(SUBSTITUTE($N1942,"/",REPT(" ",LEN($N1942))),COLUMNS($N:N)*LEN($N1942)-(LEN($N1942)-1),LEN($N1942)))</f>
        <v>music</v>
      </c>
      <c r="R1942" t="str">
        <f>TRIM(MID(SUBSTITUTE($N1942,"/",REPT(" ",LEN($N1942))),COLUMNS($N:O)*LEN($N1942)-(LEN($N1942)-1),LEN($N1942)))</f>
        <v>indie rock</v>
      </c>
      <c r="S1942" s="11">
        <f t="shared" si="121"/>
        <v>40670.507326388892</v>
      </c>
      <c r="T1942" s="11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0">
        <f t="shared" si="123"/>
        <v>126.11835600000001</v>
      </c>
      <c r="P1943" s="6">
        <f t="shared" si="120"/>
        <v>64.570118779438872</v>
      </c>
      <c r="Q1943" t="str">
        <f>TRIM(MID(SUBSTITUTE($N1943,"/",REPT(" ",LEN($N1943))),COLUMNS($N:N)*LEN($N1943)-(LEN($N1943)-1),LEN($N1943)))</f>
        <v>technology</v>
      </c>
      <c r="R1943" t="str">
        <f>TRIM(MID(SUBSTITUTE($N1943,"/",REPT(" ",LEN($N1943))),COLUMNS($N:O)*LEN($N1943)-(LEN($N1943)-1),LEN($N1943)))</f>
        <v>hardware</v>
      </c>
      <c r="S1943" s="11">
        <f t="shared" si="121"/>
        <v>41744.290868055556</v>
      </c>
      <c r="T1943" s="11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0">
        <f t="shared" si="123"/>
        <v>138.44033333333334</v>
      </c>
      <c r="P1944" s="6">
        <f t="shared" si="120"/>
        <v>87.436000000000007</v>
      </c>
      <c r="Q1944" t="str">
        <f>TRIM(MID(SUBSTITUTE($N1944,"/",REPT(" ",LEN($N1944))),COLUMNS($N:N)*LEN($N1944)-(LEN($N1944)-1),LEN($N1944)))</f>
        <v>technology</v>
      </c>
      <c r="R1944" t="str">
        <f>TRIM(MID(SUBSTITUTE($N1944,"/",REPT(" ",LEN($N1944))),COLUMNS($N:O)*LEN($N1944)-(LEN($N1944)-1),LEN($N1944)))</f>
        <v>hardware</v>
      </c>
      <c r="S1944" s="11">
        <f t="shared" si="121"/>
        <v>40638.828009259261</v>
      </c>
      <c r="T1944" s="11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0">
        <f t="shared" si="123"/>
        <v>1705.2499999999998</v>
      </c>
      <c r="P1945" s="6">
        <f t="shared" si="120"/>
        <v>68.815577078288939</v>
      </c>
      <c r="Q1945" t="str">
        <f>TRIM(MID(SUBSTITUTE($N1945,"/",REPT(" ",LEN($N1945))),COLUMNS($N:N)*LEN($N1945)-(LEN($N1945)-1),LEN($N1945)))</f>
        <v>technology</v>
      </c>
      <c r="R1945" t="str">
        <f>TRIM(MID(SUBSTITUTE($N1945,"/",REPT(" ",LEN($N1945))),COLUMNS($N:O)*LEN($N1945)-(LEN($N1945)-1),LEN($N1945)))</f>
        <v>hardware</v>
      </c>
      <c r="S1945" s="11">
        <f t="shared" si="121"/>
        <v>42548.269861111112</v>
      </c>
      <c r="T1945" s="11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0">
        <f t="shared" si="123"/>
        <v>788.05550000000005</v>
      </c>
      <c r="P1946" s="6">
        <f t="shared" si="120"/>
        <v>176.200223588597</v>
      </c>
      <c r="Q1946" t="str">
        <f>TRIM(MID(SUBSTITUTE($N1946,"/",REPT(" ",LEN($N1946))),COLUMNS($N:N)*LEN($N1946)-(LEN($N1946)-1),LEN($N1946)))</f>
        <v>technology</v>
      </c>
      <c r="R1946" t="str">
        <f>TRIM(MID(SUBSTITUTE($N1946,"/",REPT(" ",LEN($N1946))),COLUMNS($N:O)*LEN($N1946)-(LEN($N1946)-1),LEN($N1946)))</f>
        <v>hardware</v>
      </c>
      <c r="S1946" s="11">
        <f t="shared" si="121"/>
        <v>41730.584374999999</v>
      </c>
      <c r="T1946" s="11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0">
        <f t="shared" si="123"/>
        <v>348.01799999999997</v>
      </c>
      <c r="P1947" s="6">
        <f t="shared" si="120"/>
        <v>511.79117647058825</v>
      </c>
      <c r="Q1947" t="str">
        <f>TRIM(MID(SUBSTITUTE($N1947,"/",REPT(" ",LEN($N1947))),COLUMNS($N:N)*LEN($N1947)-(LEN($N1947)-1),LEN($N1947)))</f>
        <v>technology</v>
      </c>
      <c r="R1947" t="str">
        <f>TRIM(MID(SUBSTITUTE($N1947,"/",REPT(" ",LEN($N1947))),COLUMNS($N:O)*LEN($N1947)-(LEN($N1947)-1),LEN($N1947)))</f>
        <v>hardware</v>
      </c>
      <c r="S1947" s="11">
        <f t="shared" si="121"/>
        <v>42157.251828703709</v>
      </c>
      <c r="T1947" s="11">
        <f t="shared" si="12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0">
        <f t="shared" si="123"/>
        <v>149.74666666666667</v>
      </c>
      <c r="P1948" s="6">
        <f t="shared" si="120"/>
        <v>160.44285714285715</v>
      </c>
      <c r="Q1948" t="str">
        <f>TRIM(MID(SUBSTITUTE($N1948,"/",REPT(" ",LEN($N1948))),COLUMNS($N:N)*LEN($N1948)-(LEN($N1948)-1),LEN($N1948)))</f>
        <v>technology</v>
      </c>
      <c r="R1948" t="str">
        <f>TRIM(MID(SUBSTITUTE($N1948,"/",REPT(" ",LEN($N1948))),COLUMNS($N:O)*LEN($N1948)-(LEN($N1948)-1),LEN($N1948)))</f>
        <v>hardware</v>
      </c>
      <c r="S1948" s="11">
        <f t="shared" si="121"/>
        <v>41689.150011574071</v>
      </c>
      <c r="T1948" s="11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0">
        <f t="shared" si="123"/>
        <v>100.63375000000001</v>
      </c>
      <c r="P1949" s="6">
        <f t="shared" si="120"/>
        <v>35.003043478260871</v>
      </c>
      <c r="Q1949" t="str">
        <f>TRIM(MID(SUBSTITUTE($N1949,"/",REPT(" ",LEN($N1949))),COLUMNS($N:N)*LEN($N1949)-(LEN($N1949)-1),LEN($N1949)))</f>
        <v>technology</v>
      </c>
      <c r="R1949" t="str">
        <f>TRIM(MID(SUBSTITUTE($N1949,"/",REPT(" ",LEN($N1949))),COLUMNS($N:O)*LEN($N1949)-(LEN($N1949)-1),LEN($N1949)))</f>
        <v>hardware</v>
      </c>
      <c r="S1949" s="11">
        <f t="shared" si="121"/>
        <v>40102.918055555558</v>
      </c>
      <c r="T1949" s="11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0">
        <f t="shared" si="123"/>
        <v>800.21100000000001</v>
      </c>
      <c r="P1950" s="6">
        <f t="shared" si="120"/>
        <v>188.50671378091872</v>
      </c>
      <c r="Q1950" t="str">
        <f>TRIM(MID(SUBSTITUTE($N1950,"/",REPT(" ",LEN($N1950))),COLUMNS($N:N)*LEN($N1950)-(LEN($N1950)-1),LEN($N1950)))</f>
        <v>technology</v>
      </c>
      <c r="R1950" t="str">
        <f>TRIM(MID(SUBSTITUTE($N1950,"/",REPT(" ",LEN($N1950))),COLUMNS($N:O)*LEN($N1950)-(LEN($N1950)-1),LEN($N1950)))</f>
        <v>hardware</v>
      </c>
      <c r="S1950" s="11">
        <f t="shared" si="121"/>
        <v>42473.604270833333</v>
      </c>
      <c r="T1950" s="11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0">
        <f t="shared" si="123"/>
        <v>106.00260000000002</v>
      </c>
      <c r="P1951" s="6">
        <f t="shared" si="120"/>
        <v>56.204984093319197</v>
      </c>
      <c r="Q1951" t="str">
        <f>TRIM(MID(SUBSTITUTE($N1951,"/",REPT(" ",LEN($N1951))),COLUMNS($N:N)*LEN($N1951)-(LEN($N1951)-1),LEN($N1951)))</f>
        <v>technology</v>
      </c>
      <c r="R1951" t="str">
        <f>TRIM(MID(SUBSTITUTE($N1951,"/",REPT(" ",LEN($N1951))),COLUMNS($N:O)*LEN($N1951)-(LEN($N1951)-1),LEN($N1951)))</f>
        <v>hardware</v>
      </c>
      <c r="S1951" s="11">
        <f t="shared" si="121"/>
        <v>41800.423043981478</v>
      </c>
      <c r="T1951" s="11">
        <f t="shared" si="12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0">
        <f t="shared" si="123"/>
        <v>200.51866666666669</v>
      </c>
      <c r="P1952" s="6">
        <f t="shared" si="120"/>
        <v>51.3054157782516</v>
      </c>
      <c r="Q1952" t="str">
        <f>TRIM(MID(SUBSTITUTE($N1952,"/",REPT(" ",LEN($N1952))),COLUMNS($N:N)*LEN($N1952)-(LEN($N1952)-1),LEN($N1952)))</f>
        <v>technology</v>
      </c>
      <c r="R1952" t="str">
        <f>TRIM(MID(SUBSTITUTE($N1952,"/",REPT(" ",LEN($N1952))),COLUMNS($N:O)*LEN($N1952)-(LEN($N1952)-1),LEN($N1952)))</f>
        <v>hardware</v>
      </c>
      <c r="S1952" s="11">
        <f t="shared" si="121"/>
        <v>40624.181400462963</v>
      </c>
      <c r="T1952" s="11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0">
        <f t="shared" si="123"/>
        <v>212.44399999999999</v>
      </c>
      <c r="P1953" s="6">
        <f t="shared" si="120"/>
        <v>127.36450839328538</v>
      </c>
      <c r="Q1953" t="str">
        <f>TRIM(MID(SUBSTITUTE($N1953,"/",REPT(" ",LEN($N1953))),COLUMNS($N:N)*LEN($N1953)-(LEN($N1953)-1),LEN($N1953)))</f>
        <v>technology</v>
      </c>
      <c r="R1953" t="str">
        <f>TRIM(MID(SUBSTITUTE($N1953,"/",REPT(" ",LEN($N1953))),COLUMNS($N:O)*LEN($N1953)-(LEN($N1953)-1),LEN($N1953)))</f>
        <v>hardware</v>
      </c>
      <c r="S1953" s="11">
        <f t="shared" si="121"/>
        <v>42651.420567129629</v>
      </c>
      <c r="T1953" s="11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0">
        <f t="shared" si="123"/>
        <v>198.47237142857145</v>
      </c>
      <c r="P1954" s="6">
        <f t="shared" si="120"/>
        <v>101.85532258064516</v>
      </c>
      <c r="Q1954" t="str">
        <f>TRIM(MID(SUBSTITUTE($N1954,"/",REPT(" ",LEN($N1954))),COLUMNS($N:N)*LEN($N1954)-(LEN($N1954)-1),LEN($N1954)))</f>
        <v>technology</v>
      </c>
      <c r="R1954" t="str">
        <f>TRIM(MID(SUBSTITUTE($N1954,"/",REPT(" ",LEN($N1954))),COLUMNS($N:O)*LEN($N1954)-(LEN($N1954)-1),LEN($N1954)))</f>
        <v>hardware</v>
      </c>
      <c r="S1954" s="11">
        <f t="shared" si="121"/>
        <v>41526.60665509259</v>
      </c>
      <c r="T1954" s="11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0">
        <f t="shared" si="123"/>
        <v>225.94666666666666</v>
      </c>
      <c r="P1955" s="6">
        <f t="shared" si="120"/>
        <v>230.55782312925169</v>
      </c>
      <c r="Q1955" t="str">
        <f>TRIM(MID(SUBSTITUTE($N1955,"/",REPT(" ",LEN($N1955))),COLUMNS($N:N)*LEN($N1955)-(LEN($N1955)-1),LEN($N1955)))</f>
        <v>technology</v>
      </c>
      <c r="R1955" t="str">
        <f>TRIM(MID(SUBSTITUTE($N1955,"/",REPT(" ",LEN($N1955))),COLUMNS($N:O)*LEN($N1955)-(LEN($N1955)-1),LEN($N1955)))</f>
        <v>hardware</v>
      </c>
      <c r="S1955" s="11">
        <f t="shared" si="121"/>
        <v>40941.199826388889</v>
      </c>
      <c r="T1955" s="11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0">
        <f t="shared" si="123"/>
        <v>698.94800000000009</v>
      </c>
      <c r="P1956" s="6">
        <f t="shared" si="120"/>
        <v>842.10602409638557</v>
      </c>
      <c r="Q1956" t="str">
        <f>TRIM(MID(SUBSTITUTE($N1956,"/",REPT(" ",LEN($N1956))),COLUMNS($N:N)*LEN($N1956)-(LEN($N1956)-1),LEN($N1956)))</f>
        <v>technology</v>
      </c>
      <c r="R1956" t="str">
        <f>TRIM(MID(SUBSTITUTE($N1956,"/",REPT(" ",LEN($N1956))),COLUMNS($N:O)*LEN($N1956)-(LEN($N1956)-1),LEN($N1956)))</f>
        <v>hardware</v>
      </c>
      <c r="S1956" s="11">
        <f t="shared" si="121"/>
        <v>42394.580740740741</v>
      </c>
      <c r="T1956" s="11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0">
        <f t="shared" si="123"/>
        <v>398.59528571428569</v>
      </c>
      <c r="P1957" s="6">
        <f t="shared" si="120"/>
        <v>577.27593103448271</v>
      </c>
      <c r="Q1957" t="str">
        <f>TRIM(MID(SUBSTITUTE($N1957,"/",REPT(" ",LEN($N1957))),COLUMNS($N:N)*LEN($N1957)-(LEN($N1957)-1),LEN($N1957)))</f>
        <v>technology</v>
      </c>
      <c r="R1957" t="str">
        <f>TRIM(MID(SUBSTITUTE($N1957,"/",REPT(" ",LEN($N1957))),COLUMNS($N:O)*LEN($N1957)-(LEN($N1957)-1),LEN($N1957)))</f>
        <v>hardware</v>
      </c>
      <c r="S1957" s="11">
        <f t="shared" si="121"/>
        <v>41020.271770833337</v>
      </c>
      <c r="T1957" s="11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0">
        <f t="shared" si="123"/>
        <v>294.0333333333333</v>
      </c>
      <c r="P1958" s="6">
        <f t="shared" si="120"/>
        <v>483.34246575342468</v>
      </c>
      <c r="Q1958" t="str">
        <f>TRIM(MID(SUBSTITUTE($N1958,"/",REPT(" ",LEN($N1958))),COLUMNS($N:N)*LEN($N1958)-(LEN($N1958)-1),LEN($N1958)))</f>
        <v>technology</v>
      </c>
      <c r="R1958" t="str">
        <f>TRIM(MID(SUBSTITUTE($N1958,"/",REPT(" ",LEN($N1958))),COLUMNS($N:O)*LEN($N1958)-(LEN($N1958)-1),LEN($N1958)))</f>
        <v>hardware</v>
      </c>
      <c r="S1958" s="11">
        <f t="shared" si="121"/>
        <v>42067.923668981486</v>
      </c>
      <c r="T1958" s="11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0">
        <f t="shared" si="123"/>
        <v>167.50470000000001</v>
      </c>
      <c r="P1959" s="6">
        <f t="shared" si="120"/>
        <v>76.138500000000008</v>
      </c>
      <c r="Q1959" t="str">
        <f>TRIM(MID(SUBSTITUTE($N1959,"/",REPT(" ",LEN($N1959))),COLUMNS($N:N)*LEN($N1959)-(LEN($N1959)-1),LEN($N1959)))</f>
        <v>technology</v>
      </c>
      <c r="R1959" t="str">
        <f>TRIM(MID(SUBSTITUTE($N1959,"/",REPT(" ",LEN($N1959))),COLUMNS($N:O)*LEN($N1959)-(LEN($N1959)-1),LEN($N1959)))</f>
        <v>hardware</v>
      </c>
      <c r="S1959" s="11">
        <f t="shared" si="121"/>
        <v>41179.098530092589</v>
      </c>
      <c r="T1959" s="11">
        <f t="shared" si="12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0">
        <f t="shared" si="123"/>
        <v>1435.5717142857143</v>
      </c>
      <c r="P1960" s="6">
        <f t="shared" si="120"/>
        <v>74.107684365781708</v>
      </c>
      <c r="Q1960" t="str">
        <f>TRIM(MID(SUBSTITUTE($N1960,"/",REPT(" ",LEN($N1960))),COLUMNS($N:N)*LEN($N1960)-(LEN($N1960)-1),LEN($N1960)))</f>
        <v>technology</v>
      </c>
      <c r="R1960" t="str">
        <f>TRIM(MID(SUBSTITUTE($N1960,"/",REPT(" ",LEN($N1960))),COLUMNS($N:O)*LEN($N1960)-(LEN($N1960)-1),LEN($N1960)))</f>
        <v>hardware</v>
      </c>
      <c r="S1960" s="11">
        <f t="shared" si="121"/>
        <v>41326.987974537034</v>
      </c>
      <c r="T1960" s="11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0">
        <f t="shared" si="123"/>
        <v>156.73439999999999</v>
      </c>
      <c r="P1961" s="6">
        <f t="shared" si="120"/>
        <v>36.965660377358489</v>
      </c>
      <c r="Q1961" t="str">
        <f>TRIM(MID(SUBSTITUTE($N1961,"/",REPT(" ",LEN($N1961))),COLUMNS($N:N)*LEN($N1961)-(LEN($N1961)-1),LEN($N1961)))</f>
        <v>technology</v>
      </c>
      <c r="R1961" t="str">
        <f>TRIM(MID(SUBSTITUTE($N1961,"/",REPT(" ",LEN($N1961))),COLUMNS($N:O)*LEN($N1961)-(LEN($N1961)-1),LEN($N1961)))</f>
        <v>hardware</v>
      </c>
      <c r="S1961" s="11">
        <f t="shared" si="121"/>
        <v>41871.845601851855</v>
      </c>
      <c r="T1961" s="11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0">
        <f t="shared" si="123"/>
        <v>117.90285714285716</v>
      </c>
      <c r="P1962" s="6">
        <f t="shared" si="120"/>
        <v>2500.969696969697</v>
      </c>
      <c r="Q1962" t="str">
        <f>TRIM(MID(SUBSTITUTE($N1962,"/",REPT(" ",LEN($N1962))),COLUMNS($N:N)*LEN($N1962)-(LEN($N1962)-1),LEN($N1962)))</f>
        <v>technology</v>
      </c>
      <c r="R1962" t="str">
        <f>TRIM(MID(SUBSTITUTE($N1962,"/",REPT(" ",LEN($N1962))),COLUMNS($N:O)*LEN($N1962)-(LEN($N1962)-1),LEN($N1962)))</f>
        <v>hardware</v>
      </c>
      <c r="S1962" s="11">
        <f t="shared" si="121"/>
        <v>41964.362743055557</v>
      </c>
      <c r="T1962" s="11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0">
        <f t="shared" si="123"/>
        <v>1105.3811999999998</v>
      </c>
      <c r="P1963" s="6">
        <f t="shared" si="120"/>
        <v>67.690214329454989</v>
      </c>
      <c r="Q1963" t="str">
        <f>TRIM(MID(SUBSTITUTE($N1963,"/",REPT(" ",LEN($N1963))),COLUMNS($N:N)*LEN($N1963)-(LEN($N1963)-1),LEN($N1963)))</f>
        <v>technology</v>
      </c>
      <c r="R1963" t="str">
        <f>TRIM(MID(SUBSTITUTE($N1963,"/",REPT(" ",LEN($N1963))),COLUMNS($N:O)*LEN($N1963)-(LEN($N1963)-1),LEN($N1963)))</f>
        <v>hardware</v>
      </c>
      <c r="S1963" s="11">
        <f t="shared" si="121"/>
        <v>41148.194641203707</v>
      </c>
      <c r="T1963" s="11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0">
        <f t="shared" si="123"/>
        <v>192.92499999999998</v>
      </c>
      <c r="P1964" s="6">
        <f t="shared" si="120"/>
        <v>63.04738562091503</v>
      </c>
      <c r="Q1964" t="str">
        <f>TRIM(MID(SUBSTITUTE($N1964,"/",REPT(" ",LEN($N1964))),COLUMNS($N:N)*LEN($N1964)-(LEN($N1964)-1),LEN($N1964)))</f>
        <v>technology</v>
      </c>
      <c r="R1964" t="str">
        <f>TRIM(MID(SUBSTITUTE($N1964,"/",REPT(" ",LEN($N1964))),COLUMNS($N:O)*LEN($N1964)-(LEN($N1964)-1),LEN($N1964)))</f>
        <v>hardware</v>
      </c>
      <c r="S1964" s="11">
        <f t="shared" si="121"/>
        <v>41742.780509259261</v>
      </c>
      <c r="T1964" s="11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0">
        <f t="shared" si="123"/>
        <v>126.8842105263158</v>
      </c>
      <c r="P1965" s="6">
        <f t="shared" si="120"/>
        <v>117.6</v>
      </c>
      <c r="Q1965" t="str">
        <f>TRIM(MID(SUBSTITUTE($N1965,"/",REPT(" ",LEN($N1965))),COLUMNS($N:N)*LEN($N1965)-(LEN($N1965)-1),LEN($N1965)))</f>
        <v>technology</v>
      </c>
      <c r="R1965" t="str">
        <f>TRIM(MID(SUBSTITUTE($N1965,"/",REPT(" ",LEN($N1965))),COLUMNS($N:O)*LEN($N1965)-(LEN($N1965)-1),LEN($N1965)))</f>
        <v>hardware</v>
      </c>
      <c r="S1965" s="11">
        <f t="shared" si="121"/>
        <v>41863.429791666669</v>
      </c>
      <c r="T1965" s="11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0">
        <f t="shared" si="123"/>
        <v>259.57748878923763</v>
      </c>
      <c r="P1966" s="6">
        <f t="shared" si="120"/>
        <v>180.75185011709601</v>
      </c>
      <c r="Q1966" t="str">
        <f>TRIM(MID(SUBSTITUTE($N1966,"/",REPT(" ",LEN($N1966))),COLUMNS($N:N)*LEN($N1966)-(LEN($N1966)-1),LEN($N1966)))</f>
        <v>technology</v>
      </c>
      <c r="R1966" t="str">
        <f>TRIM(MID(SUBSTITUTE($N1966,"/",REPT(" ",LEN($N1966))),COLUMNS($N:O)*LEN($N1966)-(LEN($N1966)-1),LEN($N1966)))</f>
        <v>hardware</v>
      </c>
      <c r="S1966" s="11">
        <f t="shared" si="121"/>
        <v>42452.272824074069</v>
      </c>
      <c r="T1966" s="11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0">
        <f t="shared" si="123"/>
        <v>262.27999999999997</v>
      </c>
      <c r="P1967" s="6">
        <f t="shared" si="120"/>
        <v>127.32038834951456</v>
      </c>
      <c r="Q1967" t="str">
        <f>TRIM(MID(SUBSTITUTE($N1967,"/",REPT(" ",LEN($N1967))),COLUMNS($N:N)*LEN($N1967)-(LEN($N1967)-1),LEN($N1967)))</f>
        <v>technology</v>
      </c>
      <c r="R1967" t="str">
        <f>TRIM(MID(SUBSTITUTE($N1967,"/",REPT(" ",LEN($N1967))),COLUMNS($N:O)*LEN($N1967)-(LEN($N1967)-1),LEN($N1967)))</f>
        <v>hardware</v>
      </c>
      <c r="S1967" s="11">
        <f t="shared" si="121"/>
        <v>40898.089236111111</v>
      </c>
      <c r="T1967" s="11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0">
        <f t="shared" si="123"/>
        <v>206.74309000000002</v>
      </c>
      <c r="P1968" s="6">
        <f t="shared" si="120"/>
        <v>136.6444745538665</v>
      </c>
      <c r="Q1968" t="str">
        <f>TRIM(MID(SUBSTITUTE($N1968,"/",REPT(" ",LEN($N1968))),COLUMNS($N:N)*LEN($N1968)-(LEN($N1968)-1),LEN($N1968)))</f>
        <v>technology</v>
      </c>
      <c r="R1968" t="str">
        <f>TRIM(MID(SUBSTITUTE($N1968,"/",REPT(" ",LEN($N1968))),COLUMNS($N:O)*LEN($N1968)-(LEN($N1968)-1),LEN($N1968)))</f>
        <v>hardware</v>
      </c>
      <c r="S1968" s="11">
        <f t="shared" si="121"/>
        <v>41835.540486111109</v>
      </c>
      <c r="T1968" s="11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0">
        <f t="shared" si="123"/>
        <v>370.13</v>
      </c>
      <c r="P1969" s="6">
        <f t="shared" si="120"/>
        <v>182.78024691358024</v>
      </c>
      <c r="Q1969" t="str">
        <f>TRIM(MID(SUBSTITUTE($N1969,"/",REPT(" ",LEN($N1969))),COLUMNS($N:N)*LEN($N1969)-(LEN($N1969)-1),LEN($N1969)))</f>
        <v>technology</v>
      </c>
      <c r="R1969" t="str">
        <f>TRIM(MID(SUBSTITUTE($N1969,"/",REPT(" ",LEN($N1969))),COLUMNS($N:O)*LEN($N1969)-(LEN($N1969)-1),LEN($N1969)))</f>
        <v>hardware</v>
      </c>
      <c r="S1969" s="11">
        <f t="shared" si="121"/>
        <v>41730.663530092592</v>
      </c>
      <c r="T1969" s="11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0">
        <f t="shared" si="123"/>
        <v>284.96600000000001</v>
      </c>
      <c r="P1970" s="6">
        <f t="shared" si="120"/>
        <v>279.37843137254902</v>
      </c>
      <c r="Q1970" t="str">
        <f>TRIM(MID(SUBSTITUTE($N1970,"/",REPT(" ",LEN($N1970))),COLUMNS($N:N)*LEN($N1970)-(LEN($N1970)-1),LEN($N1970)))</f>
        <v>technology</v>
      </c>
      <c r="R1970" t="str">
        <f>TRIM(MID(SUBSTITUTE($N1970,"/",REPT(" ",LEN($N1970))),COLUMNS($N:O)*LEN($N1970)-(LEN($N1970)-1),LEN($N1970)))</f>
        <v>hardware</v>
      </c>
      <c r="S1970" s="11">
        <f t="shared" si="121"/>
        <v>42676.586979166663</v>
      </c>
      <c r="T1970" s="11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0">
        <f t="shared" si="123"/>
        <v>579.08000000000004</v>
      </c>
      <c r="P1971" s="6">
        <f t="shared" si="120"/>
        <v>61.375728669846318</v>
      </c>
      <c r="Q1971" t="str">
        <f>TRIM(MID(SUBSTITUTE($N1971,"/",REPT(" ",LEN($N1971))),COLUMNS($N:N)*LEN($N1971)-(LEN($N1971)-1),LEN($N1971)))</f>
        <v>technology</v>
      </c>
      <c r="R1971" t="str">
        <f>TRIM(MID(SUBSTITUTE($N1971,"/",REPT(" ",LEN($N1971))),COLUMNS($N:O)*LEN($N1971)-(LEN($N1971)-1),LEN($N1971)))</f>
        <v>hardware</v>
      </c>
      <c r="S1971" s="11">
        <f t="shared" si="121"/>
        <v>42557.792453703703</v>
      </c>
      <c r="T1971" s="11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0">
        <f t="shared" si="123"/>
        <v>1131.8</v>
      </c>
      <c r="P1972" s="6">
        <f t="shared" si="120"/>
        <v>80.727532097004286</v>
      </c>
      <c r="Q1972" t="str">
        <f>TRIM(MID(SUBSTITUTE($N1972,"/",REPT(" ",LEN($N1972))),COLUMNS($N:N)*LEN($N1972)-(LEN($N1972)-1),LEN($N1972)))</f>
        <v>technology</v>
      </c>
      <c r="R1972" t="str">
        <f>TRIM(MID(SUBSTITUTE($N1972,"/",REPT(" ",LEN($N1972))),COLUMNS($N:O)*LEN($N1972)-(LEN($N1972)-1),LEN($N1972)))</f>
        <v>hardware</v>
      </c>
      <c r="S1972" s="11">
        <f t="shared" si="121"/>
        <v>41324.193298611113</v>
      </c>
      <c r="T1972" s="11">
        <f t="shared" si="12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0">
        <f t="shared" si="123"/>
        <v>263.02771750000005</v>
      </c>
      <c r="P1973" s="6">
        <f t="shared" si="120"/>
        <v>272.35590732591254</v>
      </c>
      <c r="Q1973" t="str">
        <f>TRIM(MID(SUBSTITUTE($N1973,"/",REPT(" ",LEN($N1973))),COLUMNS($N:N)*LEN($N1973)-(LEN($N1973)-1),LEN($N1973)))</f>
        <v>technology</v>
      </c>
      <c r="R1973" t="str">
        <f>TRIM(MID(SUBSTITUTE($N1973,"/",REPT(" ",LEN($N1973))),COLUMNS($N:O)*LEN($N1973)-(LEN($N1973)-1),LEN($N1973)))</f>
        <v>hardware</v>
      </c>
      <c r="S1973" s="11">
        <f t="shared" si="121"/>
        <v>41561.500706018516</v>
      </c>
      <c r="T1973" s="11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0">
        <f t="shared" si="123"/>
        <v>674.48</v>
      </c>
      <c r="P1974" s="6">
        <f t="shared" si="120"/>
        <v>70.848739495798313</v>
      </c>
      <c r="Q1974" t="str">
        <f>TRIM(MID(SUBSTITUTE($N1974,"/",REPT(" ",LEN($N1974))),COLUMNS($N:N)*LEN($N1974)-(LEN($N1974)-1),LEN($N1974)))</f>
        <v>technology</v>
      </c>
      <c r="R1974" t="str">
        <f>TRIM(MID(SUBSTITUTE($N1974,"/",REPT(" ",LEN($N1974))),COLUMNS($N:O)*LEN($N1974)-(LEN($N1974)-1),LEN($N1974)))</f>
        <v>hardware</v>
      </c>
      <c r="S1974" s="11">
        <f t="shared" si="121"/>
        <v>41201.012083333335</v>
      </c>
      <c r="T1974" s="11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0">
        <f t="shared" si="123"/>
        <v>256.83081313131316</v>
      </c>
      <c r="P1975" s="6">
        <f t="shared" si="120"/>
        <v>247.94003412969283</v>
      </c>
      <c r="Q1975" t="str">
        <f>TRIM(MID(SUBSTITUTE($N1975,"/",REPT(" ",LEN($N1975))),COLUMNS($N:N)*LEN($N1975)-(LEN($N1975)-1),LEN($N1975)))</f>
        <v>technology</v>
      </c>
      <c r="R1975" t="str">
        <f>TRIM(MID(SUBSTITUTE($N1975,"/",REPT(" ",LEN($N1975))),COLUMNS($N:O)*LEN($N1975)-(LEN($N1975)-1),LEN($N1975)))</f>
        <v>hardware</v>
      </c>
      <c r="S1975" s="11">
        <f t="shared" si="121"/>
        <v>42549.722962962958</v>
      </c>
      <c r="T1975" s="11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0">
        <f t="shared" si="123"/>
        <v>375.49599999999998</v>
      </c>
      <c r="P1976" s="6">
        <f t="shared" si="120"/>
        <v>186.81393034825871</v>
      </c>
      <c r="Q1976" t="str">
        <f>TRIM(MID(SUBSTITUTE($N1976,"/",REPT(" ",LEN($N1976))),COLUMNS($N:N)*LEN($N1976)-(LEN($N1976)-1),LEN($N1976)))</f>
        <v>technology</v>
      </c>
      <c r="R1976" t="str">
        <f>TRIM(MID(SUBSTITUTE($N1976,"/",REPT(" ",LEN($N1976))),COLUMNS($N:O)*LEN($N1976)-(LEN($N1976)-1),LEN($N1976)))</f>
        <v>hardware</v>
      </c>
      <c r="S1976" s="11">
        <f t="shared" si="121"/>
        <v>41445.334131944444</v>
      </c>
      <c r="T1976" s="11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0">
        <f t="shared" si="123"/>
        <v>208.70837499999996</v>
      </c>
      <c r="P1977" s="6">
        <f t="shared" si="120"/>
        <v>131.98948616600788</v>
      </c>
      <c r="Q1977" t="str">
        <f>TRIM(MID(SUBSTITUTE($N1977,"/",REPT(" ",LEN($N1977))),COLUMNS($N:N)*LEN($N1977)-(LEN($N1977)-1),LEN($N1977)))</f>
        <v>technology</v>
      </c>
      <c r="R1977" t="str">
        <f>TRIM(MID(SUBSTITUTE($N1977,"/",REPT(" ",LEN($N1977))),COLUMNS($N:O)*LEN($N1977)-(LEN($N1977)-1),LEN($N1977)))</f>
        <v>hardware</v>
      </c>
      <c r="S1977" s="11">
        <f t="shared" si="121"/>
        <v>41313.755219907405</v>
      </c>
      <c r="T1977" s="11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0">
        <f t="shared" si="123"/>
        <v>346.6</v>
      </c>
      <c r="P1978" s="6">
        <f t="shared" si="120"/>
        <v>29.310782241014799</v>
      </c>
      <c r="Q1978" t="str">
        <f>TRIM(MID(SUBSTITUTE($N1978,"/",REPT(" ",LEN($N1978))),COLUMNS($N:N)*LEN($N1978)-(LEN($N1978)-1),LEN($N1978)))</f>
        <v>technology</v>
      </c>
      <c r="R1978" t="str">
        <f>TRIM(MID(SUBSTITUTE($N1978,"/",REPT(" ",LEN($N1978))),COLUMNS($N:O)*LEN($N1978)-(LEN($N1978)-1),LEN($N1978)))</f>
        <v>hardware</v>
      </c>
      <c r="S1978" s="11">
        <f t="shared" si="121"/>
        <v>41438.899594907409</v>
      </c>
      <c r="T1978" s="11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0">
        <f t="shared" si="123"/>
        <v>402.33</v>
      </c>
      <c r="P1979" s="6">
        <f t="shared" si="120"/>
        <v>245.02436053593178</v>
      </c>
      <c r="Q1979" t="str">
        <f>TRIM(MID(SUBSTITUTE($N1979,"/",REPT(" ",LEN($N1979))),COLUMNS($N:N)*LEN($N1979)-(LEN($N1979)-1),LEN($N1979)))</f>
        <v>technology</v>
      </c>
      <c r="R1979" t="str">
        <f>TRIM(MID(SUBSTITUTE($N1979,"/",REPT(" ",LEN($N1979))),COLUMNS($N:O)*LEN($N1979)-(LEN($N1979)-1),LEN($N1979)))</f>
        <v>hardware</v>
      </c>
      <c r="S1979" s="11">
        <f t="shared" si="121"/>
        <v>42311.216898148152</v>
      </c>
      <c r="T1979" s="11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0">
        <f t="shared" si="123"/>
        <v>1026.8451399999999</v>
      </c>
      <c r="P1980" s="6">
        <f t="shared" si="120"/>
        <v>1323.2540463917526</v>
      </c>
      <c r="Q1980" t="str">
        <f>TRIM(MID(SUBSTITUTE($N1980,"/",REPT(" ",LEN($N1980))),COLUMNS($N:N)*LEN($N1980)-(LEN($N1980)-1),LEN($N1980)))</f>
        <v>technology</v>
      </c>
      <c r="R1980" t="str">
        <f>TRIM(MID(SUBSTITUTE($N1980,"/",REPT(" ",LEN($N1980))),COLUMNS($N:O)*LEN($N1980)-(LEN($N1980)-1),LEN($N1980)))</f>
        <v>hardware</v>
      </c>
      <c r="S1980" s="11">
        <f t="shared" si="121"/>
        <v>41039.225601851853</v>
      </c>
      <c r="T1980" s="11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0">
        <f t="shared" si="123"/>
        <v>114.901155</v>
      </c>
      <c r="P1981" s="6">
        <f t="shared" si="120"/>
        <v>282.65966789667897</v>
      </c>
      <c r="Q1981" t="str">
        <f>TRIM(MID(SUBSTITUTE($N1981,"/",REPT(" ",LEN($N1981))),COLUMNS($N:N)*LEN($N1981)-(LEN($N1981)-1),LEN($N1981)))</f>
        <v>technology</v>
      </c>
      <c r="R1981" t="str">
        <f>TRIM(MID(SUBSTITUTE($N1981,"/",REPT(" ",LEN($N1981))),COLUMNS($N:O)*LEN($N1981)-(LEN($N1981)-1),LEN($N1981)))</f>
        <v>hardware</v>
      </c>
      <c r="S1981" s="11">
        <f t="shared" si="121"/>
        <v>42290.460023148145</v>
      </c>
      <c r="T1981" s="11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0">
        <f t="shared" si="123"/>
        <v>354.82402000000002</v>
      </c>
      <c r="P1982" s="6">
        <f t="shared" si="120"/>
        <v>91.214401028277635</v>
      </c>
      <c r="Q1982" t="str">
        <f>TRIM(MID(SUBSTITUTE($N1982,"/",REPT(" ",LEN($N1982))),COLUMNS($N:N)*LEN($N1982)-(LEN($N1982)-1),LEN($N1982)))</f>
        <v>technology</v>
      </c>
      <c r="R1982" t="str">
        <f>TRIM(MID(SUBSTITUTE($N1982,"/",REPT(" ",LEN($N1982))),COLUMNS($N:O)*LEN($N1982)-(LEN($N1982)-1),LEN($N1982)))</f>
        <v>hardware</v>
      </c>
      <c r="S1982" s="11">
        <f t="shared" si="121"/>
        <v>42423.542384259257</v>
      </c>
      <c r="T1982" s="11">
        <f t="shared" si="12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0">
        <f t="shared" si="123"/>
        <v>5.08</v>
      </c>
      <c r="P1983" s="6">
        <f t="shared" si="120"/>
        <v>31.75</v>
      </c>
      <c r="Q1983" t="str">
        <f>TRIM(MID(SUBSTITUTE($N1983,"/",REPT(" ",LEN($N1983))),COLUMNS($N:N)*LEN($N1983)-(LEN($N1983)-1),LEN($N1983)))</f>
        <v>photography</v>
      </c>
      <c r="R1983" t="str">
        <f>TRIM(MID(SUBSTITUTE($N1983,"/",REPT(" ",LEN($N1983))),COLUMNS($N:O)*LEN($N1983)-(LEN($N1983)-1),LEN($N1983)))</f>
        <v>people</v>
      </c>
      <c r="S1983" s="11">
        <f t="shared" si="121"/>
        <v>41799.725289351853</v>
      </c>
      <c r="T1983" s="11">
        <f t="shared" si="12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0">
        <f t="shared" si="123"/>
        <v>0</v>
      </c>
      <c r="P1984" s="6" t="e">
        <f t="shared" si="120"/>
        <v>#DIV/0!</v>
      </c>
      <c r="Q1984" t="str">
        <f>TRIM(MID(SUBSTITUTE($N1984,"/",REPT(" ",LEN($N1984))),COLUMNS($N:N)*LEN($N1984)-(LEN($N1984)-1),LEN($N1984)))</f>
        <v>photography</v>
      </c>
      <c r="R1984" t="str">
        <f>TRIM(MID(SUBSTITUTE($N1984,"/",REPT(" ",LEN($N1984))),COLUMNS($N:O)*LEN($N1984)-(LEN($N1984)-1),LEN($N1984)))</f>
        <v>people</v>
      </c>
      <c r="S1984" s="11">
        <f t="shared" si="121"/>
        <v>42678.586655092593</v>
      </c>
      <c r="T1984" s="11">
        <f t="shared" si="12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0">
        <f t="shared" si="123"/>
        <v>4.3</v>
      </c>
      <c r="P1985" s="6">
        <f t="shared" si="120"/>
        <v>88.6875</v>
      </c>
      <c r="Q1985" t="str">
        <f>TRIM(MID(SUBSTITUTE($N1985,"/",REPT(" ",LEN($N1985))),COLUMNS($N:N)*LEN($N1985)-(LEN($N1985)-1),LEN($N1985)))</f>
        <v>photography</v>
      </c>
      <c r="R1985" t="str">
        <f>TRIM(MID(SUBSTITUTE($N1985,"/",REPT(" ",LEN($N1985))),COLUMNS($N:O)*LEN($N1985)-(LEN($N1985)-1),LEN($N1985)))</f>
        <v>people</v>
      </c>
      <c r="S1985" s="11">
        <f t="shared" si="121"/>
        <v>42593.011782407411</v>
      </c>
      <c r="T1985" s="11">
        <f t="shared" si="12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0">
        <f t="shared" si="123"/>
        <v>21.146666666666665</v>
      </c>
      <c r="P1986" s="6">
        <f t="shared" ref="P1986:P2049" si="124">E1986/L1986</f>
        <v>453.14285714285717</v>
      </c>
      <c r="Q1986" t="str">
        <f>TRIM(MID(SUBSTITUTE($N1986,"/",REPT(" ",LEN($N1986))),COLUMNS($N:N)*LEN($N1986)-(LEN($N1986)-1),LEN($N1986)))</f>
        <v>photography</v>
      </c>
      <c r="R1986" t="str">
        <f>TRIM(MID(SUBSTITUTE($N1986,"/",REPT(" ",LEN($N1986))),COLUMNS($N:O)*LEN($N1986)-(LEN($N1986)-1),LEN($N1986)))</f>
        <v>people</v>
      </c>
      <c r="S1986" s="11">
        <f t="shared" ref="S1986:S2049" si="125">(((J1986/60)/60)/24)+DATE(1970,1,1)</f>
        <v>41913.790289351848</v>
      </c>
      <c r="T1986" s="11">
        <f t="shared" ref="T1986:T2049" si="126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0">
        <f t="shared" ref="O1987:O2050" si="127">E1987/D1987*100</f>
        <v>3.1875</v>
      </c>
      <c r="P1987" s="6">
        <f t="shared" si="124"/>
        <v>12.75</v>
      </c>
      <c r="Q1987" t="str">
        <f>TRIM(MID(SUBSTITUTE($N1987,"/",REPT(" ",LEN($N1987))),COLUMNS($N:N)*LEN($N1987)-(LEN($N1987)-1),LEN($N1987)))</f>
        <v>photography</v>
      </c>
      <c r="R1987" t="str">
        <f>TRIM(MID(SUBSTITUTE($N1987,"/",REPT(" ",LEN($N1987))),COLUMNS($N:O)*LEN($N1987)-(LEN($N1987)-1),LEN($N1987)))</f>
        <v>people</v>
      </c>
      <c r="S1987" s="11">
        <f t="shared" si="125"/>
        <v>42555.698738425926</v>
      </c>
      <c r="T1987" s="11">
        <f t="shared" si="126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0">
        <f t="shared" si="127"/>
        <v>0.05</v>
      </c>
      <c r="P1988" s="6">
        <f t="shared" si="124"/>
        <v>1</v>
      </c>
      <c r="Q1988" t="str">
        <f>TRIM(MID(SUBSTITUTE($N1988,"/",REPT(" ",LEN($N1988))),COLUMNS($N:N)*LEN($N1988)-(LEN($N1988)-1),LEN($N1988)))</f>
        <v>photography</v>
      </c>
      <c r="R1988" t="str">
        <f>TRIM(MID(SUBSTITUTE($N1988,"/",REPT(" ",LEN($N1988))),COLUMNS($N:O)*LEN($N1988)-(LEN($N1988)-1),LEN($N1988)))</f>
        <v>people</v>
      </c>
      <c r="S1988" s="11">
        <f t="shared" si="125"/>
        <v>42413.433831018512</v>
      </c>
      <c r="T1988" s="11">
        <f t="shared" si="1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0">
        <f t="shared" si="127"/>
        <v>42.472727272727276</v>
      </c>
      <c r="P1989" s="6">
        <f t="shared" si="124"/>
        <v>83.428571428571431</v>
      </c>
      <c r="Q1989" t="str">
        <f>TRIM(MID(SUBSTITUTE($N1989,"/",REPT(" ",LEN($N1989))),COLUMNS($N:N)*LEN($N1989)-(LEN($N1989)-1),LEN($N1989)))</f>
        <v>photography</v>
      </c>
      <c r="R1989" t="str">
        <f>TRIM(MID(SUBSTITUTE($N1989,"/",REPT(" ",LEN($N1989))),COLUMNS($N:O)*LEN($N1989)-(LEN($N1989)-1),LEN($N1989)))</f>
        <v>people</v>
      </c>
      <c r="S1989" s="11">
        <f t="shared" si="125"/>
        <v>42034.639768518522</v>
      </c>
      <c r="T1989" s="11">
        <f t="shared" si="1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0">
        <f t="shared" si="127"/>
        <v>0.41666666666666669</v>
      </c>
      <c r="P1990" s="6">
        <f t="shared" si="124"/>
        <v>25</v>
      </c>
      <c r="Q1990" t="str">
        <f>TRIM(MID(SUBSTITUTE($N1990,"/",REPT(" ",LEN($N1990))),COLUMNS($N:N)*LEN($N1990)-(LEN($N1990)-1),LEN($N1990)))</f>
        <v>photography</v>
      </c>
      <c r="R1990" t="str">
        <f>TRIM(MID(SUBSTITUTE($N1990,"/",REPT(" ",LEN($N1990))),COLUMNS($N:O)*LEN($N1990)-(LEN($N1990)-1),LEN($N1990)))</f>
        <v>people</v>
      </c>
      <c r="S1990" s="11">
        <f t="shared" si="125"/>
        <v>42206.763217592597</v>
      </c>
      <c r="T1990" s="11">
        <f t="shared" si="1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0">
        <f t="shared" si="127"/>
        <v>1</v>
      </c>
      <c r="P1991" s="6">
        <f t="shared" si="124"/>
        <v>50</v>
      </c>
      <c r="Q1991" t="str">
        <f>TRIM(MID(SUBSTITUTE($N1991,"/",REPT(" ",LEN($N1991))),COLUMNS($N:N)*LEN($N1991)-(LEN($N1991)-1),LEN($N1991)))</f>
        <v>photography</v>
      </c>
      <c r="R1991" t="str">
        <f>TRIM(MID(SUBSTITUTE($N1991,"/",REPT(" ",LEN($N1991))),COLUMNS($N:O)*LEN($N1991)-(LEN($N1991)-1),LEN($N1991)))</f>
        <v>people</v>
      </c>
      <c r="S1991" s="11">
        <f t="shared" si="125"/>
        <v>42685.680648148147</v>
      </c>
      <c r="T1991" s="11">
        <f t="shared" si="1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0">
        <f t="shared" si="127"/>
        <v>16.966666666666665</v>
      </c>
      <c r="P1992" s="6">
        <f t="shared" si="124"/>
        <v>101.8</v>
      </c>
      <c r="Q1992" t="str">
        <f>TRIM(MID(SUBSTITUTE($N1992,"/",REPT(" ",LEN($N1992))),COLUMNS($N:N)*LEN($N1992)-(LEN($N1992)-1),LEN($N1992)))</f>
        <v>photography</v>
      </c>
      <c r="R1992" t="str">
        <f>TRIM(MID(SUBSTITUTE($N1992,"/",REPT(" ",LEN($N1992))),COLUMNS($N:O)*LEN($N1992)-(LEN($N1992)-1),LEN($N1992)))</f>
        <v>people</v>
      </c>
      <c r="S1992" s="11">
        <f t="shared" si="125"/>
        <v>42398.195972222224</v>
      </c>
      <c r="T1992" s="11">
        <f t="shared" si="1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0">
        <f t="shared" si="127"/>
        <v>7.0000000000000009</v>
      </c>
      <c r="P1993" s="6">
        <f t="shared" si="124"/>
        <v>46.666666666666664</v>
      </c>
      <c r="Q1993" t="str">
        <f>TRIM(MID(SUBSTITUTE($N1993,"/",REPT(" ",LEN($N1993))),COLUMNS($N:N)*LEN($N1993)-(LEN($N1993)-1),LEN($N1993)))</f>
        <v>photography</v>
      </c>
      <c r="R1993" t="str">
        <f>TRIM(MID(SUBSTITUTE($N1993,"/",REPT(" ",LEN($N1993))),COLUMNS($N:O)*LEN($N1993)-(LEN($N1993)-1),LEN($N1993)))</f>
        <v>people</v>
      </c>
      <c r="S1993" s="11">
        <f t="shared" si="125"/>
        <v>42167.89335648148</v>
      </c>
      <c r="T1993" s="11">
        <f t="shared" si="1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0">
        <f t="shared" si="127"/>
        <v>0.13333333333333333</v>
      </c>
      <c r="P1994" s="6">
        <f t="shared" si="124"/>
        <v>1</v>
      </c>
      <c r="Q1994" t="str">
        <f>TRIM(MID(SUBSTITUTE($N1994,"/",REPT(" ",LEN($N1994))),COLUMNS($N:N)*LEN($N1994)-(LEN($N1994)-1),LEN($N1994)))</f>
        <v>photography</v>
      </c>
      <c r="R1994" t="str">
        <f>TRIM(MID(SUBSTITUTE($N1994,"/",REPT(" ",LEN($N1994))),COLUMNS($N:O)*LEN($N1994)-(LEN($N1994)-1),LEN($N1994)))</f>
        <v>people</v>
      </c>
      <c r="S1994" s="11">
        <f t="shared" si="125"/>
        <v>42023.143414351856</v>
      </c>
      <c r="T1994" s="11">
        <f t="shared" si="1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0">
        <f t="shared" si="127"/>
        <v>0</v>
      </c>
      <c r="P1995" s="6" t="e">
        <f t="shared" si="124"/>
        <v>#DIV/0!</v>
      </c>
      <c r="Q1995" t="str">
        <f>TRIM(MID(SUBSTITUTE($N1995,"/",REPT(" ",LEN($N1995))),COLUMNS($N:N)*LEN($N1995)-(LEN($N1995)-1),LEN($N1995)))</f>
        <v>photography</v>
      </c>
      <c r="R1995" t="str">
        <f>TRIM(MID(SUBSTITUTE($N1995,"/",REPT(" ",LEN($N1995))),COLUMNS($N:O)*LEN($N1995)-(LEN($N1995)-1),LEN($N1995)))</f>
        <v>people</v>
      </c>
      <c r="S1995" s="11">
        <f t="shared" si="125"/>
        <v>42329.58839120371</v>
      </c>
      <c r="T1995" s="11">
        <f t="shared" si="126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0">
        <f t="shared" si="127"/>
        <v>0</v>
      </c>
      <c r="P1996" s="6" t="e">
        <f t="shared" si="124"/>
        <v>#DIV/0!</v>
      </c>
      <c r="Q1996" t="str">
        <f>TRIM(MID(SUBSTITUTE($N1996,"/",REPT(" ",LEN($N1996))),COLUMNS($N:N)*LEN($N1996)-(LEN($N1996)-1),LEN($N1996)))</f>
        <v>photography</v>
      </c>
      <c r="R1996" t="str">
        <f>TRIM(MID(SUBSTITUTE($N1996,"/",REPT(" ",LEN($N1996))),COLUMNS($N:O)*LEN($N1996)-(LEN($N1996)-1),LEN($N1996)))</f>
        <v>people</v>
      </c>
      <c r="S1996" s="11">
        <f t="shared" si="125"/>
        <v>42651.006273148145</v>
      </c>
      <c r="T1996" s="11">
        <f t="shared" si="1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0">
        <f t="shared" si="127"/>
        <v>7.8</v>
      </c>
      <c r="P1997" s="6">
        <f t="shared" si="124"/>
        <v>26</v>
      </c>
      <c r="Q1997" t="str">
        <f>TRIM(MID(SUBSTITUTE($N1997,"/",REPT(" ",LEN($N1997))),COLUMNS($N:N)*LEN($N1997)-(LEN($N1997)-1),LEN($N1997)))</f>
        <v>photography</v>
      </c>
      <c r="R1997" t="str">
        <f>TRIM(MID(SUBSTITUTE($N1997,"/",REPT(" ",LEN($N1997))),COLUMNS($N:O)*LEN($N1997)-(LEN($N1997)-1),LEN($N1997)))</f>
        <v>people</v>
      </c>
      <c r="S1997" s="11">
        <f t="shared" si="125"/>
        <v>42181.902037037042</v>
      </c>
      <c r="T1997" s="11">
        <f t="shared" si="1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0">
        <f t="shared" si="127"/>
        <v>0</v>
      </c>
      <c r="P1998" s="6" t="e">
        <f t="shared" si="124"/>
        <v>#DIV/0!</v>
      </c>
      <c r="Q1998" t="str">
        <f>TRIM(MID(SUBSTITUTE($N1998,"/",REPT(" ",LEN($N1998))),COLUMNS($N:N)*LEN($N1998)-(LEN($N1998)-1),LEN($N1998)))</f>
        <v>photography</v>
      </c>
      <c r="R1998" t="str">
        <f>TRIM(MID(SUBSTITUTE($N1998,"/",REPT(" ",LEN($N1998))),COLUMNS($N:O)*LEN($N1998)-(LEN($N1998)-1),LEN($N1998)))</f>
        <v>people</v>
      </c>
      <c r="S1998" s="11">
        <f t="shared" si="125"/>
        <v>41800.819571759261</v>
      </c>
      <c r="T1998" s="11">
        <f t="shared" si="1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0">
        <f t="shared" si="127"/>
        <v>0</v>
      </c>
      <c r="P1999" s="6" t="e">
        <f t="shared" si="124"/>
        <v>#DIV/0!</v>
      </c>
      <c r="Q1999" t="str">
        <f>TRIM(MID(SUBSTITUTE($N1999,"/",REPT(" ",LEN($N1999))),COLUMNS($N:N)*LEN($N1999)-(LEN($N1999)-1),LEN($N1999)))</f>
        <v>photography</v>
      </c>
      <c r="R1999" t="str">
        <f>TRIM(MID(SUBSTITUTE($N1999,"/",REPT(" ",LEN($N1999))),COLUMNS($N:O)*LEN($N1999)-(LEN($N1999)-1),LEN($N1999)))</f>
        <v>people</v>
      </c>
      <c r="S1999" s="11">
        <f t="shared" si="125"/>
        <v>41847.930694444447</v>
      </c>
      <c r="T1999" s="11">
        <f t="shared" si="1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0">
        <f t="shared" si="127"/>
        <v>26.200000000000003</v>
      </c>
      <c r="P2000" s="6">
        <f t="shared" si="124"/>
        <v>218.33333333333334</v>
      </c>
      <c r="Q2000" t="str">
        <f>TRIM(MID(SUBSTITUTE($N2000,"/",REPT(" ",LEN($N2000))),COLUMNS($N:N)*LEN($N2000)-(LEN($N2000)-1),LEN($N2000)))</f>
        <v>photography</v>
      </c>
      <c r="R2000" t="str">
        <f>TRIM(MID(SUBSTITUTE($N2000,"/",REPT(" ",LEN($N2000))),COLUMNS($N:O)*LEN($N2000)-(LEN($N2000)-1),LEN($N2000)))</f>
        <v>people</v>
      </c>
      <c r="S2000" s="11">
        <f t="shared" si="125"/>
        <v>41807.118495370371</v>
      </c>
      <c r="T2000" s="11">
        <f t="shared" si="1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0">
        <f t="shared" si="127"/>
        <v>0.76129032258064511</v>
      </c>
      <c r="P2001" s="6">
        <f t="shared" si="124"/>
        <v>33.714285714285715</v>
      </c>
      <c r="Q2001" t="str">
        <f>TRIM(MID(SUBSTITUTE($N2001,"/",REPT(" ",LEN($N2001))),COLUMNS($N:N)*LEN($N2001)-(LEN($N2001)-1),LEN($N2001)))</f>
        <v>photography</v>
      </c>
      <c r="R2001" t="str">
        <f>TRIM(MID(SUBSTITUTE($N2001,"/",REPT(" ",LEN($N2001))),COLUMNS($N:O)*LEN($N2001)-(LEN($N2001)-1),LEN($N2001)))</f>
        <v>people</v>
      </c>
      <c r="S2001" s="11">
        <f t="shared" si="125"/>
        <v>41926.482731481483</v>
      </c>
      <c r="T2001" s="11">
        <f t="shared" si="1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0">
        <f t="shared" si="127"/>
        <v>12.5</v>
      </c>
      <c r="P2002" s="6">
        <f t="shared" si="124"/>
        <v>25</v>
      </c>
      <c r="Q2002" t="str">
        <f>TRIM(MID(SUBSTITUTE($N2002,"/",REPT(" ",LEN($N2002))),COLUMNS($N:N)*LEN($N2002)-(LEN($N2002)-1),LEN($N2002)))</f>
        <v>photography</v>
      </c>
      <c r="R2002" t="str">
        <f>TRIM(MID(SUBSTITUTE($N2002,"/",REPT(" ",LEN($N2002))),COLUMNS($N:O)*LEN($N2002)-(LEN($N2002)-1),LEN($N2002)))</f>
        <v>people</v>
      </c>
      <c r="S2002" s="11">
        <f t="shared" si="125"/>
        <v>42345.951539351852</v>
      </c>
      <c r="T2002" s="11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0">
        <f t="shared" si="127"/>
        <v>382.12909090909091</v>
      </c>
      <c r="P2003" s="6">
        <f t="shared" si="124"/>
        <v>128.38790470372632</v>
      </c>
      <c r="Q2003" t="str">
        <f>TRIM(MID(SUBSTITUTE($N2003,"/",REPT(" ",LEN($N2003))),COLUMNS($N:N)*LEN($N2003)-(LEN($N2003)-1),LEN($N2003)))</f>
        <v>technology</v>
      </c>
      <c r="R2003" t="str">
        <f>TRIM(MID(SUBSTITUTE($N2003,"/",REPT(" ",LEN($N2003))),COLUMNS($N:O)*LEN($N2003)-(LEN($N2003)-1),LEN($N2003)))</f>
        <v>hardware</v>
      </c>
      <c r="S2003" s="11">
        <f t="shared" si="125"/>
        <v>42136.209675925929</v>
      </c>
      <c r="T2003" s="11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0">
        <f t="shared" si="127"/>
        <v>216.79422000000002</v>
      </c>
      <c r="P2004" s="6">
        <f t="shared" si="124"/>
        <v>78.834261818181815</v>
      </c>
      <c r="Q2004" t="str">
        <f>TRIM(MID(SUBSTITUTE($N2004,"/",REPT(" ",LEN($N2004))),COLUMNS($N:N)*LEN($N2004)-(LEN($N2004)-1),LEN($N2004)))</f>
        <v>technology</v>
      </c>
      <c r="R2004" t="str">
        <f>TRIM(MID(SUBSTITUTE($N2004,"/",REPT(" ",LEN($N2004))),COLUMNS($N:O)*LEN($N2004)-(LEN($N2004)-1),LEN($N2004)))</f>
        <v>hardware</v>
      </c>
      <c r="S2004" s="11">
        <f t="shared" si="125"/>
        <v>42728.71230324074</v>
      </c>
      <c r="T2004" s="11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0">
        <f t="shared" si="127"/>
        <v>312</v>
      </c>
      <c r="P2005" s="6">
        <f t="shared" si="124"/>
        <v>91.764705882352942</v>
      </c>
      <c r="Q2005" t="str">
        <f>TRIM(MID(SUBSTITUTE($N2005,"/",REPT(" ",LEN($N2005))),COLUMNS($N:N)*LEN($N2005)-(LEN($N2005)-1),LEN($N2005)))</f>
        <v>technology</v>
      </c>
      <c r="R2005" t="str">
        <f>TRIM(MID(SUBSTITUTE($N2005,"/",REPT(" ",LEN($N2005))),COLUMNS($N:O)*LEN($N2005)-(LEN($N2005)-1),LEN($N2005)))</f>
        <v>hardware</v>
      </c>
      <c r="S2005" s="11">
        <f t="shared" si="125"/>
        <v>40347.125601851854</v>
      </c>
      <c r="T2005" s="11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0">
        <f t="shared" si="127"/>
        <v>234.42048</v>
      </c>
      <c r="P2006" s="6">
        <f t="shared" si="124"/>
        <v>331.10237288135596</v>
      </c>
      <c r="Q2006" t="str">
        <f>TRIM(MID(SUBSTITUTE($N2006,"/",REPT(" ",LEN($N2006))),COLUMNS($N:N)*LEN($N2006)-(LEN($N2006)-1),LEN($N2006)))</f>
        <v>technology</v>
      </c>
      <c r="R2006" t="str">
        <f>TRIM(MID(SUBSTITUTE($N2006,"/",REPT(" ",LEN($N2006))),COLUMNS($N:O)*LEN($N2006)-(LEN($N2006)-1),LEN($N2006)))</f>
        <v>hardware</v>
      </c>
      <c r="S2006" s="11">
        <f t="shared" si="125"/>
        <v>41800.604895833334</v>
      </c>
      <c r="T2006" s="11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0">
        <f t="shared" si="127"/>
        <v>123.68010000000001</v>
      </c>
      <c r="P2007" s="6">
        <f t="shared" si="124"/>
        <v>194.26193717277485</v>
      </c>
      <c r="Q2007" t="str">
        <f>TRIM(MID(SUBSTITUTE($N2007,"/",REPT(" ",LEN($N2007))),COLUMNS($N:N)*LEN($N2007)-(LEN($N2007)-1),LEN($N2007)))</f>
        <v>technology</v>
      </c>
      <c r="R2007" t="str">
        <f>TRIM(MID(SUBSTITUTE($N2007,"/",REPT(" ",LEN($N2007))),COLUMNS($N:O)*LEN($N2007)-(LEN($N2007)-1),LEN($N2007)))</f>
        <v>hardware</v>
      </c>
      <c r="S2007" s="11">
        <f t="shared" si="125"/>
        <v>41535.812708333331</v>
      </c>
      <c r="T2007" s="11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0">
        <f t="shared" si="127"/>
        <v>247.84</v>
      </c>
      <c r="P2008" s="6">
        <f t="shared" si="124"/>
        <v>408.97689768976898</v>
      </c>
      <c r="Q2008" t="str">
        <f>TRIM(MID(SUBSTITUTE($N2008,"/",REPT(" ",LEN($N2008))),COLUMNS($N:N)*LEN($N2008)-(LEN($N2008)-1),LEN($N2008)))</f>
        <v>technology</v>
      </c>
      <c r="R2008" t="str">
        <f>TRIM(MID(SUBSTITUTE($N2008,"/",REPT(" ",LEN($N2008))),COLUMNS($N:O)*LEN($N2008)-(LEN($N2008)-1),LEN($N2008)))</f>
        <v>hardware</v>
      </c>
      <c r="S2008" s="11">
        <f t="shared" si="125"/>
        <v>41941.500520833331</v>
      </c>
      <c r="T2008" s="11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0">
        <f t="shared" si="127"/>
        <v>115.7092</v>
      </c>
      <c r="P2009" s="6">
        <f t="shared" si="124"/>
        <v>84.459270072992695</v>
      </c>
      <c r="Q2009" t="str">
        <f>TRIM(MID(SUBSTITUTE($N2009,"/",REPT(" ",LEN($N2009))),COLUMNS($N:N)*LEN($N2009)-(LEN($N2009)-1),LEN($N2009)))</f>
        <v>technology</v>
      </c>
      <c r="R2009" t="str">
        <f>TRIM(MID(SUBSTITUTE($N2009,"/",REPT(" ",LEN($N2009))),COLUMNS($N:O)*LEN($N2009)-(LEN($N2009)-1),LEN($N2009)))</f>
        <v>hardware</v>
      </c>
      <c r="S2009" s="11">
        <f t="shared" si="125"/>
        <v>40347.837800925925</v>
      </c>
      <c r="T2009" s="11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0">
        <f t="shared" si="127"/>
        <v>117.07484768810599</v>
      </c>
      <c r="P2010" s="6">
        <f t="shared" si="124"/>
        <v>44.853658536585364</v>
      </c>
      <c r="Q2010" t="str">
        <f>TRIM(MID(SUBSTITUTE($N2010,"/",REPT(" ",LEN($N2010))),COLUMNS($N:N)*LEN($N2010)-(LEN($N2010)-1),LEN($N2010)))</f>
        <v>technology</v>
      </c>
      <c r="R2010" t="str">
        <f>TRIM(MID(SUBSTITUTE($N2010,"/",REPT(" ",LEN($N2010))),COLUMNS($N:O)*LEN($N2010)-(LEN($N2010)-1),LEN($N2010)))</f>
        <v>hardware</v>
      </c>
      <c r="S2010" s="11">
        <f t="shared" si="125"/>
        <v>40761.604421296295</v>
      </c>
      <c r="T2010" s="11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0">
        <f t="shared" si="127"/>
        <v>305.15800000000002</v>
      </c>
      <c r="P2011" s="6">
        <f t="shared" si="124"/>
        <v>383.3643216080402</v>
      </c>
      <c r="Q2011" t="str">
        <f>TRIM(MID(SUBSTITUTE($N2011,"/",REPT(" ",LEN($N2011))),COLUMNS($N:N)*LEN($N2011)-(LEN($N2011)-1),LEN($N2011)))</f>
        <v>technology</v>
      </c>
      <c r="R2011" t="str">
        <f>TRIM(MID(SUBSTITUTE($N2011,"/",REPT(" ",LEN($N2011))),COLUMNS($N:O)*LEN($N2011)-(LEN($N2011)-1),LEN($N2011)))</f>
        <v>hardware</v>
      </c>
      <c r="S2011" s="11">
        <f t="shared" si="125"/>
        <v>42661.323414351849</v>
      </c>
      <c r="T2011" s="11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0">
        <f t="shared" si="127"/>
        <v>320.05299999999994</v>
      </c>
      <c r="P2012" s="6">
        <f t="shared" si="124"/>
        <v>55.276856649395505</v>
      </c>
      <c r="Q2012" t="str">
        <f>TRIM(MID(SUBSTITUTE($N2012,"/",REPT(" ",LEN($N2012))),COLUMNS($N:N)*LEN($N2012)-(LEN($N2012)-1),LEN($N2012)))</f>
        <v>technology</v>
      </c>
      <c r="R2012" t="str">
        <f>TRIM(MID(SUBSTITUTE($N2012,"/",REPT(" ",LEN($N2012))),COLUMNS($N:O)*LEN($N2012)-(LEN($N2012)-1),LEN($N2012)))</f>
        <v>hardware</v>
      </c>
      <c r="S2012" s="11">
        <f t="shared" si="125"/>
        <v>42570.996423611112</v>
      </c>
      <c r="T2012" s="11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0">
        <f t="shared" si="127"/>
        <v>819.56399999999996</v>
      </c>
      <c r="P2013" s="6">
        <f t="shared" si="124"/>
        <v>422.02059732234807</v>
      </c>
      <c r="Q2013" t="str">
        <f>TRIM(MID(SUBSTITUTE($N2013,"/",REPT(" ",LEN($N2013))),COLUMNS($N:N)*LEN($N2013)-(LEN($N2013)-1),LEN($N2013)))</f>
        <v>technology</v>
      </c>
      <c r="R2013" t="str">
        <f>TRIM(MID(SUBSTITUTE($N2013,"/",REPT(" ",LEN($N2013))),COLUMNS($N:O)*LEN($N2013)-(LEN($N2013)-1),LEN($N2013)))</f>
        <v>hardware</v>
      </c>
      <c r="S2013" s="11">
        <f t="shared" si="125"/>
        <v>42347.358483796299</v>
      </c>
      <c r="T2013" s="11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0">
        <f t="shared" si="127"/>
        <v>234.90000000000003</v>
      </c>
      <c r="P2014" s="6">
        <f t="shared" si="124"/>
        <v>64.180327868852459</v>
      </c>
      <c r="Q2014" t="str">
        <f>TRIM(MID(SUBSTITUTE($N2014,"/",REPT(" ",LEN($N2014))),COLUMNS($N:N)*LEN($N2014)-(LEN($N2014)-1),LEN($N2014)))</f>
        <v>technology</v>
      </c>
      <c r="R2014" t="str">
        <f>TRIM(MID(SUBSTITUTE($N2014,"/",REPT(" ",LEN($N2014))),COLUMNS($N:O)*LEN($N2014)-(LEN($N2014)-1),LEN($N2014)))</f>
        <v>hardware</v>
      </c>
      <c r="S2014" s="11">
        <f t="shared" si="125"/>
        <v>42010.822233796294</v>
      </c>
      <c r="T2014" s="11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0">
        <f t="shared" si="127"/>
        <v>494.91374999999999</v>
      </c>
      <c r="P2015" s="6">
        <f t="shared" si="124"/>
        <v>173.57781674704077</v>
      </c>
      <c r="Q2015" t="str">
        <f>TRIM(MID(SUBSTITUTE($N2015,"/",REPT(" ",LEN($N2015))),COLUMNS($N:N)*LEN($N2015)-(LEN($N2015)-1),LEN($N2015)))</f>
        <v>technology</v>
      </c>
      <c r="R2015" t="str">
        <f>TRIM(MID(SUBSTITUTE($N2015,"/",REPT(" ",LEN($N2015))),COLUMNS($N:O)*LEN($N2015)-(LEN($N2015)-1),LEN($N2015)))</f>
        <v>hardware</v>
      </c>
      <c r="S2015" s="11">
        <f t="shared" si="125"/>
        <v>42499.960810185185</v>
      </c>
      <c r="T2015" s="11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0">
        <f t="shared" si="127"/>
        <v>7813.7822333333334</v>
      </c>
      <c r="P2016" s="6">
        <f t="shared" si="124"/>
        <v>88.601680840609291</v>
      </c>
      <c r="Q2016" t="str">
        <f>TRIM(MID(SUBSTITUTE($N2016,"/",REPT(" ",LEN($N2016))),COLUMNS($N:N)*LEN($N2016)-(LEN($N2016)-1),LEN($N2016)))</f>
        <v>technology</v>
      </c>
      <c r="R2016" t="str">
        <f>TRIM(MID(SUBSTITUTE($N2016,"/",REPT(" ",LEN($N2016))),COLUMNS($N:O)*LEN($N2016)-(LEN($N2016)-1),LEN($N2016)))</f>
        <v>hardware</v>
      </c>
      <c r="S2016" s="11">
        <f t="shared" si="125"/>
        <v>41324.214571759258</v>
      </c>
      <c r="T2016" s="11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0">
        <f t="shared" si="127"/>
        <v>113.00013888888888</v>
      </c>
      <c r="P2017" s="6">
        <f t="shared" si="124"/>
        <v>50.222283950617282</v>
      </c>
      <c r="Q2017" t="str">
        <f>TRIM(MID(SUBSTITUTE($N2017,"/",REPT(" ",LEN($N2017))),COLUMNS($N:N)*LEN($N2017)-(LEN($N2017)-1),LEN($N2017)))</f>
        <v>technology</v>
      </c>
      <c r="R2017" t="str">
        <f>TRIM(MID(SUBSTITUTE($N2017,"/",REPT(" ",LEN($N2017))),COLUMNS($N:O)*LEN($N2017)-(LEN($N2017)-1),LEN($N2017)))</f>
        <v>hardware</v>
      </c>
      <c r="S2017" s="11">
        <f t="shared" si="125"/>
        <v>40765.876886574071</v>
      </c>
      <c r="T2017" s="11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0">
        <f t="shared" si="127"/>
        <v>921.54219999999998</v>
      </c>
      <c r="P2018" s="6">
        <f t="shared" si="124"/>
        <v>192.38876826722338</v>
      </c>
      <c r="Q2018" t="str">
        <f>TRIM(MID(SUBSTITUTE($N2018,"/",REPT(" ",LEN($N2018))),COLUMNS($N:N)*LEN($N2018)-(LEN($N2018)-1),LEN($N2018)))</f>
        <v>technology</v>
      </c>
      <c r="R2018" t="str">
        <f>TRIM(MID(SUBSTITUTE($N2018,"/",REPT(" ",LEN($N2018))),COLUMNS($N:O)*LEN($N2018)-(LEN($N2018)-1),LEN($N2018)))</f>
        <v>hardware</v>
      </c>
      <c r="S2018" s="11">
        <f t="shared" si="125"/>
        <v>41312.88077546296</v>
      </c>
      <c r="T2018" s="11">
        <f t="shared" si="126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0">
        <f t="shared" si="127"/>
        <v>125.10239999999999</v>
      </c>
      <c r="P2019" s="6">
        <f t="shared" si="124"/>
        <v>73.416901408450698</v>
      </c>
      <c r="Q2019" t="str">
        <f>TRIM(MID(SUBSTITUTE($N2019,"/",REPT(" ",LEN($N2019))),COLUMNS($N:N)*LEN($N2019)-(LEN($N2019)-1),LEN($N2019)))</f>
        <v>technology</v>
      </c>
      <c r="R2019" t="str">
        <f>TRIM(MID(SUBSTITUTE($N2019,"/",REPT(" ",LEN($N2019))),COLUMNS($N:O)*LEN($N2019)-(LEN($N2019)-1),LEN($N2019)))</f>
        <v>hardware</v>
      </c>
      <c r="S2019" s="11">
        <f t="shared" si="125"/>
        <v>40961.057349537034</v>
      </c>
      <c r="T2019" s="11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0">
        <f t="shared" si="127"/>
        <v>102.24343076923077</v>
      </c>
      <c r="P2020" s="6">
        <f t="shared" si="124"/>
        <v>147.68495555555555</v>
      </c>
      <c r="Q2020" t="str">
        <f>TRIM(MID(SUBSTITUTE($N2020,"/",REPT(" ",LEN($N2020))),COLUMNS($N:N)*LEN($N2020)-(LEN($N2020)-1),LEN($N2020)))</f>
        <v>technology</v>
      </c>
      <c r="R2020" t="str">
        <f>TRIM(MID(SUBSTITUTE($N2020,"/",REPT(" ",LEN($N2020))),COLUMNS($N:O)*LEN($N2020)-(LEN($N2020)-1),LEN($N2020)))</f>
        <v>hardware</v>
      </c>
      <c r="S2020" s="11">
        <f t="shared" si="125"/>
        <v>42199.365844907406</v>
      </c>
      <c r="T2020" s="11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0">
        <f t="shared" si="127"/>
        <v>484.90975000000003</v>
      </c>
      <c r="P2021" s="6">
        <f t="shared" si="124"/>
        <v>108.96848314606741</v>
      </c>
      <c r="Q2021" t="str">
        <f>TRIM(MID(SUBSTITUTE($N2021,"/",REPT(" ",LEN($N2021))),COLUMNS($N:N)*LEN($N2021)-(LEN($N2021)-1),LEN($N2021)))</f>
        <v>technology</v>
      </c>
      <c r="R2021" t="str">
        <f>TRIM(MID(SUBSTITUTE($N2021,"/",REPT(" ",LEN($N2021))),COLUMNS($N:O)*LEN($N2021)-(LEN($N2021)-1),LEN($N2021)))</f>
        <v>hardware</v>
      </c>
      <c r="S2021" s="11">
        <f t="shared" si="125"/>
        <v>42605.70857638889</v>
      </c>
      <c r="T2021" s="11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0">
        <f t="shared" si="127"/>
        <v>192.33333333333334</v>
      </c>
      <c r="P2022" s="6">
        <f t="shared" si="124"/>
        <v>23.647540983606557</v>
      </c>
      <c r="Q2022" t="str">
        <f>TRIM(MID(SUBSTITUTE($N2022,"/",REPT(" ",LEN($N2022))),COLUMNS($N:N)*LEN($N2022)-(LEN($N2022)-1),LEN($N2022)))</f>
        <v>technology</v>
      </c>
      <c r="R2022" t="str">
        <f>TRIM(MID(SUBSTITUTE($N2022,"/",REPT(" ",LEN($N2022))),COLUMNS($N:O)*LEN($N2022)-(LEN($N2022)-1),LEN($N2022)))</f>
        <v>hardware</v>
      </c>
      <c r="S2022" s="11">
        <f t="shared" si="125"/>
        <v>41737.097499999996</v>
      </c>
      <c r="T2022" s="11">
        <f t="shared" si="126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0">
        <f t="shared" si="127"/>
        <v>281.10000000000002</v>
      </c>
      <c r="P2023" s="6">
        <f t="shared" si="124"/>
        <v>147.94736842105263</v>
      </c>
      <c r="Q2023" t="str">
        <f>TRIM(MID(SUBSTITUTE($N2023,"/",REPT(" ",LEN($N2023))),COLUMNS($N:N)*LEN($N2023)-(LEN($N2023)-1),LEN($N2023)))</f>
        <v>technology</v>
      </c>
      <c r="R2023" t="str">
        <f>TRIM(MID(SUBSTITUTE($N2023,"/",REPT(" ",LEN($N2023))),COLUMNS($N:O)*LEN($N2023)-(LEN($N2023)-1),LEN($N2023)))</f>
        <v>hardware</v>
      </c>
      <c r="S2023" s="11">
        <f t="shared" si="125"/>
        <v>41861.070567129631</v>
      </c>
      <c r="T2023" s="11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0">
        <f t="shared" si="127"/>
        <v>125.13700000000001</v>
      </c>
      <c r="P2024" s="6">
        <f t="shared" si="124"/>
        <v>385.03692307692307</v>
      </c>
      <c r="Q2024" t="str">
        <f>TRIM(MID(SUBSTITUTE($N2024,"/",REPT(" ",LEN($N2024))),COLUMNS($N:N)*LEN($N2024)-(LEN($N2024)-1),LEN($N2024)))</f>
        <v>technology</v>
      </c>
      <c r="R2024" t="str">
        <f>TRIM(MID(SUBSTITUTE($N2024,"/",REPT(" ",LEN($N2024))),COLUMNS($N:O)*LEN($N2024)-(LEN($N2024)-1),LEN($N2024)))</f>
        <v>hardware</v>
      </c>
      <c r="S2024" s="11">
        <f t="shared" si="125"/>
        <v>42502.569120370375</v>
      </c>
      <c r="T2024" s="11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0">
        <f t="shared" si="127"/>
        <v>161.459</v>
      </c>
      <c r="P2025" s="6">
        <f t="shared" si="124"/>
        <v>457.39093484419266</v>
      </c>
      <c r="Q2025" t="str">
        <f>TRIM(MID(SUBSTITUTE($N2025,"/",REPT(" ",LEN($N2025))),COLUMNS($N:N)*LEN($N2025)-(LEN($N2025)-1),LEN($N2025)))</f>
        <v>technology</v>
      </c>
      <c r="R2025" t="str">
        <f>TRIM(MID(SUBSTITUTE($N2025,"/",REPT(" ",LEN($N2025))),COLUMNS($N:O)*LEN($N2025)-(LEN($N2025)-1),LEN($N2025)))</f>
        <v>hardware</v>
      </c>
      <c r="S2025" s="11">
        <f t="shared" si="125"/>
        <v>42136.420752314814</v>
      </c>
      <c r="T2025" s="11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0">
        <f t="shared" si="127"/>
        <v>585.35</v>
      </c>
      <c r="P2026" s="6">
        <f t="shared" si="124"/>
        <v>222.99047619047619</v>
      </c>
      <c r="Q2026" t="str">
        <f>TRIM(MID(SUBSTITUTE($N2026,"/",REPT(" ",LEN($N2026))),COLUMNS($N:N)*LEN($N2026)-(LEN($N2026)-1),LEN($N2026)))</f>
        <v>technology</v>
      </c>
      <c r="R2026" t="str">
        <f>TRIM(MID(SUBSTITUTE($N2026,"/",REPT(" ",LEN($N2026))),COLUMNS($N:O)*LEN($N2026)-(LEN($N2026)-1),LEN($N2026)))</f>
        <v>hardware</v>
      </c>
      <c r="S2026" s="11">
        <f t="shared" si="125"/>
        <v>41099.966944444444</v>
      </c>
      <c r="T2026" s="11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0">
        <f t="shared" si="127"/>
        <v>201.14999999999998</v>
      </c>
      <c r="P2027" s="6">
        <f t="shared" si="124"/>
        <v>220.74074074074073</v>
      </c>
      <c r="Q2027" t="str">
        <f>TRIM(MID(SUBSTITUTE($N2027,"/",REPT(" ",LEN($N2027))),COLUMNS($N:N)*LEN($N2027)-(LEN($N2027)-1),LEN($N2027)))</f>
        <v>technology</v>
      </c>
      <c r="R2027" t="str">
        <f>TRIM(MID(SUBSTITUTE($N2027,"/",REPT(" ",LEN($N2027))),COLUMNS($N:O)*LEN($N2027)-(LEN($N2027)-1),LEN($N2027)))</f>
        <v>hardware</v>
      </c>
      <c r="S2027" s="11">
        <f t="shared" si="125"/>
        <v>42136.184560185182</v>
      </c>
      <c r="T2027" s="11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0">
        <f t="shared" si="127"/>
        <v>133.48307999999997</v>
      </c>
      <c r="P2028" s="6">
        <f t="shared" si="124"/>
        <v>73.503898678414089</v>
      </c>
      <c r="Q2028" t="str">
        <f>TRIM(MID(SUBSTITUTE($N2028,"/",REPT(" ",LEN($N2028))),COLUMNS($N:N)*LEN($N2028)-(LEN($N2028)-1),LEN($N2028)))</f>
        <v>technology</v>
      </c>
      <c r="R2028" t="str">
        <f>TRIM(MID(SUBSTITUTE($N2028,"/",REPT(" ",LEN($N2028))),COLUMNS($N:O)*LEN($N2028)-(LEN($N2028)-1),LEN($N2028)))</f>
        <v>hardware</v>
      </c>
      <c r="S2028" s="11">
        <f t="shared" si="125"/>
        <v>41704.735937500001</v>
      </c>
      <c r="T2028" s="11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0">
        <f t="shared" si="127"/>
        <v>120.24900000000001</v>
      </c>
      <c r="P2029" s="6">
        <f t="shared" si="124"/>
        <v>223.09647495361781</v>
      </c>
      <c r="Q2029" t="str">
        <f>TRIM(MID(SUBSTITUTE($N2029,"/",REPT(" ",LEN($N2029))),COLUMNS($N:N)*LEN($N2029)-(LEN($N2029)-1),LEN($N2029)))</f>
        <v>technology</v>
      </c>
      <c r="R2029" t="str">
        <f>TRIM(MID(SUBSTITUTE($N2029,"/",REPT(" ",LEN($N2029))),COLUMNS($N:O)*LEN($N2029)-(LEN($N2029)-1),LEN($N2029)))</f>
        <v>hardware</v>
      </c>
      <c r="S2029" s="11">
        <f t="shared" si="125"/>
        <v>42048.813877314817</v>
      </c>
      <c r="T2029" s="11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0">
        <f t="shared" si="127"/>
        <v>126.16666666666667</v>
      </c>
      <c r="P2030" s="6">
        <f t="shared" si="124"/>
        <v>47.911392405063289</v>
      </c>
      <c r="Q2030" t="str">
        <f>TRIM(MID(SUBSTITUTE($N2030,"/",REPT(" ",LEN($N2030))),COLUMNS($N:N)*LEN($N2030)-(LEN($N2030)-1),LEN($N2030)))</f>
        <v>technology</v>
      </c>
      <c r="R2030" t="str">
        <f>TRIM(MID(SUBSTITUTE($N2030,"/",REPT(" ",LEN($N2030))),COLUMNS($N:O)*LEN($N2030)-(LEN($N2030)-1),LEN($N2030)))</f>
        <v>hardware</v>
      </c>
      <c r="S2030" s="11">
        <f t="shared" si="125"/>
        <v>40215.919050925928</v>
      </c>
      <c r="T2030" s="11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0">
        <f t="shared" si="127"/>
        <v>361.2</v>
      </c>
      <c r="P2031" s="6">
        <f t="shared" si="124"/>
        <v>96.063829787234042</v>
      </c>
      <c r="Q2031" t="str">
        <f>TRIM(MID(SUBSTITUTE($N2031,"/",REPT(" ",LEN($N2031))),COLUMNS($N:N)*LEN($N2031)-(LEN($N2031)-1),LEN($N2031)))</f>
        <v>technology</v>
      </c>
      <c r="R2031" t="str">
        <f>TRIM(MID(SUBSTITUTE($N2031,"/",REPT(" ",LEN($N2031))),COLUMNS($N:O)*LEN($N2031)-(LEN($N2031)-1),LEN($N2031)))</f>
        <v>hardware</v>
      </c>
      <c r="S2031" s="11">
        <f t="shared" si="125"/>
        <v>41848.021770833337</v>
      </c>
      <c r="T2031" s="11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0">
        <f t="shared" si="127"/>
        <v>226.239013671875</v>
      </c>
      <c r="P2032" s="6">
        <f t="shared" si="124"/>
        <v>118.6144</v>
      </c>
      <c r="Q2032" t="str">
        <f>TRIM(MID(SUBSTITUTE($N2032,"/",REPT(" ",LEN($N2032))),COLUMNS($N:N)*LEN($N2032)-(LEN($N2032)-1),LEN($N2032)))</f>
        <v>technology</v>
      </c>
      <c r="R2032" t="str">
        <f>TRIM(MID(SUBSTITUTE($N2032,"/",REPT(" ",LEN($N2032))),COLUMNS($N:O)*LEN($N2032)-(LEN($N2032)-1),LEN($N2032)))</f>
        <v>hardware</v>
      </c>
      <c r="S2032" s="11">
        <f t="shared" si="125"/>
        <v>41212.996481481481</v>
      </c>
      <c r="T2032" s="11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0">
        <f t="shared" si="127"/>
        <v>120.35</v>
      </c>
      <c r="P2033" s="6">
        <f t="shared" si="124"/>
        <v>118.45472440944881</v>
      </c>
      <c r="Q2033" t="str">
        <f>TRIM(MID(SUBSTITUTE($N2033,"/",REPT(" ",LEN($N2033))),COLUMNS($N:N)*LEN($N2033)-(LEN($N2033)-1),LEN($N2033)))</f>
        <v>technology</v>
      </c>
      <c r="R2033" t="str">
        <f>TRIM(MID(SUBSTITUTE($N2033,"/",REPT(" ",LEN($N2033))),COLUMNS($N:O)*LEN($N2033)-(LEN($N2033)-1),LEN($N2033)))</f>
        <v>hardware</v>
      </c>
      <c r="S2033" s="11">
        <f t="shared" si="125"/>
        <v>41975.329317129625</v>
      </c>
      <c r="T2033" s="11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0">
        <f t="shared" si="127"/>
        <v>304.18799999999999</v>
      </c>
      <c r="P2034" s="6">
        <f t="shared" si="124"/>
        <v>143.21468926553672</v>
      </c>
      <c r="Q2034" t="str">
        <f>TRIM(MID(SUBSTITUTE($N2034,"/",REPT(" ",LEN($N2034))),COLUMNS($N:N)*LEN($N2034)-(LEN($N2034)-1),LEN($N2034)))</f>
        <v>technology</v>
      </c>
      <c r="R2034" t="str">
        <f>TRIM(MID(SUBSTITUTE($N2034,"/",REPT(" ",LEN($N2034))),COLUMNS($N:O)*LEN($N2034)-(LEN($N2034)-1),LEN($N2034)))</f>
        <v>hardware</v>
      </c>
      <c r="S2034" s="11">
        <f t="shared" si="125"/>
        <v>42689.565671296295</v>
      </c>
      <c r="T2034" s="11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0">
        <f t="shared" si="127"/>
        <v>178.67599999999999</v>
      </c>
      <c r="P2035" s="6">
        <f t="shared" si="124"/>
        <v>282.71518987341773</v>
      </c>
      <c r="Q2035" t="str">
        <f>TRIM(MID(SUBSTITUTE($N2035,"/",REPT(" ",LEN($N2035))),COLUMNS($N:N)*LEN($N2035)-(LEN($N2035)-1),LEN($N2035)))</f>
        <v>technology</v>
      </c>
      <c r="R2035" t="str">
        <f>TRIM(MID(SUBSTITUTE($N2035,"/",REPT(" ",LEN($N2035))),COLUMNS($N:O)*LEN($N2035)-(LEN($N2035)-1),LEN($N2035)))</f>
        <v>hardware</v>
      </c>
      <c r="S2035" s="11">
        <f t="shared" si="125"/>
        <v>41725.082384259258</v>
      </c>
      <c r="T2035" s="11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0">
        <f t="shared" si="127"/>
        <v>386.81998717948721</v>
      </c>
      <c r="P2036" s="6">
        <f t="shared" si="124"/>
        <v>593.93620078740162</v>
      </c>
      <c r="Q2036" t="str">
        <f>TRIM(MID(SUBSTITUTE($N2036,"/",REPT(" ",LEN($N2036))),COLUMNS($N:N)*LEN($N2036)-(LEN($N2036)-1),LEN($N2036)))</f>
        <v>technology</v>
      </c>
      <c r="R2036" t="str">
        <f>TRIM(MID(SUBSTITUTE($N2036,"/",REPT(" ",LEN($N2036))),COLUMNS($N:O)*LEN($N2036)-(LEN($N2036)-1),LEN($N2036)))</f>
        <v>hardware</v>
      </c>
      <c r="S2036" s="11">
        <f t="shared" si="125"/>
        <v>42076.130011574074</v>
      </c>
      <c r="T2036" s="11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0">
        <f t="shared" si="127"/>
        <v>211.03642500000004</v>
      </c>
      <c r="P2037" s="6">
        <f t="shared" si="124"/>
        <v>262.15704968944101</v>
      </c>
      <c r="Q2037" t="str">
        <f>TRIM(MID(SUBSTITUTE($N2037,"/",REPT(" ",LEN($N2037))),COLUMNS($N:N)*LEN($N2037)-(LEN($N2037)-1),LEN($N2037)))</f>
        <v>technology</v>
      </c>
      <c r="R2037" t="str">
        <f>TRIM(MID(SUBSTITUTE($N2037,"/",REPT(" ",LEN($N2037))),COLUMNS($N:O)*LEN($N2037)-(LEN($N2037)-1),LEN($N2037)))</f>
        <v>hardware</v>
      </c>
      <c r="S2037" s="11">
        <f t="shared" si="125"/>
        <v>42311.625081018516</v>
      </c>
      <c r="T2037" s="11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0">
        <f t="shared" si="127"/>
        <v>131.66833333333335</v>
      </c>
      <c r="P2038" s="6">
        <f t="shared" si="124"/>
        <v>46.580778301886795</v>
      </c>
      <c r="Q2038" t="str">
        <f>TRIM(MID(SUBSTITUTE($N2038,"/",REPT(" ",LEN($N2038))),COLUMNS($N:N)*LEN($N2038)-(LEN($N2038)-1),LEN($N2038)))</f>
        <v>technology</v>
      </c>
      <c r="R2038" t="str">
        <f>TRIM(MID(SUBSTITUTE($N2038,"/",REPT(" ",LEN($N2038))),COLUMNS($N:O)*LEN($N2038)-(LEN($N2038)-1),LEN($N2038)))</f>
        <v>hardware</v>
      </c>
      <c r="S2038" s="11">
        <f t="shared" si="125"/>
        <v>41738.864803240744</v>
      </c>
      <c r="T2038" s="11">
        <f t="shared" si="126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0">
        <f t="shared" si="127"/>
        <v>300.47639999999996</v>
      </c>
      <c r="P2039" s="6">
        <f t="shared" si="124"/>
        <v>70.041118881118877</v>
      </c>
      <c r="Q2039" t="str">
        <f>TRIM(MID(SUBSTITUTE($N2039,"/",REPT(" ",LEN($N2039))),COLUMNS($N:N)*LEN($N2039)-(LEN($N2039)-1),LEN($N2039)))</f>
        <v>technology</v>
      </c>
      <c r="R2039" t="str">
        <f>TRIM(MID(SUBSTITUTE($N2039,"/",REPT(" ",LEN($N2039))),COLUMNS($N:O)*LEN($N2039)-(LEN($N2039)-1),LEN($N2039)))</f>
        <v>hardware</v>
      </c>
      <c r="S2039" s="11">
        <f t="shared" si="125"/>
        <v>41578.210104166668</v>
      </c>
      <c r="T2039" s="11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0">
        <f t="shared" si="127"/>
        <v>420.51249999999999</v>
      </c>
      <c r="P2040" s="6">
        <f t="shared" si="124"/>
        <v>164.90686274509804</v>
      </c>
      <c r="Q2040" t="str">
        <f>TRIM(MID(SUBSTITUTE($N2040,"/",REPT(" ",LEN($N2040))),COLUMNS($N:N)*LEN($N2040)-(LEN($N2040)-1),LEN($N2040)))</f>
        <v>technology</v>
      </c>
      <c r="R2040" t="str">
        <f>TRIM(MID(SUBSTITUTE($N2040,"/",REPT(" ",LEN($N2040))),COLUMNS($N:O)*LEN($N2040)-(LEN($N2040)-1),LEN($N2040)))</f>
        <v>hardware</v>
      </c>
      <c r="S2040" s="11">
        <f t="shared" si="125"/>
        <v>41424.27107638889</v>
      </c>
      <c r="T2040" s="11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0">
        <f t="shared" si="127"/>
        <v>136.21680000000001</v>
      </c>
      <c r="P2041" s="6">
        <f t="shared" si="124"/>
        <v>449.26385224274406</v>
      </c>
      <c r="Q2041" t="str">
        <f>TRIM(MID(SUBSTITUTE($N2041,"/",REPT(" ",LEN($N2041))),COLUMNS($N:N)*LEN($N2041)-(LEN($N2041)-1),LEN($N2041)))</f>
        <v>technology</v>
      </c>
      <c r="R2041" t="str">
        <f>TRIM(MID(SUBSTITUTE($N2041,"/",REPT(" ",LEN($N2041))),COLUMNS($N:O)*LEN($N2041)-(LEN($N2041)-1),LEN($N2041)))</f>
        <v>hardware</v>
      </c>
      <c r="S2041" s="11">
        <f t="shared" si="125"/>
        <v>42675.438946759255</v>
      </c>
      <c r="T2041" s="11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0">
        <f t="shared" si="127"/>
        <v>248.17133333333334</v>
      </c>
      <c r="P2042" s="6">
        <f t="shared" si="124"/>
        <v>27.472841328413285</v>
      </c>
      <c r="Q2042" t="str">
        <f>TRIM(MID(SUBSTITUTE($N2042,"/",REPT(" ",LEN($N2042))),COLUMNS($N:N)*LEN($N2042)-(LEN($N2042)-1),LEN($N2042)))</f>
        <v>technology</v>
      </c>
      <c r="R2042" t="str">
        <f>TRIM(MID(SUBSTITUTE($N2042,"/",REPT(" ",LEN($N2042))),COLUMNS($N:O)*LEN($N2042)-(LEN($N2042)-1),LEN($N2042)))</f>
        <v>hardware</v>
      </c>
      <c r="S2042" s="11">
        <f t="shared" si="125"/>
        <v>41578.927118055559</v>
      </c>
      <c r="T2042" s="11">
        <f t="shared" si="126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0">
        <f t="shared" si="127"/>
        <v>181.86315789473684</v>
      </c>
      <c r="P2043" s="6">
        <f t="shared" si="124"/>
        <v>143.97499999999999</v>
      </c>
      <c r="Q2043" t="str">
        <f>TRIM(MID(SUBSTITUTE($N2043,"/",REPT(" ",LEN($N2043))),COLUMNS($N:N)*LEN($N2043)-(LEN($N2043)-1),LEN($N2043)))</f>
        <v>technology</v>
      </c>
      <c r="R2043" t="str">
        <f>TRIM(MID(SUBSTITUTE($N2043,"/",REPT(" ",LEN($N2043))),COLUMNS($N:O)*LEN($N2043)-(LEN($N2043)-1),LEN($N2043)))</f>
        <v>hardware</v>
      </c>
      <c r="S2043" s="11">
        <f t="shared" si="125"/>
        <v>42654.525775462964</v>
      </c>
      <c r="T2043" s="11">
        <f t="shared" si="126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0">
        <f t="shared" si="127"/>
        <v>123.53</v>
      </c>
      <c r="P2044" s="6">
        <f t="shared" si="124"/>
        <v>88.23571428571428</v>
      </c>
      <c r="Q2044" t="str">
        <f>TRIM(MID(SUBSTITUTE($N2044,"/",REPT(" ",LEN($N2044))),COLUMNS($N:N)*LEN($N2044)-(LEN($N2044)-1),LEN($N2044)))</f>
        <v>technology</v>
      </c>
      <c r="R2044" t="str">
        <f>TRIM(MID(SUBSTITUTE($N2044,"/",REPT(" ",LEN($N2044))),COLUMNS($N:O)*LEN($N2044)-(LEN($N2044)-1),LEN($N2044)))</f>
        <v>hardware</v>
      </c>
      <c r="S2044" s="11">
        <f t="shared" si="125"/>
        <v>42331.708032407405</v>
      </c>
      <c r="T2044" s="11">
        <f t="shared" si="126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0">
        <f t="shared" si="127"/>
        <v>506.20938628158842</v>
      </c>
      <c r="P2045" s="6">
        <f t="shared" si="124"/>
        <v>36.326424870466319</v>
      </c>
      <c r="Q2045" t="str">
        <f>TRIM(MID(SUBSTITUTE($N2045,"/",REPT(" ",LEN($N2045))),COLUMNS($N:N)*LEN($N2045)-(LEN($N2045)-1),LEN($N2045)))</f>
        <v>technology</v>
      </c>
      <c r="R2045" t="str">
        <f>TRIM(MID(SUBSTITUTE($N2045,"/",REPT(" ",LEN($N2045))),COLUMNS($N:O)*LEN($N2045)-(LEN($N2045)-1),LEN($N2045)))</f>
        <v>hardware</v>
      </c>
      <c r="S2045" s="11">
        <f t="shared" si="125"/>
        <v>42661.176817129628</v>
      </c>
      <c r="T2045" s="11">
        <f t="shared" si="126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0">
        <f t="shared" si="127"/>
        <v>108.21333333333334</v>
      </c>
      <c r="P2046" s="6">
        <f t="shared" si="124"/>
        <v>90.177777777777777</v>
      </c>
      <c r="Q2046" t="str">
        <f>TRIM(MID(SUBSTITUTE($N2046,"/",REPT(" ",LEN($N2046))),COLUMNS($N:N)*LEN($N2046)-(LEN($N2046)-1),LEN($N2046)))</f>
        <v>technology</v>
      </c>
      <c r="R2046" t="str">
        <f>TRIM(MID(SUBSTITUTE($N2046,"/",REPT(" ",LEN($N2046))),COLUMNS($N:O)*LEN($N2046)-(LEN($N2046)-1),LEN($N2046)))</f>
        <v>hardware</v>
      </c>
      <c r="S2046" s="11">
        <f t="shared" si="125"/>
        <v>42138.684189814812</v>
      </c>
      <c r="T2046" s="11">
        <f t="shared" si="126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0">
        <f t="shared" si="127"/>
        <v>819.18387755102037</v>
      </c>
      <c r="P2047" s="6">
        <f t="shared" si="124"/>
        <v>152.62361216730039</v>
      </c>
      <c r="Q2047" t="str">
        <f>TRIM(MID(SUBSTITUTE($N2047,"/",REPT(" ",LEN($N2047))),COLUMNS($N:N)*LEN($N2047)-(LEN($N2047)-1),LEN($N2047)))</f>
        <v>technology</v>
      </c>
      <c r="R2047" t="str">
        <f>TRIM(MID(SUBSTITUTE($N2047,"/",REPT(" ",LEN($N2047))),COLUMNS($N:O)*LEN($N2047)-(LEN($N2047)-1),LEN($N2047)))</f>
        <v>hardware</v>
      </c>
      <c r="S2047" s="11">
        <f t="shared" si="125"/>
        <v>41069.088506944441</v>
      </c>
      <c r="T2047" s="11">
        <f t="shared" si="126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0">
        <f t="shared" si="127"/>
        <v>121.10000000000001</v>
      </c>
      <c r="P2048" s="6">
        <f t="shared" si="124"/>
        <v>55.806451612903224</v>
      </c>
      <c r="Q2048" t="str">
        <f>TRIM(MID(SUBSTITUTE($N2048,"/",REPT(" ",LEN($N2048))),COLUMNS($N:N)*LEN($N2048)-(LEN($N2048)-1),LEN($N2048)))</f>
        <v>technology</v>
      </c>
      <c r="R2048" t="str">
        <f>TRIM(MID(SUBSTITUTE($N2048,"/",REPT(" ",LEN($N2048))),COLUMNS($N:O)*LEN($N2048)-(LEN($N2048)-1),LEN($N2048)))</f>
        <v>hardware</v>
      </c>
      <c r="S2048" s="11">
        <f t="shared" si="125"/>
        <v>41387.171805555554</v>
      </c>
      <c r="T2048" s="11">
        <f t="shared" si="126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0">
        <f t="shared" si="127"/>
        <v>102.99897959183673</v>
      </c>
      <c r="P2049" s="6">
        <f t="shared" si="124"/>
        <v>227.85327313769753</v>
      </c>
      <c r="Q2049" t="str">
        <f>TRIM(MID(SUBSTITUTE($N2049,"/",REPT(" ",LEN($N2049))),COLUMNS($N:N)*LEN($N2049)-(LEN($N2049)-1),LEN($N2049)))</f>
        <v>technology</v>
      </c>
      <c r="R2049" t="str">
        <f>TRIM(MID(SUBSTITUTE($N2049,"/",REPT(" ",LEN($N2049))),COLUMNS($N:O)*LEN($N2049)-(LEN($N2049)-1),LEN($N2049)))</f>
        <v>hardware</v>
      </c>
      <c r="S2049" s="11">
        <f t="shared" si="125"/>
        <v>42081.903587962966</v>
      </c>
      <c r="T2049" s="11">
        <f t="shared" si="126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0">
        <f t="shared" si="127"/>
        <v>148.33229411764705</v>
      </c>
      <c r="P2050" s="6">
        <f t="shared" ref="P2050:P2113" si="128">E2050/L2050</f>
        <v>91.82989803350327</v>
      </c>
      <c r="Q2050" t="str">
        <f>TRIM(MID(SUBSTITUTE($N2050,"/",REPT(" ",LEN($N2050))),COLUMNS($N:N)*LEN($N2050)-(LEN($N2050)-1),LEN($N2050)))</f>
        <v>technology</v>
      </c>
      <c r="R2050" t="str">
        <f>TRIM(MID(SUBSTITUTE($N2050,"/",REPT(" ",LEN($N2050))),COLUMNS($N:O)*LEN($N2050)-(LEN($N2050)-1),LEN($N2050)))</f>
        <v>hardware</v>
      </c>
      <c r="S2050" s="11">
        <f t="shared" ref="S2050:S2113" si="129">(((J2050/60)/60)/24)+DATE(1970,1,1)</f>
        <v>41387.651516203703</v>
      </c>
      <c r="T2050" s="11">
        <f t="shared" ref="T2050:T2113" si="130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0">
        <f t="shared" ref="O2051:O2114" si="131">E2051/D2051*100</f>
        <v>120.19070000000001</v>
      </c>
      <c r="P2051" s="6">
        <f t="shared" si="128"/>
        <v>80.991037735849048</v>
      </c>
      <c r="Q2051" t="str">
        <f>TRIM(MID(SUBSTITUTE($N2051,"/",REPT(" ",LEN($N2051))),COLUMNS($N:N)*LEN($N2051)-(LEN($N2051)-1),LEN($N2051)))</f>
        <v>technology</v>
      </c>
      <c r="R2051" t="str">
        <f>TRIM(MID(SUBSTITUTE($N2051,"/",REPT(" ",LEN($N2051))),COLUMNS($N:O)*LEN($N2051)-(LEN($N2051)-1),LEN($N2051)))</f>
        <v>hardware</v>
      </c>
      <c r="S2051" s="11">
        <f t="shared" si="129"/>
        <v>41575.527349537035</v>
      </c>
      <c r="T2051" s="11">
        <f t="shared" si="130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0">
        <f t="shared" si="131"/>
        <v>473.27000000000004</v>
      </c>
      <c r="P2052" s="6">
        <f t="shared" si="128"/>
        <v>278.39411764705881</v>
      </c>
      <c r="Q2052" t="str">
        <f>TRIM(MID(SUBSTITUTE($N2052,"/",REPT(" ",LEN($N2052))),COLUMNS($N:N)*LEN($N2052)-(LEN($N2052)-1),LEN($N2052)))</f>
        <v>technology</v>
      </c>
      <c r="R2052" t="str">
        <f>TRIM(MID(SUBSTITUTE($N2052,"/",REPT(" ",LEN($N2052))),COLUMNS($N:O)*LEN($N2052)-(LEN($N2052)-1),LEN($N2052)))</f>
        <v>hardware</v>
      </c>
      <c r="S2052" s="11">
        <f t="shared" si="129"/>
        <v>42115.071504629625</v>
      </c>
      <c r="T2052" s="11">
        <f t="shared" si="130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0">
        <f t="shared" si="131"/>
        <v>130.36250000000001</v>
      </c>
      <c r="P2053" s="6">
        <f t="shared" si="128"/>
        <v>43.095041322314053</v>
      </c>
      <c r="Q2053" t="str">
        <f>TRIM(MID(SUBSTITUTE($N2053,"/",REPT(" ",LEN($N2053))),COLUMNS($N:N)*LEN($N2053)-(LEN($N2053)-1),LEN($N2053)))</f>
        <v>technology</v>
      </c>
      <c r="R2053" t="str">
        <f>TRIM(MID(SUBSTITUTE($N2053,"/",REPT(" ",LEN($N2053))),COLUMNS($N:O)*LEN($N2053)-(LEN($N2053)-1),LEN($N2053)))</f>
        <v>hardware</v>
      </c>
      <c r="S2053" s="11">
        <f t="shared" si="129"/>
        <v>41604.022418981483</v>
      </c>
      <c r="T2053" s="11">
        <f t="shared" si="130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0">
        <f t="shared" si="131"/>
        <v>353.048</v>
      </c>
      <c r="P2054" s="6">
        <f t="shared" si="128"/>
        <v>326.29205175600737</v>
      </c>
      <c r="Q2054" t="str">
        <f>TRIM(MID(SUBSTITUTE($N2054,"/",REPT(" ",LEN($N2054))),COLUMNS($N:N)*LEN($N2054)-(LEN($N2054)-1),LEN($N2054)))</f>
        <v>technology</v>
      </c>
      <c r="R2054" t="str">
        <f>TRIM(MID(SUBSTITUTE($N2054,"/",REPT(" ",LEN($N2054))),COLUMNS($N:O)*LEN($N2054)-(LEN($N2054)-1),LEN($N2054)))</f>
        <v>hardware</v>
      </c>
      <c r="S2054" s="11">
        <f t="shared" si="129"/>
        <v>42375.08394675926</v>
      </c>
      <c r="T2054" s="11">
        <f t="shared" si="130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0">
        <f t="shared" si="131"/>
        <v>101.02</v>
      </c>
      <c r="P2055" s="6">
        <f t="shared" si="128"/>
        <v>41.743801652892564</v>
      </c>
      <c r="Q2055" t="str">
        <f>TRIM(MID(SUBSTITUTE($N2055,"/",REPT(" ",LEN($N2055))),COLUMNS($N:N)*LEN($N2055)-(LEN($N2055)-1),LEN($N2055)))</f>
        <v>technology</v>
      </c>
      <c r="R2055" t="str">
        <f>TRIM(MID(SUBSTITUTE($N2055,"/",REPT(" ",LEN($N2055))),COLUMNS($N:O)*LEN($N2055)-(LEN($N2055)-1),LEN($N2055)))</f>
        <v>hardware</v>
      </c>
      <c r="S2055" s="11">
        <f t="shared" si="129"/>
        <v>42303.617488425924</v>
      </c>
      <c r="T2055" s="11">
        <f t="shared" si="130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0">
        <f t="shared" si="131"/>
        <v>113.59142857142857</v>
      </c>
      <c r="P2056" s="6">
        <f t="shared" si="128"/>
        <v>64.020933977455712</v>
      </c>
      <c r="Q2056" t="str">
        <f>TRIM(MID(SUBSTITUTE($N2056,"/",REPT(" ",LEN($N2056))),COLUMNS($N:N)*LEN($N2056)-(LEN($N2056)-1),LEN($N2056)))</f>
        <v>technology</v>
      </c>
      <c r="R2056" t="str">
        <f>TRIM(MID(SUBSTITUTE($N2056,"/",REPT(" ",LEN($N2056))),COLUMNS($N:O)*LEN($N2056)-(LEN($N2056)-1),LEN($N2056)))</f>
        <v>hardware</v>
      </c>
      <c r="S2056" s="11">
        <f t="shared" si="129"/>
        <v>41731.520949074074</v>
      </c>
      <c r="T2056" s="11">
        <f t="shared" si="130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0">
        <f t="shared" si="131"/>
        <v>167.41666666666666</v>
      </c>
      <c r="P2057" s="6">
        <f t="shared" si="128"/>
        <v>99.455445544554451</v>
      </c>
      <c r="Q2057" t="str">
        <f>TRIM(MID(SUBSTITUTE($N2057,"/",REPT(" ",LEN($N2057))),COLUMNS($N:N)*LEN($N2057)-(LEN($N2057)-1),LEN($N2057)))</f>
        <v>technology</v>
      </c>
      <c r="R2057" t="str">
        <f>TRIM(MID(SUBSTITUTE($N2057,"/",REPT(" ",LEN($N2057))),COLUMNS($N:O)*LEN($N2057)-(LEN($N2057)-1),LEN($N2057)))</f>
        <v>hardware</v>
      </c>
      <c r="S2057" s="11">
        <f t="shared" si="129"/>
        <v>41946.674108796295</v>
      </c>
      <c r="T2057" s="11">
        <f t="shared" si="130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0">
        <f t="shared" si="131"/>
        <v>153.452</v>
      </c>
      <c r="P2058" s="6">
        <f t="shared" si="128"/>
        <v>138.49458483754512</v>
      </c>
      <c r="Q2058" t="str">
        <f>TRIM(MID(SUBSTITUTE($N2058,"/",REPT(" ",LEN($N2058))),COLUMNS($N:N)*LEN($N2058)-(LEN($N2058)-1),LEN($N2058)))</f>
        <v>technology</v>
      </c>
      <c r="R2058" t="str">
        <f>TRIM(MID(SUBSTITUTE($N2058,"/",REPT(" ",LEN($N2058))),COLUMNS($N:O)*LEN($N2058)-(LEN($N2058)-1),LEN($N2058)))</f>
        <v>hardware</v>
      </c>
      <c r="S2058" s="11">
        <f t="shared" si="129"/>
        <v>41351.76090277778</v>
      </c>
      <c r="T2058" s="11">
        <f t="shared" si="130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0">
        <f t="shared" si="131"/>
        <v>202.23220000000001</v>
      </c>
      <c r="P2059" s="6">
        <f t="shared" si="128"/>
        <v>45.547792792792798</v>
      </c>
      <c r="Q2059" t="str">
        <f>TRIM(MID(SUBSTITUTE($N2059,"/",REPT(" ",LEN($N2059))),COLUMNS($N:N)*LEN($N2059)-(LEN($N2059)-1),LEN($N2059)))</f>
        <v>technology</v>
      </c>
      <c r="R2059" t="str">
        <f>TRIM(MID(SUBSTITUTE($N2059,"/",REPT(" ",LEN($N2059))),COLUMNS($N:O)*LEN($N2059)-(LEN($N2059)-1),LEN($N2059)))</f>
        <v>hardware</v>
      </c>
      <c r="S2059" s="11">
        <f t="shared" si="129"/>
        <v>42396.494583333333</v>
      </c>
      <c r="T2059" s="11">
        <f t="shared" si="130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0">
        <f t="shared" si="131"/>
        <v>168.28125</v>
      </c>
      <c r="P2060" s="6">
        <f t="shared" si="128"/>
        <v>10.507317073170732</v>
      </c>
      <c r="Q2060" t="str">
        <f>TRIM(MID(SUBSTITUTE($N2060,"/",REPT(" ",LEN($N2060))),COLUMNS($N:N)*LEN($N2060)-(LEN($N2060)-1),LEN($N2060)))</f>
        <v>technology</v>
      </c>
      <c r="R2060" t="str">
        <f>TRIM(MID(SUBSTITUTE($N2060,"/",REPT(" ",LEN($N2060))),COLUMNS($N:O)*LEN($N2060)-(LEN($N2060)-1),LEN($N2060)))</f>
        <v>hardware</v>
      </c>
      <c r="S2060" s="11">
        <f t="shared" si="129"/>
        <v>42026.370717592596</v>
      </c>
      <c r="T2060" s="11">
        <f t="shared" si="130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0">
        <f t="shared" si="131"/>
        <v>143.45666666666668</v>
      </c>
      <c r="P2061" s="6">
        <f t="shared" si="128"/>
        <v>114.76533333333333</v>
      </c>
      <c r="Q2061" t="str">
        <f>TRIM(MID(SUBSTITUTE($N2061,"/",REPT(" ",LEN($N2061))),COLUMNS($N:N)*LEN($N2061)-(LEN($N2061)-1),LEN($N2061)))</f>
        <v>technology</v>
      </c>
      <c r="R2061" t="str">
        <f>TRIM(MID(SUBSTITUTE($N2061,"/",REPT(" ",LEN($N2061))),COLUMNS($N:O)*LEN($N2061)-(LEN($N2061)-1),LEN($N2061)))</f>
        <v>hardware</v>
      </c>
      <c r="S2061" s="11">
        <f t="shared" si="129"/>
        <v>42361.602476851855</v>
      </c>
      <c r="T2061" s="11">
        <f t="shared" si="130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0">
        <f t="shared" si="131"/>
        <v>196.4</v>
      </c>
      <c r="P2062" s="6">
        <f t="shared" si="128"/>
        <v>35.997067448680355</v>
      </c>
      <c r="Q2062" t="str">
        <f>TRIM(MID(SUBSTITUTE($N2062,"/",REPT(" ",LEN($N2062))),COLUMNS($N:N)*LEN($N2062)-(LEN($N2062)-1),LEN($N2062)))</f>
        <v>technology</v>
      </c>
      <c r="R2062" t="str">
        <f>TRIM(MID(SUBSTITUTE($N2062,"/",REPT(" ",LEN($N2062))),COLUMNS($N:O)*LEN($N2062)-(LEN($N2062)-1),LEN($N2062)))</f>
        <v>hardware</v>
      </c>
      <c r="S2062" s="11">
        <f t="shared" si="129"/>
        <v>41783.642939814818</v>
      </c>
      <c r="T2062" s="11">
        <f t="shared" si="130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0">
        <f t="shared" si="131"/>
        <v>107.91999999999999</v>
      </c>
      <c r="P2063" s="6">
        <f t="shared" si="128"/>
        <v>154.17142857142858</v>
      </c>
      <c r="Q2063" t="str">
        <f>TRIM(MID(SUBSTITUTE($N2063,"/",REPT(" ",LEN($N2063))),COLUMNS($N:N)*LEN($N2063)-(LEN($N2063)-1),LEN($N2063)))</f>
        <v>technology</v>
      </c>
      <c r="R2063" t="str">
        <f>TRIM(MID(SUBSTITUTE($N2063,"/",REPT(" ",LEN($N2063))),COLUMNS($N:O)*LEN($N2063)-(LEN($N2063)-1),LEN($N2063)))</f>
        <v>hardware</v>
      </c>
      <c r="S2063" s="11">
        <f t="shared" si="129"/>
        <v>42705.764513888891</v>
      </c>
      <c r="T2063" s="11">
        <f t="shared" si="130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0">
        <f t="shared" si="131"/>
        <v>114.97699999999999</v>
      </c>
      <c r="P2064" s="6">
        <f t="shared" si="128"/>
        <v>566.38916256157631</v>
      </c>
      <c r="Q2064" t="str">
        <f>TRIM(MID(SUBSTITUTE($N2064,"/",REPT(" ",LEN($N2064))),COLUMNS($N:N)*LEN($N2064)-(LEN($N2064)-1),LEN($N2064)))</f>
        <v>technology</v>
      </c>
      <c r="R2064" t="str">
        <f>TRIM(MID(SUBSTITUTE($N2064,"/",REPT(" ",LEN($N2064))),COLUMNS($N:O)*LEN($N2064)-(LEN($N2064)-1),LEN($N2064)))</f>
        <v>hardware</v>
      </c>
      <c r="S2064" s="11">
        <f t="shared" si="129"/>
        <v>42423.3830787037</v>
      </c>
      <c r="T2064" s="11">
        <f t="shared" si="130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0">
        <f t="shared" si="131"/>
        <v>148.04999999999998</v>
      </c>
      <c r="P2065" s="6">
        <f t="shared" si="128"/>
        <v>120.85714285714286</v>
      </c>
      <c r="Q2065" t="str">
        <f>TRIM(MID(SUBSTITUTE($N2065,"/",REPT(" ",LEN($N2065))),COLUMNS($N:N)*LEN($N2065)-(LEN($N2065)-1),LEN($N2065)))</f>
        <v>technology</v>
      </c>
      <c r="R2065" t="str">
        <f>TRIM(MID(SUBSTITUTE($N2065,"/",REPT(" ",LEN($N2065))),COLUMNS($N:O)*LEN($N2065)-(LEN($N2065)-1),LEN($N2065)))</f>
        <v>hardware</v>
      </c>
      <c r="S2065" s="11">
        <f t="shared" si="129"/>
        <v>42472.73265046296</v>
      </c>
      <c r="T2065" s="11">
        <f t="shared" si="130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0">
        <f t="shared" si="131"/>
        <v>191.16676082790633</v>
      </c>
      <c r="P2066" s="6">
        <f t="shared" si="128"/>
        <v>86.163845492085343</v>
      </c>
      <c r="Q2066" t="str">
        <f>TRIM(MID(SUBSTITUTE($N2066,"/",REPT(" ",LEN($N2066))),COLUMNS($N:N)*LEN($N2066)-(LEN($N2066)-1),LEN($N2066)))</f>
        <v>technology</v>
      </c>
      <c r="R2066" t="str">
        <f>TRIM(MID(SUBSTITUTE($N2066,"/",REPT(" ",LEN($N2066))),COLUMNS($N:O)*LEN($N2066)-(LEN($N2066)-1),LEN($N2066)))</f>
        <v>hardware</v>
      </c>
      <c r="S2066" s="11">
        <f t="shared" si="129"/>
        <v>41389.364849537036</v>
      </c>
      <c r="T2066" s="11">
        <f t="shared" si="130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0">
        <f t="shared" si="131"/>
        <v>199.215125</v>
      </c>
      <c r="P2067" s="6">
        <f t="shared" si="128"/>
        <v>51.212114395886893</v>
      </c>
      <c r="Q2067" t="str">
        <f>TRIM(MID(SUBSTITUTE($N2067,"/",REPT(" ",LEN($N2067))),COLUMNS($N:N)*LEN($N2067)-(LEN($N2067)-1),LEN($N2067)))</f>
        <v>technology</v>
      </c>
      <c r="R2067" t="str">
        <f>TRIM(MID(SUBSTITUTE($N2067,"/",REPT(" ",LEN($N2067))),COLUMNS($N:O)*LEN($N2067)-(LEN($N2067)-1),LEN($N2067)))</f>
        <v>hardware</v>
      </c>
      <c r="S2067" s="11">
        <f t="shared" si="129"/>
        <v>41603.333668981482</v>
      </c>
      <c r="T2067" s="11">
        <f t="shared" si="130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0">
        <f t="shared" si="131"/>
        <v>218.6</v>
      </c>
      <c r="P2068" s="6">
        <f t="shared" si="128"/>
        <v>67.261538461538464</v>
      </c>
      <c r="Q2068" t="str">
        <f>TRIM(MID(SUBSTITUTE($N2068,"/",REPT(" ",LEN($N2068))),COLUMNS($N:N)*LEN($N2068)-(LEN($N2068)-1),LEN($N2068)))</f>
        <v>technology</v>
      </c>
      <c r="R2068" t="str">
        <f>TRIM(MID(SUBSTITUTE($N2068,"/",REPT(" ",LEN($N2068))),COLUMNS($N:O)*LEN($N2068)-(LEN($N2068)-1),LEN($N2068)))</f>
        <v>hardware</v>
      </c>
      <c r="S2068" s="11">
        <f t="shared" si="129"/>
        <v>41844.771793981483</v>
      </c>
      <c r="T2068" s="11">
        <f t="shared" si="130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0">
        <f t="shared" si="131"/>
        <v>126.86868686868686</v>
      </c>
      <c r="P2069" s="6">
        <f t="shared" si="128"/>
        <v>62.8</v>
      </c>
      <c r="Q2069" t="str">
        <f>TRIM(MID(SUBSTITUTE($N2069,"/",REPT(" ",LEN($N2069))),COLUMNS($N:N)*LEN($N2069)-(LEN($N2069)-1),LEN($N2069)))</f>
        <v>technology</v>
      </c>
      <c r="R2069" t="str">
        <f>TRIM(MID(SUBSTITUTE($N2069,"/",REPT(" ",LEN($N2069))),COLUMNS($N:O)*LEN($N2069)-(LEN($N2069)-1),LEN($N2069)))</f>
        <v>hardware</v>
      </c>
      <c r="S2069" s="11">
        <f t="shared" si="129"/>
        <v>42115.853888888887</v>
      </c>
      <c r="T2069" s="11">
        <f t="shared" si="130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0">
        <f t="shared" si="131"/>
        <v>105.22388000000001</v>
      </c>
      <c r="P2070" s="6">
        <f t="shared" si="128"/>
        <v>346.13118421052633</v>
      </c>
      <c r="Q2070" t="str">
        <f>TRIM(MID(SUBSTITUTE($N2070,"/",REPT(" ",LEN($N2070))),COLUMNS($N:N)*LEN($N2070)-(LEN($N2070)-1),LEN($N2070)))</f>
        <v>technology</v>
      </c>
      <c r="R2070" t="str">
        <f>TRIM(MID(SUBSTITUTE($N2070,"/",REPT(" ",LEN($N2070))),COLUMNS($N:O)*LEN($N2070)-(LEN($N2070)-1),LEN($N2070)))</f>
        <v>hardware</v>
      </c>
      <c r="S2070" s="11">
        <f t="shared" si="129"/>
        <v>42633.841608796298</v>
      </c>
      <c r="T2070" s="11">
        <f t="shared" si="130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0">
        <f t="shared" si="131"/>
        <v>128.40666000000002</v>
      </c>
      <c r="P2071" s="6">
        <f t="shared" si="128"/>
        <v>244.11912547528519</v>
      </c>
      <c r="Q2071" t="str">
        <f>TRIM(MID(SUBSTITUTE($N2071,"/",REPT(" ",LEN($N2071))),COLUMNS($N:N)*LEN($N2071)-(LEN($N2071)-1),LEN($N2071)))</f>
        <v>technology</v>
      </c>
      <c r="R2071" t="str">
        <f>TRIM(MID(SUBSTITUTE($N2071,"/",REPT(" ",LEN($N2071))),COLUMNS($N:O)*LEN($N2071)-(LEN($N2071)-1),LEN($N2071)))</f>
        <v>hardware</v>
      </c>
      <c r="S2071" s="11">
        <f t="shared" si="129"/>
        <v>42340.972118055557</v>
      </c>
      <c r="T2071" s="11">
        <f t="shared" si="130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0">
        <f t="shared" si="131"/>
        <v>317.3272</v>
      </c>
      <c r="P2072" s="6">
        <f t="shared" si="128"/>
        <v>259.25424836601309</v>
      </c>
      <c r="Q2072" t="str">
        <f>TRIM(MID(SUBSTITUTE($N2072,"/",REPT(" ",LEN($N2072))),COLUMNS($N:N)*LEN($N2072)-(LEN($N2072)-1),LEN($N2072)))</f>
        <v>technology</v>
      </c>
      <c r="R2072" t="str">
        <f>TRIM(MID(SUBSTITUTE($N2072,"/",REPT(" ",LEN($N2072))),COLUMNS($N:O)*LEN($N2072)-(LEN($N2072)-1),LEN($N2072)))</f>
        <v>hardware</v>
      </c>
      <c r="S2072" s="11">
        <f t="shared" si="129"/>
        <v>42519.6565162037</v>
      </c>
      <c r="T2072" s="11">
        <f t="shared" si="130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0">
        <f t="shared" si="131"/>
        <v>280.73</v>
      </c>
      <c r="P2073" s="6">
        <f t="shared" si="128"/>
        <v>201.96402877697841</v>
      </c>
      <c r="Q2073" t="str">
        <f>TRIM(MID(SUBSTITUTE($N2073,"/",REPT(" ",LEN($N2073))),COLUMNS($N:N)*LEN($N2073)-(LEN($N2073)-1),LEN($N2073)))</f>
        <v>technology</v>
      </c>
      <c r="R2073" t="str">
        <f>TRIM(MID(SUBSTITUTE($N2073,"/",REPT(" ",LEN($N2073))),COLUMNS($N:O)*LEN($N2073)-(LEN($N2073)-1),LEN($N2073)))</f>
        <v>hardware</v>
      </c>
      <c r="S2073" s="11">
        <f t="shared" si="129"/>
        <v>42600.278749999998</v>
      </c>
      <c r="T2073" s="11">
        <f t="shared" si="130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0">
        <f t="shared" si="131"/>
        <v>110.73146853146854</v>
      </c>
      <c r="P2074" s="6">
        <f t="shared" si="128"/>
        <v>226.20857142857142</v>
      </c>
      <c r="Q2074" t="str">
        <f>TRIM(MID(SUBSTITUTE($N2074,"/",REPT(" ",LEN($N2074))),COLUMNS($N:N)*LEN($N2074)-(LEN($N2074)-1),LEN($N2074)))</f>
        <v>technology</v>
      </c>
      <c r="R2074" t="str">
        <f>TRIM(MID(SUBSTITUTE($N2074,"/",REPT(" ",LEN($N2074))),COLUMNS($N:O)*LEN($N2074)-(LEN($N2074)-1),LEN($N2074)))</f>
        <v>hardware</v>
      </c>
      <c r="S2074" s="11">
        <f t="shared" si="129"/>
        <v>42467.581388888888</v>
      </c>
      <c r="T2074" s="11">
        <f t="shared" si="130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0">
        <f t="shared" si="131"/>
        <v>152.60429999999999</v>
      </c>
      <c r="P2075" s="6">
        <f t="shared" si="128"/>
        <v>324.69</v>
      </c>
      <c r="Q2075" t="str">
        <f>TRIM(MID(SUBSTITUTE($N2075,"/",REPT(" ",LEN($N2075))),COLUMNS($N:N)*LEN($N2075)-(LEN($N2075)-1),LEN($N2075)))</f>
        <v>technology</v>
      </c>
      <c r="R2075" t="str">
        <f>TRIM(MID(SUBSTITUTE($N2075,"/",REPT(" ",LEN($N2075))),COLUMNS($N:O)*LEN($N2075)-(LEN($N2075)-1),LEN($N2075)))</f>
        <v>hardware</v>
      </c>
      <c r="S2075" s="11">
        <f t="shared" si="129"/>
        <v>42087.668032407411</v>
      </c>
      <c r="T2075" s="11">
        <f t="shared" si="130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0">
        <f t="shared" si="131"/>
        <v>102.49999999999999</v>
      </c>
      <c r="P2076" s="6">
        <f t="shared" si="128"/>
        <v>205</v>
      </c>
      <c r="Q2076" t="str">
        <f>TRIM(MID(SUBSTITUTE($N2076,"/",REPT(" ",LEN($N2076))),COLUMNS($N:N)*LEN($N2076)-(LEN($N2076)-1),LEN($N2076)))</f>
        <v>technology</v>
      </c>
      <c r="R2076" t="str">
        <f>TRIM(MID(SUBSTITUTE($N2076,"/",REPT(" ",LEN($N2076))),COLUMNS($N:O)*LEN($N2076)-(LEN($N2076)-1),LEN($N2076)))</f>
        <v>hardware</v>
      </c>
      <c r="S2076" s="11">
        <f t="shared" si="129"/>
        <v>42466.826180555552</v>
      </c>
      <c r="T2076" s="11">
        <f t="shared" si="130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0">
        <f t="shared" si="131"/>
        <v>1678.3738373837384</v>
      </c>
      <c r="P2077" s="6">
        <f t="shared" si="128"/>
        <v>20.465926829268295</v>
      </c>
      <c r="Q2077" t="str">
        <f>TRIM(MID(SUBSTITUTE($N2077,"/",REPT(" ",LEN($N2077))),COLUMNS($N:N)*LEN($N2077)-(LEN($N2077)-1),LEN($N2077)))</f>
        <v>technology</v>
      </c>
      <c r="R2077" t="str">
        <f>TRIM(MID(SUBSTITUTE($N2077,"/",REPT(" ",LEN($N2077))),COLUMNS($N:O)*LEN($N2077)-(LEN($N2077)-1),LEN($N2077)))</f>
        <v>hardware</v>
      </c>
      <c r="S2077" s="11">
        <f t="shared" si="129"/>
        <v>41450.681574074071</v>
      </c>
      <c r="T2077" s="11">
        <f t="shared" si="130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0">
        <f t="shared" si="131"/>
        <v>543.349156424581</v>
      </c>
      <c r="P2078" s="6">
        <f t="shared" si="128"/>
        <v>116.35303146309367</v>
      </c>
      <c r="Q2078" t="str">
        <f>TRIM(MID(SUBSTITUTE($N2078,"/",REPT(" ",LEN($N2078))),COLUMNS($N:N)*LEN($N2078)-(LEN($N2078)-1),LEN($N2078)))</f>
        <v>technology</v>
      </c>
      <c r="R2078" t="str">
        <f>TRIM(MID(SUBSTITUTE($N2078,"/",REPT(" ",LEN($N2078))),COLUMNS($N:O)*LEN($N2078)-(LEN($N2078)-1),LEN($N2078)))</f>
        <v>hardware</v>
      </c>
      <c r="S2078" s="11">
        <f t="shared" si="129"/>
        <v>41803.880659722221</v>
      </c>
      <c r="T2078" s="11">
        <f t="shared" si="130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0">
        <f t="shared" si="131"/>
        <v>115.50800000000001</v>
      </c>
      <c r="P2079" s="6">
        <f t="shared" si="128"/>
        <v>307.20212765957444</v>
      </c>
      <c r="Q2079" t="str">
        <f>TRIM(MID(SUBSTITUTE($N2079,"/",REPT(" ",LEN($N2079))),COLUMNS($N:N)*LEN($N2079)-(LEN($N2079)-1),LEN($N2079)))</f>
        <v>technology</v>
      </c>
      <c r="R2079" t="str">
        <f>TRIM(MID(SUBSTITUTE($N2079,"/",REPT(" ",LEN($N2079))),COLUMNS($N:O)*LEN($N2079)-(LEN($N2079)-1),LEN($N2079)))</f>
        <v>hardware</v>
      </c>
      <c r="S2079" s="11">
        <f t="shared" si="129"/>
        <v>42103.042546296296</v>
      </c>
      <c r="T2079" s="11">
        <f t="shared" si="130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0">
        <f t="shared" si="131"/>
        <v>131.20499999999998</v>
      </c>
      <c r="P2080" s="6">
        <f t="shared" si="128"/>
        <v>546.6875</v>
      </c>
      <c r="Q2080" t="str">
        <f>TRIM(MID(SUBSTITUTE($N2080,"/",REPT(" ",LEN($N2080))),COLUMNS($N:N)*LEN($N2080)-(LEN($N2080)-1),LEN($N2080)))</f>
        <v>technology</v>
      </c>
      <c r="R2080" t="str">
        <f>TRIM(MID(SUBSTITUTE($N2080,"/",REPT(" ",LEN($N2080))),COLUMNS($N:O)*LEN($N2080)-(LEN($N2080)-1),LEN($N2080)))</f>
        <v>hardware</v>
      </c>
      <c r="S2080" s="11">
        <f t="shared" si="129"/>
        <v>42692.771493055552</v>
      </c>
      <c r="T2080" s="11">
        <f t="shared" si="130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0">
        <f t="shared" si="131"/>
        <v>288.17</v>
      </c>
      <c r="P2081" s="6">
        <f t="shared" si="128"/>
        <v>47.474464579901152</v>
      </c>
      <c r="Q2081" t="str">
        <f>TRIM(MID(SUBSTITUTE($N2081,"/",REPT(" ",LEN($N2081))),COLUMNS($N:N)*LEN($N2081)-(LEN($N2081)-1),LEN($N2081)))</f>
        <v>technology</v>
      </c>
      <c r="R2081" t="str">
        <f>TRIM(MID(SUBSTITUTE($N2081,"/",REPT(" ",LEN($N2081))),COLUMNS($N:O)*LEN($N2081)-(LEN($N2081)-1),LEN($N2081)))</f>
        <v>hardware</v>
      </c>
      <c r="S2081" s="11">
        <f t="shared" si="129"/>
        <v>42150.71056712963</v>
      </c>
      <c r="T2081" s="11">
        <f t="shared" si="130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0">
        <f t="shared" si="131"/>
        <v>507.8</v>
      </c>
      <c r="P2082" s="6">
        <f t="shared" si="128"/>
        <v>101.56</v>
      </c>
      <c r="Q2082" t="str">
        <f>TRIM(MID(SUBSTITUTE($N2082,"/",REPT(" ",LEN($N2082))),COLUMNS($N:N)*LEN($N2082)-(LEN($N2082)-1),LEN($N2082)))</f>
        <v>technology</v>
      </c>
      <c r="R2082" t="str">
        <f>TRIM(MID(SUBSTITUTE($N2082,"/",REPT(" ",LEN($N2082))),COLUMNS($N:O)*LEN($N2082)-(LEN($N2082)-1),LEN($N2082)))</f>
        <v>hardware</v>
      </c>
      <c r="S2082" s="11">
        <f t="shared" si="129"/>
        <v>42289.957175925927</v>
      </c>
      <c r="T2082" s="11">
        <f t="shared" si="130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0">
        <f t="shared" si="131"/>
        <v>114.57142857142857</v>
      </c>
      <c r="P2083" s="6">
        <f t="shared" si="128"/>
        <v>72.909090909090907</v>
      </c>
      <c r="Q2083" t="str">
        <f>TRIM(MID(SUBSTITUTE($N2083,"/",REPT(" ",LEN($N2083))),COLUMNS($N:N)*LEN($N2083)-(LEN($N2083)-1),LEN($N2083)))</f>
        <v>music</v>
      </c>
      <c r="R2083" t="str">
        <f>TRIM(MID(SUBSTITUTE($N2083,"/",REPT(" ",LEN($N2083))),COLUMNS($N:O)*LEN($N2083)-(LEN($N2083)-1),LEN($N2083)))</f>
        <v>indie rock</v>
      </c>
      <c r="S2083" s="11">
        <f t="shared" si="129"/>
        <v>41004.156886574077</v>
      </c>
      <c r="T2083" s="11">
        <f t="shared" si="130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0">
        <f t="shared" si="131"/>
        <v>110.73333333333333</v>
      </c>
      <c r="P2084" s="6">
        <f t="shared" si="128"/>
        <v>43.710526315789473</v>
      </c>
      <c r="Q2084" t="str">
        <f>TRIM(MID(SUBSTITUTE($N2084,"/",REPT(" ",LEN($N2084))),COLUMNS($N:N)*LEN($N2084)-(LEN($N2084)-1),LEN($N2084)))</f>
        <v>music</v>
      </c>
      <c r="R2084" t="str">
        <f>TRIM(MID(SUBSTITUTE($N2084,"/",REPT(" ",LEN($N2084))),COLUMNS($N:O)*LEN($N2084)-(LEN($N2084)-1),LEN($N2084)))</f>
        <v>indie rock</v>
      </c>
      <c r="S2084" s="11">
        <f t="shared" si="129"/>
        <v>40811.120324074072</v>
      </c>
      <c r="T2084" s="11">
        <f t="shared" si="130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0">
        <f t="shared" si="131"/>
        <v>113.33333333333333</v>
      </c>
      <c r="P2085" s="6">
        <f t="shared" si="128"/>
        <v>34</v>
      </c>
      <c r="Q2085" t="str">
        <f>TRIM(MID(SUBSTITUTE($N2085,"/",REPT(" ",LEN($N2085))),COLUMNS($N:N)*LEN($N2085)-(LEN($N2085)-1),LEN($N2085)))</f>
        <v>music</v>
      </c>
      <c r="R2085" t="str">
        <f>TRIM(MID(SUBSTITUTE($N2085,"/",REPT(" ",LEN($N2085))),COLUMNS($N:O)*LEN($N2085)-(LEN($N2085)-1),LEN($N2085)))</f>
        <v>indie rock</v>
      </c>
      <c r="S2085" s="11">
        <f t="shared" si="129"/>
        <v>41034.72216435185</v>
      </c>
      <c r="T2085" s="11">
        <f t="shared" si="130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0">
        <f t="shared" si="131"/>
        <v>108.33333333333333</v>
      </c>
      <c r="P2086" s="6">
        <f t="shared" si="128"/>
        <v>70.652173913043484</v>
      </c>
      <c r="Q2086" t="str">
        <f>TRIM(MID(SUBSTITUTE($N2086,"/",REPT(" ",LEN($N2086))),COLUMNS($N:N)*LEN($N2086)-(LEN($N2086)-1),LEN($N2086)))</f>
        <v>music</v>
      </c>
      <c r="R2086" t="str">
        <f>TRIM(MID(SUBSTITUTE($N2086,"/",REPT(" ",LEN($N2086))),COLUMNS($N:O)*LEN($N2086)-(LEN($N2086)-1),LEN($N2086)))</f>
        <v>indie rock</v>
      </c>
      <c r="S2086" s="11">
        <f t="shared" si="129"/>
        <v>41731.833124999997</v>
      </c>
      <c r="T2086" s="11">
        <f t="shared" si="130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0">
        <f t="shared" si="131"/>
        <v>123.53333333333335</v>
      </c>
      <c r="P2087" s="6">
        <f t="shared" si="128"/>
        <v>89.301204819277103</v>
      </c>
      <c r="Q2087" t="str">
        <f>TRIM(MID(SUBSTITUTE($N2087,"/",REPT(" ",LEN($N2087))),COLUMNS($N:N)*LEN($N2087)-(LEN($N2087)-1),LEN($N2087)))</f>
        <v>music</v>
      </c>
      <c r="R2087" t="str">
        <f>TRIM(MID(SUBSTITUTE($N2087,"/",REPT(" ",LEN($N2087))),COLUMNS($N:O)*LEN($N2087)-(LEN($N2087)-1),LEN($N2087)))</f>
        <v>indie rock</v>
      </c>
      <c r="S2087" s="11">
        <f t="shared" si="129"/>
        <v>41075.835497685184</v>
      </c>
      <c r="T2087" s="11">
        <f t="shared" si="130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0">
        <f t="shared" si="131"/>
        <v>100.69999999999999</v>
      </c>
      <c r="P2088" s="6">
        <f t="shared" si="128"/>
        <v>115.08571428571429</v>
      </c>
      <c r="Q2088" t="str">
        <f>TRIM(MID(SUBSTITUTE($N2088,"/",REPT(" ",LEN($N2088))),COLUMNS($N:N)*LEN($N2088)-(LEN($N2088)-1),LEN($N2088)))</f>
        <v>music</v>
      </c>
      <c r="R2088" t="str">
        <f>TRIM(MID(SUBSTITUTE($N2088,"/",REPT(" ",LEN($N2088))),COLUMNS($N:O)*LEN($N2088)-(LEN($N2088)-1),LEN($N2088)))</f>
        <v>indie rock</v>
      </c>
      <c r="S2088" s="11">
        <f t="shared" si="129"/>
        <v>40860.67050925926</v>
      </c>
      <c r="T2088" s="11">
        <f t="shared" si="130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0">
        <f t="shared" si="131"/>
        <v>103.53333333333335</v>
      </c>
      <c r="P2089" s="6">
        <f t="shared" si="128"/>
        <v>62.12</v>
      </c>
      <c r="Q2089" t="str">
        <f>TRIM(MID(SUBSTITUTE($N2089,"/",REPT(" ",LEN($N2089))),COLUMNS($N:N)*LEN($N2089)-(LEN($N2089)-1),LEN($N2089)))</f>
        <v>music</v>
      </c>
      <c r="R2089" t="str">
        <f>TRIM(MID(SUBSTITUTE($N2089,"/",REPT(" ",LEN($N2089))),COLUMNS($N:O)*LEN($N2089)-(LEN($N2089)-1),LEN($N2089)))</f>
        <v>indie rock</v>
      </c>
      <c r="S2089" s="11">
        <f t="shared" si="129"/>
        <v>40764.204375000001</v>
      </c>
      <c r="T2089" s="11">
        <f t="shared" si="130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0">
        <f t="shared" si="131"/>
        <v>115.51066666666668</v>
      </c>
      <c r="P2090" s="6">
        <f t="shared" si="128"/>
        <v>46.204266666666669</v>
      </c>
      <c r="Q2090" t="str">
        <f>TRIM(MID(SUBSTITUTE($N2090,"/",REPT(" ",LEN($N2090))),COLUMNS($N:N)*LEN($N2090)-(LEN($N2090)-1),LEN($N2090)))</f>
        <v>music</v>
      </c>
      <c r="R2090" t="str">
        <f>TRIM(MID(SUBSTITUTE($N2090,"/",REPT(" ",LEN($N2090))),COLUMNS($N:O)*LEN($N2090)-(LEN($N2090)-1),LEN($N2090)))</f>
        <v>indie rock</v>
      </c>
      <c r="S2090" s="11">
        <f t="shared" si="129"/>
        <v>40395.714722222219</v>
      </c>
      <c r="T2090" s="11">
        <f t="shared" si="130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0">
        <f t="shared" si="131"/>
        <v>120.4004</v>
      </c>
      <c r="P2091" s="6">
        <f t="shared" si="128"/>
        <v>48.54854838709678</v>
      </c>
      <c r="Q2091" t="str">
        <f>TRIM(MID(SUBSTITUTE($N2091,"/",REPT(" ",LEN($N2091))),COLUMNS($N:N)*LEN($N2091)-(LEN($N2091)-1),LEN($N2091)))</f>
        <v>music</v>
      </c>
      <c r="R2091" t="str">
        <f>TRIM(MID(SUBSTITUTE($N2091,"/",REPT(" ",LEN($N2091))),COLUMNS($N:O)*LEN($N2091)-(LEN($N2091)-1),LEN($N2091)))</f>
        <v>indie rock</v>
      </c>
      <c r="S2091" s="11">
        <f t="shared" si="129"/>
        <v>41453.076319444444</v>
      </c>
      <c r="T2091" s="11">
        <f t="shared" si="130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0">
        <f t="shared" si="131"/>
        <v>115.040375</v>
      </c>
      <c r="P2092" s="6">
        <f t="shared" si="128"/>
        <v>57.520187499999999</v>
      </c>
      <c r="Q2092" t="str">
        <f>TRIM(MID(SUBSTITUTE($N2092,"/",REPT(" ",LEN($N2092))),COLUMNS($N:N)*LEN($N2092)-(LEN($N2092)-1),LEN($N2092)))</f>
        <v>music</v>
      </c>
      <c r="R2092" t="str">
        <f>TRIM(MID(SUBSTITUTE($N2092,"/",REPT(" ",LEN($N2092))),COLUMNS($N:O)*LEN($N2092)-(LEN($N2092)-1),LEN($N2092)))</f>
        <v>indie rock</v>
      </c>
      <c r="S2092" s="11">
        <f t="shared" si="129"/>
        <v>41299.381423611114</v>
      </c>
      <c r="T2092" s="11">
        <f t="shared" si="130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0">
        <f t="shared" si="131"/>
        <v>120.46777777777777</v>
      </c>
      <c r="P2093" s="6">
        <f t="shared" si="128"/>
        <v>88.147154471544724</v>
      </c>
      <c r="Q2093" t="str">
        <f>TRIM(MID(SUBSTITUTE($N2093,"/",REPT(" ",LEN($N2093))),COLUMNS($N:N)*LEN($N2093)-(LEN($N2093)-1),LEN($N2093)))</f>
        <v>music</v>
      </c>
      <c r="R2093" t="str">
        <f>TRIM(MID(SUBSTITUTE($N2093,"/",REPT(" ",LEN($N2093))),COLUMNS($N:O)*LEN($N2093)-(LEN($N2093)-1),LEN($N2093)))</f>
        <v>indie rock</v>
      </c>
      <c r="S2093" s="11">
        <f t="shared" si="129"/>
        <v>40555.322662037033</v>
      </c>
      <c r="T2093" s="11">
        <f t="shared" si="130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0">
        <f t="shared" si="131"/>
        <v>101.28333333333333</v>
      </c>
      <c r="P2094" s="6">
        <f t="shared" si="128"/>
        <v>110.49090909090908</v>
      </c>
      <c r="Q2094" t="str">
        <f>TRIM(MID(SUBSTITUTE($N2094,"/",REPT(" ",LEN($N2094))),COLUMNS($N:N)*LEN($N2094)-(LEN($N2094)-1),LEN($N2094)))</f>
        <v>music</v>
      </c>
      <c r="R2094" t="str">
        <f>TRIM(MID(SUBSTITUTE($N2094,"/",REPT(" ",LEN($N2094))),COLUMNS($N:O)*LEN($N2094)-(LEN($N2094)-1),LEN($N2094)))</f>
        <v>indie rock</v>
      </c>
      <c r="S2094" s="11">
        <f t="shared" si="129"/>
        <v>40763.707546296297</v>
      </c>
      <c r="T2094" s="11">
        <f t="shared" si="130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0">
        <f t="shared" si="131"/>
        <v>102.46666666666667</v>
      </c>
      <c r="P2095" s="6">
        <f t="shared" si="128"/>
        <v>66.826086956521735</v>
      </c>
      <c r="Q2095" t="str">
        <f>TRIM(MID(SUBSTITUTE($N2095,"/",REPT(" ",LEN($N2095))),COLUMNS($N:N)*LEN($N2095)-(LEN($N2095)-1),LEN($N2095)))</f>
        <v>music</v>
      </c>
      <c r="R2095" t="str">
        <f>TRIM(MID(SUBSTITUTE($N2095,"/",REPT(" ",LEN($N2095))),COLUMNS($N:O)*LEN($N2095)-(LEN($N2095)-1),LEN($N2095)))</f>
        <v>indie rock</v>
      </c>
      <c r="S2095" s="11">
        <f t="shared" si="129"/>
        <v>41205.854537037041</v>
      </c>
      <c r="T2095" s="11">
        <f t="shared" si="130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0">
        <f t="shared" si="131"/>
        <v>120.54285714285714</v>
      </c>
      <c r="P2096" s="6">
        <f t="shared" si="128"/>
        <v>58.597222222222221</v>
      </c>
      <c r="Q2096" t="str">
        <f>TRIM(MID(SUBSTITUTE($N2096,"/",REPT(" ",LEN($N2096))),COLUMNS($N:N)*LEN($N2096)-(LEN($N2096)-1),LEN($N2096)))</f>
        <v>music</v>
      </c>
      <c r="R2096" t="str">
        <f>TRIM(MID(SUBSTITUTE($N2096,"/",REPT(" ",LEN($N2096))),COLUMNS($N:O)*LEN($N2096)-(LEN($N2096)-1),LEN($N2096)))</f>
        <v>indie rock</v>
      </c>
      <c r="S2096" s="11">
        <f t="shared" si="129"/>
        <v>40939.02002314815</v>
      </c>
      <c r="T2096" s="11">
        <f t="shared" si="130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0">
        <f t="shared" si="131"/>
        <v>100</v>
      </c>
      <c r="P2097" s="6">
        <f t="shared" si="128"/>
        <v>113.63636363636364</v>
      </c>
      <c r="Q2097" t="str">
        <f>TRIM(MID(SUBSTITUTE($N2097,"/",REPT(" ",LEN($N2097))),COLUMNS($N:N)*LEN($N2097)-(LEN($N2097)-1),LEN($N2097)))</f>
        <v>music</v>
      </c>
      <c r="R2097" t="str">
        <f>TRIM(MID(SUBSTITUTE($N2097,"/",REPT(" ",LEN($N2097))),COLUMNS($N:O)*LEN($N2097)-(LEN($N2097)-1),LEN($N2097)))</f>
        <v>indie rock</v>
      </c>
      <c r="S2097" s="11">
        <f t="shared" si="129"/>
        <v>40758.733483796292</v>
      </c>
      <c r="T2097" s="11">
        <f t="shared" si="130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0">
        <f t="shared" si="131"/>
        <v>101.66666666666666</v>
      </c>
      <c r="P2098" s="6">
        <f t="shared" si="128"/>
        <v>43.571428571428569</v>
      </c>
      <c r="Q2098" t="str">
        <f>TRIM(MID(SUBSTITUTE($N2098,"/",REPT(" ",LEN($N2098))),COLUMNS($N:N)*LEN($N2098)-(LEN($N2098)-1),LEN($N2098)))</f>
        <v>music</v>
      </c>
      <c r="R2098" t="str">
        <f>TRIM(MID(SUBSTITUTE($N2098,"/",REPT(" ",LEN($N2098))),COLUMNS($N:O)*LEN($N2098)-(LEN($N2098)-1),LEN($N2098)))</f>
        <v>indie rock</v>
      </c>
      <c r="S2098" s="11">
        <f t="shared" si="129"/>
        <v>41192.758506944447</v>
      </c>
      <c r="T2098" s="11">
        <f t="shared" si="130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0">
        <f t="shared" si="131"/>
        <v>100</v>
      </c>
      <c r="P2099" s="6">
        <f t="shared" si="128"/>
        <v>78.94736842105263</v>
      </c>
      <c r="Q2099" t="str">
        <f>TRIM(MID(SUBSTITUTE($N2099,"/",REPT(" ",LEN($N2099))),COLUMNS($N:N)*LEN($N2099)-(LEN($N2099)-1),LEN($N2099)))</f>
        <v>music</v>
      </c>
      <c r="R2099" t="str">
        <f>TRIM(MID(SUBSTITUTE($N2099,"/",REPT(" ",LEN($N2099))),COLUMNS($N:O)*LEN($N2099)-(LEN($N2099)-1),LEN($N2099)))</f>
        <v>indie rock</v>
      </c>
      <c r="S2099" s="11">
        <f t="shared" si="129"/>
        <v>40818.58489583333</v>
      </c>
      <c r="T2099" s="11">
        <f t="shared" si="130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0">
        <f t="shared" si="131"/>
        <v>100.33333333333334</v>
      </c>
      <c r="P2100" s="6">
        <f t="shared" si="128"/>
        <v>188.125</v>
      </c>
      <c r="Q2100" t="str">
        <f>TRIM(MID(SUBSTITUTE($N2100,"/",REPT(" ",LEN($N2100))),COLUMNS($N:N)*LEN($N2100)-(LEN($N2100)-1),LEN($N2100)))</f>
        <v>music</v>
      </c>
      <c r="R2100" t="str">
        <f>TRIM(MID(SUBSTITUTE($N2100,"/",REPT(" ",LEN($N2100))),COLUMNS($N:O)*LEN($N2100)-(LEN($N2100)-1),LEN($N2100)))</f>
        <v>indie rock</v>
      </c>
      <c r="S2100" s="11">
        <f t="shared" si="129"/>
        <v>40946.11383101852</v>
      </c>
      <c r="T2100" s="11">
        <f t="shared" si="130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0">
        <f t="shared" si="131"/>
        <v>132.36666666666667</v>
      </c>
      <c r="P2101" s="6">
        <f t="shared" si="128"/>
        <v>63.031746031746032</v>
      </c>
      <c r="Q2101" t="str">
        <f>TRIM(MID(SUBSTITUTE($N2101,"/",REPT(" ",LEN($N2101))),COLUMNS($N:N)*LEN($N2101)-(LEN($N2101)-1),LEN($N2101)))</f>
        <v>music</v>
      </c>
      <c r="R2101" t="str">
        <f>TRIM(MID(SUBSTITUTE($N2101,"/",REPT(" ",LEN($N2101))),COLUMNS($N:O)*LEN($N2101)-(LEN($N2101)-1),LEN($N2101)))</f>
        <v>indie rock</v>
      </c>
      <c r="S2101" s="11">
        <f t="shared" si="129"/>
        <v>42173.746342592596</v>
      </c>
      <c r="T2101" s="11">
        <f t="shared" si="130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0">
        <f t="shared" si="131"/>
        <v>136.66666666666666</v>
      </c>
      <c r="P2102" s="6">
        <f t="shared" si="128"/>
        <v>30.37037037037037</v>
      </c>
      <c r="Q2102" t="str">
        <f>TRIM(MID(SUBSTITUTE($N2102,"/",REPT(" ",LEN($N2102))),COLUMNS($N:N)*LEN($N2102)-(LEN($N2102)-1),LEN($N2102)))</f>
        <v>music</v>
      </c>
      <c r="R2102" t="str">
        <f>TRIM(MID(SUBSTITUTE($N2102,"/",REPT(" ",LEN($N2102))),COLUMNS($N:O)*LEN($N2102)-(LEN($N2102)-1),LEN($N2102)))</f>
        <v>indie rock</v>
      </c>
      <c r="S2102" s="11">
        <f t="shared" si="129"/>
        <v>41074.834965277776</v>
      </c>
      <c r="T2102" s="11">
        <f t="shared" si="130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0">
        <f t="shared" si="131"/>
        <v>113.25</v>
      </c>
      <c r="P2103" s="6">
        <f t="shared" si="128"/>
        <v>51.477272727272727</v>
      </c>
      <c r="Q2103" t="str">
        <f>TRIM(MID(SUBSTITUTE($N2103,"/",REPT(" ",LEN($N2103))),COLUMNS($N:N)*LEN($N2103)-(LEN($N2103)-1),LEN($N2103)))</f>
        <v>music</v>
      </c>
      <c r="R2103" t="str">
        <f>TRIM(MID(SUBSTITUTE($N2103,"/",REPT(" ",LEN($N2103))),COLUMNS($N:O)*LEN($N2103)-(LEN($N2103)-1),LEN($N2103)))</f>
        <v>indie rock</v>
      </c>
      <c r="S2103" s="11">
        <f t="shared" si="129"/>
        <v>40892.149467592593</v>
      </c>
      <c r="T2103" s="11">
        <f t="shared" si="130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0">
        <f t="shared" si="131"/>
        <v>136</v>
      </c>
      <c r="P2104" s="6">
        <f t="shared" si="128"/>
        <v>35.789473684210527</v>
      </c>
      <c r="Q2104" t="str">
        <f>TRIM(MID(SUBSTITUTE($N2104,"/",REPT(" ",LEN($N2104))),COLUMNS($N:N)*LEN($N2104)-(LEN($N2104)-1),LEN($N2104)))</f>
        <v>music</v>
      </c>
      <c r="R2104" t="str">
        <f>TRIM(MID(SUBSTITUTE($N2104,"/",REPT(" ",LEN($N2104))),COLUMNS($N:O)*LEN($N2104)-(LEN($N2104)-1),LEN($N2104)))</f>
        <v>indie rock</v>
      </c>
      <c r="S2104" s="11">
        <f t="shared" si="129"/>
        <v>40638.868611111109</v>
      </c>
      <c r="T2104" s="11">
        <f t="shared" si="130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0">
        <f t="shared" si="131"/>
        <v>146.12318374694613</v>
      </c>
      <c r="P2105" s="6">
        <f t="shared" si="128"/>
        <v>98.817391304347822</v>
      </c>
      <c r="Q2105" t="str">
        <f>TRIM(MID(SUBSTITUTE($N2105,"/",REPT(" ",LEN($N2105))),COLUMNS($N:N)*LEN($N2105)-(LEN($N2105)-1),LEN($N2105)))</f>
        <v>music</v>
      </c>
      <c r="R2105" t="str">
        <f>TRIM(MID(SUBSTITUTE($N2105,"/",REPT(" ",LEN($N2105))),COLUMNS($N:O)*LEN($N2105)-(LEN($N2105)-1),LEN($N2105)))</f>
        <v>indie rock</v>
      </c>
      <c r="S2105" s="11">
        <f t="shared" si="129"/>
        <v>41192.754942129628</v>
      </c>
      <c r="T2105" s="11">
        <f t="shared" si="130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0">
        <f t="shared" si="131"/>
        <v>129.5</v>
      </c>
      <c r="P2106" s="6">
        <f t="shared" si="128"/>
        <v>28</v>
      </c>
      <c r="Q2106" t="str">
        <f>TRIM(MID(SUBSTITUTE($N2106,"/",REPT(" ",LEN($N2106))),COLUMNS($N:N)*LEN($N2106)-(LEN($N2106)-1),LEN($N2106)))</f>
        <v>music</v>
      </c>
      <c r="R2106" t="str">
        <f>TRIM(MID(SUBSTITUTE($N2106,"/",REPT(" ",LEN($N2106))),COLUMNS($N:O)*LEN($N2106)-(LEN($N2106)-1),LEN($N2106)))</f>
        <v>indie rock</v>
      </c>
      <c r="S2106" s="11">
        <f t="shared" si="129"/>
        <v>41394.074467592596</v>
      </c>
      <c r="T2106" s="11">
        <f t="shared" si="130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0">
        <f t="shared" si="131"/>
        <v>254</v>
      </c>
      <c r="P2107" s="6">
        <f t="shared" si="128"/>
        <v>51.313131313131315</v>
      </c>
      <c r="Q2107" t="str">
        <f>TRIM(MID(SUBSTITUTE($N2107,"/",REPT(" ",LEN($N2107))),COLUMNS($N:N)*LEN($N2107)-(LEN($N2107)-1),LEN($N2107)))</f>
        <v>music</v>
      </c>
      <c r="R2107" t="str">
        <f>TRIM(MID(SUBSTITUTE($N2107,"/",REPT(" ",LEN($N2107))),COLUMNS($N:O)*LEN($N2107)-(LEN($N2107)-1),LEN($N2107)))</f>
        <v>indie rock</v>
      </c>
      <c r="S2107" s="11">
        <f t="shared" si="129"/>
        <v>41951.788807870369</v>
      </c>
      <c r="T2107" s="11">
        <f t="shared" si="130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0">
        <f t="shared" si="131"/>
        <v>107.04545454545456</v>
      </c>
      <c r="P2108" s="6">
        <f t="shared" si="128"/>
        <v>53.522727272727273</v>
      </c>
      <c r="Q2108" t="str">
        <f>TRIM(MID(SUBSTITUTE($N2108,"/",REPT(" ",LEN($N2108))),COLUMNS($N:N)*LEN($N2108)-(LEN($N2108)-1),LEN($N2108)))</f>
        <v>music</v>
      </c>
      <c r="R2108" t="str">
        <f>TRIM(MID(SUBSTITUTE($N2108,"/",REPT(" ",LEN($N2108))),COLUMNS($N:O)*LEN($N2108)-(LEN($N2108)-1),LEN($N2108)))</f>
        <v>indie rock</v>
      </c>
      <c r="S2108" s="11">
        <f t="shared" si="129"/>
        <v>41270.21497685185</v>
      </c>
      <c r="T2108" s="11">
        <f t="shared" si="130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0">
        <f t="shared" si="131"/>
        <v>107.73299999999999</v>
      </c>
      <c r="P2109" s="6">
        <f t="shared" si="128"/>
        <v>37.149310344827583</v>
      </c>
      <c r="Q2109" t="str">
        <f>TRIM(MID(SUBSTITUTE($N2109,"/",REPT(" ",LEN($N2109))),COLUMNS($N:N)*LEN($N2109)-(LEN($N2109)-1),LEN($N2109)))</f>
        <v>music</v>
      </c>
      <c r="R2109" t="str">
        <f>TRIM(MID(SUBSTITUTE($N2109,"/",REPT(" ",LEN($N2109))),COLUMNS($N:O)*LEN($N2109)-(LEN($N2109)-1),LEN($N2109)))</f>
        <v>indie rock</v>
      </c>
      <c r="S2109" s="11">
        <f t="shared" si="129"/>
        <v>41934.71056712963</v>
      </c>
      <c r="T2109" s="11">
        <f t="shared" si="130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0">
        <f t="shared" si="131"/>
        <v>107.31250000000001</v>
      </c>
      <c r="P2110" s="6">
        <f t="shared" si="128"/>
        <v>89.895287958115176</v>
      </c>
      <c r="Q2110" t="str">
        <f>TRIM(MID(SUBSTITUTE($N2110,"/",REPT(" ",LEN($N2110))),COLUMNS($N:N)*LEN($N2110)-(LEN($N2110)-1),LEN($N2110)))</f>
        <v>music</v>
      </c>
      <c r="R2110" t="str">
        <f>TRIM(MID(SUBSTITUTE($N2110,"/",REPT(" ",LEN($N2110))),COLUMNS($N:O)*LEN($N2110)-(LEN($N2110)-1),LEN($N2110)))</f>
        <v>indie rock</v>
      </c>
      <c r="S2110" s="11">
        <f t="shared" si="129"/>
        <v>41135.175694444442</v>
      </c>
      <c r="T2110" s="11">
        <f t="shared" si="130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0">
        <f t="shared" si="131"/>
        <v>106.52500000000001</v>
      </c>
      <c r="P2111" s="6">
        <f t="shared" si="128"/>
        <v>106.52500000000001</v>
      </c>
      <c r="Q2111" t="str">
        <f>TRIM(MID(SUBSTITUTE($N2111,"/",REPT(" ",LEN($N2111))),COLUMNS($N:N)*LEN($N2111)-(LEN($N2111)-1),LEN($N2111)))</f>
        <v>music</v>
      </c>
      <c r="R2111" t="str">
        <f>TRIM(MID(SUBSTITUTE($N2111,"/",REPT(" ",LEN($N2111))),COLUMNS($N:O)*LEN($N2111)-(LEN($N2111)-1),LEN($N2111)))</f>
        <v>indie rock</v>
      </c>
      <c r="S2111" s="11">
        <f t="shared" si="129"/>
        <v>42160.708530092597</v>
      </c>
      <c r="T2111" s="11">
        <f t="shared" si="130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0">
        <f t="shared" si="131"/>
        <v>100.35000000000001</v>
      </c>
      <c r="P2112" s="6">
        <f t="shared" si="128"/>
        <v>52.815789473684212</v>
      </c>
      <c r="Q2112" t="str">
        <f>TRIM(MID(SUBSTITUTE($N2112,"/",REPT(" ",LEN($N2112))),COLUMNS($N:N)*LEN($N2112)-(LEN($N2112)-1),LEN($N2112)))</f>
        <v>music</v>
      </c>
      <c r="R2112" t="str">
        <f>TRIM(MID(SUBSTITUTE($N2112,"/",REPT(" ",LEN($N2112))),COLUMNS($N:O)*LEN($N2112)-(LEN($N2112)-1),LEN($N2112)))</f>
        <v>indie rock</v>
      </c>
      <c r="S2112" s="11">
        <f t="shared" si="129"/>
        <v>41759.670937499999</v>
      </c>
      <c r="T2112" s="11">
        <f t="shared" si="130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0">
        <f t="shared" si="131"/>
        <v>106.5</v>
      </c>
      <c r="P2113" s="6">
        <f t="shared" si="128"/>
        <v>54.615384615384613</v>
      </c>
      <c r="Q2113" t="str">
        <f>TRIM(MID(SUBSTITUTE($N2113,"/",REPT(" ",LEN($N2113))),COLUMNS($N:N)*LEN($N2113)-(LEN($N2113)-1),LEN($N2113)))</f>
        <v>music</v>
      </c>
      <c r="R2113" t="str">
        <f>TRIM(MID(SUBSTITUTE($N2113,"/",REPT(" ",LEN($N2113))),COLUMNS($N:O)*LEN($N2113)-(LEN($N2113)-1),LEN($N2113)))</f>
        <v>indie rock</v>
      </c>
      <c r="S2113" s="11">
        <f t="shared" si="129"/>
        <v>40703.197048611109</v>
      </c>
      <c r="T2113" s="11">
        <f t="shared" si="130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0">
        <f t="shared" si="131"/>
        <v>100</v>
      </c>
      <c r="P2114" s="6">
        <f t="shared" ref="P2114:P2177" si="132">E2114/L2114</f>
        <v>27.272727272727273</v>
      </c>
      <c r="Q2114" t="str">
        <f>TRIM(MID(SUBSTITUTE($N2114,"/",REPT(" ",LEN($N2114))),COLUMNS($N:N)*LEN($N2114)-(LEN($N2114)-1),LEN($N2114)))</f>
        <v>music</v>
      </c>
      <c r="R2114" t="str">
        <f>TRIM(MID(SUBSTITUTE($N2114,"/",REPT(" ",LEN($N2114))),COLUMNS($N:O)*LEN($N2114)-(LEN($N2114)-1),LEN($N2114)))</f>
        <v>indie rock</v>
      </c>
      <c r="S2114" s="11">
        <f t="shared" ref="S2114:S2177" si="133">(((J2114/60)/60)/24)+DATE(1970,1,1)</f>
        <v>41365.928159722222</v>
      </c>
      <c r="T2114" s="11">
        <f t="shared" ref="T2114:T2177" si="134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0">
        <f t="shared" ref="O2115:O2178" si="135">E2115/D2115*100</f>
        <v>104.85714285714285</v>
      </c>
      <c r="P2115" s="6">
        <f t="shared" si="132"/>
        <v>68.598130841121488</v>
      </c>
      <c r="Q2115" t="str">
        <f>TRIM(MID(SUBSTITUTE($N2115,"/",REPT(" ",LEN($N2115))),COLUMNS($N:N)*LEN($N2115)-(LEN($N2115)-1),LEN($N2115)))</f>
        <v>music</v>
      </c>
      <c r="R2115" t="str">
        <f>TRIM(MID(SUBSTITUTE($N2115,"/",REPT(" ",LEN($N2115))),COLUMNS($N:O)*LEN($N2115)-(LEN($N2115)-1),LEN($N2115)))</f>
        <v>indie rock</v>
      </c>
      <c r="S2115" s="11">
        <f t="shared" si="133"/>
        <v>41870.86546296296</v>
      </c>
      <c r="T2115" s="11">
        <f t="shared" si="134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0">
        <f t="shared" si="135"/>
        <v>104.69999999999999</v>
      </c>
      <c r="P2116" s="6">
        <f t="shared" si="132"/>
        <v>35.612244897959187</v>
      </c>
      <c r="Q2116" t="str">
        <f>TRIM(MID(SUBSTITUTE($N2116,"/",REPT(" ",LEN($N2116))),COLUMNS($N:N)*LEN($N2116)-(LEN($N2116)-1),LEN($N2116)))</f>
        <v>music</v>
      </c>
      <c r="R2116" t="str">
        <f>TRIM(MID(SUBSTITUTE($N2116,"/",REPT(" ",LEN($N2116))),COLUMNS($N:O)*LEN($N2116)-(LEN($N2116)-1),LEN($N2116)))</f>
        <v>indie rock</v>
      </c>
      <c r="S2116" s="11">
        <f t="shared" si="133"/>
        <v>40458.815625000003</v>
      </c>
      <c r="T2116" s="11">
        <f t="shared" si="13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0">
        <f t="shared" si="135"/>
        <v>225.66666666666669</v>
      </c>
      <c r="P2117" s="6">
        <f t="shared" si="132"/>
        <v>94.027777777777771</v>
      </c>
      <c r="Q2117" t="str">
        <f>TRIM(MID(SUBSTITUTE($N2117,"/",REPT(" ",LEN($N2117))),COLUMNS($N:N)*LEN($N2117)-(LEN($N2117)-1),LEN($N2117)))</f>
        <v>music</v>
      </c>
      <c r="R2117" t="str">
        <f>TRIM(MID(SUBSTITUTE($N2117,"/",REPT(" ",LEN($N2117))),COLUMNS($N:O)*LEN($N2117)-(LEN($N2117)-1),LEN($N2117)))</f>
        <v>indie rock</v>
      </c>
      <c r="S2117" s="11">
        <f t="shared" si="133"/>
        <v>40564.081030092595</v>
      </c>
      <c r="T2117" s="11">
        <f t="shared" si="13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0">
        <f t="shared" si="135"/>
        <v>100.90416666666667</v>
      </c>
      <c r="P2118" s="6">
        <f t="shared" si="132"/>
        <v>526.45652173913038</v>
      </c>
      <c r="Q2118" t="str">
        <f>TRIM(MID(SUBSTITUTE($N2118,"/",REPT(" ",LEN($N2118))),COLUMNS($N:N)*LEN($N2118)-(LEN($N2118)-1),LEN($N2118)))</f>
        <v>music</v>
      </c>
      <c r="R2118" t="str">
        <f>TRIM(MID(SUBSTITUTE($N2118,"/",REPT(" ",LEN($N2118))),COLUMNS($N:O)*LEN($N2118)-(LEN($N2118)-1),LEN($N2118)))</f>
        <v>indie rock</v>
      </c>
      <c r="S2118" s="11">
        <f t="shared" si="133"/>
        <v>41136.777812500004</v>
      </c>
      <c r="T2118" s="11">
        <f t="shared" si="13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0">
        <f t="shared" si="135"/>
        <v>147.75</v>
      </c>
      <c r="P2119" s="6">
        <f t="shared" si="132"/>
        <v>50.657142857142858</v>
      </c>
      <c r="Q2119" t="str">
        <f>TRIM(MID(SUBSTITUTE($N2119,"/",REPT(" ",LEN($N2119))),COLUMNS($N:N)*LEN($N2119)-(LEN($N2119)-1),LEN($N2119)))</f>
        <v>music</v>
      </c>
      <c r="R2119" t="str">
        <f>TRIM(MID(SUBSTITUTE($N2119,"/",REPT(" ",LEN($N2119))),COLUMNS($N:O)*LEN($N2119)-(LEN($N2119)-1),LEN($N2119)))</f>
        <v>indie rock</v>
      </c>
      <c r="S2119" s="11">
        <f t="shared" si="133"/>
        <v>42290.059594907405</v>
      </c>
      <c r="T2119" s="11">
        <f t="shared" si="13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0">
        <f t="shared" si="135"/>
        <v>134.61099999999999</v>
      </c>
      <c r="P2120" s="6">
        <f t="shared" si="132"/>
        <v>79.182941176470578</v>
      </c>
      <c r="Q2120" t="str">
        <f>TRIM(MID(SUBSTITUTE($N2120,"/",REPT(" ",LEN($N2120))),COLUMNS($N:N)*LEN($N2120)-(LEN($N2120)-1),LEN($N2120)))</f>
        <v>music</v>
      </c>
      <c r="R2120" t="str">
        <f>TRIM(MID(SUBSTITUTE($N2120,"/",REPT(" ",LEN($N2120))),COLUMNS($N:O)*LEN($N2120)-(LEN($N2120)-1),LEN($N2120)))</f>
        <v>indie rock</v>
      </c>
      <c r="S2120" s="11">
        <f t="shared" si="133"/>
        <v>40718.839537037034</v>
      </c>
      <c r="T2120" s="11">
        <f t="shared" si="13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0">
        <f t="shared" si="135"/>
        <v>100.75</v>
      </c>
      <c r="P2121" s="6">
        <f t="shared" si="132"/>
        <v>91.590909090909093</v>
      </c>
      <c r="Q2121" t="str">
        <f>TRIM(MID(SUBSTITUTE($N2121,"/",REPT(" ",LEN($N2121))),COLUMNS($N:N)*LEN($N2121)-(LEN($N2121)-1),LEN($N2121)))</f>
        <v>music</v>
      </c>
      <c r="R2121" t="str">
        <f>TRIM(MID(SUBSTITUTE($N2121,"/",REPT(" ",LEN($N2121))),COLUMNS($N:O)*LEN($N2121)-(LEN($N2121)-1),LEN($N2121)))</f>
        <v>indie rock</v>
      </c>
      <c r="S2121" s="11">
        <f t="shared" si="133"/>
        <v>41107.130150462966</v>
      </c>
      <c r="T2121" s="11">
        <f t="shared" si="13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0">
        <f t="shared" si="135"/>
        <v>100.880375</v>
      </c>
      <c r="P2122" s="6">
        <f t="shared" si="132"/>
        <v>116.96275362318841</v>
      </c>
      <c r="Q2122" t="str">
        <f>TRIM(MID(SUBSTITUTE($N2122,"/",REPT(" ",LEN($N2122))),COLUMNS($N:N)*LEN($N2122)-(LEN($N2122)-1),LEN($N2122)))</f>
        <v>music</v>
      </c>
      <c r="R2122" t="str">
        <f>TRIM(MID(SUBSTITUTE($N2122,"/",REPT(" ",LEN($N2122))),COLUMNS($N:O)*LEN($N2122)-(LEN($N2122)-1),LEN($N2122)))</f>
        <v>indie rock</v>
      </c>
      <c r="S2122" s="11">
        <f t="shared" si="133"/>
        <v>41591.964537037034</v>
      </c>
      <c r="T2122" s="11">
        <f t="shared" si="13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0">
        <f t="shared" si="135"/>
        <v>0.56800000000000006</v>
      </c>
      <c r="P2123" s="6">
        <f t="shared" si="132"/>
        <v>28.4</v>
      </c>
      <c r="Q2123" t="str">
        <f>TRIM(MID(SUBSTITUTE($N2123,"/",REPT(" ",LEN($N2123))),COLUMNS($N:N)*LEN($N2123)-(LEN($N2123)-1),LEN($N2123)))</f>
        <v>games</v>
      </c>
      <c r="R2123" t="str">
        <f>TRIM(MID(SUBSTITUTE($N2123,"/",REPT(" ",LEN($N2123))),COLUMNS($N:O)*LEN($N2123)-(LEN($N2123)-1),LEN($N2123)))</f>
        <v>video games</v>
      </c>
      <c r="S2123" s="11">
        <f t="shared" si="133"/>
        <v>42716.7424537037</v>
      </c>
      <c r="T2123" s="11">
        <f t="shared" si="13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0">
        <f t="shared" si="135"/>
        <v>0.38750000000000001</v>
      </c>
      <c r="P2124" s="6">
        <f t="shared" si="132"/>
        <v>103.33333333333333</v>
      </c>
      <c r="Q2124" t="str">
        <f>TRIM(MID(SUBSTITUTE($N2124,"/",REPT(" ",LEN($N2124))),COLUMNS($N:N)*LEN($N2124)-(LEN($N2124)-1),LEN($N2124)))</f>
        <v>games</v>
      </c>
      <c r="R2124" t="str">
        <f>TRIM(MID(SUBSTITUTE($N2124,"/",REPT(" ",LEN($N2124))),COLUMNS($N:O)*LEN($N2124)-(LEN($N2124)-1),LEN($N2124)))</f>
        <v>video games</v>
      </c>
      <c r="S2124" s="11">
        <f t="shared" si="133"/>
        <v>42712.300567129627</v>
      </c>
      <c r="T2124" s="11">
        <f t="shared" si="13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0">
        <f t="shared" si="135"/>
        <v>10</v>
      </c>
      <c r="P2125" s="6">
        <f t="shared" si="132"/>
        <v>10</v>
      </c>
      <c r="Q2125" t="str">
        <f>TRIM(MID(SUBSTITUTE($N2125,"/",REPT(" ",LEN($N2125))),COLUMNS($N:N)*LEN($N2125)-(LEN($N2125)-1),LEN($N2125)))</f>
        <v>games</v>
      </c>
      <c r="R2125" t="str">
        <f>TRIM(MID(SUBSTITUTE($N2125,"/",REPT(" ",LEN($N2125))),COLUMNS($N:O)*LEN($N2125)-(LEN($N2125)-1),LEN($N2125)))</f>
        <v>video games</v>
      </c>
      <c r="S2125" s="11">
        <f t="shared" si="133"/>
        <v>40198.424849537041</v>
      </c>
      <c r="T2125" s="11">
        <f t="shared" si="13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0">
        <f t="shared" si="135"/>
        <v>10.454545454545453</v>
      </c>
      <c r="P2126" s="6">
        <f t="shared" si="132"/>
        <v>23</v>
      </c>
      <c r="Q2126" t="str">
        <f>TRIM(MID(SUBSTITUTE($N2126,"/",REPT(" ",LEN($N2126))),COLUMNS($N:N)*LEN($N2126)-(LEN($N2126)-1),LEN($N2126)))</f>
        <v>games</v>
      </c>
      <c r="R2126" t="str">
        <f>TRIM(MID(SUBSTITUTE($N2126,"/",REPT(" ",LEN($N2126))),COLUMNS($N:O)*LEN($N2126)-(LEN($N2126)-1),LEN($N2126)))</f>
        <v>video games</v>
      </c>
      <c r="S2126" s="11">
        <f t="shared" si="133"/>
        <v>40464.028182870366</v>
      </c>
      <c r="T2126" s="11">
        <f t="shared" si="13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0">
        <f t="shared" si="135"/>
        <v>1.4200000000000002</v>
      </c>
      <c r="P2127" s="6">
        <f t="shared" si="132"/>
        <v>31.555555555555557</v>
      </c>
      <c r="Q2127" t="str">
        <f>TRIM(MID(SUBSTITUTE($N2127,"/",REPT(" ",LEN($N2127))),COLUMNS($N:N)*LEN($N2127)-(LEN($N2127)-1),LEN($N2127)))</f>
        <v>games</v>
      </c>
      <c r="R2127" t="str">
        <f>TRIM(MID(SUBSTITUTE($N2127,"/",REPT(" ",LEN($N2127))),COLUMNS($N:O)*LEN($N2127)-(LEN($N2127)-1),LEN($N2127)))</f>
        <v>video games</v>
      </c>
      <c r="S2127" s="11">
        <f t="shared" si="133"/>
        <v>42191.023530092592</v>
      </c>
      <c r="T2127" s="11">
        <f t="shared" si="13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0">
        <f t="shared" si="135"/>
        <v>0.05</v>
      </c>
      <c r="P2128" s="6">
        <f t="shared" si="132"/>
        <v>5</v>
      </c>
      <c r="Q2128" t="str">
        <f>TRIM(MID(SUBSTITUTE($N2128,"/",REPT(" ",LEN($N2128))),COLUMNS($N:N)*LEN($N2128)-(LEN($N2128)-1),LEN($N2128)))</f>
        <v>games</v>
      </c>
      <c r="R2128" t="str">
        <f>TRIM(MID(SUBSTITUTE($N2128,"/",REPT(" ",LEN($N2128))),COLUMNS($N:O)*LEN($N2128)-(LEN($N2128)-1),LEN($N2128)))</f>
        <v>video games</v>
      </c>
      <c r="S2128" s="11">
        <f t="shared" si="133"/>
        <v>41951.973229166666</v>
      </c>
      <c r="T2128" s="11">
        <f t="shared" si="13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0">
        <f t="shared" si="135"/>
        <v>28.842857142857142</v>
      </c>
      <c r="P2129" s="6">
        <f t="shared" si="132"/>
        <v>34.220338983050844</v>
      </c>
      <c r="Q2129" t="str">
        <f>TRIM(MID(SUBSTITUTE($N2129,"/",REPT(" ",LEN($N2129))),COLUMNS($N:N)*LEN($N2129)-(LEN($N2129)-1),LEN($N2129)))</f>
        <v>games</v>
      </c>
      <c r="R2129" t="str">
        <f>TRIM(MID(SUBSTITUTE($N2129,"/",REPT(" ",LEN($N2129))),COLUMNS($N:O)*LEN($N2129)-(LEN($N2129)-1),LEN($N2129)))</f>
        <v>video games</v>
      </c>
      <c r="S2129" s="11">
        <f t="shared" si="133"/>
        <v>42045.50535879629</v>
      </c>
      <c r="T2129" s="11">
        <f t="shared" si="13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0">
        <f t="shared" si="135"/>
        <v>0.16666666666666669</v>
      </c>
      <c r="P2130" s="6">
        <f t="shared" si="132"/>
        <v>25</v>
      </c>
      <c r="Q2130" t="str">
        <f>TRIM(MID(SUBSTITUTE($N2130,"/",REPT(" ",LEN($N2130))),COLUMNS($N:N)*LEN($N2130)-(LEN($N2130)-1),LEN($N2130)))</f>
        <v>games</v>
      </c>
      <c r="R2130" t="str">
        <f>TRIM(MID(SUBSTITUTE($N2130,"/",REPT(" ",LEN($N2130))),COLUMNS($N:O)*LEN($N2130)-(LEN($N2130)-1),LEN($N2130)))</f>
        <v>video games</v>
      </c>
      <c r="S2130" s="11">
        <f t="shared" si="133"/>
        <v>41843.772789351853</v>
      </c>
      <c r="T2130" s="11">
        <f t="shared" si="13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0">
        <f t="shared" si="135"/>
        <v>11.799999999999999</v>
      </c>
      <c r="P2131" s="6">
        <f t="shared" si="132"/>
        <v>19.666666666666668</v>
      </c>
      <c r="Q2131" t="str">
        <f>TRIM(MID(SUBSTITUTE($N2131,"/",REPT(" ",LEN($N2131))),COLUMNS($N:N)*LEN($N2131)-(LEN($N2131)-1),LEN($N2131)))</f>
        <v>games</v>
      </c>
      <c r="R2131" t="str">
        <f>TRIM(MID(SUBSTITUTE($N2131,"/",REPT(" ",LEN($N2131))),COLUMNS($N:O)*LEN($N2131)-(LEN($N2131)-1),LEN($N2131)))</f>
        <v>video games</v>
      </c>
      <c r="S2131" s="11">
        <f t="shared" si="133"/>
        <v>42409.024305555555</v>
      </c>
      <c r="T2131" s="11">
        <f t="shared" si="13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0">
        <f t="shared" si="135"/>
        <v>0.20238095238095236</v>
      </c>
      <c r="P2132" s="6">
        <f t="shared" si="132"/>
        <v>21.25</v>
      </c>
      <c r="Q2132" t="str">
        <f>TRIM(MID(SUBSTITUTE($N2132,"/",REPT(" ",LEN($N2132))),COLUMNS($N:N)*LEN($N2132)-(LEN($N2132)-1),LEN($N2132)))</f>
        <v>games</v>
      </c>
      <c r="R2132" t="str">
        <f>TRIM(MID(SUBSTITUTE($N2132,"/",REPT(" ",LEN($N2132))),COLUMNS($N:O)*LEN($N2132)-(LEN($N2132)-1),LEN($N2132)))</f>
        <v>video games</v>
      </c>
      <c r="S2132" s="11">
        <f t="shared" si="133"/>
        <v>41832.086377314816</v>
      </c>
      <c r="T2132" s="11">
        <f t="shared" si="13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0">
        <f t="shared" si="135"/>
        <v>5</v>
      </c>
      <c r="P2133" s="6">
        <f t="shared" si="132"/>
        <v>8.3333333333333339</v>
      </c>
      <c r="Q2133" t="str">
        <f>TRIM(MID(SUBSTITUTE($N2133,"/",REPT(" ",LEN($N2133))),COLUMNS($N:N)*LEN($N2133)-(LEN($N2133)-1),LEN($N2133)))</f>
        <v>games</v>
      </c>
      <c r="R2133" t="str">
        <f>TRIM(MID(SUBSTITUTE($N2133,"/",REPT(" ",LEN($N2133))),COLUMNS($N:O)*LEN($N2133)-(LEN($N2133)-1),LEN($N2133)))</f>
        <v>video games</v>
      </c>
      <c r="S2133" s="11">
        <f t="shared" si="133"/>
        <v>42167.207071759258</v>
      </c>
      <c r="T2133" s="11">
        <f t="shared" si="13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0">
        <f t="shared" si="135"/>
        <v>2.1129899999999995</v>
      </c>
      <c r="P2134" s="6">
        <f t="shared" si="132"/>
        <v>21.34333333333333</v>
      </c>
      <c r="Q2134" t="str">
        <f>TRIM(MID(SUBSTITUTE($N2134,"/",REPT(" ",LEN($N2134))),COLUMNS($N:N)*LEN($N2134)-(LEN($N2134)-1),LEN($N2134)))</f>
        <v>games</v>
      </c>
      <c r="R2134" t="str">
        <f>TRIM(MID(SUBSTITUTE($N2134,"/",REPT(" ",LEN($N2134))),COLUMNS($N:O)*LEN($N2134)-(LEN($N2134)-1),LEN($N2134)))</f>
        <v>video games</v>
      </c>
      <c r="S2134" s="11">
        <f t="shared" si="133"/>
        <v>41643.487175925926</v>
      </c>
      <c r="T2134" s="11">
        <f t="shared" si="13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0">
        <f t="shared" si="135"/>
        <v>1.6</v>
      </c>
      <c r="P2135" s="6">
        <f t="shared" si="132"/>
        <v>5.333333333333333</v>
      </c>
      <c r="Q2135" t="str">
        <f>TRIM(MID(SUBSTITUTE($N2135,"/",REPT(" ",LEN($N2135))),COLUMNS($N:N)*LEN($N2135)-(LEN($N2135)-1),LEN($N2135)))</f>
        <v>games</v>
      </c>
      <c r="R2135" t="str">
        <f>TRIM(MID(SUBSTITUTE($N2135,"/",REPT(" ",LEN($N2135))),COLUMNS($N:O)*LEN($N2135)-(LEN($N2135)-1),LEN($N2135)))</f>
        <v>video games</v>
      </c>
      <c r="S2135" s="11">
        <f t="shared" si="133"/>
        <v>40619.097210648149</v>
      </c>
      <c r="T2135" s="11">
        <f t="shared" si="13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0">
        <f t="shared" si="135"/>
        <v>1.7333333333333332</v>
      </c>
      <c r="P2136" s="6">
        <f t="shared" si="132"/>
        <v>34.666666666666664</v>
      </c>
      <c r="Q2136" t="str">
        <f>TRIM(MID(SUBSTITUTE($N2136,"/",REPT(" ",LEN($N2136))),COLUMNS($N:N)*LEN($N2136)-(LEN($N2136)-1),LEN($N2136)))</f>
        <v>games</v>
      </c>
      <c r="R2136" t="str">
        <f>TRIM(MID(SUBSTITUTE($N2136,"/",REPT(" ",LEN($N2136))),COLUMNS($N:O)*LEN($N2136)-(LEN($N2136)-1),LEN($N2136)))</f>
        <v>video games</v>
      </c>
      <c r="S2136" s="11">
        <f t="shared" si="133"/>
        <v>41361.886469907404</v>
      </c>
      <c r="T2136" s="11">
        <f t="shared" si="13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0">
        <f t="shared" si="135"/>
        <v>9.56</v>
      </c>
      <c r="P2137" s="6">
        <f t="shared" si="132"/>
        <v>21.727272727272727</v>
      </c>
      <c r="Q2137" t="str">
        <f>TRIM(MID(SUBSTITUTE($N2137,"/",REPT(" ",LEN($N2137))),COLUMNS($N:N)*LEN($N2137)-(LEN($N2137)-1),LEN($N2137)))</f>
        <v>games</v>
      </c>
      <c r="R2137" t="str">
        <f>TRIM(MID(SUBSTITUTE($N2137,"/",REPT(" ",LEN($N2137))),COLUMNS($N:O)*LEN($N2137)-(LEN($N2137)-1),LEN($N2137)))</f>
        <v>video games</v>
      </c>
      <c r="S2137" s="11">
        <f t="shared" si="133"/>
        <v>41156.963344907403</v>
      </c>
      <c r="T2137" s="11">
        <f t="shared" si="13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0">
        <f t="shared" si="135"/>
        <v>5.9612499999999999E-2</v>
      </c>
      <c r="P2138" s="6">
        <f t="shared" si="132"/>
        <v>11.922499999999999</v>
      </c>
      <c r="Q2138" t="str">
        <f>TRIM(MID(SUBSTITUTE($N2138,"/",REPT(" ",LEN($N2138))),COLUMNS($N:N)*LEN($N2138)-(LEN($N2138)-1),LEN($N2138)))</f>
        <v>games</v>
      </c>
      <c r="R2138" t="str">
        <f>TRIM(MID(SUBSTITUTE($N2138,"/",REPT(" ",LEN($N2138))),COLUMNS($N:O)*LEN($N2138)-(LEN($N2138)-1),LEN($N2138)))</f>
        <v>video games</v>
      </c>
      <c r="S2138" s="11">
        <f t="shared" si="133"/>
        <v>41536.509097222224</v>
      </c>
      <c r="T2138" s="11">
        <f t="shared" si="13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0">
        <f t="shared" si="135"/>
        <v>28.405999999999999</v>
      </c>
      <c r="P2139" s="6">
        <f t="shared" si="132"/>
        <v>26.59737827715356</v>
      </c>
      <c r="Q2139" t="str">
        <f>TRIM(MID(SUBSTITUTE($N2139,"/",REPT(" ",LEN($N2139))),COLUMNS($N:N)*LEN($N2139)-(LEN($N2139)-1),LEN($N2139)))</f>
        <v>games</v>
      </c>
      <c r="R2139" t="str">
        <f>TRIM(MID(SUBSTITUTE($N2139,"/",REPT(" ",LEN($N2139))),COLUMNS($N:O)*LEN($N2139)-(LEN($N2139)-1),LEN($N2139)))</f>
        <v>video games</v>
      </c>
      <c r="S2139" s="11">
        <f t="shared" si="133"/>
        <v>41948.771168981482</v>
      </c>
      <c r="T2139" s="11">
        <f t="shared" si="13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0">
        <f t="shared" si="135"/>
        <v>12.8</v>
      </c>
      <c r="P2140" s="6">
        <f t="shared" si="132"/>
        <v>10.666666666666666</v>
      </c>
      <c r="Q2140" t="str">
        <f>TRIM(MID(SUBSTITUTE($N2140,"/",REPT(" ",LEN($N2140))),COLUMNS($N:N)*LEN($N2140)-(LEN($N2140)-1),LEN($N2140)))</f>
        <v>games</v>
      </c>
      <c r="R2140" t="str">
        <f>TRIM(MID(SUBSTITUTE($N2140,"/",REPT(" ",LEN($N2140))),COLUMNS($N:O)*LEN($N2140)-(LEN($N2140)-1),LEN($N2140)))</f>
        <v>video games</v>
      </c>
      <c r="S2140" s="11">
        <f t="shared" si="133"/>
        <v>41557.013182870374</v>
      </c>
      <c r="T2140" s="11">
        <f t="shared" si="13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0">
        <f t="shared" si="135"/>
        <v>5.42</v>
      </c>
      <c r="P2141" s="6">
        <f t="shared" si="132"/>
        <v>29.035714285714285</v>
      </c>
      <c r="Q2141" t="str">
        <f>TRIM(MID(SUBSTITUTE($N2141,"/",REPT(" ",LEN($N2141))),COLUMNS($N:N)*LEN($N2141)-(LEN($N2141)-1),LEN($N2141)))</f>
        <v>games</v>
      </c>
      <c r="R2141" t="str">
        <f>TRIM(MID(SUBSTITUTE($N2141,"/",REPT(" ",LEN($N2141))),COLUMNS($N:O)*LEN($N2141)-(LEN($N2141)-1),LEN($N2141)))</f>
        <v>video games</v>
      </c>
      <c r="S2141" s="11">
        <f t="shared" si="133"/>
        <v>42647.750092592592</v>
      </c>
      <c r="T2141" s="11">
        <f t="shared" si="13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0">
        <f t="shared" si="135"/>
        <v>0.11199999999999999</v>
      </c>
      <c r="P2142" s="6">
        <f t="shared" si="132"/>
        <v>50.909090909090907</v>
      </c>
      <c r="Q2142" t="str">
        <f>TRIM(MID(SUBSTITUTE($N2142,"/",REPT(" ",LEN($N2142))),COLUMNS($N:N)*LEN($N2142)-(LEN($N2142)-1),LEN($N2142)))</f>
        <v>games</v>
      </c>
      <c r="R2142" t="str">
        <f>TRIM(MID(SUBSTITUTE($N2142,"/",REPT(" ",LEN($N2142))),COLUMNS($N:O)*LEN($N2142)-(LEN($N2142)-1),LEN($N2142)))</f>
        <v>video games</v>
      </c>
      <c r="S2142" s="11">
        <f t="shared" si="133"/>
        <v>41255.833611111113</v>
      </c>
      <c r="T2142" s="11">
        <f t="shared" si="13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0">
        <f t="shared" si="135"/>
        <v>0</v>
      </c>
      <c r="P2143" s="6" t="e">
        <f t="shared" si="132"/>
        <v>#DIV/0!</v>
      </c>
      <c r="Q2143" t="str">
        <f>TRIM(MID(SUBSTITUTE($N2143,"/",REPT(" ",LEN($N2143))),COLUMNS($N:N)*LEN($N2143)-(LEN($N2143)-1),LEN($N2143)))</f>
        <v>games</v>
      </c>
      <c r="R2143" t="str">
        <f>TRIM(MID(SUBSTITUTE($N2143,"/",REPT(" ",LEN($N2143))),COLUMNS($N:O)*LEN($N2143)-(LEN($N2143)-1),LEN($N2143)))</f>
        <v>video games</v>
      </c>
      <c r="S2143" s="11">
        <f t="shared" si="133"/>
        <v>41927.235636574071</v>
      </c>
      <c r="T2143" s="11">
        <f t="shared" si="13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0">
        <f t="shared" si="135"/>
        <v>5.7238095238095239</v>
      </c>
      <c r="P2144" s="6">
        <f t="shared" si="132"/>
        <v>50.083333333333336</v>
      </c>
      <c r="Q2144" t="str">
        <f>TRIM(MID(SUBSTITUTE($N2144,"/",REPT(" ",LEN($N2144))),COLUMNS($N:N)*LEN($N2144)-(LEN($N2144)-1),LEN($N2144)))</f>
        <v>games</v>
      </c>
      <c r="R2144" t="str">
        <f>TRIM(MID(SUBSTITUTE($N2144,"/",REPT(" ",LEN($N2144))),COLUMNS($N:O)*LEN($N2144)-(LEN($N2144)-1),LEN($N2144)))</f>
        <v>video games</v>
      </c>
      <c r="S2144" s="11">
        <f t="shared" si="133"/>
        <v>42340.701504629629</v>
      </c>
      <c r="T2144" s="11">
        <f t="shared" si="13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0">
        <f t="shared" si="135"/>
        <v>11.25</v>
      </c>
      <c r="P2145" s="6">
        <f t="shared" si="132"/>
        <v>45</v>
      </c>
      <c r="Q2145" t="str">
        <f>TRIM(MID(SUBSTITUTE($N2145,"/",REPT(" ",LEN($N2145))),COLUMNS($N:N)*LEN($N2145)-(LEN($N2145)-1),LEN($N2145)))</f>
        <v>games</v>
      </c>
      <c r="R2145" t="str">
        <f>TRIM(MID(SUBSTITUTE($N2145,"/",REPT(" ",LEN($N2145))),COLUMNS($N:O)*LEN($N2145)-(LEN($N2145)-1),LEN($N2145)))</f>
        <v>video games</v>
      </c>
      <c r="S2145" s="11">
        <f t="shared" si="133"/>
        <v>40332.886712962965</v>
      </c>
      <c r="T2145" s="11">
        <f t="shared" si="13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0">
        <f t="shared" si="135"/>
        <v>1.7098591549295776</v>
      </c>
      <c r="P2146" s="6">
        <f t="shared" si="132"/>
        <v>25.291666666666668</v>
      </c>
      <c r="Q2146" t="str">
        <f>TRIM(MID(SUBSTITUTE($N2146,"/",REPT(" ",LEN($N2146))),COLUMNS($N:N)*LEN($N2146)-(LEN($N2146)-1),LEN($N2146)))</f>
        <v>games</v>
      </c>
      <c r="R2146" t="str">
        <f>TRIM(MID(SUBSTITUTE($N2146,"/",REPT(" ",LEN($N2146))),COLUMNS($N:O)*LEN($N2146)-(LEN($N2146)-1),LEN($N2146)))</f>
        <v>video games</v>
      </c>
      <c r="S2146" s="11">
        <f t="shared" si="133"/>
        <v>41499.546759259261</v>
      </c>
      <c r="T2146" s="11">
        <f t="shared" si="13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0">
        <f t="shared" si="135"/>
        <v>30.433333333333334</v>
      </c>
      <c r="P2147" s="6">
        <f t="shared" si="132"/>
        <v>51.292134831460672</v>
      </c>
      <c r="Q2147" t="str">
        <f>TRIM(MID(SUBSTITUTE($N2147,"/",REPT(" ",LEN($N2147))),COLUMNS($N:N)*LEN($N2147)-(LEN($N2147)-1),LEN($N2147)))</f>
        <v>games</v>
      </c>
      <c r="R2147" t="str">
        <f>TRIM(MID(SUBSTITUTE($N2147,"/",REPT(" ",LEN($N2147))),COLUMNS($N:O)*LEN($N2147)-(LEN($N2147)-1),LEN($N2147)))</f>
        <v>video games</v>
      </c>
      <c r="S2147" s="11">
        <f t="shared" si="133"/>
        <v>41575.237430555557</v>
      </c>
      <c r="T2147" s="11">
        <f t="shared" si="13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0">
        <f t="shared" si="135"/>
        <v>0.02</v>
      </c>
      <c r="P2148" s="6">
        <f t="shared" si="132"/>
        <v>1</v>
      </c>
      <c r="Q2148" t="str">
        <f>TRIM(MID(SUBSTITUTE($N2148,"/",REPT(" ",LEN($N2148))),COLUMNS($N:N)*LEN($N2148)-(LEN($N2148)-1),LEN($N2148)))</f>
        <v>games</v>
      </c>
      <c r="R2148" t="str">
        <f>TRIM(MID(SUBSTITUTE($N2148,"/",REPT(" ",LEN($N2148))),COLUMNS($N:O)*LEN($N2148)-(LEN($N2148)-1),LEN($N2148)))</f>
        <v>video games</v>
      </c>
      <c r="S2148" s="11">
        <f t="shared" si="133"/>
        <v>42397.679513888885</v>
      </c>
      <c r="T2148" s="11">
        <f t="shared" si="13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0">
        <f t="shared" si="135"/>
        <v>0.69641025641025645</v>
      </c>
      <c r="P2149" s="6">
        <f t="shared" si="132"/>
        <v>49.381818181818183</v>
      </c>
      <c r="Q2149" t="str">
        <f>TRIM(MID(SUBSTITUTE($N2149,"/",REPT(" ",LEN($N2149))),COLUMNS($N:N)*LEN($N2149)-(LEN($N2149)-1),LEN($N2149)))</f>
        <v>games</v>
      </c>
      <c r="R2149" t="str">
        <f>TRIM(MID(SUBSTITUTE($N2149,"/",REPT(" ",LEN($N2149))),COLUMNS($N:O)*LEN($N2149)-(LEN($N2149)-1),LEN($N2149)))</f>
        <v>video games</v>
      </c>
      <c r="S2149" s="11">
        <f t="shared" si="133"/>
        <v>41927.295694444445</v>
      </c>
      <c r="T2149" s="11">
        <f t="shared" si="13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0">
        <f t="shared" si="135"/>
        <v>2</v>
      </c>
      <c r="P2150" s="6">
        <f t="shared" si="132"/>
        <v>1</v>
      </c>
      <c r="Q2150" t="str">
        <f>TRIM(MID(SUBSTITUTE($N2150,"/",REPT(" ",LEN($N2150))),COLUMNS($N:N)*LEN($N2150)-(LEN($N2150)-1),LEN($N2150)))</f>
        <v>games</v>
      </c>
      <c r="R2150" t="str">
        <f>TRIM(MID(SUBSTITUTE($N2150,"/",REPT(" ",LEN($N2150))),COLUMNS($N:O)*LEN($N2150)-(LEN($N2150)-1),LEN($N2150)))</f>
        <v>video games</v>
      </c>
      <c r="S2150" s="11">
        <f t="shared" si="133"/>
        <v>42066.733587962968</v>
      </c>
      <c r="T2150" s="11">
        <f t="shared" si="13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0">
        <f t="shared" si="135"/>
        <v>0</v>
      </c>
      <c r="P2151" s="6" t="e">
        <f t="shared" si="132"/>
        <v>#DIV/0!</v>
      </c>
      <c r="Q2151" t="str">
        <f>TRIM(MID(SUBSTITUTE($N2151,"/",REPT(" ",LEN($N2151))),COLUMNS($N:N)*LEN($N2151)-(LEN($N2151)-1),LEN($N2151)))</f>
        <v>games</v>
      </c>
      <c r="R2151" t="str">
        <f>TRIM(MID(SUBSTITUTE($N2151,"/",REPT(" ",LEN($N2151))),COLUMNS($N:O)*LEN($N2151)-(LEN($N2151)-1),LEN($N2151)))</f>
        <v>video games</v>
      </c>
      <c r="S2151" s="11">
        <f t="shared" si="133"/>
        <v>40355.024953703702</v>
      </c>
      <c r="T2151" s="11">
        <f t="shared" si="13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0">
        <f t="shared" si="135"/>
        <v>0.80999999999999994</v>
      </c>
      <c r="P2152" s="6">
        <f t="shared" si="132"/>
        <v>101.25</v>
      </c>
      <c r="Q2152" t="str">
        <f>TRIM(MID(SUBSTITUTE($N2152,"/",REPT(" ",LEN($N2152))),COLUMNS($N:N)*LEN($N2152)-(LEN($N2152)-1),LEN($N2152)))</f>
        <v>games</v>
      </c>
      <c r="R2152" t="str">
        <f>TRIM(MID(SUBSTITUTE($N2152,"/",REPT(" ",LEN($N2152))),COLUMNS($N:O)*LEN($N2152)-(LEN($N2152)-1),LEN($N2152)))</f>
        <v>video games</v>
      </c>
      <c r="S2152" s="11">
        <f t="shared" si="133"/>
        <v>42534.284710648149</v>
      </c>
      <c r="T2152" s="11">
        <f t="shared" si="13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0">
        <f t="shared" si="135"/>
        <v>0.26222222222222225</v>
      </c>
      <c r="P2153" s="6">
        <f t="shared" si="132"/>
        <v>19.666666666666668</v>
      </c>
      <c r="Q2153" t="str">
        <f>TRIM(MID(SUBSTITUTE($N2153,"/",REPT(" ",LEN($N2153))),COLUMNS($N:N)*LEN($N2153)-(LEN($N2153)-1),LEN($N2153)))</f>
        <v>games</v>
      </c>
      <c r="R2153" t="str">
        <f>TRIM(MID(SUBSTITUTE($N2153,"/",REPT(" ",LEN($N2153))),COLUMNS($N:O)*LEN($N2153)-(LEN($N2153)-1),LEN($N2153)))</f>
        <v>video games</v>
      </c>
      <c r="S2153" s="11">
        <f t="shared" si="133"/>
        <v>42520.847384259265</v>
      </c>
      <c r="T2153" s="11">
        <f t="shared" si="13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0">
        <f t="shared" si="135"/>
        <v>0.16666666666666669</v>
      </c>
      <c r="P2154" s="6">
        <f t="shared" si="132"/>
        <v>12.5</v>
      </c>
      <c r="Q2154" t="str">
        <f>TRIM(MID(SUBSTITUTE($N2154,"/",REPT(" ",LEN($N2154))),COLUMNS($N:N)*LEN($N2154)-(LEN($N2154)-1),LEN($N2154)))</f>
        <v>games</v>
      </c>
      <c r="R2154" t="str">
        <f>TRIM(MID(SUBSTITUTE($N2154,"/",REPT(" ",LEN($N2154))),COLUMNS($N:O)*LEN($N2154)-(LEN($N2154)-1),LEN($N2154)))</f>
        <v>video games</v>
      </c>
      <c r="S2154" s="11">
        <f t="shared" si="133"/>
        <v>41683.832280092596</v>
      </c>
      <c r="T2154" s="11">
        <f t="shared" si="13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0">
        <f t="shared" si="135"/>
        <v>9.124454880912446E-3</v>
      </c>
      <c r="P2155" s="6">
        <f t="shared" si="132"/>
        <v>8.5</v>
      </c>
      <c r="Q2155" t="str">
        <f>TRIM(MID(SUBSTITUTE($N2155,"/",REPT(" ",LEN($N2155))),COLUMNS($N:N)*LEN($N2155)-(LEN($N2155)-1),LEN($N2155)))</f>
        <v>games</v>
      </c>
      <c r="R2155" t="str">
        <f>TRIM(MID(SUBSTITUTE($N2155,"/",REPT(" ",LEN($N2155))),COLUMNS($N:O)*LEN($N2155)-(LEN($N2155)-1),LEN($N2155)))</f>
        <v>video games</v>
      </c>
      <c r="S2155" s="11">
        <f t="shared" si="133"/>
        <v>41974.911087962959</v>
      </c>
      <c r="T2155" s="11">
        <f t="shared" si="13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0">
        <f t="shared" si="135"/>
        <v>0.8</v>
      </c>
      <c r="P2156" s="6">
        <f t="shared" si="132"/>
        <v>1</v>
      </c>
      <c r="Q2156" t="str">
        <f>TRIM(MID(SUBSTITUTE($N2156,"/",REPT(" ",LEN($N2156))),COLUMNS($N:N)*LEN($N2156)-(LEN($N2156)-1),LEN($N2156)))</f>
        <v>games</v>
      </c>
      <c r="R2156" t="str">
        <f>TRIM(MID(SUBSTITUTE($N2156,"/",REPT(" ",LEN($N2156))),COLUMNS($N:O)*LEN($N2156)-(LEN($N2156)-1),LEN($N2156)))</f>
        <v>video games</v>
      </c>
      <c r="S2156" s="11">
        <f t="shared" si="133"/>
        <v>41647.632256944446</v>
      </c>
      <c r="T2156" s="11">
        <f t="shared" si="13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0">
        <f t="shared" si="135"/>
        <v>2.2999999999999998</v>
      </c>
      <c r="P2157" s="6">
        <f t="shared" si="132"/>
        <v>23</v>
      </c>
      <c r="Q2157" t="str">
        <f>TRIM(MID(SUBSTITUTE($N2157,"/",REPT(" ",LEN($N2157))),COLUMNS($N:N)*LEN($N2157)-(LEN($N2157)-1),LEN($N2157)))</f>
        <v>games</v>
      </c>
      <c r="R2157" t="str">
        <f>TRIM(MID(SUBSTITUTE($N2157,"/",REPT(" ",LEN($N2157))),COLUMNS($N:O)*LEN($N2157)-(LEN($N2157)-1),LEN($N2157)))</f>
        <v>video games</v>
      </c>
      <c r="S2157" s="11">
        <f t="shared" si="133"/>
        <v>42430.747511574074</v>
      </c>
      <c r="T2157" s="11">
        <f t="shared" si="13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0">
        <f t="shared" si="135"/>
        <v>2.6660714285714282</v>
      </c>
      <c r="P2158" s="6">
        <f t="shared" si="132"/>
        <v>17.987951807228917</v>
      </c>
      <c r="Q2158" t="str">
        <f>TRIM(MID(SUBSTITUTE($N2158,"/",REPT(" ",LEN($N2158))),COLUMNS($N:N)*LEN($N2158)-(LEN($N2158)-1),LEN($N2158)))</f>
        <v>games</v>
      </c>
      <c r="R2158" t="str">
        <f>TRIM(MID(SUBSTITUTE($N2158,"/",REPT(" ",LEN($N2158))),COLUMNS($N:O)*LEN($N2158)-(LEN($N2158)-1),LEN($N2158)))</f>
        <v>video games</v>
      </c>
      <c r="S2158" s="11">
        <f t="shared" si="133"/>
        <v>41488.85423611111</v>
      </c>
      <c r="T2158" s="11">
        <f t="shared" si="13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0">
        <f t="shared" si="135"/>
        <v>28.192</v>
      </c>
      <c r="P2159" s="6">
        <f t="shared" si="132"/>
        <v>370.94736842105266</v>
      </c>
      <c r="Q2159" t="str">
        <f>TRIM(MID(SUBSTITUTE($N2159,"/",REPT(" ",LEN($N2159))),COLUMNS($N:N)*LEN($N2159)-(LEN($N2159)-1),LEN($N2159)))</f>
        <v>games</v>
      </c>
      <c r="R2159" t="str">
        <f>TRIM(MID(SUBSTITUTE($N2159,"/",REPT(" ",LEN($N2159))),COLUMNS($N:O)*LEN($N2159)-(LEN($N2159)-1),LEN($N2159)))</f>
        <v>video games</v>
      </c>
      <c r="S2159" s="11">
        <f t="shared" si="133"/>
        <v>42694.98128472222</v>
      </c>
      <c r="T2159" s="11">
        <f t="shared" si="13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0">
        <f t="shared" si="135"/>
        <v>6.5900366666666672</v>
      </c>
      <c r="P2160" s="6">
        <f t="shared" si="132"/>
        <v>63.569485530546629</v>
      </c>
      <c r="Q2160" t="str">
        <f>TRIM(MID(SUBSTITUTE($N2160,"/",REPT(" ",LEN($N2160))),COLUMNS($N:N)*LEN($N2160)-(LEN($N2160)-1),LEN($N2160)))</f>
        <v>games</v>
      </c>
      <c r="R2160" t="str">
        <f>TRIM(MID(SUBSTITUTE($N2160,"/",REPT(" ",LEN($N2160))),COLUMNS($N:O)*LEN($N2160)-(LEN($N2160)-1),LEN($N2160)))</f>
        <v>video games</v>
      </c>
      <c r="S2160" s="11">
        <f t="shared" si="133"/>
        <v>41264.853865740741</v>
      </c>
      <c r="T2160" s="11">
        <f t="shared" si="13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0">
        <f t="shared" si="135"/>
        <v>0.72222222222222221</v>
      </c>
      <c r="P2161" s="6">
        <f t="shared" si="132"/>
        <v>13</v>
      </c>
      <c r="Q2161" t="str">
        <f>TRIM(MID(SUBSTITUTE($N2161,"/",REPT(" ",LEN($N2161))),COLUMNS($N:N)*LEN($N2161)-(LEN($N2161)-1),LEN($N2161)))</f>
        <v>games</v>
      </c>
      <c r="R2161" t="str">
        <f>TRIM(MID(SUBSTITUTE($N2161,"/",REPT(" ",LEN($N2161))),COLUMNS($N:O)*LEN($N2161)-(LEN($N2161)-1),LEN($N2161)))</f>
        <v>video games</v>
      </c>
      <c r="S2161" s="11">
        <f t="shared" si="133"/>
        <v>40710.731180555551</v>
      </c>
      <c r="T2161" s="11">
        <f t="shared" si="13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0">
        <f t="shared" si="135"/>
        <v>0.85000000000000009</v>
      </c>
      <c r="P2162" s="6">
        <f t="shared" si="132"/>
        <v>5.3125</v>
      </c>
      <c r="Q2162" t="str">
        <f>TRIM(MID(SUBSTITUTE($N2162,"/",REPT(" ",LEN($N2162))),COLUMNS($N:N)*LEN($N2162)-(LEN($N2162)-1),LEN($N2162)))</f>
        <v>games</v>
      </c>
      <c r="R2162" t="str">
        <f>TRIM(MID(SUBSTITUTE($N2162,"/",REPT(" ",LEN($N2162))),COLUMNS($N:O)*LEN($N2162)-(LEN($N2162)-1),LEN($N2162)))</f>
        <v>video games</v>
      </c>
      <c r="S2162" s="11">
        <f t="shared" si="133"/>
        <v>41018.711863425924</v>
      </c>
      <c r="T2162" s="11">
        <f t="shared" si="13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0">
        <f t="shared" si="135"/>
        <v>115.75</v>
      </c>
      <c r="P2163" s="6">
        <f t="shared" si="132"/>
        <v>35.615384615384613</v>
      </c>
      <c r="Q2163" t="str">
        <f>TRIM(MID(SUBSTITUTE($N2163,"/",REPT(" ",LEN($N2163))),COLUMNS($N:N)*LEN($N2163)-(LEN($N2163)-1),LEN($N2163)))</f>
        <v>music</v>
      </c>
      <c r="R2163" t="str">
        <f>TRIM(MID(SUBSTITUTE($N2163,"/",REPT(" ",LEN($N2163))),COLUMNS($N:O)*LEN($N2163)-(LEN($N2163)-1),LEN($N2163)))</f>
        <v>rock</v>
      </c>
      <c r="S2163" s="11">
        <f t="shared" si="133"/>
        <v>42240.852534722217</v>
      </c>
      <c r="T2163" s="11">
        <f t="shared" si="13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0">
        <f t="shared" si="135"/>
        <v>112.26666666666667</v>
      </c>
      <c r="P2164" s="6">
        <f t="shared" si="132"/>
        <v>87.103448275862064</v>
      </c>
      <c r="Q2164" t="str">
        <f>TRIM(MID(SUBSTITUTE($N2164,"/",REPT(" ",LEN($N2164))),COLUMNS($N:N)*LEN($N2164)-(LEN($N2164)-1),LEN($N2164)))</f>
        <v>music</v>
      </c>
      <c r="R2164" t="str">
        <f>TRIM(MID(SUBSTITUTE($N2164,"/",REPT(" ",LEN($N2164))),COLUMNS($N:O)*LEN($N2164)-(LEN($N2164)-1),LEN($N2164)))</f>
        <v>rock</v>
      </c>
      <c r="S2164" s="11">
        <f t="shared" si="133"/>
        <v>41813.766099537039</v>
      </c>
      <c r="T2164" s="11">
        <f t="shared" si="13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0">
        <f t="shared" si="135"/>
        <v>132.20000000000002</v>
      </c>
      <c r="P2165" s="6">
        <f t="shared" si="132"/>
        <v>75.11363636363636</v>
      </c>
      <c r="Q2165" t="str">
        <f>TRIM(MID(SUBSTITUTE($N2165,"/",REPT(" ",LEN($N2165))),COLUMNS($N:N)*LEN($N2165)-(LEN($N2165)-1),LEN($N2165)))</f>
        <v>music</v>
      </c>
      <c r="R2165" t="str">
        <f>TRIM(MID(SUBSTITUTE($N2165,"/",REPT(" ",LEN($N2165))),COLUMNS($N:O)*LEN($N2165)-(LEN($N2165)-1),LEN($N2165)))</f>
        <v>rock</v>
      </c>
      <c r="S2165" s="11">
        <f t="shared" si="133"/>
        <v>42111.899537037039</v>
      </c>
      <c r="T2165" s="11">
        <f t="shared" si="13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0">
        <f t="shared" si="135"/>
        <v>102.63636363636364</v>
      </c>
      <c r="P2166" s="6">
        <f t="shared" si="132"/>
        <v>68.01204819277109</v>
      </c>
      <c r="Q2166" t="str">
        <f>TRIM(MID(SUBSTITUTE($N2166,"/",REPT(" ",LEN($N2166))),COLUMNS($N:N)*LEN($N2166)-(LEN($N2166)-1),LEN($N2166)))</f>
        <v>music</v>
      </c>
      <c r="R2166" t="str">
        <f>TRIM(MID(SUBSTITUTE($N2166,"/",REPT(" ",LEN($N2166))),COLUMNS($N:O)*LEN($N2166)-(LEN($N2166)-1),LEN($N2166)))</f>
        <v>rock</v>
      </c>
      <c r="S2166" s="11">
        <f t="shared" si="133"/>
        <v>42515.71775462963</v>
      </c>
      <c r="T2166" s="11">
        <f t="shared" si="13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0">
        <f t="shared" si="135"/>
        <v>138.64000000000001</v>
      </c>
      <c r="P2167" s="6">
        <f t="shared" si="132"/>
        <v>29.623931623931625</v>
      </c>
      <c r="Q2167" t="str">
        <f>TRIM(MID(SUBSTITUTE($N2167,"/",REPT(" ",LEN($N2167))),COLUMNS($N:N)*LEN($N2167)-(LEN($N2167)-1),LEN($N2167)))</f>
        <v>music</v>
      </c>
      <c r="R2167" t="str">
        <f>TRIM(MID(SUBSTITUTE($N2167,"/",REPT(" ",LEN($N2167))),COLUMNS($N:O)*LEN($N2167)-(LEN($N2167)-1),LEN($N2167)))</f>
        <v>rock</v>
      </c>
      <c r="S2167" s="11">
        <f t="shared" si="133"/>
        <v>42438.667071759264</v>
      </c>
      <c r="T2167" s="11">
        <f t="shared" si="13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0">
        <f t="shared" si="135"/>
        <v>146.6</v>
      </c>
      <c r="P2168" s="6">
        <f t="shared" si="132"/>
        <v>91.625</v>
      </c>
      <c r="Q2168" t="str">
        <f>TRIM(MID(SUBSTITUTE($N2168,"/",REPT(" ",LEN($N2168))),COLUMNS($N:N)*LEN($N2168)-(LEN($N2168)-1),LEN($N2168)))</f>
        <v>music</v>
      </c>
      <c r="R2168" t="str">
        <f>TRIM(MID(SUBSTITUTE($N2168,"/",REPT(" ",LEN($N2168))),COLUMNS($N:O)*LEN($N2168)-(LEN($N2168)-1),LEN($N2168)))</f>
        <v>rock</v>
      </c>
      <c r="S2168" s="11">
        <f t="shared" si="133"/>
        <v>41933.838171296295</v>
      </c>
      <c r="T2168" s="11">
        <f t="shared" si="13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0">
        <f t="shared" si="135"/>
        <v>120</v>
      </c>
      <c r="P2169" s="6">
        <f t="shared" si="132"/>
        <v>22.5</v>
      </c>
      <c r="Q2169" t="str">
        <f>TRIM(MID(SUBSTITUTE($N2169,"/",REPT(" ",LEN($N2169))),COLUMNS($N:N)*LEN($N2169)-(LEN($N2169)-1),LEN($N2169)))</f>
        <v>music</v>
      </c>
      <c r="R2169" t="str">
        <f>TRIM(MID(SUBSTITUTE($N2169,"/",REPT(" ",LEN($N2169))),COLUMNS($N:O)*LEN($N2169)-(LEN($N2169)-1),LEN($N2169)))</f>
        <v>rock</v>
      </c>
      <c r="S2169" s="11">
        <f t="shared" si="133"/>
        <v>41153.066400462965</v>
      </c>
      <c r="T2169" s="11">
        <f t="shared" si="13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0">
        <f t="shared" si="135"/>
        <v>121.5816111111111</v>
      </c>
      <c r="P2170" s="6">
        <f t="shared" si="132"/>
        <v>64.366735294117646</v>
      </c>
      <c r="Q2170" t="str">
        <f>TRIM(MID(SUBSTITUTE($N2170,"/",REPT(" ",LEN($N2170))),COLUMNS($N:N)*LEN($N2170)-(LEN($N2170)-1),LEN($N2170)))</f>
        <v>music</v>
      </c>
      <c r="R2170" t="str">
        <f>TRIM(MID(SUBSTITUTE($N2170,"/",REPT(" ",LEN($N2170))),COLUMNS($N:O)*LEN($N2170)-(LEN($N2170)-1),LEN($N2170)))</f>
        <v>rock</v>
      </c>
      <c r="S2170" s="11">
        <f t="shared" si="133"/>
        <v>42745.600243055553</v>
      </c>
      <c r="T2170" s="11">
        <f t="shared" si="13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0">
        <f t="shared" si="135"/>
        <v>100</v>
      </c>
      <c r="P2171" s="6">
        <f t="shared" si="132"/>
        <v>21.857142857142858</v>
      </c>
      <c r="Q2171" t="str">
        <f>TRIM(MID(SUBSTITUTE($N2171,"/",REPT(" ",LEN($N2171))),COLUMNS($N:N)*LEN($N2171)-(LEN($N2171)-1),LEN($N2171)))</f>
        <v>music</v>
      </c>
      <c r="R2171" t="str">
        <f>TRIM(MID(SUBSTITUTE($N2171,"/",REPT(" ",LEN($N2171))),COLUMNS($N:O)*LEN($N2171)-(LEN($N2171)-1),LEN($N2171)))</f>
        <v>rock</v>
      </c>
      <c r="S2171" s="11">
        <f t="shared" si="133"/>
        <v>42793.700821759259</v>
      </c>
      <c r="T2171" s="11">
        <f t="shared" si="13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0">
        <f t="shared" si="135"/>
        <v>180.85714285714286</v>
      </c>
      <c r="P2172" s="6">
        <f t="shared" si="132"/>
        <v>33.315789473684212</v>
      </c>
      <c r="Q2172" t="str">
        <f>TRIM(MID(SUBSTITUTE($N2172,"/",REPT(" ",LEN($N2172))),COLUMNS($N:N)*LEN($N2172)-(LEN($N2172)-1),LEN($N2172)))</f>
        <v>music</v>
      </c>
      <c r="R2172" t="str">
        <f>TRIM(MID(SUBSTITUTE($N2172,"/",REPT(" ",LEN($N2172))),COLUMNS($N:O)*LEN($N2172)-(LEN($N2172)-1),LEN($N2172)))</f>
        <v>rock</v>
      </c>
      <c r="S2172" s="11">
        <f t="shared" si="133"/>
        <v>42198.750254629631</v>
      </c>
      <c r="T2172" s="11">
        <f t="shared" si="13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0">
        <f t="shared" si="135"/>
        <v>106.075</v>
      </c>
      <c r="P2173" s="6">
        <f t="shared" si="132"/>
        <v>90.276595744680847</v>
      </c>
      <c r="Q2173" t="str">
        <f>TRIM(MID(SUBSTITUTE($N2173,"/",REPT(" ",LEN($N2173))),COLUMNS($N:N)*LEN($N2173)-(LEN($N2173)-1),LEN($N2173)))</f>
        <v>music</v>
      </c>
      <c r="R2173" t="str">
        <f>TRIM(MID(SUBSTITUTE($N2173,"/",REPT(" ",LEN($N2173))),COLUMNS($N:O)*LEN($N2173)-(LEN($N2173)-1),LEN($N2173)))</f>
        <v>rock</v>
      </c>
      <c r="S2173" s="11">
        <f t="shared" si="133"/>
        <v>42141.95711805555</v>
      </c>
      <c r="T2173" s="11">
        <f t="shared" si="13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0">
        <f t="shared" si="135"/>
        <v>100</v>
      </c>
      <c r="P2174" s="6">
        <f t="shared" si="132"/>
        <v>76.92307692307692</v>
      </c>
      <c r="Q2174" t="str">
        <f>TRIM(MID(SUBSTITUTE($N2174,"/",REPT(" ",LEN($N2174))),COLUMNS($N:N)*LEN($N2174)-(LEN($N2174)-1),LEN($N2174)))</f>
        <v>music</v>
      </c>
      <c r="R2174" t="str">
        <f>TRIM(MID(SUBSTITUTE($N2174,"/",REPT(" ",LEN($N2174))),COLUMNS($N:O)*LEN($N2174)-(LEN($N2174)-1),LEN($N2174)))</f>
        <v>rock</v>
      </c>
      <c r="S2174" s="11">
        <f t="shared" si="133"/>
        <v>42082.580092592587</v>
      </c>
      <c r="T2174" s="11">
        <f t="shared" si="13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0">
        <f t="shared" si="135"/>
        <v>126.92857142857143</v>
      </c>
      <c r="P2175" s="6">
        <f t="shared" si="132"/>
        <v>59.233333333333334</v>
      </c>
      <c r="Q2175" t="str">
        <f>TRIM(MID(SUBSTITUTE($N2175,"/",REPT(" ",LEN($N2175))),COLUMNS($N:N)*LEN($N2175)-(LEN($N2175)-1),LEN($N2175)))</f>
        <v>music</v>
      </c>
      <c r="R2175" t="str">
        <f>TRIM(MID(SUBSTITUTE($N2175,"/",REPT(" ",LEN($N2175))),COLUMNS($N:O)*LEN($N2175)-(LEN($N2175)-1),LEN($N2175)))</f>
        <v>rock</v>
      </c>
      <c r="S2175" s="11">
        <f t="shared" si="133"/>
        <v>41495.692627314813</v>
      </c>
      <c r="T2175" s="11">
        <f t="shared" si="13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0">
        <f t="shared" si="135"/>
        <v>102.97499999999999</v>
      </c>
      <c r="P2176" s="6">
        <f t="shared" si="132"/>
        <v>65.38095238095238</v>
      </c>
      <c r="Q2176" t="str">
        <f>TRIM(MID(SUBSTITUTE($N2176,"/",REPT(" ",LEN($N2176))),COLUMNS($N:N)*LEN($N2176)-(LEN($N2176)-1),LEN($N2176)))</f>
        <v>music</v>
      </c>
      <c r="R2176" t="str">
        <f>TRIM(MID(SUBSTITUTE($N2176,"/",REPT(" ",LEN($N2176))),COLUMNS($N:O)*LEN($N2176)-(LEN($N2176)-1),LEN($N2176)))</f>
        <v>rock</v>
      </c>
      <c r="S2176" s="11">
        <f t="shared" si="133"/>
        <v>42465.542905092589</v>
      </c>
      <c r="T2176" s="11">
        <f t="shared" si="13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0">
        <f t="shared" si="135"/>
        <v>250</v>
      </c>
      <c r="P2177" s="6">
        <f t="shared" si="132"/>
        <v>67.307692307692307</v>
      </c>
      <c r="Q2177" t="str">
        <f>TRIM(MID(SUBSTITUTE($N2177,"/",REPT(" ",LEN($N2177))),COLUMNS($N:N)*LEN($N2177)-(LEN($N2177)-1),LEN($N2177)))</f>
        <v>music</v>
      </c>
      <c r="R2177" t="str">
        <f>TRIM(MID(SUBSTITUTE($N2177,"/",REPT(" ",LEN($N2177))),COLUMNS($N:O)*LEN($N2177)-(LEN($N2177)-1),LEN($N2177)))</f>
        <v>rock</v>
      </c>
      <c r="S2177" s="11">
        <f t="shared" si="133"/>
        <v>42565.009097222224</v>
      </c>
      <c r="T2177" s="11">
        <f t="shared" si="13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0">
        <f t="shared" si="135"/>
        <v>126.02</v>
      </c>
      <c r="P2178" s="6">
        <f t="shared" ref="P2178:P2241" si="136">E2178/L2178</f>
        <v>88.74647887323944</v>
      </c>
      <c r="Q2178" t="str">
        <f>TRIM(MID(SUBSTITUTE($N2178,"/",REPT(" ",LEN($N2178))),COLUMNS($N:N)*LEN($N2178)-(LEN($N2178)-1),LEN($N2178)))</f>
        <v>music</v>
      </c>
      <c r="R2178" t="str">
        <f>TRIM(MID(SUBSTITUTE($N2178,"/",REPT(" ",LEN($N2178))),COLUMNS($N:O)*LEN($N2178)-(LEN($N2178)-1),LEN($N2178)))</f>
        <v>rock</v>
      </c>
      <c r="S2178" s="11">
        <f t="shared" ref="S2178:S2241" si="137">(((J2178/60)/60)/24)+DATE(1970,1,1)</f>
        <v>42096.633206018523</v>
      </c>
      <c r="T2178" s="11">
        <f t="shared" ref="T2178:T2241" si="138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0">
        <f t="shared" ref="O2179:O2242" si="139">E2179/D2179*100</f>
        <v>100.12</v>
      </c>
      <c r="P2179" s="6">
        <f t="shared" si="136"/>
        <v>65.868421052631575</v>
      </c>
      <c r="Q2179" t="str">
        <f>TRIM(MID(SUBSTITUTE($N2179,"/",REPT(" ",LEN($N2179))),COLUMNS($N:N)*LEN($N2179)-(LEN($N2179)-1),LEN($N2179)))</f>
        <v>music</v>
      </c>
      <c r="R2179" t="str">
        <f>TRIM(MID(SUBSTITUTE($N2179,"/",REPT(" ",LEN($N2179))),COLUMNS($N:O)*LEN($N2179)-(LEN($N2179)-1),LEN($N2179)))</f>
        <v>rock</v>
      </c>
      <c r="S2179" s="11">
        <f t="shared" si="137"/>
        <v>42502.250775462962</v>
      </c>
      <c r="T2179" s="11">
        <f t="shared" si="138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0">
        <f t="shared" si="139"/>
        <v>138.64000000000001</v>
      </c>
      <c r="P2180" s="6">
        <f t="shared" si="136"/>
        <v>40.349243306169967</v>
      </c>
      <c r="Q2180" t="str">
        <f>TRIM(MID(SUBSTITUTE($N2180,"/",REPT(" ",LEN($N2180))),COLUMNS($N:N)*LEN($N2180)-(LEN($N2180)-1),LEN($N2180)))</f>
        <v>music</v>
      </c>
      <c r="R2180" t="str">
        <f>TRIM(MID(SUBSTITUTE($N2180,"/",REPT(" ",LEN($N2180))),COLUMNS($N:O)*LEN($N2180)-(LEN($N2180)-1),LEN($N2180)))</f>
        <v>rock</v>
      </c>
      <c r="S2180" s="11">
        <f t="shared" si="137"/>
        <v>42723.63653935185</v>
      </c>
      <c r="T2180" s="11">
        <f t="shared" si="13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0">
        <f t="shared" si="139"/>
        <v>161.4</v>
      </c>
      <c r="P2181" s="6">
        <f t="shared" si="136"/>
        <v>76.857142857142861</v>
      </c>
      <c r="Q2181" t="str">
        <f>TRIM(MID(SUBSTITUTE($N2181,"/",REPT(" ",LEN($N2181))),COLUMNS($N:N)*LEN($N2181)-(LEN($N2181)-1),LEN($N2181)))</f>
        <v>music</v>
      </c>
      <c r="R2181" t="str">
        <f>TRIM(MID(SUBSTITUTE($N2181,"/",REPT(" ",LEN($N2181))),COLUMNS($N:O)*LEN($N2181)-(LEN($N2181)-1),LEN($N2181)))</f>
        <v>rock</v>
      </c>
      <c r="S2181" s="11">
        <f t="shared" si="137"/>
        <v>42075.171203703707</v>
      </c>
      <c r="T2181" s="11">
        <f t="shared" si="13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0">
        <f t="shared" si="139"/>
        <v>107.18419999999999</v>
      </c>
      <c r="P2182" s="6">
        <f t="shared" si="136"/>
        <v>68.707820512820518</v>
      </c>
      <c r="Q2182" t="str">
        <f>TRIM(MID(SUBSTITUTE($N2182,"/",REPT(" ",LEN($N2182))),COLUMNS($N:N)*LEN($N2182)-(LEN($N2182)-1),LEN($N2182)))</f>
        <v>music</v>
      </c>
      <c r="R2182" t="str">
        <f>TRIM(MID(SUBSTITUTE($N2182,"/",REPT(" ",LEN($N2182))),COLUMNS($N:O)*LEN($N2182)-(LEN($N2182)-1),LEN($N2182)))</f>
        <v>rock</v>
      </c>
      <c r="S2182" s="11">
        <f t="shared" si="137"/>
        <v>42279.669768518521</v>
      </c>
      <c r="T2182" s="11">
        <f t="shared" si="13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0">
        <f t="shared" si="139"/>
        <v>153.1</v>
      </c>
      <c r="P2183" s="6">
        <f t="shared" si="136"/>
        <v>57.773584905660378</v>
      </c>
      <c r="Q2183" t="str">
        <f>TRIM(MID(SUBSTITUTE($N2183,"/",REPT(" ",LEN($N2183))),COLUMNS($N:N)*LEN($N2183)-(LEN($N2183)-1),LEN($N2183)))</f>
        <v>games</v>
      </c>
      <c r="R2183" t="str">
        <f>TRIM(MID(SUBSTITUTE($N2183,"/",REPT(" ",LEN($N2183))),COLUMNS($N:O)*LEN($N2183)-(LEN($N2183)-1),LEN($N2183)))</f>
        <v>tabletop games</v>
      </c>
      <c r="S2183" s="11">
        <f t="shared" si="137"/>
        <v>42773.005243055552</v>
      </c>
      <c r="T2183" s="11">
        <f t="shared" si="13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0">
        <f t="shared" si="139"/>
        <v>524.16666666666663</v>
      </c>
      <c r="P2184" s="6">
        <f t="shared" si="136"/>
        <v>44.171348314606739</v>
      </c>
      <c r="Q2184" t="str">
        <f>TRIM(MID(SUBSTITUTE($N2184,"/",REPT(" ",LEN($N2184))),COLUMNS($N:N)*LEN($N2184)-(LEN($N2184)-1),LEN($N2184)))</f>
        <v>games</v>
      </c>
      <c r="R2184" t="str">
        <f>TRIM(MID(SUBSTITUTE($N2184,"/",REPT(" ",LEN($N2184))),COLUMNS($N:O)*LEN($N2184)-(LEN($N2184)-1),LEN($N2184)))</f>
        <v>tabletop games</v>
      </c>
      <c r="S2184" s="11">
        <f t="shared" si="137"/>
        <v>41879.900752314818</v>
      </c>
      <c r="T2184" s="11">
        <f t="shared" si="13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0">
        <f t="shared" si="139"/>
        <v>489.27777777777777</v>
      </c>
      <c r="P2185" s="6">
        <f t="shared" si="136"/>
        <v>31.566308243727597</v>
      </c>
      <c r="Q2185" t="str">
        <f>TRIM(MID(SUBSTITUTE($N2185,"/",REPT(" ",LEN($N2185))),COLUMNS($N:N)*LEN($N2185)-(LEN($N2185)-1),LEN($N2185)))</f>
        <v>games</v>
      </c>
      <c r="R2185" t="str">
        <f>TRIM(MID(SUBSTITUTE($N2185,"/",REPT(" ",LEN($N2185))),COLUMNS($N:O)*LEN($N2185)-(LEN($N2185)-1),LEN($N2185)))</f>
        <v>tabletop games</v>
      </c>
      <c r="S2185" s="11">
        <f t="shared" si="137"/>
        <v>42745.365474537044</v>
      </c>
      <c r="T2185" s="11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0">
        <f t="shared" si="139"/>
        <v>284.74</v>
      </c>
      <c r="P2186" s="6">
        <f t="shared" si="136"/>
        <v>107.04511278195488</v>
      </c>
      <c r="Q2186" t="str">
        <f>TRIM(MID(SUBSTITUTE($N2186,"/",REPT(" ",LEN($N2186))),COLUMNS($N:N)*LEN($N2186)-(LEN($N2186)-1),LEN($N2186)))</f>
        <v>games</v>
      </c>
      <c r="R2186" t="str">
        <f>TRIM(MID(SUBSTITUTE($N2186,"/",REPT(" ",LEN($N2186))),COLUMNS($N:O)*LEN($N2186)-(LEN($N2186)-1),LEN($N2186)))</f>
        <v>tabletop games</v>
      </c>
      <c r="S2186" s="11">
        <f t="shared" si="137"/>
        <v>42380.690289351856</v>
      </c>
      <c r="T2186" s="11">
        <f t="shared" si="13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0">
        <f t="shared" si="139"/>
        <v>1856.97</v>
      </c>
      <c r="P2187" s="6">
        <f t="shared" si="136"/>
        <v>149.03451043338683</v>
      </c>
      <c r="Q2187" t="str">
        <f>TRIM(MID(SUBSTITUTE($N2187,"/",REPT(" ",LEN($N2187))),COLUMNS($N:N)*LEN($N2187)-(LEN($N2187)-1),LEN($N2187)))</f>
        <v>games</v>
      </c>
      <c r="R2187" t="str">
        <f>TRIM(MID(SUBSTITUTE($N2187,"/",REPT(" ",LEN($N2187))),COLUMNS($N:O)*LEN($N2187)-(LEN($N2187)-1),LEN($N2187)))</f>
        <v>tabletop games</v>
      </c>
      <c r="S2187" s="11">
        <f t="shared" si="137"/>
        <v>41319.349988425929</v>
      </c>
      <c r="T2187" s="11">
        <f t="shared" si="13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0">
        <f t="shared" si="139"/>
        <v>109.67499999999998</v>
      </c>
      <c r="P2188" s="6">
        <f t="shared" si="136"/>
        <v>55.956632653061227</v>
      </c>
      <c r="Q2188" t="str">
        <f>TRIM(MID(SUBSTITUTE($N2188,"/",REPT(" ",LEN($N2188))),COLUMNS($N:N)*LEN($N2188)-(LEN($N2188)-1),LEN($N2188)))</f>
        <v>games</v>
      </c>
      <c r="R2188" t="str">
        <f>TRIM(MID(SUBSTITUTE($N2188,"/",REPT(" ",LEN($N2188))),COLUMNS($N:O)*LEN($N2188)-(LEN($N2188)-1),LEN($N2188)))</f>
        <v>tabletop games</v>
      </c>
      <c r="S2188" s="11">
        <f t="shared" si="137"/>
        <v>42583.615081018521</v>
      </c>
      <c r="T2188" s="11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0">
        <f t="shared" si="139"/>
        <v>1014.6425</v>
      </c>
      <c r="P2189" s="6">
        <f t="shared" si="136"/>
        <v>56.970381807973048</v>
      </c>
      <c r="Q2189" t="str">
        <f>TRIM(MID(SUBSTITUTE($N2189,"/",REPT(" ",LEN($N2189))),COLUMNS($N:N)*LEN($N2189)-(LEN($N2189)-1),LEN($N2189)))</f>
        <v>games</v>
      </c>
      <c r="R2189" t="str">
        <f>TRIM(MID(SUBSTITUTE($N2189,"/",REPT(" ",LEN($N2189))),COLUMNS($N:O)*LEN($N2189)-(LEN($N2189)-1),LEN($N2189)))</f>
        <v>tabletop games</v>
      </c>
      <c r="S2189" s="11">
        <f t="shared" si="137"/>
        <v>42068.209097222221</v>
      </c>
      <c r="T2189" s="11">
        <f t="shared" si="13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0">
        <f t="shared" si="139"/>
        <v>412.17692027666544</v>
      </c>
      <c r="P2190" s="6">
        <f t="shared" si="136"/>
        <v>44.056420233463037</v>
      </c>
      <c r="Q2190" t="str">
        <f>TRIM(MID(SUBSTITUTE($N2190,"/",REPT(" ",LEN($N2190))),COLUMNS($N:N)*LEN($N2190)-(LEN($N2190)-1),LEN($N2190)))</f>
        <v>games</v>
      </c>
      <c r="R2190" t="str">
        <f>TRIM(MID(SUBSTITUTE($N2190,"/",REPT(" ",LEN($N2190))),COLUMNS($N:O)*LEN($N2190)-(LEN($N2190)-1),LEN($N2190)))</f>
        <v>tabletop games</v>
      </c>
      <c r="S2190" s="11">
        <f t="shared" si="137"/>
        <v>42633.586122685185</v>
      </c>
      <c r="T2190" s="11">
        <f t="shared" si="13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0">
        <f t="shared" si="139"/>
        <v>503.25</v>
      </c>
      <c r="P2191" s="6">
        <f t="shared" si="136"/>
        <v>68.625</v>
      </c>
      <c r="Q2191" t="str">
        <f>TRIM(MID(SUBSTITUTE($N2191,"/",REPT(" ",LEN($N2191))),COLUMNS($N:N)*LEN($N2191)-(LEN($N2191)-1),LEN($N2191)))</f>
        <v>games</v>
      </c>
      <c r="R2191" t="str">
        <f>TRIM(MID(SUBSTITUTE($N2191,"/",REPT(" ",LEN($N2191))),COLUMNS($N:O)*LEN($N2191)-(LEN($N2191)-1),LEN($N2191)))</f>
        <v>tabletop games</v>
      </c>
      <c r="S2191" s="11">
        <f t="shared" si="137"/>
        <v>42467.788194444445</v>
      </c>
      <c r="T2191" s="11">
        <f t="shared" si="13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0">
        <f t="shared" si="139"/>
        <v>184.61052631578946</v>
      </c>
      <c r="P2192" s="6">
        <f t="shared" si="136"/>
        <v>65.318435754189949</v>
      </c>
      <c r="Q2192" t="str">
        <f>TRIM(MID(SUBSTITUTE($N2192,"/",REPT(" ",LEN($N2192))),COLUMNS($N:N)*LEN($N2192)-(LEN($N2192)-1),LEN($N2192)))</f>
        <v>games</v>
      </c>
      <c r="R2192" t="str">
        <f>TRIM(MID(SUBSTITUTE($N2192,"/",REPT(" ",LEN($N2192))),COLUMNS($N:O)*LEN($N2192)-(LEN($N2192)-1),LEN($N2192)))</f>
        <v>tabletop games</v>
      </c>
      <c r="S2192" s="11">
        <f t="shared" si="137"/>
        <v>42417.625046296293</v>
      </c>
      <c r="T2192" s="11">
        <f t="shared" si="13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0">
        <f t="shared" si="139"/>
        <v>119.73333333333333</v>
      </c>
      <c r="P2193" s="6">
        <f t="shared" si="136"/>
        <v>35.92</v>
      </c>
      <c r="Q2193" t="str">
        <f>TRIM(MID(SUBSTITUTE($N2193,"/",REPT(" ",LEN($N2193))),COLUMNS($N:N)*LEN($N2193)-(LEN($N2193)-1),LEN($N2193)))</f>
        <v>games</v>
      </c>
      <c r="R2193" t="str">
        <f>TRIM(MID(SUBSTITUTE($N2193,"/",REPT(" ",LEN($N2193))),COLUMNS($N:O)*LEN($N2193)-(LEN($N2193)-1),LEN($N2193)))</f>
        <v>tabletop games</v>
      </c>
      <c r="S2193" s="11">
        <f t="shared" si="137"/>
        <v>42768.833645833336</v>
      </c>
      <c r="T2193" s="11">
        <f t="shared" si="13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0">
        <f t="shared" si="139"/>
        <v>1081.2401666666667</v>
      </c>
      <c r="P2194" s="6">
        <f t="shared" si="136"/>
        <v>40.070667078443485</v>
      </c>
      <c r="Q2194" t="str">
        <f>TRIM(MID(SUBSTITUTE($N2194,"/",REPT(" ",LEN($N2194))),COLUMNS($N:N)*LEN($N2194)-(LEN($N2194)-1),LEN($N2194)))</f>
        <v>games</v>
      </c>
      <c r="R2194" t="str">
        <f>TRIM(MID(SUBSTITUTE($N2194,"/",REPT(" ",LEN($N2194))),COLUMNS($N:O)*LEN($N2194)-(LEN($N2194)-1),LEN($N2194)))</f>
        <v>tabletop games</v>
      </c>
      <c r="S2194" s="11">
        <f t="shared" si="137"/>
        <v>42691.8512037037</v>
      </c>
      <c r="T2194" s="11">
        <f t="shared" si="13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0">
        <f t="shared" si="139"/>
        <v>452.37333333333333</v>
      </c>
      <c r="P2195" s="6">
        <f t="shared" si="136"/>
        <v>75.647714604236342</v>
      </c>
      <c r="Q2195" t="str">
        <f>TRIM(MID(SUBSTITUTE($N2195,"/",REPT(" ",LEN($N2195))),COLUMNS($N:N)*LEN($N2195)-(LEN($N2195)-1),LEN($N2195)))</f>
        <v>games</v>
      </c>
      <c r="R2195" t="str">
        <f>TRIM(MID(SUBSTITUTE($N2195,"/",REPT(" ",LEN($N2195))),COLUMNS($N:O)*LEN($N2195)-(LEN($N2195)-1),LEN($N2195)))</f>
        <v>tabletop games</v>
      </c>
      <c r="S2195" s="11">
        <f t="shared" si="137"/>
        <v>42664.405925925923</v>
      </c>
      <c r="T2195" s="11">
        <f t="shared" si="13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0">
        <f t="shared" si="139"/>
        <v>537.37</v>
      </c>
      <c r="P2196" s="6">
        <f t="shared" si="136"/>
        <v>61.203872437357631</v>
      </c>
      <c r="Q2196" t="str">
        <f>TRIM(MID(SUBSTITUTE($N2196,"/",REPT(" ",LEN($N2196))),COLUMNS($N:N)*LEN($N2196)-(LEN($N2196)-1),LEN($N2196)))</f>
        <v>games</v>
      </c>
      <c r="R2196" t="str">
        <f>TRIM(MID(SUBSTITUTE($N2196,"/",REPT(" ",LEN($N2196))),COLUMNS($N:O)*LEN($N2196)-(LEN($N2196)-1),LEN($N2196)))</f>
        <v>tabletop games</v>
      </c>
      <c r="S2196" s="11">
        <f t="shared" si="137"/>
        <v>42425.757986111115</v>
      </c>
      <c r="T2196" s="11">
        <f t="shared" si="13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0">
        <f t="shared" si="139"/>
        <v>120.32608695652173</v>
      </c>
      <c r="P2197" s="6">
        <f t="shared" si="136"/>
        <v>48.130434782608695</v>
      </c>
      <c r="Q2197" t="str">
        <f>TRIM(MID(SUBSTITUTE($N2197,"/",REPT(" ",LEN($N2197))),COLUMNS($N:N)*LEN($N2197)-(LEN($N2197)-1),LEN($N2197)))</f>
        <v>games</v>
      </c>
      <c r="R2197" t="str">
        <f>TRIM(MID(SUBSTITUTE($N2197,"/",REPT(" ",LEN($N2197))),COLUMNS($N:O)*LEN($N2197)-(LEN($N2197)-1),LEN($N2197)))</f>
        <v>tabletop games</v>
      </c>
      <c r="S2197" s="11">
        <f t="shared" si="137"/>
        <v>42197.771990740745</v>
      </c>
      <c r="T2197" s="11">
        <f t="shared" si="13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0">
        <f t="shared" si="139"/>
        <v>113.83571428571429</v>
      </c>
      <c r="P2198" s="6">
        <f t="shared" si="136"/>
        <v>68.106837606837601</v>
      </c>
      <c r="Q2198" t="str">
        <f>TRIM(MID(SUBSTITUTE($N2198,"/",REPT(" ",LEN($N2198))),COLUMNS($N:N)*LEN($N2198)-(LEN($N2198)-1),LEN($N2198)))</f>
        <v>games</v>
      </c>
      <c r="R2198" t="str">
        <f>TRIM(MID(SUBSTITUTE($N2198,"/",REPT(" ",LEN($N2198))),COLUMNS($N:O)*LEN($N2198)-(LEN($N2198)-1),LEN($N2198)))</f>
        <v>tabletop games</v>
      </c>
      <c r="S2198" s="11">
        <f t="shared" si="137"/>
        <v>42675.487291666665</v>
      </c>
      <c r="T2198" s="11">
        <f t="shared" si="13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0">
        <f t="shared" si="139"/>
        <v>951.03109999999992</v>
      </c>
      <c r="P2199" s="6">
        <f t="shared" si="136"/>
        <v>65.891300230946882</v>
      </c>
      <c r="Q2199" t="str">
        <f>TRIM(MID(SUBSTITUTE($N2199,"/",REPT(" ",LEN($N2199))),COLUMNS($N:N)*LEN($N2199)-(LEN($N2199)-1),LEN($N2199)))</f>
        <v>games</v>
      </c>
      <c r="R2199" t="str">
        <f>TRIM(MID(SUBSTITUTE($N2199,"/",REPT(" ",LEN($N2199))),COLUMNS($N:O)*LEN($N2199)-(LEN($N2199)-1),LEN($N2199)))</f>
        <v>tabletop games</v>
      </c>
      <c r="S2199" s="11">
        <f t="shared" si="137"/>
        <v>42033.584016203706</v>
      </c>
      <c r="T2199" s="11">
        <f t="shared" si="13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0">
        <f t="shared" si="139"/>
        <v>132.89249999999998</v>
      </c>
      <c r="P2200" s="6">
        <f t="shared" si="136"/>
        <v>81.654377880184327</v>
      </c>
      <c r="Q2200" t="str">
        <f>TRIM(MID(SUBSTITUTE($N2200,"/",REPT(" ",LEN($N2200))),COLUMNS($N:N)*LEN($N2200)-(LEN($N2200)-1),LEN($N2200)))</f>
        <v>games</v>
      </c>
      <c r="R2200" t="str">
        <f>TRIM(MID(SUBSTITUTE($N2200,"/",REPT(" ",LEN($N2200))),COLUMNS($N:O)*LEN($N2200)-(LEN($N2200)-1),LEN($N2200)))</f>
        <v>tabletop games</v>
      </c>
      <c r="S2200" s="11">
        <f t="shared" si="137"/>
        <v>42292.513888888891</v>
      </c>
      <c r="T2200" s="11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0">
        <f t="shared" si="139"/>
        <v>146.97777777777779</v>
      </c>
      <c r="P2201" s="6">
        <f t="shared" si="136"/>
        <v>52.701195219123505</v>
      </c>
      <c r="Q2201" t="str">
        <f>TRIM(MID(SUBSTITUTE($N2201,"/",REPT(" ",LEN($N2201))),COLUMNS($N:N)*LEN($N2201)-(LEN($N2201)-1),LEN($N2201)))</f>
        <v>games</v>
      </c>
      <c r="R2201" t="str">
        <f>TRIM(MID(SUBSTITUTE($N2201,"/",REPT(" ",LEN($N2201))),COLUMNS($N:O)*LEN($N2201)-(LEN($N2201)-1),LEN($N2201)))</f>
        <v>tabletop games</v>
      </c>
      <c r="S2201" s="11">
        <f t="shared" si="137"/>
        <v>42262.416643518518</v>
      </c>
      <c r="T2201" s="11">
        <f t="shared" si="13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0">
        <f t="shared" si="139"/>
        <v>542.15</v>
      </c>
      <c r="P2202" s="6">
        <f t="shared" si="136"/>
        <v>41.228136882129277</v>
      </c>
      <c r="Q2202" t="str">
        <f>TRIM(MID(SUBSTITUTE($N2202,"/",REPT(" ",LEN($N2202))),COLUMNS($N:N)*LEN($N2202)-(LEN($N2202)-1),LEN($N2202)))</f>
        <v>games</v>
      </c>
      <c r="R2202" t="str">
        <f>TRIM(MID(SUBSTITUTE($N2202,"/",REPT(" ",LEN($N2202))),COLUMNS($N:O)*LEN($N2202)-(LEN($N2202)-1),LEN($N2202)))</f>
        <v>tabletop games</v>
      </c>
      <c r="S2202" s="11">
        <f t="shared" si="137"/>
        <v>42163.625787037032</v>
      </c>
      <c r="T2202" s="11">
        <f t="shared" si="13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0">
        <f t="shared" si="139"/>
        <v>382.71818181818185</v>
      </c>
      <c r="P2203" s="6">
        <f t="shared" si="136"/>
        <v>15.035357142857142</v>
      </c>
      <c r="Q2203" t="str">
        <f>TRIM(MID(SUBSTITUTE($N2203,"/",REPT(" ",LEN($N2203))),COLUMNS($N:N)*LEN($N2203)-(LEN($N2203)-1),LEN($N2203)))</f>
        <v>music</v>
      </c>
      <c r="R2203" t="str">
        <f>TRIM(MID(SUBSTITUTE($N2203,"/",REPT(" ",LEN($N2203))),COLUMNS($N:O)*LEN($N2203)-(LEN($N2203)-1),LEN($N2203)))</f>
        <v>electronic music</v>
      </c>
      <c r="S2203" s="11">
        <f t="shared" si="137"/>
        <v>41276.846817129634</v>
      </c>
      <c r="T2203" s="11">
        <f t="shared" si="13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0">
        <f t="shared" si="139"/>
        <v>704.18124999999998</v>
      </c>
      <c r="P2204" s="6">
        <f t="shared" si="136"/>
        <v>39.066920943134534</v>
      </c>
      <c r="Q2204" t="str">
        <f>TRIM(MID(SUBSTITUTE($N2204,"/",REPT(" ",LEN($N2204))),COLUMNS($N:N)*LEN($N2204)-(LEN($N2204)-1),LEN($N2204)))</f>
        <v>music</v>
      </c>
      <c r="R2204" t="str">
        <f>TRIM(MID(SUBSTITUTE($N2204,"/",REPT(" ",LEN($N2204))),COLUMNS($N:O)*LEN($N2204)-(LEN($N2204)-1),LEN($N2204)))</f>
        <v>electronic music</v>
      </c>
      <c r="S2204" s="11">
        <f t="shared" si="137"/>
        <v>41184.849166666667</v>
      </c>
      <c r="T2204" s="11">
        <f t="shared" si="13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0">
        <f t="shared" si="139"/>
        <v>109.55</v>
      </c>
      <c r="P2205" s="6">
        <f t="shared" si="136"/>
        <v>43.82</v>
      </c>
      <c r="Q2205" t="str">
        <f>TRIM(MID(SUBSTITUTE($N2205,"/",REPT(" ",LEN($N2205))),COLUMNS($N:N)*LEN($N2205)-(LEN($N2205)-1),LEN($N2205)))</f>
        <v>music</v>
      </c>
      <c r="R2205" t="str">
        <f>TRIM(MID(SUBSTITUTE($N2205,"/",REPT(" ",LEN($N2205))),COLUMNS($N:O)*LEN($N2205)-(LEN($N2205)-1),LEN($N2205)))</f>
        <v>electronic music</v>
      </c>
      <c r="S2205" s="11">
        <f t="shared" si="137"/>
        <v>42241.85974537037</v>
      </c>
      <c r="T2205" s="11">
        <f t="shared" si="13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0">
        <f t="shared" si="139"/>
        <v>132.86666666666667</v>
      </c>
      <c r="P2206" s="6">
        <f t="shared" si="136"/>
        <v>27.301369863013697</v>
      </c>
      <c r="Q2206" t="str">
        <f>TRIM(MID(SUBSTITUTE($N2206,"/",REPT(" ",LEN($N2206))),COLUMNS($N:N)*LEN($N2206)-(LEN($N2206)-1),LEN($N2206)))</f>
        <v>music</v>
      </c>
      <c r="R2206" t="str">
        <f>TRIM(MID(SUBSTITUTE($N2206,"/",REPT(" ",LEN($N2206))),COLUMNS($N:O)*LEN($N2206)-(LEN($N2206)-1),LEN($N2206)))</f>
        <v>electronic music</v>
      </c>
      <c r="S2206" s="11">
        <f t="shared" si="137"/>
        <v>41312.311562499999</v>
      </c>
      <c r="T2206" s="11">
        <f t="shared" si="13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0">
        <f t="shared" si="139"/>
        <v>152</v>
      </c>
      <c r="P2207" s="6">
        <f t="shared" si="136"/>
        <v>42.222222222222221</v>
      </c>
      <c r="Q2207" t="str">
        <f>TRIM(MID(SUBSTITUTE($N2207,"/",REPT(" ",LEN($N2207))),COLUMNS($N:N)*LEN($N2207)-(LEN($N2207)-1),LEN($N2207)))</f>
        <v>music</v>
      </c>
      <c r="R2207" t="str">
        <f>TRIM(MID(SUBSTITUTE($N2207,"/",REPT(" ",LEN($N2207))),COLUMNS($N:O)*LEN($N2207)-(LEN($N2207)-1),LEN($N2207)))</f>
        <v>electronic music</v>
      </c>
      <c r="S2207" s="11">
        <f t="shared" si="137"/>
        <v>41031.82163194444</v>
      </c>
      <c r="T2207" s="11">
        <f t="shared" si="13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0">
        <f t="shared" si="139"/>
        <v>102.72727272727273</v>
      </c>
      <c r="P2208" s="6">
        <f t="shared" si="136"/>
        <v>33.235294117647058</v>
      </c>
      <c r="Q2208" t="str">
        <f>TRIM(MID(SUBSTITUTE($N2208,"/",REPT(" ",LEN($N2208))),COLUMNS($N:N)*LEN($N2208)-(LEN($N2208)-1),LEN($N2208)))</f>
        <v>music</v>
      </c>
      <c r="R2208" t="str">
        <f>TRIM(MID(SUBSTITUTE($N2208,"/",REPT(" ",LEN($N2208))),COLUMNS($N:O)*LEN($N2208)-(LEN($N2208)-1),LEN($N2208)))</f>
        <v>electronic music</v>
      </c>
      <c r="S2208" s="11">
        <f t="shared" si="137"/>
        <v>40997.257222222222</v>
      </c>
      <c r="T2208" s="11">
        <f t="shared" si="13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0">
        <f t="shared" si="139"/>
        <v>100</v>
      </c>
      <c r="P2209" s="6">
        <f t="shared" si="136"/>
        <v>285.71428571428572</v>
      </c>
      <c r="Q2209" t="str">
        <f>TRIM(MID(SUBSTITUTE($N2209,"/",REPT(" ",LEN($N2209))),COLUMNS($N:N)*LEN($N2209)-(LEN($N2209)-1),LEN($N2209)))</f>
        <v>music</v>
      </c>
      <c r="R2209" t="str">
        <f>TRIM(MID(SUBSTITUTE($N2209,"/",REPT(" ",LEN($N2209))),COLUMNS($N:O)*LEN($N2209)-(LEN($N2209)-1),LEN($N2209)))</f>
        <v>electronic music</v>
      </c>
      <c r="S2209" s="11">
        <f t="shared" si="137"/>
        <v>41564.194131944445</v>
      </c>
      <c r="T2209" s="11">
        <f t="shared" si="13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0">
        <f t="shared" si="139"/>
        <v>101.6</v>
      </c>
      <c r="P2210" s="6">
        <f t="shared" si="136"/>
        <v>42.333333333333336</v>
      </c>
      <c r="Q2210" t="str">
        <f>TRIM(MID(SUBSTITUTE($N2210,"/",REPT(" ",LEN($N2210))),COLUMNS($N:N)*LEN($N2210)-(LEN($N2210)-1),LEN($N2210)))</f>
        <v>music</v>
      </c>
      <c r="R2210" t="str">
        <f>TRIM(MID(SUBSTITUTE($N2210,"/",REPT(" ",LEN($N2210))),COLUMNS($N:O)*LEN($N2210)-(LEN($N2210)-1),LEN($N2210)))</f>
        <v>electronic music</v>
      </c>
      <c r="S2210" s="11">
        <f t="shared" si="137"/>
        <v>40946.882245370369</v>
      </c>
      <c r="T2210" s="11">
        <f t="shared" si="13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0">
        <f t="shared" si="139"/>
        <v>150.80000000000001</v>
      </c>
      <c r="P2211" s="6">
        <f t="shared" si="136"/>
        <v>50.266666666666666</v>
      </c>
      <c r="Q2211" t="str">
        <f>TRIM(MID(SUBSTITUTE($N2211,"/",REPT(" ",LEN($N2211))),COLUMNS($N:N)*LEN($N2211)-(LEN($N2211)-1),LEN($N2211)))</f>
        <v>music</v>
      </c>
      <c r="R2211" t="str">
        <f>TRIM(MID(SUBSTITUTE($N2211,"/",REPT(" ",LEN($N2211))),COLUMNS($N:O)*LEN($N2211)-(LEN($N2211)-1),LEN($N2211)))</f>
        <v>electronic music</v>
      </c>
      <c r="S2211" s="11">
        <f t="shared" si="137"/>
        <v>41732.479675925926</v>
      </c>
      <c r="T2211" s="11">
        <f t="shared" si="13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0">
        <f t="shared" si="139"/>
        <v>111.425</v>
      </c>
      <c r="P2212" s="6">
        <f t="shared" si="136"/>
        <v>61.902777777777779</v>
      </c>
      <c r="Q2212" t="str">
        <f>TRIM(MID(SUBSTITUTE($N2212,"/",REPT(" ",LEN($N2212))),COLUMNS($N:N)*LEN($N2212)-(LEN($N2212)-1),LEN($N2212)))</f>
        <v>music</v>
      </c>
      <c r="R2212" t="str">
        <f>TRIM(MID(SUBSTITUTE($N2212,"/",REPT(" ",LEN($N2212))),COLUMNS($N:O)*LEN($N2212)-(LEN($N2212)-1),LEN($N2212)))</f>
        <v>electronic music</v>
      </c>
      <c r="S2212" s="11">
        <f t="shared" si="137"/>
        <v>40956.066087962965</v>
      </c>
      <c r="T2212" s="11">
        <f t="shared" si="13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0">
        <f t="shared" si="139"/>
        <v>195.6</v>
      </c>
      <c r="P2213" s="6">
        <f t="shared" si="136"/>
        <v>40.75</v>
      </c>
      <c r="Q2213" t="str">
        <f>TRIM(MID(SUBSTITUTE($N2213,"/",REPT(" ",LEN($N2213))),COLUMNS($N:N)*LEN($N2213)-(LEN($N2213)-1),LEN($N2213)))</f>
        <v>music</v>
      </c>
      <c r="R2213" t="str">
        <f>TRIM(MID(SUBSTITUTE($N2213,"/",REPT(" ",LEN($N2213))),COLUMNS($N:O)*LEN($N2213)-(LEN($N2213)-1),LEN($N2213)))</f>
        <v>electronic music</v>
      </c>
      <c r="S2213" s="11">
        <f t="shared" si="137"/>
        <v>41716.785011574073</v>
      </c>
      <c r="T2213" s="11">
        <f t="shared" si="13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0">
        <f t="shared" si="139"/>
        <v>114.38333333333333</v>
      </c>
      <c r="P2214" s="6">
        <f t="shared" si="136"/>
        <v>55.796747967479675</v>
      </c>
      <c r="Q2214" t="str">
        <f>TRIM(MID(SUBSTITUTE($N2214,"/",REPT(" ",LEN($N2214))),COLUMNS($N:N)*LEN($N2214)-(LEN($N2214)-1),LEN($N2214)))</f>
        <v>music</v>
      </c>
      <c r="R2214" t="str">
        <f>TRIM(MID(SUBSTITUTE($N2214,"/",REPT(" ",LEN($N2214))),COLUMNS($N:O)*LEN($N2214)-(LEN($N2214)-1),LEN($N2214)))</f>
        <v>electronic music</v>
      </c>
      <c r="S2214" s="11">
        <f t="shared" si="137"/>
        <v>41548.747418981482</v>
      </c>
      <c r="T2214" s="11">
        <f t="shared" si="13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0">
        <f t="shared" si="139"/>
        <v>200</v>
      </c>
      <c r="P2215" s="6">
        <f t="shared" si="136"/>
        <v>10</v>
      </c>
      <c r="Q2215" t="str">
        <f>TRIM(MID(SUBSTITUTE($N2215,"/",REPT(" ",LEN($N2215))),COLUMNS($N:N)*LEN($N2215)-(LEN($N2215)-1),LEN($N2215)))</f>
        <v>music</v>
      </c>
      <c r="R2215" t="str">
        <f>TRIM(MID(SUBSTITUTE($N2215,"/",REPT(" ",LEN($N2215))),COLUMNS($N:O)*LEN($N2215)-(LEN($N2215)-1),LEN($N2215)))</f>
        <v>electronic music</v>
      </c>
      <c r="S2215" s="11">
        <f t="shared" si="137"/>
        <v>42109.826145833329</v>
      </c>
      <c r="T2215" s="11">
        <f t="shared" si="13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0">
        <f t="shared" si="139"/>
        <v>292.50166666666667</v>
      </c>
      <c r="P2216" s="6">
        <f t="shared" si="136"/>
        <v>73.125416666666666</v>
      </c>
      <c r="Q2216" t="str">
        <f>TRIM(MID(SUBSTITUTE($N2216,"/",REPT(" ",LEN($N2216))),COLUMNS($N:N)*LEN($N2216)-(LEN($N2216)-1),LEN($N2216)))</f>
        <v>music</v>
      </c>
      <c r="R2216" t="str">
        <f>TRIM(MID(SUBSTITUTE($N2216,"/",REPT(" ",LEN($N2216))),COLUMNS($N:O)*LEN($N2216)-(LEN($N2216)-1),LEN($N2216)))</f>
        <v>electronic music</v>
      </c>
      <c r="S2216" s="11">
        <f t="shared" si="137"/>
        <v>41646.792222222226</v>
      </c>
      <c r="T2216" s="11">
        <f t="shared" si="13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0">
        <f t="shared" si="139"/>
        <v>156.36363636363637</v>
      </c>
      <c r="P2217" s="6">
        <f t="shared" si="136"/>
        <v>26.060606060606062</v>
      </c>
      <c r="Q2217" t="str">
        <f>TRIM(MID(SUBSTITUTE($N2217,"/",REPT(" ",LEN($N2217))),COLUMNS($N:N)*LEN($N2217)-(LEN($N2217)-1),LEN($N2217)))</f>
        <v>music</v>
      </c>
      <c r="R2217" t="str">
        <f>TRIM(MID(SUBSTITUTE($N2217,"/",REPT(" ",LEN($N2217))),COLUMNS($N:O)*LEN($N2217)-(LEN($N2217)-1),LEN($N2217)))</f>
        <v>electronic music</v>
      </c>
      <c r="S2217" s="11">
        <f t="shared" si="137"/>
        <v>40958.717268518521</v>
      </c>
      <c r="T2217" s="11">
        <f t="shared" si="13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0">
        <f t="shared" si="139"/>
        <v>105.66666666666666</v>
      </c>
      <c r="P2218" s="6">
        <f t="shared" si="136"/>
        <v>22.642857142857142</v>
      </c>
      <c r="Q2218" t="str">
        <f>TRIM(MID(SUBSTITUTE($N2218,"/",REPT(" ",LEN($N2218))),COLUMNS($N:N)*LEN($N2218)-(LEN($N2218)-1),LEN($N2218)))</f>
        <v>music</v>
      </c>
      <c r="R2218" t="str">
        <f>TRIM(MID(SUBSTITUTE($N2218,"/",REPT(" ",LEN($N2218))),COLUMNS($N:O)*LEN($N2218)-(LEN($N2218)-1),LEN($N2218)))</f>
        <v>electronic music</v>
      </c>
      <c r="S2218" s="11">
        <f t="shared" si="137"/>
        <v>42194.751678240747</v>
      </c>
      <c r="T2218" s="11">
        <f t="shared" si="13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0">
        <f t="shared" si="139"/>
        <v>101.19047619047619</v>
      </c>
      <c r="P2219" s="6">
        <f t="shared" si="136"/>
        <v>47.222222222222221</v>
      </c>
      <c r="Q2219" t="str">
        <f>TRIM(MID(SUBSTITUTE($N2219,"/",REPT(" ",LEN($N2219))),COLUMNS($N:N)*LEN($N2219)-(LEN($N2219)-1),LEN($N2219)))</f>
        <v>music</v>
      </c>
      <c r="R2219" t="str">
        <f>TRIM(MID(SUBSTITUTE($N2219,"/",REPT(" ",LEN($N2219))),COLUMNS($N:O)*LEN($N2219)-(LEN($N2219)-1),LEN($N2219)))</f>
        <v>electronic music</v>
      </c>
      <c r="S2219" s="11">
        <f t="shared" si="137"/>
        <v>42299.776770833334</v>
      </c>
      <c r="T2219" s="11">
        <f t="shared" si="13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0">
        <f t="shared" si="139"/>
        <v>122.833</v>
      </c>
      <c r="P2220" s="6">
        <f t="shared" si="136"/>
        <v>32.324473684210524</v>
      </c>
      <c r="Q2220" t="str">
        <f>TRIM(MID(SUBSTITUTE($N2220,"/",REPT(" ",LEN($N2220))),COLUMNS($N:N)*LEN($N2220)-(LEN($N2220)-1),LEN($N2220)))</f>
        <v>music</v>
      </c>
      <c r="R2220" t="str">
        <f>TRIM(MID(SUBSTITUTE($N2220,"/",REPT(" ",LEN($N2220))),COLUMNS($N:O)*LEN($N2220)-(LEN($N2220)-1),LEN($N2220)))</f>
        <v>electronic music</v>
      </c>
      <c r="S2220" s="11">
        <f t="shared" si="137"/>
        <v>41127.812303240738</v>
      </c>
      <c r="T2220" s="11">
        <f t="shared" si="13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0">
        <f t="shared" si="139"/>
        <v>101.49999999999999</v>
      </c>
      <c r="P2221" s="6">
        <f t="shared" si="136"/>
        <v>53.421052631578945</v>
      </c>
      <c r="Q2221" t="str">
        <f>TRIM(MID(SUBSTITUTE($N2221,"/",REPT(" ",LEN($N2221))),COLUMNS($N:N)*LEN($N2221)-(LEN($N2221)-1),LEN($N2221)))</f>
        <v>music</v>
      </c>
      <c r="R2221" t="str">
        <f>TRIM(MID(SUBSTITUTE($N2221,"/",REPT(" ",LEN($N2221))),COLUMNS($N:O)*LEN($N2221)-(LEN($N2221)-1),LEN($N2221)))</f>
        <v>electronic music</v>
      </c>
      <c r="S2221" s="11">
        <f t="shared" si="137"/>
        <v>42205.718888888892</v>
      </c>
      <c r="T2221" s="11">
        <f t="shared" si="13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0">
        <f t="shared" si="139"/>
        <v>101.14285714285714</v>
      </c>
      <c r="P2222" s="6">
        <f t="shared" si="136"/>
        <v>51.304347826086953</v>
      </c>
      <c r="Q2222" t="str">
        <f>TRIM(MID(SUBSTITUTE($N2222,"/",REPT(" ",LEN($N2222))),COLUMNS($N:N)*LEN($N2222)-(LEN($N2222)-1),LEN($N2222)))</f>
        <v>music</v>
      </c>
      <c r="R2222" t="str">
        <f>TRIM(MID(SUBSTITUTE($N2222,"/",REPT(" ",LEN($N2222))),COLUMNS($N:O)*LEN($N2222)-(LEN($N2222)-1),LEN($N2222)))</f>
        <v>electronic music</v>
      </c>
      <c r="S2222" s="11">
        <f t="shared" si="137"/>
        <v>41452.060601851852</v>
      </c>
      <c r="T2222" s="11">
        <f t="shared" si="13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0">
        <f t="shared" si="139"/>
        <v>108.11999999999999</v>
      </c>
      <c r="P2223" s="6">
        <f t="shared" si="136"/>
        <v>37.197247706422019</v>
      </c>
      <c r="Q2223" t="str">
        <f>TRIM(MID(SUBSTITUTE($N2223,"/",REPT(" ",LEN($N2223))),COLUMNS($N:N)*LEN($N2223)-(LEN($N2223)-1),LEN($N2223)))</f>
        <v>games</v>
      </c>
      <c r="R2223" t="str">
        <f>TRIM(MID(SUBSTITUTE($N2223,"/",REPT(" ",LEN($N2223))),COLUMNS($N:O)*LEN($N2223)-(LEN($N2223)-1),LEN($N2223)))</f>
        <v>tabletop games</v>
      </c>
      <c r="S2223" s="11">
        <f t="shared" si="137"/>
        <v>42452.666770833333</v>
      </c>
      <c r="T2223" s="11">
        <f t="shared" si="13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0">
        <f t="shared" si="139"/>
        <v>162.6</v>
      </c>
      <c r="P2224" s="6">
        <f t="shared" si="136"/>
        <v>27.1</v>
      </c>
      <c r="Q2224" t="str">
        <f>TRIM(MID(SUBSTITUTE($N2224,"/",REPT(" ",LEN($N2224))),COLUMNS($N:N)*LEN($N2224)-(LEN($N2224)-1),LEN($N2224)))</f>
        <v>games</v>
      </c>
      <c r="R2224" t="str">
        <f>TRIM(MID(SUBSTITUTE($N2224,"/",REPT(" ",LEN($N2224))),COLUMNS($N:O)*LEN($N2224)-(LEN($N2224)-1),LEN($N2224)))</f>
        <v>tabletop games</v>
      </c>
      <c r="S2224" s="11">
        <f t="shared" si="137"/>
        <v>40906.787581018521</v>
      </c>
      <c r="T2224" s="11">
        <f t="shared" si="13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0">
        <f t="shared" si="139"/>
        <v>105.80000000000001</v>
      </c>
      <c r="P2225" s="6">
        <f t="shared" si="136"/>
        <v>206.31</v>
      </c>
      <c r="Q2225" t="str">
        <f>TRIM(MID(SUBSTITUTE($N2225,"/",REPT(" ",LEN($N2225))),COLUMNS($N:N)*LEN($N2225)-(LEN($N2225)-1),LEN($N2225)))</f>
        <v>games</v>
      </c>
      <c r="R2225" t="str">
        <f>TRIM(MID(SUBSTITUTE($N2225,"/",REPT(" ",LEN($N2225))),COLUMNS($N:O)*LEN($N2225)-(LEN($N2225)-1),LEN($N2225)))</f>
        <v>tabletop games</v>
      </c>
      <c r="S2225" s="11">
        <f t="shared" si="137"/>
        <v>42152.640833333338</v>
      </c>
      <c r="T2225" s="11">
        <f t="shared" si="13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0">
        <f t="shared" si="139"/>
        <v>243.15000000000003</v>
      </c>
      <c r="P2226" s="6">
        <f t="shared" si="136"/>
        <v>82.145270270270274</v>
      </c>
      <c r="Q2226" t="str">
        <f>TRIM(MID(SUBSTITUTE($N2226,"/",REPT(" ",LEN($N2226))),COLUMNS($N:N)*LEN($N2226)-(LEN($N2226)-1),LEN($N2226)))</f>
        <v>games</v>
      </c>
      <c r="R2226" t="str">
        <f>TRIM(MID(SUBSTITUTE($N2226,"/",REPT(" ",LEN($N2226))),COLUMNS($N:O)*LEN($N2226)-(LEN($N2226)-1),LEN($N2226)))</f>
        <v>tabletop games</v>
      </c>
      <c r="S2226" s="11">
        <f t="shared" si="137"/>
        <v>42644.667534722219</v>
      </c>
      <c r="T2226" s="11">
        <f t="shared" si="13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0">
        <f t="shared" si="139"/>
        <v>944.83338095238094</v>
      </c>
      <c r="P2227" s="6">
        <f t="shared" si="136"/>
        <v>164.79651993355483</v>
      </c>
      <c r="Q2227" t="str">
        <f>TRIM(MID(SUBSTITUTE($N2227,"/",REPT(" ",LEN($N2227))),COLUMNS($N:N)*LEN($N2227)-(LEN($N2227)-1),LEN($N2227)))</f>
        <v>games</v>
      </c>
      <c r="R2227" t="str">
        <f>TRIM(MID(SUBSTITUTE($N2227,"/",REPT(" ",LEN($N2227))),COLUMNS($N:O)*LEN($N2227)-(LEN($N2227)-1),LEN($N2227)))</f>
        <v>tabletop games</v>
      </c>
      <c r="S2227" s="11">
        <f t="shared" si="137"/>
        <v>41873.79184027778</v>
      </c>
      <c r="T2227" s="11">
        <f t="shared" si="13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0">
        <f t="shared" si="139"/>
        <v>108.46283333333334</v>
      </c>
      <c r="P2228" s="6">
        <f t="shared" si="136"/>
        <v>60.820280373831778</v>
      </c>
      <c r="Q2228" t="str">
        <f>TRIM(MID(SUBSTITUTE($N2228,"/",REPT(" ",LEN($N2228))),COLUMNS($N:N)*LEN($N2228)-(LEN($N2228)-1),LEN($N2228)))</f>
        <v>games</v>
      </c>
      <c r="R2228" t="str">
        <f>TRIM(MID(SUBSTITUTE($N2228,"/",REPT(" ",LEN($N2228))),COLUMNS($N:O)*LEN($N2228)-(LEN($N2228)-1),LEN($N2228)))</f>
        <v>tabletop games</v>
      </c>
      <c r="S2228" s="11">
        <f t="shared" si="137"/>
        <v>42381.79886574074</v>
      </c>
      <c r="T2228" s="11">
        <f t="shared" si="13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0">
        <f t="shared" si="139"/>
        <v>157.37692307692308</v>
      </c>
      <c r="P2229" s="6">
        <f t="shared" si="136"/>
        <v>67.970099667774093</v>
      </c>
      <c r="Q2229" t="str">
        <f>TRIM(MID(SUBSTITUTE($N2229,"/",REPT(" ",LEN($N2229))),COLUMNS($N:N)*LEN($N2229)-(LEN($N2229)-1),LEN($N2229)))</f>
        <v>games</v>
      </c>
      <c r="R2229" t="str">
        <f>TRIM(MID(SUBSTITUTE($N2229,"/",REPT(" ",LEN($N2229))),COLUMNS($N:O)*LEN($N2229)-(LEN($N2229)-1),LEN($N2229)))</f>
        <v>tabletop games</v>
      </c>
      <c r="S2229" s="11">
        <f t="shared" si="137"/>
        <v>41561.807349537034</v>
      </c>
      <c r="T2229" s="11">
        <f t="shared" si="13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0">
        <f t="shared" si="139"/>
        <v>1174.49</v>
      </c>
      <c r="P2230" s="6">
        <f t="shared" si="136"/>
        <v>81.561805555555551</v>
      </c>
      <c r="Q2230" t="str">
        <f>TRIM(MID(SUBSTITUTE($N2230,"/",REPT(" ",LEN($N2230))),COLUMNS($N:N)*LEN($N2230)-(LEN($N2230)-1),LEN($N2230)))</f>
        <v>games</v>
      </c>
      <c r="R2230" t="str">
        <f>TRIM(MID(SUBSTITUTE($N2230,"/",REPT(" ",LEN($N2230))),COLUMNS($N:O)*LEN($N2230)-(LEN($N2230)-1),LEN($N2230)))</f>
        <v>tabletop games</v>
      </c>
      <c r="S2230" s="11">
        <f t="shared" si="137"/>
        <v>42202.278194444443</v>
      </c>
      <c r="T2230" s="11">
        <f t="shared" si="13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0">
        <f t="shared" si="139"/>
        <v>171.04755366949576</v>
      </c>
      <c r="P2231" s="6">
        <f t="shared" si="136"/>
        <v>25.42547309833024</v>
      </c>
      <c r="Q2231" t="str">
        <f>TRIM(MID(SUBSTITUTE($N2231,"/",REPT(" ",LEN($N2231))),COLUMNS($N:N)*LEN($N2231)-(LEN($N2231)-1),LEN($N2231)))</f>
        <v>games</v>
      </c>
      <c r="R2231" t="str">
        <f>TRIM(MID(SUBSTITUTE($N2231,"/",REPT(" ",LEN($N2231))),COLUMNS($N:O)*LEN($N2231)-(LEN($N2231)-1),LEN($N2231)))</f>
        <v>tabletop games</v>
      </c>
      <c r="S2231" s="11">
        <f t="shared" si="137"/>
        <v>41484.664247685185</v>
      </c>
      <c r="T2231" s="11">
        <f t="shared" si="13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0">
        <f t="shared" si="139"/>
        <v>125.95294117647057</v>
      </c>
      <c r="P2232" s="6">
        <f t="shared" si="136"/>
        <v>21.497991967871485</v>
      </c>
      <c r="Q2232" t="str">
        <f>TRIM(MID(SUBSTITUTE($N2232,"/",REPT(" ",LEN($N2232))),COLUMNS($N:N)*LEN($N2232)-(LEN($N2232)-1),LEN($N2232)))</f>
        <v>games</v>
      </c>
      <c r="R2232" t="str">
        <f>TRIM(MID(SUBSTITUTE($N2232,"/",REPT(" ",LEN($N2232))),COLUMNS($N:O)*LEN($N2232)-(LEN($N2232)-1),LEN($N2232)))</f>
        <v>tabletop games</v>
      </c>
      <c r="S2232" s="11">
        <f t="shared" si="137"/>
        <v>41724.881099537037</v>
      </c>
      <c r="T2232" s="11">
        <f t="shared" si="13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0">
        <f t="shared" si="139"/>
        <v>1212.1296000000002</v>
      </c>
      <c r="P2233" s="6">
        <f t="shared" si="136"/>
        <v>27.226630727762803</v>
      </c>
      <c r="Q2233" t="str">
        <f>TRIM(MID(SUBSTITUTE($N2233,"/",REPT(" ",LEN($N2233))),COLUMNS($N:N)*LEN($N2233)-(LEN($N2233)-1),LEN($N2233)))</f>
        <v>games</v>
      </c>
      <c r="R2233" t="str">
        <f>TRIM(MID(SUBSTITUTE($N2233,"/",REPT(" ",LEN($N2233))),COLUMNS($N:O)*LEN($N2233)-(LEN($N2233)-1),LEN($N2233)))</f>
        <v>tabletop games</v>
      </c>
      <c r="S2233" s="11">
        <f t="shared" si="137"/>
        <v>41423.910891203705</v>
      </c>
      <c r="T2233" s="11">
        <f t="shared" si="13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0">
        <f t="shared" si="139"/>
        <v>495.8</v>
      </c>
      <c r="P2234" s="6">
        <f t="shared" si="136"/>
        <v>25.091093117408906</v>
      </c>
      <c r="Q2234" t="str">
        <f>TRIM(MID(SUBSTITUTE($N2234,"/",REPT(" ",LEN($N2234))),COLUMNS($N:N)*LEN($N2234)-(LEN($N2234)-1),LEN($N2234)))</f>
        <v>games</v>
      </c>
      <c r="R2234" t="str">
        <f>TRIM(MID(SUBSTITUTE($N2234,"/",REPT(" ",LEN($N2234))),COLUMNS($N:O)*LEN($N2234)-(LEN($N2234)-1),LEN($N2234)))</f>
        <v>tabletop games</v>
      </c>
      <c r="S2234" s="11">
        <f t="shared" si="137"/>
        <v>41806.794074074074</v>
      </c>
      <c r="T2234" s="11">
        <f t="shared" si="13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0">
        <f t="shared" si="139"/>
        <v>332.03999999999996</v>
      </c>
      <c r="P2235" s="6">
        <f t="shared" si="136"/>
        <v>21.230179028132991</v>
      </c>
      <c r="Q2235" t="str">
        <f>TRIM(MID(SUBSTITUTE($N2235,"/",REPT(" ",LEN($N2235))),COLUMNS($N:N)*LEN($N2235)-(LEN($N2235)-1),LEN($N2235)))</f>
        <v>games</v>
      </c>
      <c r="R2235" t="str">
        <f>TRIM(MID(SUBSTITUTE($N2235,"/",REPT(" ",LEN($N2235))),COLUMNS($N:O)*LEN($N2235)-(LEN($N2235)-1),LEN($N2235)))</f>
        <v>tabletop games</v>
      </c>
      <c r="S2235" s="11">
        <f t="shared" si="137"/>
        <v>42331.378923611104</v>
      </c>
      <c r="T2235" s="11">
        <f t="shared" si="13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0">
        <f t="shared" si="139"/>
        <v>1165</v>
      </c>
      <c r="P2236" s="6">
        <f t="shared" si="136"/>
        <v>41.607142857142854</v>
      </c>
      <c r="Q2236" t="str">
        <f>TRIM(MID(SUBSTITUTE($N2236,"/",REPT(" ",LEN($N2236))),COLUMNS($N:N)*LEN($N2236)-(LEN($N2236)-1),LEN($N2236)))</f>
        <v>games</v>
      </c>
      <c r="R2236" t="str">
        <f>TRIM(MID(SUBSTITUTE($N2236,"/",REPT(" ",LEN($N2236))),COLUMNS($N:O)*LEN($N2236)-(LEN($N2236)-1),LEN($N2236)))</f>
        <v>tabletop games</v>
      </c>
      <c r="S2236" s="11">
        <f t="shared" si="137"/>
        <v>42710.824618055558</v>
      </c>
      <c r="T2236" s="11">
        <f t="shared" si="13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0">
        <f t="shared" si="139"/>
        <v>153.3153846153846</v>
      </c>
      <c r="P2237" s="6">
        <f t="shared" si="136"/>
        <v>135.58503401360545</v>
      </c>
      <c r="Q2237" t="str">
        <f>TRIM(MID(SUBSTITUTE($N2237,"/",REPT(" ",LEN($N2237))),COLUMNS($N:N)*LEN($N2237)-(LEN($N2237)-1),LEN($N2237)))</f>
        <v>games</v>
      </c>
      <c r="R2237" t="str">
        <f>TRIM(MID(SUBSTITUTE($N2237,"/",REPT(" ",LEN($N2237))),COLUMNS($N:O)*LEN($N2237)-(LEN($N2237)-1),LEN($N2237)))</f>
        <v>tabletop games</v>
      </c>
      <c r="S2237" s="11">
        <f t="shared" si="137"/>
        <v>42062.022118055553</v>
      </c>
      <c r="T2237" s="11">
        <f t="shared" si="13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0">
        <f t="shared" si="139"/>
        <v>537.10714285714289</v>
      </c>
      <c r="P2238" s="6">
        <f t="shared" si="136"/>
        <v>22.116176470588236</v>
      </c>
      <c r="Q2238" t="str">
        <f>TRIM(MID(SUBSTITUTE($N2238,"/",REPT(" ",LEN($N2238))),COLUMNS($N:N)*LEN($N2238)-(LEN($N2238)-1),LEN($N2238)))</f>
        <v>games</v>
      </c>
      <c r="R2238" t="str">
        <f>TRIM(MID(SUBSTITUTE($N2238,"/",REPT(" ",LEN($N2238))),COLUMNS($N:O)*LEN($N2238)-(LEN($N2238)-1),LEN($N2238)))</f>
        <v>tabletop games</v>
      </c>
      <c r="S2238" s="11">
        <f t="shared" si="137"/>
        <v>42371.617164351846</v>
      </c>
      <c r="T2238" s="11">
        <f t="shared" si="13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0">
        <f t="shared" si="139"/>
        <v>352.92777777777775</v>
      </c>
      <c r="P2239" s="6">
        <f t="shared" si="136"/>
        <v>64.625635808748726</v>
      </c>
      <c r="Q2239" t="str">
        <f>TRIM(MID(SUBSTITUTE($N2239,"/",REPT(" ",LEN($N2239))),COLUMNS($N:N)*LEN($N2239)-(LEN($N2239)-1),LEN($N2239)))</f>
        <v>games</v>
      </c>
      <c r="R2239" t="str">
        <f>TRIM(MID(SUBSTITUTE($N2239,"/",REPT(" ",LEN($N2239))),COLUMNS($N:O)*LEN($N2239)-(LEN($N2239)-1),LEN($N2239)))</f>
        <v>tabletop games</v>
      </c>
      <c r="S2239" s="11">
        <f t="shared" si="137"/>
        <v>41915.003275462965</v>
      </c>
      <c r="T2239" s="11">
        <f t="shared" si="13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0">
        <f t="shared" si="139"/>
        <v>137.4</v>
      </c>
      <c r="P2240" s="6">
        <f t="shared" si="136"/>
        <v>69.569620253164558</v>
      </c>
      <c r="Q2240" t="str">
        <f>TRIM(MID(SUBSTITUTE($N2240,"/",REPT(" ",LEN($N2240))),COLUMNS($N:N)*LEN($N2240)-(LEN($N2240)-1),LEN($N2240)))</f>
        <v>games</v>
      </c>
      <c r="R2240" t="str">
        <f>TRIM(MID(SUBSTITUTE($N2240,"/",REPT(" ",LEN($N2240))),COLUMNS($N:O)*LEN($N2240)-(LEN($N2240)-1),LEN($N2240)))</f>
        <v>tabletop games</v>
      </c>
      <c r="S2240" s="11">
        <f t="shared" si="137"/>
        <v>42774.621712962966</v>
      </c>
      <c r="T2240" s="11">
        <f t="shared" si="13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0">
        <f t="shared" si="139"/>
        <v>128.02668</v>
      </c>
      <c r="P2241" s="6">
        <f t="shared" si="136"/>
        <v>75.133028169014082</v>
      </c>
      <c r="Q2241" t="str">
        <f>TRIM(MID(SUBSTITUTE($N2241,"/",REPT(" ",LEN($N2241))),COLUMNS($N:N)*LEN($N2241)-(LEN($N2241)-1),LEN($N2241)))</f>
        <v>games</v>
      </c>
      <c r="R2241" t="str">
        <f>TRIM(MID(SUBSTITUTE($N2241,"/",REPT(" ",LEN($N2241))),COLUMNS($N:O)*LEN($N2241)-(LEN($N2241)-1),LEN($N2241)))</f>
        <v>tabletop games</v>
      </c>
      <c r="S2241" s="11">
        <f t="shared" si="137"/>
        <v>41572.958495370374</v>
      </c>
      <c r="T2241" s="11">
        <f t="shared" si="13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0">
        <f t="shared" si="139"/>
        <v>270.68</v>
      </c>
      <c r="P2242" s="6">
        <f t="shared" ref="P2242:P2305" si="140">E2242/L2242</f>
        <v>140.97916666666666</v>
      </c>
      <c r="Q2242" t="str">
        <f>TRIM(MID(SUBSTITUTE($N2242,"/",REPT(" ",LEN($N2242))),COLUMNS($N:N)*LEN($N2242)-(LEN($N2242)-1),LEN($N2242)))</f>
        <v>games</v>
      </c>
      <c r="R2242" t="str">
        <f>TRIM(MID(SUBSTITUTE($N2242,"/",REPT(" ",LEN($N2242))),COLUMNS($N:O)*LEN($N2242)-(LEN($N2242)-1),LEN($N2242)))</f>
        <v>tabletop games</v>
      </c>
      <c r="S2242" s="11">
        <f t="shared" ref="S2242:S2305" si="141">(((J2242/60)/60)/24)+DATE(1970,1,1)</f>
        <v>42452.825740740736</v>
      </c>
      <c r="T2242" s="11">
        <f t="shared" ref="T2242:T2305" si="142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0">
        <f t="shared" ref="O2243:O2306" si="143">E2243/D2243*100</f>
        <v>806.4</v>
      </c>
      <c r="P2243" s="6">
        <f t="shared" si="140"/>
        <v>49.472392638036808</v>
      </c>
      <c r="Q2243" t="str">
        <f>TRIM(MID(SUBSTITUTE($N2243,"/",REPT(" ",LEN($N2243))),COLUMNS($N:N)*LEN($N2243)-(LEN($N2243)-1),LEN($N2243)))</f>
        <v>games</v>
      </c>
      <c r="R2243" t="str">
        <f>TRIM(MID(SUBSTITUTE($N2243,"/",REPT(" ",LEN($N2243))),COLUMNS($N:O)*LEN($N2243)-(LEN($N2243)-1),LEN($N2243)))</f>
        <v>tabletop games</v>
      </c>
      <c r="S2243" s="11">
        <f t="shared" si="141"/>
        <v>42766.827546296292</v>
      </c>
      <c r="T2243" s="11">
        <f t="shared" si="142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0">
        <f t="shared" si="143"/>
        <v>1360.0976000000001</v>
      </c>
      <c r="P2244" s="6">
        <f t="shared" si="140"/>
        <v>53.865251485148519</v>
      </c>
      <c r="Q2244" t="str">
        <f>TRIM(MID(SUBSTITUTE($N2244,"/",REPT(" ",LEN($N2244))),COLUMNS($N:N)*LEN($N2244)-(LEN($N2244)-1),LEN($N2244)))</f>
        <v>games</v>
      </c>
      <c r="R2244" t="str">
        <f>TRIM(MID(SUBSTITUTE($N2244,"/",REPT(" ",LEN($N2244))),COLUMNS($N:O)*LEN($N2244)-(LEN($N2244)-1),LEN($N2244)))</f>
        <v>tabletop games</v>
      </c>
      <c r="S2244" s="11">
        <f t="shared" si="141"/>
        <v>41569.575613425928</v>
      </c>
      <c r="T2244" s="11">
        <f t="shared" si="142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0">
        <f t="shared" si="143"/>
        <v>930250</v>
      </c>
      <c r="P2245" s="6">
        <f t="shared" si="140"/>
        <v>4.5712530712530715</v>
      </c>
      <c r="Q2245" t="str">
        <f>TRIM(MID(SUBSTITUTE($N2245,"/",REPT(" ",LEN($N2245))),COLUMNS($N:N)*LEN($N2245)-(LEN($N2245)-1),LEN($N2245)))</f>
        <v>games</v>
      </c>
      <c r="R2245" t="str">
        <f>TRIM(MID(SUBSTITUTE($N2245,"/",REPT(" ",LEN($N2245))),COLUMNS($N:O)*LEN($N2245)-(LEN($N2245)-1),LEN($N2245)))</f>
        <v>tabletop games</v>
      </c>
      <c r="S2245" s="11">
        <f t="shared" si="141"/>
        <v>42800.751041666663</v>
      </c>
      <c r="T2245" s="11">
        <f t="shared" si="14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0">
        <f t="shared" si="143"/>
        <v>377.02</v>
      </c>
      <c r="P2246" s="6">
        <f t="shared" si="140"/>
        <v>65.00344827586207</v>
      </c>
      <c r="Q2246" t="str">
        <f>TRIM(MID(SUBSTITUTE($N2246,"/",REPT(" ",LEN($N2246))),COLUMNS($N:N)*LEN($N2246)-(LEN($N2246)-1),LEN($N2246)))</f>
        <v>games</v>
      </c>
      <c r="R2246" t="str">
        <f>TRIM(MID(SUBSTITUTE($N2246,"/",REPT(" ",LEN($N2246))),COLUMNS($N:O)*LEN($N2246)-(LEN($N2246)-1),LEN($N2246)))</f>
        <v>tabletop games</v>
      </c>
      <c r="S2246" s="11">
        <f t="shared" si="141"/>
        <v>42647.818819444445</v>
      </c>
      <c r="T2246" s="11">
        <f t="shared" si="14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0">
        <f t="shared" si="143"/>
        <v>2647.0250000000001</v>
      </c>
      <c r="P2247" s="6">
        <f t="shared" si="140"/>
        <v>53.475252525252522</v>
      </c>
      <c r="Q2247" t="str">
        <f>TRIM(MID(SUBSTITUTE($N2247,"/",REPT(" ",LEN($N2247))),COLUMNS($N:N)*LEN($N2247)-(LEN($N2247)-1),LEN($N2247)))</f>
        <v>games</v>
      </c>
      <c r="R2247" t="str">
        <f>TRIM(MID(SUBSTITUTE($N2247,"/",REPT(" ",LEN($N2247))),COLUMNS($N:O)*LEN($N2247)-(LEN($N2247)-1),LEN($N2247)))</f>
        <v>tabletop games</v>
      </c>
      <c r="S2247" s="11">
        <f t="shared" si="141"/>
        <v>41660.708530092597</v>
      </c>
      <c r="T2247" s="11">
        <f t="shared" si="14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0">
        <f t="shared" si="143"/>
        <v>100.12</v>
      </c>
      <c r="P2248" s="6">
        <f t="shared" si="140"/>
        <v>43.912280701754383</v>
      </c>
      <c r="Q2248" t="str">
        <f>TRIM(MID(SUBSTITUTE($N2248,"/",REPT(" ",LEN($N2248))),COLUMNS($N:N)*LEN($N2248)-(LEN($N2248)-1),LEN($N2248)))</f>
        <v>games</v>
      </c>
      <c r="R2248" t="str">
        <f>TRIM(MID(SUBSTITUTE($N2248,"/",REPT(" ",LEN($N2248))),COLUMNS($N:O)*LEN($N2248)-(LEN($N2248)-1),LEN($N2248)))</f>
        <v>tabletop games</v>
      </c>
      <c r="S2248" s="11">
        <f t="shared" si="141"/>
        <v>42221.79178240741</v>
      </c>
      <c r="T2248" s="11">
        <f t="shared" si="14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0">
        <f t="shared" si="143"/>
        <v>104.45405405405405</v>
      </c>
      <c r="P2249" s="6">
        <f t="shared" si="140"/>
        <v>50.852631578947367</v>
      </c>
      <c r="Q2249" t="str">
        <f>TRIM(MID(SUBSTITUTE($N2249,"/",REPT(" ",LEN($N2249))),COLUMNS($N:N)*LEN($N2249)-(LEN($N2249)-1),LEN($N2249)))</f>
        <v>games</v>
      </c>
      <c r="R2249" t="str">
        <f>TRIM(MID(SUBSTITUTE($N2249,"/",REPT(" ",LEN($N2249))),COLUMNS($N:O)*LEN($N2249)-(LEN($N2249)-1),LEN($N2249)))</f>
        <v>tabletop games</v>
      </c>
      <c r="S2249" s="11">
        <f t="shared" si="141"/>
        <v>42200.666261574079</v>
      </c>
      <c r="T2249" s="11">
        <f t="shared" si="14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0">
        <f t="shared" si="143"/>
        <v>107.21428571428571</v>
      </c>
      <c r="P2250" s="6">
        <f t="shared" si="140"/>
        <v>58.6328125</v>
      </c>
      <c r="Q2250" t="str">
        <f>TRIM(MID(SUBSTITUTE($N2250,"/",REPT(" ",LEN($N2250))),COLUMNS($N:N)*LEN($N2250)-(LEN($N2250)-1),LEN($N2250)))</f>
        <v>games</v>
      </c>
      <c r="R2250" t="str">
        <f>TRIM(MID(SUBSTITUTE($N2250,"/",REPT(" ",LEN($N2250))),COLUMNS($N:O)*LEN($N2250)-(LEN($N2250)-1),LEN($N2250)))</f>
        <v>tabletop games</v>
      </c>
      <c r="S2250" s="11">
        <f t="shared" si="141"/>
        <v>42688.875902777778</v>
      </c>
      <c r="T2250" s="11">
        <f t="shared" si="14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0">
        <f t="shared" si="143"/>
        <v>168.77142857142857</v>
      </c>
      <c r="P2251" s="6">
        <f t="shared" si="140"/>
        <v>32.81666666666667</v>
      </c>
      <c r="Q2251" t="str">
        <f>TRIM(MID(SUBSTITUTE($N2251,"/",REPT(" ",LEN($N2251))),COLUMNS($N:N)*LEN($N2251)-(LEN($N2251)-1),LEN($N2251)))</f>
        <v>games</v>
      </c>
      <c r="R2251" t="str">
        <f>TRIM(MID(SUBSTITUTE($N2251,"/",REPT(" ",LEN($N2251))),COLUMNS($N:O)*LEN($N2251)-(LEN($N2251)-1),LEN($N2251)))</f>
        <v>tabletop games</v>
      </c>
      <c r="S2251" s="11">
        <f t="shared" si="141"/>
        <v>41336.703298611108</v>
      </c>
      <c r="T2251" s="11">
        <f t="shared" si="14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0">
        <f t="shared" si="143"/>
        <v>975.11200000000008</v>
      </c>
      <c r="P2252" s="6">
        <f t="shared" si="140"/>
        <v>426.93169877408059</v>
      </c>
      <c r="Q2252" t="str">
        <f>TRIM(MID(SUBSTITUTE($N2252,"/",REPT(" ",LEN($N2252))),COLUMNS($N:N)*LEN($N2252)-(LEN($N2252)-1),LEN($N2252)))</f>
        <v>games</v>
      </c>
      <c r="R2252" t="str">
        <f>TRIM(MID(SUBSTITUTE($N2252,"/",REPT(" ",LEN($N2252))),COLUMNS($N:O)*LEN($N2252)-(LEN($N2252)-1),LEN($N2252)))</f>
        <v>tabletop games</v>
      </c>
      <c r="S2252" s="11">
        <f t="shared" si="141"/>
        <v>42677.005474537036</v>
      </c>
      <c r="T2252" s="11">
        <f t="shared" si="14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0">
        <f t="shared" si="143"/>
        <v>134.44929411764704</v>
      </c>
      <c r="P2253" s="6">
        <f t="shared" si="140"/>
        <v>23.808729166666669</v>
      </c>
      <c r="Q2253" t="str">
        <f>TRIM(MID(SUBSTITUTE($N2253,"/",REPT(" ",LEN($N2253))),COLUMNS($N:N)*LEN($N2253)-(LEN($N2253)-1),LEN($N2253)))</f>
        <v>games</v>
      </c>
      <c r="R2253" t="str">
        <f>TRIM(MID(SUBSTITUTE($N2253,"/",REPT(" ",LEN($N2253))),COLUMNS($N:O)*LEN($N2253)-(LEN($N2253)-1),LEN($N2253)))</f>
        <v>tabletop games</v>
      </c>
      <c r="S2253" s="11">
        <f t="shared" si="141"/>
        <v>41846.34579861111</v>
      </c>
      <c r="T2253" s="11">
        <f t="shared" si="14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0">
        <f t="shared" si="143"/>
        <v>272.27777777777777</v>
      </c>
      <c r="P2254" s="6">
        <f t="shared" si="140"/>
        <v>98.413654618473899</v>
      </c>
      <c r="Q2254" t="str">
        <f>TRIM(MID(SUBSTITUTE($N2254,"/",REPT(" ",LEN($N2254))),COLUMNS($N:N)*LEN($N2254)-(LEN($N2254)-1),LEN($N2254)))</f>
        <v>games</v>
      </c>
      <c r="R2254" t="str">
        <f>TRIM(MID(SUBSTITUTE($N2254,"/",REPT(" ",LEN($N2254))),COLUMNS($N:O)*LEN($N2254)-(LEN($N2254)-1),LEN($N2254)))</f>
        <v>tabletop games</v>
      </c>
      <c r="S2254" s="11">
        <f t="shared" si="141"/>
        <v>42573.327986111108</v>
      </c>
      <c r="T2254" s="11">
        <f t="shared" si="14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0">
        <f t="shared" si="143"/>
        <v>112.6875</v>
      </c>
      <c r="P2255" s="6">
        <f t="shared" si="140"/>
        <v>107.32142857142857</v>
      </c>
      <c r="Q2255" t="str">
        <f>TRIM(MID(SUBSTITUTE($N2255,"/",REPT(" ",LEN($N2255))),COLUMNS($N:N)*LEN($N2255)-(LEN($N2255)-1),LEN($N2255)))</f>
        <v>games</v>
      </c>
      <c r="R2255" t="str">
        <f>TRIM(MID(SUBSTITUTE($N2255,"/",REPT(" ",LEN($N2255))),COLUMNS($N:O)*LEN($N2255)-(LEN($N2255)-1),LEN($N2255)))</f>
        <v>tabletop games</v>
      </c>
      <c r="S2255" s="11">
        <f t="shared" si="141"/>
        <v>42296.631331018521</v>
      </c>
      <c r="T2255" s="11">
        <f t="shared" si="14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0">
        <f t="shared" si="143"/>
        <v>459.8</v>
      </c>
      <c r="P2256" s="6">
        <f t="shared" si="140"/>
        <v>11.67005076142132</v>
      </c>
      <c r="Q2256" t="str">
        <f>TRIM(MID(SUBSTITUTE($N2256,"/",REPT(" ",LEN($N2256))),COLUMNS($N:N)*LEN($N2256)-(LEN($N2256)-1),LEN($N2256)))</f>
        <v>games</v>
      </c>
      <c r="R2256" t="str">
        <f>TRIM(MID(SUBSTITUTE($N2256,"/",REPT(" ",LEN($N2256))),COLUMNS($N:O)*LEN($N2256)-(LEN($N2256)-1),LEN($N2256)))</f>
        <v>tabletop games</v>
      </c>
      <c r="S2256" s="11">
        <f t="shared" si="141"/>
        <v>42752.647777777776</v>
      </c>
      <c r="T2256" s="11">
        <f t="shared" si="14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0">
        <f t="shared" si="143"/>
        <v>286.65822784810126</v>
      </c>
      <c r="P2257" s="6">
        <f t="shared" si="140"/>
        <v>41.782287822878232</v>
      </c>
      <c r="Q2257" t="str">
        <f>TRIM(MID(SUBSTITUTE($N2257,"/",REPT(" ",LEN($N2257))),COLUMNS($N:N)*LEN($N2257)-(LEN($N2257)-1),LEN($N2257)))</f>
        <v>games</v>
      </c>
      <c r="R2257" t="str">
        <f>TRIM(MID(SUBSTITUTE($N2257,"/",REPT(" ",LEN($N2257))),COLUMNS($N:O)*LEN($N2257)-(LEN($N2257)-1),LEN($N2257)))</f>
        <v>tabletop games</v>
      </c>
      <c r="S2257" s="11">
        <f t="shared" si="141"/>
        <v>42467.951979166668</v>
      </c>
      <c r="T2257" s="11">
        <f t="shared" si="14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0">
        <f t="shared" si="143"/>
        <v>222.70833333333334</v>
      </c>
      <c r="P2258" s="6">
        <f t="shared" si="140"/>
        <v>21.38</v>
      </c>
      <c r="Q2258" t="str">
        <f>TRIM(MID(SUBSTITUTE($N2258,"/",REPT(" ",LEN($N2258))),COLUMNS($N:N)*LEN($N2258)-(LEN($N2258)-1),LEN($N2258)))</f>
        <v>games</v>
      </c>
      <c r="R2258" t="str">
        <f>TRIM(MID(SUBSTITUTE($N2258,"/",REPT(" ",LEN($N2258))),COLUMNS($N:O)*LEN($N2258)-(LEN($N2258)-1),LEN($N2258)))</f>
        <v>tabletop games</v>
      </c>
      <c r="S2258" s="11">
        <f t="shared" si="141"/>
        <v>42682.451921296291</v>
      </c>
      <c r="T2258" s="11">
        <f t="shared" si="14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0">
        <f t="shared" si="143"/>
        <v>636.14</v>
      </c>
      <c r="P2259" s="6">
        <f t="shared" si="140"/>
        <v>94.103550295857985</v>
      </c>
      <c r="Q2259" t="str">
        <f>TRIM(MID(SUBSTITUTE($N2259,"/",REPT(" ",LEN($N2259))),COLUMNS($N:N)*LEN($N2259)-(LEN($N2259)-1),LEN($N2259)))</f>
        <v>games</v>
      </c>
      <c r="R2259" t="str">
        <f>TRIM(MID(SUBSTITUTE($N2259,"/",REPT(" ",LEN($N2259))),COLUMNS($N:O)*LEN($N2259)-(LEN($N2259)-1),LEN($N2259)))</f>
        <v>tabletop games</v>
      </c>
      <c r="S2259" s="11">
        <f t="shared" si="141"/>
        <v>42505.936678240745</v>
      </c>
      <c r="T2259" s="11">
        <f t="shared" si="14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0">
        <f t="shared" si="143"/>
        <v>146.5</v>
      </c>
      <c r="P2260" s="6">
        <f t="shared" si="140"/>
        <v>15.721951219512196</v>
      </c>
      <c r="Q2260" t="str">
        <f>TRIM(MID(SUBSTITUTE($N2260,"/",REPT(" ",LEN($N2260))),COLUMNS($N:N)*LEN($N2260)-(LEN($N2260)-1),LEN($N2260)))</f>
        <v>games</v>
      </c>
      <c r="R2260" t="str">
        <f>TRIM(MID(SUBSTITUTE($N2260,"/",REPT(" ",LEN($N2260))),COLUMNS($N:O)*LEN($N2260)-(LEN($N2260)-1),LEN($N2260)))</f>
        <v>tabletop games</v>
      </c>
      <c r="S2260" s="11">
        <f t="shared" si="141"/>
        <v>42136.75100694444</v>
      </c>
      <c r="T2260" s="11">
        <f t="shared" si="14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0">
        <f t="shared" si="143"/>
        <v>1867.1</v>
      </c>
      <c r="P2261" s="6">
        <f t="shared" si="140"/>
        <v>90.635922330097088</v>
      </c>
      <c r="Q2261" t="str">
        <f>TRIM(MID(SUBSTITUTE($N2261,"/",REPT(" ",LEN($N2261))),COLUMNS($N:N)*LEN($N2261)-(LEN($N2261)-1),LEN($N2261)))</f>
        <v>games</v>
      </c>
      <c r="R2261" t="str">
        <f>TRIM(MID(SUBSTITUTE($N2261,"/",REPT(" ",LEN($N2261))),COLUMNS($N:O)*LEN($N2261)-(LEN($N2261)-1),LEN($N2261)))</f>
        <v>tabletop games</v>
      </c>
      <c r="S2261" s="11">
        <f t="shared" si="141"/>
        <v>42702.804814814815</v>
      </c>
      <c r="T2261" s="11">
        <f t="shared" si="14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0">
        <f t="shared" si="143"/>
        <v>326.92</v>
      </c>
      <c r="P2262" s="6">
        <f t="shared" si="140"/>
        <v>97.297619047619051</v>
      </c>
      <c r="Q2262" t="str">
        <f>TRIM(MID(SUBSTITUTE($N2262,"/",REPT(" ",LEN($N2262))),COLUMNS($N:N)*LEN($N2262)-(LEN($N2262)-1),LEN($N2262)))</f>
        <v>games</v>
      </c>
      <c r="R2262" t="str">
        <f>TRIM(MID(SUBSTITUTE($N2262,"/",REPT(" ",LEN($N2262))),COLUMNS($N:O)*LEN($N2262)-(LEN($N2262)-1),LEN($N2262)))</f>
        <v>tabletop games</v>
      </c>
      <c r="S2262" s="11">
        <f t="shared" si="141"/>
        <v>41695.016782407409</v>
      </c>
      <c r="T2262" s="11">
        <f t="shared" si="14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0">
        <f t="shared" si="143"/>
        <v>779.5</v>
      </c>
      <c r="P2263" s="6">
        <f t="shared" si="140"/>
        <v>37.11904761904762</v>
      </c>
      <c r="Q2263" t="str">
        <f>TRIM(MID(SUBSTITUTE($N2263,"/",REPT(" ",LEN($N2263))),COLUMNS($N:N)*LEN($N2263)-(LEN($N2263)-1),LEN($N2263)))</f>
        <v>games</v>
      </c>
      <c r="R2263" t="str">
        <f>TRIM(MID(SUBSTITUTE($N2263,"/",REPT(" ",LEN($N2263))),COLUMNS($N:O)*LEN($N2263)-(LEN($N2263)-1),LEN($N2263)))</f>
        <v>tabletop games</v>
      </c>
      <c r="S2263" s="11">
        <f t="shared" si="141"/>
        <v>42759.724768518514</v>
      </c>
      <c r="T2263" s="11">
        <f t="shared" si="14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0">
        <f t="shared" si="143"/>
        <v>154.15151515151516</v>
      </c>
      <c r="P2264" s="6">
        <f t="shared" si="140"/>
        <v>28.104972375690608</v>
      </c>
      <c r="Q2264" t="str">
        <f>TRIM(MID(SUBSTITUTE($N2264,"/",REPT(" ",LEN($N2264))),COLUMNS($N:N)*LEN($N2264)-(LEN($N2264)-1),LEN($N2264)))</f>
        <v>games</v>
      </c>
      <c r="R2264" t="str">
        <f>TRIM(MID(SUBSTITUTE($N2264,"/",REPT(" ",LEN($N2264))),COLUMNS($N:O)*LEN($N2264)-(LEN($N2264)-1),LEN($N2264)))</f>
        <v>tabletop games</v>
      </c>
      <c r="S2264" s="11">
        <f t="shared" si="141"/>
        <v>41926.585162037038</v>
      </c>
      <c r="T2264" s="11">
        <f t="shared" si="14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0">
        <f t="shared" si="143"/>
        <v>115.54666666666667</v>
      </c>
      <c r="P2265" s="6">
        <f t="shared" si="140"/>
        <v>144.43333333333334</v>
      </c>
      <c r="Q2265" t="str">
        <f>TRIM(MID(SUBSTITUTE($N2265,"/",REPT(" ",LEN($N2265))),COLUMNS($N:N)*LEN($N2265)-(LEN($N2265)-1),LEN($N2265)))</f>
        <v>games</v>
      </c>
      <c r="R2265" t="str">
        <f>TRIM(MID(SUBSTITUTE($N2265,"/",REPT(" ",LEN($N2265))),COLUMNS($N:O)*LEN($N2265)-(LEN($N2265)-1),LEN($N2265)))</f>
        <v>tabletop games</v>
      </c>
      <c r="S2265" s="11">
        <f t="shared" si="141"/>
        <v>42014.832326388889</v>
      </c>
      <c r="T2265" s="11">
        <f t="shared" si="14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0">
        <f t="shared" si="143"/>
        <v>180.03333333333333</v>
      </c>
      <c r="P2266" s="6">
        <f t="shared" si="140"/>
        <v>24.274157303370785</v>
      </c>
      <c r="Q2266" t="str">
        <f>TRIM(MID(SUBSTITUTE($N2266,"/",REPT(" ",LEN($N2266))),COLUMNS($N:N)*LEN($N2266)-(LEN($N2266)-1),LEN($N2266)))</f>
        <v>games</v>
      </c>
      <c r="R2266" t="str">
        <f>TRIM(MID(SUBSTITUTE($N2266,"/",REPT(" ",LEN($N2266))),COLUMNS($N:O)*LEN($N2266)-(LEN($N2266)-1),LEN($N2266)))</f>
        <v>tabletop games</v>
      </c>
      <c r="S2266" s="11">
        <f t="shared" si="141"/>
        <v>42496.582337962958</v>
      </c>
      <c r="T2266" s="11">
        <f t="shared" si="14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0">
        <f t="shared" si="143"/>
        <v>298.5</v>
      </c>
      <c r="P2267" s="6">
        <f t="shared" si="140"/>
        <v>35.117647058823529</v>
      </c>
      <c r="Q2267" t="str">
        <f>TRIM(MID(SUBSTITUTE($N2267,"/",REPT(" ",LEN($N2267))),COLUMNS($N:N)*LEN($N2267)-(LEN($N2267)-1),LEN($N2267)))</f>
        <v>games</v>
      </c>
      <c r="R2267" t="str">
        <f>TRIM(MID(SUBSTITUTE($N2267,"/",REPT(" ",LEN($N2267))),COLUMNS($N:O)*LEN($N2267)-(LEN($N2267)-1),LEN($N2267)))</f>
        <v>tabletop games</v>
      </c>
      <c r="S2267" s="11">
        <f t="shared" si="141"/>
        <v>42689.853090277778</v>
      </c>
      <c r="T2267" s="11">
        <f t="shared" si="14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0">
        <f t="shared" si="143"/>
        <v>320.26666666666665</v>
      </c>
      <c r="P2268" s="6">
        <f t="shared" si="140"/>
        <v>24.762886597938145</v>
      </c>
      <c r="Q2268" t="str">
        <f>TRIM(MID(SUBSTITUTE($N2268,"/",REPT(" ",LEN($N2268))),COLUMNS($N:N)*LEN($N2268)-(LEN($N2268)-1),LEN($N2268)))</f>
        <v>games</v>
      </c>
      <c r="R2268" t="str">
        <f>TRIM(MID(SUBSTITUTE($N2268,"/",REPT(" ",LEN($N2268))),COLUMNS($N:O)*LEN($N2268)-(LEN($N2268)-1),LEN($N2268)))</f>
        <v>tabletop games</v>
      </c>
      <c r="S2268" s="11">
        <f t="shared" si="141"/>
        <v>42469.874907407408</v>
      </c>
      <c r="T2268" s="11">
        <f t="shared" si="14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0">
        <f t="shared" si="143"/>
        <v>380.52499999999998</v>
      </c>
      <c r="P2269" s="6">
        <f t="shared" si="140"/>
        <v>188.37871287128712</v>
      </c>
      <c r="Q2269" t="str">
        <f>TRIM(MID(SUBSTITUTE($N2269,"/",REPT(" ",LEN($N2269))),COLUMNS($N:N)*LEN($N2269)-(LEN($N2269)-1),LEN($N2269)))</f>
        <v>games</v>
      </c>
      <c r="R2269" t="str">
        <f>TRIM(MID(SUBSTITUTE($N2269,"/",REPT(" ",LEN($N2269))),COLUMNS($N:O)*LEN($N2269)-(LEN($N2269)-1),LEN($N2269)))</f>
        <v>tabletop games</v>
      </c>
      <c r="S2269" s="11">
        <f t="shared" si="141"/>
        <v>41968.829826388886</v>
      </c>
      <c r="T2269" s="11">
        <f t="shared" si="14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0">
        <f t="shared" si="143"/>
        <v>102.60000000000001</v>
      </c>
      <c r="P2270" s="6">
        <f t="shared" si="140"/>
        <v>148.08247422680412</v>
      </c>
      <c r="Q2270" t="str">
        <f>TRIM(MID(SUBSTITUTE($N2270,"/",REPT(" ",LEN($N2270))),COLUMNS($N:N)*LEN($N2270)-(LEN($N2270)-1),LEN($N2270)))</f>
        <v>games</v>
      </c>
      <c r="R2270" t="str">
        <f>TRIM(MID(SUBSTITUTE($N2270,"/",REPT(" ",LEN($N2270))),COLUMNS($N:O)*LEN($N2270)-(LEN($N2270)-1),LEN($N2270)))</f>
        <v>tabletop games</v>
      </c>
      <c r="S2270" s="11">
        <f t="shared" si="141"/>
        <v>42776.082349537035</v>
      </c>
      <c r="T2270" s="11">
        <f t="shared" si="142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0">
        <f t="shared" si="143"/>
        <v>1801.64</v>
      </c>
      <c r="P2271" s="6">
        <f t="shared" si="140"/>
        <v>49.934589800443462</v>
      </c>
      <c r="Q2271" t="str">
        <f>TRIM(MID(SUBSTITUTE($N2271,"/",REPT(" ",LEN($N2271))),COLUMNS($N:N)*LEN($N2271)-(LEN($N2271)-1),LEN($N2271)))</f>
        <v>games</v>
      </c>
      <c r="R2271" t="str">
        <f>TRIM(MID(SUBSTITUTE($N2271,"/",REPT(" ",LEN($N2271))),COLUMNS($N:O)*LEN($N2271)-(LEN($N2271)-1),LEN($N2271)))</f>
        <v>tabletop games</v>
      </c>
      <c r="S2271" s="11">
        <f t="shared" si="141"/>
        <v>42776.704432870371</v>
      </c>
      <c r="T2271" s="11">
        <f t="shared" si="14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0">
        <f t="shared" si="143"/>
        <v>720.24800000000005</v>
      </c>
      <c r="P2272" s="6">
        <f t="shared" si="140"/>
        <v>107.82155688622754</v>
      </c>
      <c r="Q2272" t="str">
        <f>TRIM(MID(SUBSTITUTE($N2272,"/",REPT(" ",LEN($N2272))),COLUMNS($N:N)*LEN($N2272)-(LEN($N2272)-1),LEN($N2272)))</f>
        <v>games</v>
      </c>
      <c r="R2272" t="str">
        <f>TRIM(MID(SUBSTITUTE($N2272,"/",REPT(" ",LEN($N2272))),COLUMNS($N:O)*LEN($N2272)-(LEN($N2272)-1),LEN($N2272)))</f>
        <v>tabletop games</v>
      </c>
      <c r="S2272" s="11">
        <f t="shared" si="141"/>
        <v>42725.869363425925</v>
      </c>
      <c r="T2272" s="11">
        <f t="shared" si="14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0">
        <f t="shared" si="143"/>
        <v>283.09000000000003</v>
      </c>
      <c r="P2273" s="6">
        <f t="shared" si="140"/>
        <v>42.63403614457831</v>
      </c>
      <c r="Q2273" t="str">
        <f>TRIM(MID(SUBSTITUTE($N2273,"/",REPT(" ",LEN($N2273))),COLUMNS($N:N)*LEN($N2273)-(LEN($N2273)-1),LEN($N2273)))</f>
        <v>games</v>
      </c>
      <c r="R2273" t="str">
        <f>TRIM(MID(SUBSTITUTE($N2273,"/",REPT(" ",LEN($N2273))),COLUMNS($N:O)*LEN($N2273)-(LEN($N2273)-1),LEN($N2273)))</f>
        <v>tabletop games</v>
      </c>
      <c r="S2273" s="11">
        <f t="shared" si="141"/>
        <v>42684.000046296293</v>
      </c>
      <c r="T2273" s="11">
        <f t="shared" si="14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0">
        <f t="shared" si="143"/>
        <v>1356.6000000000001</v>
      </c>
      <c r="P2274" s="6">
        <f t="shared" si="140"/>
        <v>14.370762711864407</v>
      </c>
      <c r="Q2274" t="str">
        <f>TRIM(MID(SUBSTITUTE($N2274,"/",REPT(" ",LEN($N2274))),COLUMNS($N:N)*LEN($N2274)-(LEN($N2274)-1),LEN($N2274)))</f>
        <v>games</v>
      </c>
      <c r="R2274" t="str">
        <f>TRIM(MID(SUBSTITUTE($N2274,"/",REPT(" ",LEN($N2274))),COLUMNS($N:O)*LEN($N2274)-(LEN($N2274)-1),LEN($N2274)))</f>
        <v>tabletop games</v>
      </c>
      <c r="S2274" s="11">
        <f t="shared" si="141"/>
        <v>42315.699490740735</v>
      </c>
      <c r="T2274" s="11">
        <f t="shared" si="142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0">
        <f t="shared" si="143"/>
        <v>220.35999999999999</v>
      </c>
      <c r="P2275" s="6">
        <f t="shared" si="140"/>
        <v>37.476190476190474</v>
      </c>
      <c r="Q2275" t="str">
        <f>TRIM(MID(SUBSTITUTE($N2275,"/",REPT(" ",LEN($N2275))),COLUMNS($N:N)*LEN($N2275)-(LEN($N2275)-1),LEN($N2275)))</f>
        <v>games</v>
      </c>
      <c r="R2275" t="str">
        <f>TRIM(MID(SUBSTITUTE($N2275,"/",REPT(" ",LEN($N2275))),COLUMNS($N:O)*LEN($N2275)-(LEN($N2275)-1),LEN($N2275)))</f>
        <v>tabletop games</v>
      </c>
      <c r="S2275" s="11">
        <f t="shared" si="141"/>
        <v>42781.549097222218</v>
      </c>
      <c r="T2275" s="11">
        <f t="shared" si="14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0">
        <f t="shared" si="143"/>
        <v>119.6</v>
      </c>
      <c r="P2276" s="6">
        <f t="shared" si="140"/>
        <v>30.202020202020201</v>
      </c>
      <c r="Q2276" t="str">
        <f>TRIM(MID(SUBSTITUTE($N2276,"/",REPT(" ",LEN($N2276))),COLUMNS($N:N)*LEN($N2276)-(LEN($N2276)-1),LEN($N2276)))</f>
        <v>games</v>
      </c>
      <c r="R2276" t="str">
        <f>TRIM(MID(SUBSTITUTE($N2276,"/",REPT(" ",LEN($N2276))),COLUMNS($N:O)*LEN($N2276)-(LEN($N2276)-1),LEN($N2276)))</f>
        <v>tabletop games</v>
      </c>
      <c r="S2276" s="11">
        <f t="shared" si="141"/>
        <v>41663.500659722224</v>
      </c>
      <c r="T2276" s="11">
        <f t="shared" si="14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0">
        <f t="shared" si="143"/>
        <v>407.76923076923077</v>
      </c>
      <c r="P2277" s="6">
        <f t="shared" si="140"/>
        <v>33.550632911392405</v>
      </c>
      <c r="Q2277" t="str">
        <f>TRIM(MID(SUBSTITUTE($N2277,"/",REPT(" ",LEN($N2277))),COLUMNS($N:N)*LEN($N2277)-(LEN($N2277)-1),LEN($N2277)))</f>
        <v>games</v>
      </c>
      <c r="R2277" t="str">
        <f>TRIM(MID(SUBSTITUTE($N2277,"/",REPT(" ",LEN($N2277))),COLUMNS($N:O)*LEN($N2277)-(LEN($N2277)-1),LEN($N2277)))</f>
        <v>tabletop games</v>
      </c>
      <c r="S2277" s="11">
        <f t="shared" si="141"/>
        <v>41965.616655092599</v>
      </c>
      <c r="T2277" s="11">
        <f t="shared" si="14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0">
        <f t="shared" si="143"/>
        <v>105.81826105905425</v>
      </c>
      <c r="P2278" s="6">
        <f t="shared" si="140"/>
        <v>64.74666666666667</v>
      </c>
      <c r="Q2278" t="str">
        <f>TRIM(MID(SUBSTITUTE($N2278,"/",REPT(" ",LEN($N2278))),COLUMNS($N:N)*LEN($N2278)-(LEN($N2278)-1),LEN($N2278)))</f>
        <v>games</v>
      </c>
      <c r="R2278" t="str">
        <f>TRIM(MID(SUBSTITUTE($N2278,"/",REPT(" ",LEN($N2278))),COLUMNS($N:O)*LEN($N2278)-(LEN($N2278)-1),LEN($N2278)))</f>
        <v>tabletop games</v>
      </c>
      <c r="S2278" s="11">
        <f t="shared" si="141"/>
        <v>41614.651493055557</v>
      </c>
      <c r="T2278" s="11">
        <f t="shared" si="14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0">
        <f t="shared" si="143"/>
        <v>141.08235294117648</v>
      </c>
      <c r="P2279" s="6">
        <f t="shared" si="140"/>
        <v>57.932367149758456</v>
      </c>
      <c r="Q2279" t="str">
        <f>TRIM(MID(SUBSTITUTE($N2279,"/",REPT(" ",LEN($N2279))),COLUMNS($N:N)*LEN($N2279)-(LEN($N2279)-1),LEN($N2279)))</f>
        <v>games</v>
      </c>
      <c r="R2279" t="str">
        <f>TRIM(MID(SUBSTITUTE($N2279,"/",REPT(" ",LEN($N2279))),COLUMNS($N:O)*LEN($N2279)-(LEN($N2279)-1),LEN($N2279)))</f>
        <v>tabletop games</v>
      </c>
      <c r="S2279" s="11">
        <f t="shared" si="141"/>
        <v>40936.678506944445</v>
      </c>
      <c r="T2279" s="11">
        <f t="shared" si="14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0">
        <f t="shared" si="143"/>
        <v>270.7</v>
      </c>
      <c r="P2280" s="6">
        <f t="shared" si="140"/>
        <v>53.078431372549019</v>
      </c>
      <c r="Q2280" t="str">
        <f>TRIM(MID(SUBSTITUTE($N2280,"/",REPT(" ",LEN($N2280))),COLUMNS($N:N)*LEN($N2280)-(LEN($N2280)-1),LEN($N2280)))</f>
        <v>games</v>
      </c>
      <c r="R2280" t="str">
        <f>TRIM(MID(SUBSTITUTE($N2280,"/",REPT(" ",LEN($N2280))),COLUMNS($N:O)*LEN($N2280)-(LEN($N2280)-1),LEN($N2280)))</f>
        <v>tabletop games</v>
      </c>
      <c r="S2280" s="11">
        <f t="shared" si="141"/>
        <v>42338.709108796291</v>
      </c>
      <c r="T2280" s="11">
        <f t="shared" si="14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0">
        <f t="shared" si="143"/>
        <v>153.80000000000001</v>
      </c>
      <c r="P2281" s="6">
        <f t="shared" si="140"/>
        <v>48.0625</v>
      </c>
      <c r="Q2281" t="str">
        <f>TRIM(MID(SUBSTITUTE($N2281,"/",REPT(" ",LEN($N2281))),COLUMNS($N:N)*LEN($N2281)-(LEN($N2281)-1),LEN($N2281)))</f>
        <v>games</v>
      </c>
      <c r="R2281" t="str">
        <f>TRIM(MID(SUBSTITUTE($N2281,"/",REPT(" ",LEN($N2281))),COLUMNS($N:O)*LEN($N2281)-(LEN($N2281)-1),LEN($N2281)))</f>
        <v>tabletop games</v>
      </c>
      <c r="S2281" s="11">
        <f t="shared" si="141"/>
        <v>42020.806701388887</v>
      </c>
      <c r="T2281" s="11">
        <f t="shared" si="14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0">
        <f t="shared" si="143"/>
        <v>403.57653061224488</v>
      </c>
      <c r="P2282" s="6">
        <f t="shared" si="140"/>
        <v>82.396874999999994</v>
      </c>
      <c r="Q2282" t="str">
        <f>TRIM(MID(SUBSTITUTE($N2282,"/",REPT(" ",LEN($N2282))),COLUMNS($N:N)*LEN($N2282)-(LEN($N2282)-1),LEN($N2282)))</f>
        <v>games</v>
      </c>
      <c r="R2282" t="str">
        <f>TRIM(MID(SUBSTITUTE($N2282,"/",REPT(" ",LEN($N2282))),COLUMNS($N:O)*LEN($N2282)-(LEN($N2282)-1),LEN($N2282)))</f>
        <v>tabletop games</v>
      </c>
      <c r="S2282" s="11">
        <f t="shared" si="141"/>
        <v>42234.624895833331</v>
      </c>
      <c r="T2282" s="11">
        <f t="shared" si="14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0">
        <f t="shared" si="143"/>
        <v>185</v>
      </c>
      <c r="P2283" s="6">
        <f t="shared" si="140"/>
        <v>50.454545454545453</v>
      </c>
      <c r="Q2283" t="str">
        <f>TRIM(MID(SUBSTITUTE($N2283,"/",REPT(" ",LEN($N2283))),COLUMNS($N:N)*LEN($N2283)-(LEN($N2283)-1),LEN($N2283)))</f>
        <v>music</v>
      </c>
      <c r="R2283" t="str">
        <f>TRIM(MID(SUBSTITUTE($N2283,"/",REPT(" ",LEN($N2283))),COLUMNS($N:O)*LEN($N2283)-(LEN($N2283)-1),LEN($N2283)))</f>
        <v>rock</v>
      </c>
      <c r="S2283" s="11">
        <f t="shared" si="141"/>
        <v>40687.285844907405</v>
      </c>
      <c r="T2283" s="11">
        <f t="shared" si="14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0">
        <f t="shared" si="143"/>
        <v>185.33333333333331</v>
      </c>
      <c r="P2284" s="6">
        <f t="shared" si="140"/>
        <v>115.83333333333333</v>
      </c>
      <c r="Q2284" t="str">
        <f>TRIM(MID(SUBSTITUTE($N2284,"/",REPT(" ",LEN($N2284))),COLUMNS($N:N)*LEN($N2284)-(LEN($N2284)-1),LEN($N2284)))</f>
        <v>music</v>
      </c>
      <c r="R2284" t="str">
        <f>TRIM(MID(SUBSTITUTE($N2284,"/",REPT(" ",LEN($N2284))),COLUMNS($N:O)*LEN($N2284)-(LEN($N2284)-1),LEN($N2284)))</f>
        <v>rock</v>
      </c>
      <c r="S2284" s="11">
        <f t="shared" si="141"/>
        <v>42323.17460648148</v>
      </c>
      <c r="T2284" s="11">
        <f t="shared" si="14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0">
        <f t="shared" si="143"/>
        <v>100.85533333333332</v>
      </c>
      <c r="P2285" s="6">
        <f t="shared" si="140"/>
        <v>63.03458333333333</v>
      </c>
      <c r="Q2285" t="str">
        <f>TRIM(MID(SUBSTITUTE($N2285,"/",REPT(" ",LEN($N2285))),COLUMNS($N:N)*LEN($N2285)-(LEN($N2285)-1),LEN($N2285)))</f>
        <v>music</v>
      </c>
      <c r="R2285" t="str">
        <f>TRIM(MID(SUBSTITUTE($N2285,"/",REPT(" ",LEN($N2285))),COLUMNS($N:O)*LEN($N2285)-(LEN($N2285)-1),LEN($N2285)))</f>
        <v>rock</v>
      </c>
      <c r="S2285" s="11">
        <f t="shared" si="141"/>
        <v>40978.125046296293</v>
      </c>
      <c r="T2285" s="11">
        <f t="shared" si="14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0">
        <f t="shared" si="143"/>
        <v>106.22116666666668</v>
      </c>
      <c r="P2286" s="6">
        <f t="shared" si="140"/>
        <v>108.02152542372882</v>
      </c>
      <c r="Q2286" t="str">
        <f>TRIM(MID(SUBSTITUTE($N2286,"/",REPT(" ",LEN($N2286))),COLUMNS($N:N)*LEN($N2286)-(LEN($N2286)-1),LEN($N2286)))</f>
        <v>music</v>
      </c>
      <c r="R2286" t="str">
        <f>TRIM(MID(SUBSTITUTE($N2286,"/",REPT(" ",LEN($N2286))),COLUMNS($N:O)*LEN($N2286)-(LEN($N2286)-1),LEN($N2286)))</f>
        <v>rock</v>
      </c>
      <c r="S2286" s="11">
        <f t="shared" si="141"/>
        <v>40585.796817129631</v>
      </c>
      <c r="T2286" s="11">
        <f t="shared" si="14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0">
        <f t="shared" si="143"/>
        <v>121.36666666666667</v>
      </c>
      <c r="P2287" s="6">
        <f t="shared" si="140"/>
        <v>46.088607594936711</v>
      </c>
      <c r="Q2287" t="str">
        <f>TRIM(MID(SUBSTITUTE($N2287,"/",REPT(" ",LEN($N2287))),COLUMNS($N:N)*LEN($N2287)-(LEN($N2287)-1),LEN($N2287)))</f>
        <v>music</v>
      </c>
      <c r="R2287" t="str">
        <f>TRIM(MID(SUBSTITUTE($N2287,"/",REPT(" ",LEN($N2287))),COLUMNS($N:O)*LEN($N2287)-(LEN($N2287)-1),LEN($N2287)))</f>
        <v>rock</v>
      </c>
      <c r="S2287" s="11">
        <f t="shared" si="141"/>
        <v>41059.185682870368</v>
      </c>
      <c r="T2287" s="11">
        <f t="shared" si="142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0">
        <f t="shared" si="143"/>
        <v>100.06666666666666</v>
      </c>
      <c r="P2288" s="6">
        <f t="shared" si="140"/>
        <v>107.21428571428571</v>
      </c>
      <c r="Q2288" t="str">
        <f>TRIM(MID(SUBSTITUTE($N2288,"/",REPT(" ",LEN($N2288))),COLUMNS($N:N)*LEN($N2288)-(LEN($N2288)-1),LEN($N2288)))</f>
        <v>music</v>
      </c>
      <c r="R2288" t="str">
        <f>TRIM(MID(SUBSTITUTE($N2288,"/",REPT(" ",LEN($N2288))),COLUMNS($N:O)*LEN($N2288)-(LEN($N2288)-1),LEN($N2288)))</f>
        <v>rock</v>
      </c>
      <c r="S2288" s="11">
        <f t="shared" si="141"/>
        <v>41494.963587962964</v>
      </c>
      <c r="T2288" s="11">
        <f t="shared" si="14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0">
        <f t="shared" si="143"/>
        <v>119.97755555555555</v>
      </c>
      <c r="P2289" s="6">
        <f t="shared" si="140"/>
        <v>50.9338679245283</v>
      </c>
      <c r="Q2289" t="str">
        <f>TRIM(MID(SUBSTITUTE($N2289,"/",REPT(" ",LEN($N2289))),COLUMNS($N:N)*LEN($N2289)-(LEN($N2289)-1),LEN($N2289)))</f>
        <v>music</v>
      </c>
      <c r="R2289" t="str">
        <f>TRIM(MID(SUBSTITUTE($N2289,"/",REPT(" ",LEN($N2289))),COLUMNS($N:O)*LEN($N2289)-(LEN($N2289)-1),LEN($N2289)))</f>
        <v>rock</v>
      </c>
      <c r="S2289" s="11">
        <f t="shared" si="141"/>
        <v>41792.667361111111</v>
      </c>
      <c r="T2289" s="11">
        <f t="shared" si="14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0">
        <f t="shared" si="143"/>
        <v>100.1</v>
      </c>
      <c r="P2290" s="6">
        <f t="shared" si="140"/>
        <v>40.04</v>
      </c>
      <c r="Q2290" t="str">
        <f>TRIM(MID(SUBSTITUTE($N2290,"/",REPT(" ",LEN($N2290))),COLUMNS($N:N)*LEN($N2290)-(LEN($N2290)-1),LEN($N2290)))</f>
        <v>music</v>
      </c>
      <c r="R2290" t="str">
        <f>TRIM(MID(SUBSTITUTE($N2290,"/",REPT(" ",LEN($N2290))),COLUMNS($N:O)*LEN($N2290)-(LEN($N2290)-1),LEN($N2290)))</f>
        <v>rock</v>
      </c>
      <c r="S2290" s="11">
        <f t="shared" si="141"/>
        <v>41067.827418981484</v>
      </c>
      <c r="T2290" s="11">
        <f t="shared" si="14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0">
        <f t="shared" si="143"/>
        <v>107.4</v>
      </c>
      <c r="P2291" s="6">
        <f t="shared" si="140"/>
        <v>64.44</v>
      </c>
      <c r="Q2291" t="str">
        <f>TRIM(MID(SUBSTITUTE($N2291,"/",REPT(" ",LEN($N2291))),COLUMNS($N:N)*LEN($N2291)-(LEN($N2291)-1),LEN($N2291)))</f>
        <v>music</v>
      </c>
      <c r="R2291" t="str">
        <f>TRIM(MID(SUBSTITUTE($N2291,"/",REPT(" ",LEN($N2291))),COLUMNS($N:O)*LEN($N2291)-(LEN($N2291)-1),LEN($N2291)))</f>
        <v>rock</v>
      </c>
      <c r="S2291" s="11">
        <f t="shared" si="141"/>
        <v>41571.998379629629</v>
      </c>
      <c r="T2291" s="11">
        <f t="shared" si="14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0">
        <f t="shared" si="143"/>
        <v>104.06666666666666</v>
      </c>
      <c r="P2292" s="6">
        <f t="shared" si="140"/>
        <v>53.827586206896555</v>
      </c>
      <c r="Q2292" t="str">
        <f>TRIM(MID(SUBSTITUTE($N2292,"/",REPT(" ",LEN($N2292))),COLUMNS($N:N)*LEN($N2292)-(LEN($N2292)-1),LEN($N2292)))</f>
        <v>music</v>
      </c>
      <c r="R2292" t="str">
        <f>TRIM(MID(SUBSTITUTE($N2292,"/",REPT(" ",LEN($N2292))),COLUMNS($N:O)*LEN($N2292)-(LEN($N2292)-1),LEN($N2292)))</f>
        <v>rock</v>
      </c>
      <c r="S2292" s="11">
        <f t="shared" si="141"/>
        <v>40070.253819444442</v>
      </c>
      <c r="T2292" s="11">
        <f t="shared" si="14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0">
        <f t="shared" si="143"/>
        <v>172.8</v>
      </c>
      <c r="P2293" s="6">
        <f t="shared" si="140"/>
        <v>100.46511627906976</v>
      </c>
      <c r="Q2293" t="str">
        <f>TRIM(MID(SUBSTITUTE($N2293,"/",REPT(" ",LEN($N2293))),COLUMNS($N:N)*LEN($N2293)-(LEN($N2293)-1),LEN($N2293)))</f>
        <v>music</v>
      </c>
      <c r="R2293" t="str">
        <f>TRIM(MID(SUBSTITUTE($N2293,"/",REPT(" ",LEN($N2293))),COLUMNS($N:O)*LEN($N2293)-(LEN($N2293)-1),LEN($N2293)))</f>
        <v>rock</v>
      </c>
      <c r="S2293" s="11">
        <f t="shared" si="141"/>
        <v>40987.977060185185</v>
      </c>
      <c r="T2293" s="11">
        <f t="shared" si="14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0">
        <f t="shared" si="143"/>
        <v>107.2505</v>
      </c>
      <c r="P2294" s="6">
        <f t="shared" si="140"/>
        <v>46.630652173913049</v>
      </c>
      <c r="Q2294" t="str">
        <f>TRIM(MID(SUBSTITUTE($N2294,"/",REPT(" ",LEN($N2294))),COLUMNS($N:N)*LEN($N2294)-(LEN($N2294)-1),LEN($N2294)))</f>
        <v>music</v>
      </c>
      <c r="R2294" t="str">
        <f>TRIM(MID(SUBSTITUTE($N2294,"/",REPT(" ",LEN($N2294))),COLUMNS($N:O)*LEN($N2294)-(LEN($N2294)-1),LEN($N2294)))</f>
        <v>rock</v>
      </c>
      <c r="S2294" s="11">
        <f t="shared" si="141"/>
        <v>40987.697638888887</v>
      </c>
      <c r="T2294" s="11">
        <f t="shared" si="14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0">
        <f t="shared" si="143"/>
        <v>108.23529411764706</v>
      </c>
      <c r="P2295" s="6">
        <f t="shared" si="140"/>
        <v>34.074074074074076</v>
      </c>
      <c r="Q2295" t="str">
        <f>TRIM(MID(SUBSTITUTE($N2295,"/",REPT(" ",LEN($N2295))),COLUMNS($N:N)*LEN($N2295)-(LEN($N2295)-1),LEN($N2295)))</f>
        <v>music</v>
      </c>
      <c r="R2295" t="str">
        <f>TRIM(MID(SUBSTITUTE($N2295,"/",REPT(" ",LEN($N2295))),COLUMNS($N:O)*LEN($N2295)-(LEN($N2295)-1),LEN($N2295)))</f>
        <v>rock</v>
      </c>
      <c r="S2295" s="11">
        <f t="shared" si="141"/>
        <v>41151.708321759259</v>
      </c>
      <c r="T2295" s="11">
        <f t="shared" si="14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0">
        <f t="shared" si="143"/>
        <v>146.08079999999998</v>
      </c>
      <c r="P2296" s="6">
        <f t="shared" si="140"/>
        <v>65.214642857142863</v>
      </c>
      <c r="Q2296" t="str">
        <f>TRIM(MID(SUBSTITUTE($N2296,"/",REPT(" ",LEN($N2296))),COLUMNS($N:N)*LEN($N2296)-(LEN($N2296)-1),LEN($N2296)))</f>
        <v>music</v>
      </c>
      <c r="R2296" t="str">
        <f>TRIM(MID(SUBSTITUTE($N2296,"/",REPT(" ",LEN($N2296))),COLUMNS($N:O)*LEN($N2296)-(LEN($N2296)-1),LEN($N2296)))</f>
        <v>rock</v>
      </c>
      <c r="S2296" s="11">
        <f t="shared" si="141"/>
        <v>41264.72314814815</v>
      </c>
      <c r="T2296" s="11">
        <f t="shared" si="14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0">
        <f t="shared" si="143"/>
        <v>125.25</v>
      </c>
      <c r="P2297" s="6">
        <f t="shared" si="140"/>
        <v>44.205882352941174</v>
      </c>
      <c r="Q2297" t="str">
        <f>TRIM(MID(SUBSTITUTE($N2297,"/",REPT(" ",LEN($N2297))),COLUMNS($N:N)*LEN($N2297)-(LEN($N2297)-1),LEN($N2297)))</f>
        <v>music</v>
      </c>
      <c r="R2297" t="str">
        <f>TRIM(MID(SUBSTITUTE($N2297,"/",REPT(" ",LEN($N2297))),COLUMNS($N:O)*LEN($N2297)-(LEN($N2297)-1),LEN($N2297)))</f>
        <v>rock</v>
      </c>
      <c r="S2297" s="11">
        <f t="shared" si="141"/>
        <v>41270.954351851848</v>
      </c>
      <c r="T2297" s="11">
        <f t="shared" si="14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0">
        <f t="shared" si="143"/>
        <v>149.07142857142856</v>
      </c>
      <c r="P2298" s="6">
        <f t="shared" si="140"/>
        <v>71.965517241379317</v>
      </c>
      <c r="Q2298" t="str">
        <f>TRIM(MID(SUBSTITUTE($N2298,"/",REPT(" ",LEN($N2298))),COLUMNS($N:N)*LEN($N2298)-(LEN($N2298)-1),LEN($N2298)))</f>
        <v>music</v>
      </c>
      <c r="R2298" t="str">
        <f>TRIM(MID(SUBSTITUTE($N2298,"/",REPT(" ",LEN($N2298))),COLUMNS($N:O)*LEN($N2298)-(LEN($N2298)-1),LEN($N2298)))</f>
        <v>rock</v>
      </c>
      <c r="S2298" s="11">
        <f t="shared" si="141"/>
        <v>40927.731782407405</v>
      </c>
      <c r="T2298" s="11">
        <f t="shared" si="14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0">
        <f t="shared" si="143"/>
        <v>100.6</v>
      </c>
      <c r="P2299" s="6">
        <f t="shared" si="140"/>
        <v>52.94736842105263</v>
      </c>
      <c r="Q2299" t="str">
        <f>TRIM(MID(SUBSTITUTE($N2299,"/",REPT(" ",LEN($N2299))),COLUMNS($N:N)*LEN($N2299)-(LEN($N2299)-1),LEN($N2299)))</f>
        <v>music</v>
      </c>
      <c r="R2299" t="str">
        <f>TRIM(MID(SUBSTITUTE($N2299,"/",REPT(" ",LEN($N2299))),COLUMNS($N:O)*LEN($N2299)-(LEN($N2299)-1),LEN($N2299)))</f>
        <v>rock</v>
      </c>
      <c r="S2299" s="11">
        <f t="shared" si="141"/>
        <v>40948.042233796295</v>
      </c>
      <c r="T2299" s="11">
        <f t="shared" si="14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0">
        <f t="shared" si="143"/>
        <v>105.07333333333332</v>
      </c>
      <c r="P2300" s="6">
        <f t="shared" si="140"/>
        <v>109.45138888888889</v>
      </c>
      <c r="Q2300" t="str">
        <f>TRIM(MID(SUBSTITUTE($N2300,"/",REPT(" ",LEN($N2300))),COLUMNS($N:N)*LEN($N2300)-(LEN($N2300)-1),LEN($N2300)))</f>
        <v>music</v>
      </c>
      <c r="R2300" t="str">
        <f>TRIM(MID(SUBSTITUTE($N2300,"/",REPT(" ",LEN($N2300))),COLUMNS($N:O)*LEN($N2300)-(LEN($N2300)-1),LEN($N2300)))</f>
        <v>rock</v>
      </c>
      <c r="S2300" s="11">
        <f t="shared" si="141"/>
        <v>41694.84065972222</v>
      </c>
      <c r="T2300" s="11">
        <f t="shared" si="14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0">
        <f t="shared" si="143"/>
        <v>350.16666666666663</v>
      </c>
      <c r="P2301" s="6">
        <f t="shared" si="140"/>
        <v>75.035714285714292</v>
      </c>
      <c r="Q2301" t="str">
        <f>TRIM(MID(SUBSTITUTE($N2301,"/",REPT(" ",LEN($N2301))),COLUMNS($N:N)*LEN($N2301)-(LEN($N2301)-1),LEN($N2301)))</f>
        <v>music</v>
      </c>
      <c r="R2301" t="str">
        <f>TRIM(MID(SUBSTITUTE($N2301,"/",REPT(" ",LEN($N2301))),COLUMNS($N:O)*LEN($N2301)-(LEN($N2301)-1),LEN($N2301)))</f>
        <v>rock</v>
      </c>
      <c r="S2301" s="11">
        <f t="shared" si="141"/>
        <v>40565.032511574071</v>
      </c>
      <c r="T2301" s="11">
        <f t="shared" si="14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0">
        <f t="shared" si="143"/>
        <v>101.25</v>
      </c>
      <c r="P2302" s="6">
        <f t="shared" si="140"/>
        <v>115.71428571428571</v>
      </c>
      <c r="Q2302" t="str">
        <f>TRIM(MID(SUBSTITUTE($N2302,"/",REPT(" ",LEN($N2302))),COLUMNS($N:N)*LEN($N2302)-(LEN($N2302)-1),LEN($N2302)))</f>
        <v>music</v>
      </c>
      <c r="R2302" t="str">
        <f>TRIM(MID(SUBSTITUTE($N2302,"/",REPT(" ",LEN($N2302))),COLUMNS($N:O)*LEN($N2302)-(LEN($N2302)-1),LEN($N2302)))</f>
        <v>rock</v>
      </c>
      <c r="S2302" s="11">
        <f t="shared" si="141"/>
        <v>41074.727037037039</v>
      </c>
      <c r="T2302" s="11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0">
        <f t="shared" si="143"/>
        <v>133.6044</v>
      </c>
      <c r="P2303" s="6">
        <f t="shared" si="140"/>
        <v>31.659810426540286</v>
      </c>
      <c r="Q2303" t="str">
        <f>TRIM(MID(SUBSTITUTE($N2303,"/",REPT(" ",LEN($N2303))),COLUMNS($N:N)*LEN($N2303)-(LEN($N2303)-1),LEN($N2303)))</f>
        <v>music</v>
      </c>
      <c r="R2303" t="str">
        <f>TRIM(MID(SUBSTITUTE($N2303,"/",REPT(" ",LEN($N2303))),COLUMNS($N:O)*LEN($N2303)-(LEN($N2303)-1),LEN($N2303)))</f>
        <v>indie rock</v>
      </c>
      <c r="S2303" s="11">
        <f t="shared" si="141"/>
        <v>41416.146944444445</v>
      </c>
      <c r="T2303" s="11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0">
        <f t="shared" si="143"/>
        <v>170.65217391304347</v>
      </c>
      <c r="P2304" s="6">
        <f t="shared" si="140"/>
        <v>46.176470588235297</v>
      </c>
      <c r="Q2304" t="str">
        <f>TRIM(MID(SUBSTITUTE($N2304,"/",REPT(" ",LEN($N2304))),COLUMNS($N:N)*LEN($N2304)-(LEN($N2304)-1),LEN($N2304)))</f>
        <v>music</v>
      </c>
      <c r="R2304" t="str">
        <f>TRIM(MID(SUBSTITUTE($N2304,"/",REPT(" ",LEN($N2304))),COLUMNS($N:O)*LEN($N2304)-(LEN($N2304)-1),LEN($N2304)))</f>
        <v>indie rock</v>
      </c>
      <c r="S2304" s="11">
        <f t="shared" si="141"/>
        <v>41605.868449074071</v>
      </c>
      <c r="T2304" s="11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0">
        <f t="shared" si="143"/>
        <v>109.35829457364341</v>
      </c>
      <c r="P2305" s="6">
        <f t="shared" si="140"/>
        <v>68.481650485436887</v>
      </c>
      <c r="Q2305" t="str">
        <f>TRIM(MID(SUBSTITUTE($N2305,"/",REPT(" ",LEN($N2305))),COLUMNS($N:N)*LEN($N2305)-(LEN($N2305)-1),LEN($N2305)))</f>
        <v>music</v>
      </c>
      <c r="R2305" t="str">
        <f>TRIM(MID(SUBSTITUTE($N2305,"/",REPT(" ",LEN($N2305))),COLUMNS($N:O)*LEN($N2305)-(LEN($N2305)-1),LEN($N2305)))</f>
        <v>indie rock</v>
      </c>
      <c r="S2305" s="11">
        <f t="shared" si="141"/>
        <v>40850.111064814817</v>
      </c>
      <c r="T2305" s="11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0">
        <f t="shared" si="143"/>
        <v>100.70033333333335</v>
      </c>
      <c r="P2306" s="6">
        <f t="shared" ref="P2306:P2369" si="144">E2306/L2306</f>
        <v>53.469203539823013</v>
      </c>
      <c r="Q2306" t="str">
        <f>TRIM(MID(SUBSTITUTE($N2306,"/",REPT(" ",LEN($N2306))),COLUMNS($N:N)*LEN($N2306)-(LEN($N2306)-1),LEN($N2306)))</f>
        <v>music</v>
      </c>
      <c r="R2306" t="str">
        <f>TRIM(MID(SUBSTITUTE($N2306,"/",REPT(" ",LEN($N2306))),COLUMNS($N:O)*LEN($N2306)-(LEN($N2306)-1),LEN($N2306)))</f>
        <v>indie rock</v>
      </c>
      <c r="S2306" s="11">
        <f t="shared" ref="S2306:S2369" si="145">(((J2306/60)/60)/24)+DATE(1970,1,1)</f>
        <v>40502.815868055557</v>
      </c>
      <c r="T2306" s="11">
        <f t="shared" ref="T2306:T2369" si="146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0">
        <f t="shared" ref="O2307:O2370" si="147">E2307/D2307*100</f>
        <v>101.22777777777779</v>
      </c>
      <c r="P2307" s="6">
        <f t="shared" si="144"/>
        <v>109.10778443113773</v>
      </c>
      <c r="Q2307" t="str">
        <f>TRIM(MID(SUBSTITUTE($N2307,"/",REPT(" ",LEN($N2307))),COLUMNS($N:N)*LEN($N2307)-(LEN($N2307)-1),LEN($N2307)))</f>
        <v>music</v>
      </c>
      <c r="R2307" t="str">
        <f>TRIM(MID(SUBSTITUTE($N2307,"/",REPT(" ",LEN($N2307))),COLUMNS($N:O)*LEN($N2307)-(LEN($N2307)-1),LEN($N2307)))</f>
        <v>indie rock</v>
      </c>
      <c r="S2307" s="11">
        <f t="shared" si="145"/>
        <v>41834.695277777777</v>
      </c>
      <c r="T2307" s="11">
        <f t="shared" si="146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0">
        <f t="shared" si="147"/>
        <v>106.75857142857143</v>
      </c>
      <c r="P2308" s="6">
        <f t="shared" si="144"/>
        <v>51.185616438356163</v>
      </c>
      <c r="Q2308" t="str">
        <f>TRIM(MID(SUBSTITUTE($N2308,"/",REPT(" ",LEN($N2308))),COLUMNS($N:N)*LEN($N2308)-(LEN($N2308)-1),LEN($N2308)))</f>
        <v>music</v>
      </c>
      <c r="R2308" t="str">
        <f>TRIM(MID(SUBSTITUTE($N2308,"/",REPT(" ",LEN($N2308))),COLUMNS($N:O)*LEN($N2308)-(LEN($N2308)-1),LEN($N2308)))</f>
        <v>indie rock</v>
      </c>
      <c r="S2308" s="11">
        <f t="shared" si="145"/>
        <v>40948.16815972222</v>
      </c>
      <c r="T2308" s="11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0">
        <f t="shared" si="147"/>
        <v>106.65777537961894</v>
      </c>
      <c r="P2309" s="6">
        <f t="shared" si="144"/>
        <v>27.936800000000002</v>
      </c>
      <c r="Q2309" t="str">
        <f>TRIM(MID(SUBSTITUTE($N2309,"/",REPT(" ",LEN($N2309))),COLUMNS($N:N)*LEN($N2309)-(LEN($N2309)-1),LEN($N2309)))</f>
        <v>music</v>
      </c>
      <c r="R2309" t="str">
        <f>TRIM(MID(SUBSTITUTE($N2309,"/",REPT(" ",LEN($N2309))),COLUMNS($N:O)*LEN($N2309)-(LEN($N2309)-1),LEN($N2309)))</f>
        <v>indie rock</v>
      </c>
      <c r="S2309" s="11">
        <f t="shared" si="145"/>
        <v>41004.802465277775</v>
      </c>
      <c r="T2309" s="11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0">
        <f t="shared" si="147"/>
        <v>101.30622</v>
      </c>
      <c r="P2310" s="6">
        <f t="shared" si="144"/>
        <v>82.496921824104234</v>
      </c>
      <c r="Q2310" t="str">
        <f>TRIM(MID(SUBSTITUTE($N2310,"/",REPT(" ",LEN($N2310))),COLUMNS($N:N)*LEN($N2310)-(LEN($N2310)-1),LEN($N2310)))</f>
        <v>music</v>
      </c>
      <c r="R2310" t="str">
        <f>TRIM(MID(SUBSTITUTE($N2310,"/",REPT(" ",LEN($N2310))),COLUMNS($N:O)*LEN($N2310)-(LEN($N2310)-1),LEN($N2310)))</f>
        <v>indie rock</v>
      </c>
      <c r="S2310" s="11">
        <f t="shared" si="145"/>
        <v>41851.962916666671</v>
      </c>
      <c r="T2310" s="11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0">
        <f t="shared" si="147"/>
        <v>106.67450000000001</v>
      </c>
      <c r="P2311" s="6">
        <f t="shared" si="144"/>
        <v>59.817476635514019</v>
      </c>
      <c r="Q2311" t="str">
        <f>TRIM(MID(SUBSTITUTE($N2311,"/",REPT(" ",LEN($N2311))),COLUMNS($N:N)*LEN($N2311)-(LEN($N2311)-1),LEN($N2311)))</f>
        <v>music</v>
      </c>
      <c r="R2311" t="str">
        <f>TRIM(MID(SUBSTITUTE($N2311,"/",REPT(" ",LEN($N2311))),COLUMNS($N:O)*LEN($N2311)-(LEN($N2311)-1),LEN($N2311)))</f>
        <v>indie rock</v>
      </c>
      <c r="S2311" s="11">
        <f t="shared" si="145"/>
        <v>41307.987696759257</v>
      </c>
      <c r="T2311" s="11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0">
        <f t="shared" si="147"/>
        <v>428.83978378378379</v>
      </c>
      <c r="P2312" s="6">
        <f t="shared" si="144"/>
        <v>64.816470588235291</v>
      </c>
      <c r="Q2312" t="str">
        <f>TRIM(MID(SUBSTITUTE($N2312,"/",REPT(" ",LEN($N2312))),COLUMNS($N:N)*LEN($N2312)-(LEN($N2312)-1),LEN($N2312)))</f>
        <v>music</v>
      </c>
      <c r="R2312" t="str">
        <f>TRIM(MID(SUBSTITUTE($N2312,"/",REPT(" ",LEN($N2312))),COLUMNS($N:O)*LEN($N2312)-(LEN($N2312)-1),LEN($N2312)))</f>
        <v>indie rock</v>
      </c>
      <c r="S2312" s="11">
        <f t="shared" si="145"/>
        <v>41324.79415509259</v>
      </c>
      <c r="T2312" s="11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0">
        <f t="shared" si="147"/>
        <v>104.11111111111111</v>
      </c>
      <c r="P2313" s="6">
        <f t="shared" si="144"/>
        <v>90.09615384615384</v>
      </c>
      <c r="Q2313" t="str">
        <f>TRIM(MID(SUBSTITUTE($N2313,"/",REPT(" ",LEN($N2313))),COLUMNS($N:N)*LEN($N2313)-(LEN($N2313)-1),LEN($N2313)))</f>
        <v>music</v>
      </c>
      <c r="R2313" t="str">
        <f>TRIM(MID(SUBSTITUTE($N2313,"/",REPT(" ",LEN($N2313))),COLUMNS($N:O)*LEN($N2313)-(LEN($N2313)-1),LEN($N2313)))</f>
        <v>indie rock</v>
      </c>
      <c r="S2313" s="11">
        <f t="shared" si="145"/>
        <v>41736.004502314812</v>
      </c>
      <c r="T2313" s="11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0">
        <f t="shared" si="147"/>
        <v>107.86666666666666</v>
      </c>
      <c r="P2314" s="6">
        <f t="shared" si="144"/>
        <v>40.962025316455694</v>
      </c>
      <c r="Q2314" t="str">
        <f>TRIM(MID(SUBSTITUTE($N2314,"/",REPT(" ",LEN($N2314))),COLUMNS($N:N)*LEN($N2314)-(LEN($N2314)-1),LEN($N2314)))</f>
        <v>music</v>
      </c>
      <c r="R2314" t="str">
        <f>TRIM(MID(SUBSTITUTE($N2314,"/",REPT(" ",LEN($N2314))),COLUMNS($N:O)*LEN($N2314)-(LEN($N2314)-1),LEN($N2314)))</f>
        <v>indie rock</v>
      </c>
      <c r="S2314" s="11">
        <f t="shared" si="145"/>
        <v>41716.632847222223</v>
      </c>
      <c r="T2314" s="11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0">
        <f t="shared" si="147"/>
        <v>175.84040000000002</v>
      </c>
      <c r="P2315" s="6">
        <f t="shared" si="144"/>
        <v>56.000127388535034</v>
      </c>
      <c r="Q2315" t="str">
        <f>TRIM(MID(SUBSTITUTE($N2315,"/",REPT(" ",LEN($N2315))),COLUMNS($N:N)*LEN($N2315)-(LEN($N2315)-1),LEN($N2315)))</f>
        <v>music</v>
      </c>
      <c r="R2315" t="str">
        <f>TRIM(MID(SUBSTITUTE($N2315,"/",REPT(" ",LEN($N2315))),COLUMNS($N:O)*LEN($N2315)-(LEN($N2315)-1),LEN($N2315)))</f>
        <v>indie rock</v>
      </c>
      <c r="S2315" s="11">
        <f t="shared" si="145"/>
        <v>41002.958634259259</v>
      </c>
      <c r="T2315" s="11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0">
        <f t="shared" si="147"/>
        <v>156.97</v>
      </c>
      <c r="P2316" s="6">
        <f t="shared" si="144"/>
        <v>37.672800000000002</v>
      </c>
      <c r="Q2316" t="str">
        <f>TRIM(MID(SUBSTITUTE($N2316,"/",REPT(" ",LEN($N2316))),COLUMNS($N:N)*LEN($N2316)-(LEN($N2316)-1),LEN($N2316)))</f>
        <v>music</v>
      </c>
      <c r="R2316" t="str">
        <f>TRIM(MID(SUBSTITUTE($N2316,"/",REPT(" ",LEN($N2316))),COLUMNS($N:O)*LEN($N2316)-(LEN($N2316)-1),LEN($N2316)))</f>
        <v>indie rock</v>
      </c>
      <c r="S2316" s="11">
        <f t="shared" si="145"/>
        <v>41037.551585648151</v>
      </c>
      <c r="T2316" s="11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0">
        <f t="shared" si="147"/>
        <v>102.60000000000001</v>
      </c>
      <c r="P2317" s="6">
        <f t="shared" si="144"/>
        <v>40.078125</v>
      </c>
      <c r="Q2317" t="str">
        <f>TRIM(MID(SUBSTITUTE($N2317,"/",REPT(" ",LEN($N2317))),COLUMNS($N:N)*LEN($N2317)-(LEN($N2317)-1),LEN($N2317)))</f>
        <v>music</v>
      </c>
      <c r="R2317" t="str">
        <f>TRIM(MID(SUBSTITUTE($N2317,"/",REPT(" ",LEN($N2317))),COLUMNS($N:O)*LEN($N2317)-(LEN($N2317)-1),LEN($N2317)))</f>
        <v>indie rock</v>
      </c>
      <c r="S2317" s="11">
        <f t="shared" si="145"/>
        <v>41004.72619212963</v>
      </c>
      <c r="T2317" s="11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0">
        <f t="shared" si="147"/>
        <v>104.04266666666666</v>
      </c>
      <c r="P2318" s="6">
        <f t="shared" si="144"/>
        <v>78.031999999999996</v>
      </c>
      <c r="Q2318" t="str">
        <f>TRIM(MID(SUBSTITUTE($N2318,"/",REPT(" ",LEN($N2318))),COLUMNS($N:N)*LEN($N2318)-(LEN($N2318)-1),LEN($N2318)))</f>
        <v>music</v>
      </c>
      <c r="R2318" t="str">
        <f>TRIM(MID(SUBSTITUTE($N2318,"/",REPT(" ",LEN($N2318))),COLUMNS($N:O)*LEN($N2318)-(LEN($N2318)-1),LEN($N2318)))</f>
        <v>indie rock</v>
      </c>
      <c r="S2318" s="11">
        <f t="shared" si="145"/>
        <v>40079.725115740745</v>
      </c>
      <c r="T2318" s="11">
        <f t="shared" si="14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0">
        <f t="shared" si="147"/>
        <v>104</v>
      </c>
      <c r="P2319" s="6">
        <f t="shared" si="144"/>
        <v>18.90909090909091</v>
      </c>
      <c r="Q2319" t="str">
        <f>TRIM(MID(SUBSTITUTE($N2319,"/",REPT(" ",LEN($N2319))),COLUMNS($N:N)*LEN($N2319)-(LEN($N2319)-1),LEN($N2319)))</f>
        <v>music</v>
      </c>
      <c r="R2319" t="str">
        <f>TRIM(MID(SUBSTITUTE($N2319,"/",REPT(" ",LEN($N2319))),COLUMNS($N:O)*LEN($N2319)-(LEN($N2319)-1),LEN($N2319)))</f>
        <v>indie rock</v>
      </c>
      <c r="S2319" s="11">
        <f t="shared" si="145"/>
        <v>40192.542233796295</v>
      </c>
      <c r="T2319" s="11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0">
        <f t="shared" si="147"/>
        <v>121.05999999999999</v>
      </c>
      <c r="P2320" s="6">
        <f t="shared" si="144"/>
        <v>37.134969325153371</v>
      </c>
      <c r="Q2320" t="str">
        <f>TRIM(MID(SUBSTITUTE($N2320,"/",REPT(" ",LEN($N2320))),COLUMNS($N:N)*LEN($N2320)-(LEN($N2320)-1),LEN($N2320)))</f>
        <v>music</v>
      </c>
      <c r="R2320" t="str">
        <f>TRIM(MID(SUBSTITUTE($N2320,"/",REPT(" ",LEN($N2320))),COLUMNS($N:O)*LEN($N2320)-(LEN($N2320)-1),LEN($N2320)))</f>
        <v>indie rock</v>
      </c>
      <c r="S2320" s="11">
        <f t="shared" si="145"/>
        <v>40050.643680555557</v>
      </c>
      <c r="T2320" s="11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0">
        <f t="shared" si="147"/>
        <v>107.69999999999999</v>
      </c>
      <c r="P2321" s="6">
        <f t="shared" si="144"/>
        <v>41.961038961038959</v>
      </c>
      <c r="Q2321" t="str">
        <f>TRIM(MID(SUBSTITUTE($N2321,"/",REPT(" ",LEN($N2321))),COLUMNS($N:N)*LEN($N2321)-(LEN($N2321)-1),LEN($N2321)))</f>
        <v>music</v>
      </c>
      <c r="R2321" t="str">
        <f>TRIM(MID(SUBSTITUTE($N2321,"/",REPT(" ",LEN($N2321))),COLUMNS($N:O)*LEN($N2321)-(LEN($N2321)-1),LEN($N2321)))</f>
        <v>indie rock</v>
      </c>
      <c r="S2321" s="11">
        <f t="shared" si="145"/>
        <v>41593.082002314812</v>
      </c>
      <c r="T2321" s="11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0">
        <f t="shared" si="147"/>
        <v>108.66</v>
      </c>
      <c r="P2322" s="6">
        <f t="shared" si="144"/>
        <v>61.044943820224717</v>
      </c>
      <c r="Q2322" t="str">
        <f>TRIM(MID(SUBSTITUTE($N2322,"/",REPT(" ",LEN($N2322))),COLUMNS($N:N)*LEN($N2322)-(LEN($N2322)-1),LEN($N2322)))</f>
        <v>music</v>
      </c>
      <c r="R2322" t="str">
        <f>TRIM(MID(SUBSTITUTE($N2322,"/",REPT(" ",LEN($N2322))),COLUMNS($N:O)*LEN($N2322)-(LEN($N2322)-1),LEN($N2322)))</f>
        <v>indie rock</v>
      </c>
      <c r="S2322" s="11">
        <f t="shared" si="145"/>
        <v>41696.817129629628</v>
      </c>
      <c r="T2322" s="11">
        <f t="shared" si="146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0">
        <f t="shared" si="147"/>
        <v>39.120962394619681</v>
      </c>
      <c r="P2323" s="6">
        <f t="shared" si="144"/>
        <v>64.53125</v>
      </c>
      <c r="Q2323" t="str">
        <f>TRIM(MID(SUBSTITUTE($N2323,"/",REPT(" ",LEN($N2323))),COLUMNS($N:N)*LEN($N2323)-(LEN($N2323)-1),LEN($N2323)))</f>
        <v>food</v>
      </c>
      <c r="R2323" t="str">
        <f>TRIM(MID(SUBSTITUTE($N2323,"/",REPT(" ",LEN($N2323))),COLUMNS($N:O)*LEN($N2323)-(LEN($N2323)-1),LEN($N2323)))</f>
        <v>small batch</v>
      </c>
      <c r="S2323" s="11">
        <f t="shared" si="145"/>
        <v>42799.260428240741</v>
      </c>
      <c r="T2323" s="11">
        <f t="shared" si="146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0">
        <f t="shared" si="147"/>
        <v>3.1481481481481479</v>
      </c>
      <c r="P2324" s="6">
        <f t="shared" si="144"/>
        <v>21.25</v>
      </c>
      <c r="Q2324" t="str">
        <f>TRIM(MID(SUBSTITUTE($N2324,"/",REPT(" ",LEN($N2324))),COLUMNS($N:N)*LEN($N2324)-(LEN($N2324)-1),LEN($N2324)))</f>
        <v>food</v>
      </c>
      <c r="R2324" t="str">
        <f>TRIM(MID(SUBSTITUTE($N2324,"/",REPT(" ",LEN($N2324))),COLUMNS($N:O)*LEN($N2324)-(LEN($N2324)-1),LEN($N2324)))</f>
        <v>small batch</v>
      </c>
      <c r="S2324" s="11">
        <f t="shared" si="145"/>
        <v>42804.895474537043</v>
      </c>
      <c r="T2324" s="11">
        <f t="shared" si="146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0">
        <f t="shared" si="147"/>
        <v>48</v>
      </c>
      <c r="P2325" s="6">
        <f t="shared" si="144"/>
        <v>30</v>
      </c>
      <c r="Q2325" t="str">
        <f>TRIM(MID(SUBSTITUTE($N2325,"/",REPT(" ",LEN($N2325))),COLUMNS($N:N)*LEN($N2325)-(LEN($N2325)-1),LEN($N2325)))</f>
        <v>food</v>
      </c>
      <c r="R2325" t="str">
        <f>TRIM(MID(SUBSTITUTE($N2325,"/",REPT(" ",LEN($N2325))),COLUMNS($N:O)*LEN($N2325)-(LEN($N2325)-1),LEN($N2325)))</f>
        <v>small batch</v>
      </c>
      <c r="S2325" s="11">
        <f t="shared" si="145"/>
        <v>42807.755173611105</v>
      </c>
      <c r="T2325" s="11">
        <f t="shared" si="146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0">
        <f t="shared" si="147"/>
        <v>20.733333333333334</v>
      </c>
      <c r="P2326" s="6">
        <f t="shared" si="144"/>
        <v>25.491803278688526</v>
      </c>
      <c r="Q2326" t="str">
        <f>TRIM(MID(SUBSTITUTE($N2326,"/",REPT(" ",LEN($N2326))),COLUMNS($N:N)*LEN($N2326)-(LEN($N2326)-1),LEN($N2326)))</f>
        <v>food</v>
      </c>
      <c r="R2326" t="str">
        <f>TRIM(MID(SUBSTITUTE($N2326,"/",REPT(" ",LEN($N2326))),COLUMNS($N:O)*LEN($N2326)-(LEN($N2326)-1),LEN($N2326)))</f>
        <v>small batch</v>
      </c>
      <c r="S2326" s="11">
        <f t="shared" si="145"/>
        <v>42790.885243055556</v>
      </c>
      <c r="T2326" s="11">
        <f t="shared" si="146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0">
        <f t="shared" si="147"/>
        <v>8</v>
      </c>
      <c r="P2327" s="6">
        <f t="shared" si="144"/>
        <v>11.428571428571429</v>
      </c>
      <c r="Q2327" t="str">
        <f>TRIM(MID(SUBSTITUTE($N2327,"/",REPT(" ",LEN($N2327))),COLUMNS($N:N)*LEN($N2327)-(LEN($N2327)-1),LEN($N2327)))</f>
        <v>food</v>
      </c>
      <c r="R2327" t="str">
        <f>TRIM(MID(SUBSTITUTE($N2327,"/",REPT(" ",LEN($N2327))),COLUMNS($N:O)*LEN($N2327)-(LEN($N2327)-1),LEN($N2327)))</f>
        <v>small batch</v>
      </c>
      <c r="S2327" s="11">
        <f t="shared" si="145"/>
        <v>42794.022349537037</v>
      </c>
      <c r="T2327" s="11">
        <f t="shared" si="146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0">
        <f t="shared" si="147"/>
        <v>0.72</v>
      </c>
      <c r="P2328" s="6">
        <f t="shared" si="144"/>
        <v>108</v>
      </c>
      <c r="Q2328" t="str">
        <f>TRIM(MID(SUBSTITUTE($N2328,"/",REPT(" ",LEN($N2328))),COLUMNS($N:N)*LEN($N2328)-(LEN($N2328)-1),LEN($N2328)))</f>
        <v>food</v>
      </c>
      <c r="R2328" t="str">
        <f>TRIM(MID(SUBSTITUTE($N2328,"/",REPT(" ",LEN($N2328))),COLUMNS($N:O)*LEN($N2328)-(LEN($N2328)-1),LEN($N2328)))</f>
        <v>small batch</v>
      </c>
      <c r="S2328" s="11">
        <f t="shared" si="145"/>
        <v>42804.034120370372</v>
      </c>
      <c r="T2328" s="11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0">
        <f t="shared" si="147"/>
        <v>526.09431428571429</v>
      </c>
      <c r="P2329" s="6">
        <f t="shared" si="144"/>
        <v>54.883162444113267</v>
      </c>
      <c r="Q2329" t="str">
        <f>TRIM(MID(SUBSTITUTE($N2329,"/",REPT(" ",LEN($N2329))),COLUMNS($N:N)*LEN($N2329)-(LEN($N2329)-1),LEN($N2329)))</f>
        <v>food</v>
      </c>
      <c r="R2329" t="str">
        <f>TRIM(MID(SUBSTITUTE($N2329,"/",REPT(" ",LEN($N2329))),COLUMNS($N:O)*LEN($N2329)-(LEN($N2329)-1),LEN($N2329)))</f>
        <v>small batch</v>
      </c>
      <c r="S2329" s="11">
        <f t="shared" si="145"/>
        <v>41842.917129629634</v>
      </c>
      <c r="T2329" s="11">
        <f t="shared" si="14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0">
        <f t="shared" si="147"/>
        <v>254.45000000000002</v>
      </c>
      <c r="P2330" s="6">
        <f t="shared" si="144"/>
        <v>47.383612662942269</v>
      </c>
      <c r="Q2330" t="str">
        <f>TRIM(MID(SUBSTITUTE($N2330,"/",REPT(" ",LEN($N2330))),COLUMNS($N:N)*LEN($N2330)-(LEN($N2330)-1),LEN($N2330)))</f>
        <v>food</v>
      </c>
      <c r="R2330" t="str">
        <f>TRIM(MID(SUBSTITUTE($N2330,"/",REPT(" ",LEN($N2330))),COLUMNS($N:O)*LEN($N2330)-(LEN($N2330)-1),LEN($N2330)))</f>
        <v>small batch</v>
      </c>
      <c r="S2330" s="11">
        <f t="shared" si="145"/>
        <v>42139.781678240746</v>
      </c>
      <c r="T2330" s="11">
        <f t="shared" si="14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0">
        <f t="shared" si="147"/>
        <v>105.91999999999999</v>
      </c>
      <c r="P2331" s="6">
        <f t="shared" si="144"/>
        <v>211.84</v>
      </c>
      <c r="Q2331" t="str">
        <f>TRIM(MID(SUBSTITUTE($N2331,"/",REPT(" ",LEN($N2331))),COLUMNS($N:N)*LEN($N2331)-(LEN($N2331)-1),LEN($N2331)))</f>
        <v>food</v>
      </c>
      <c r="R2331" t="str">
        <f>TRIM(MID(SUBSTITUTE($N2331,"/",REPT(" ",LEN($N2331))),COLUMNS($N:O)*LEN($N2331)-(LEN($N2331)-1),LEN($N2331)))</f>
        <v>small batch</v>
      </c>
      <c r="S2331" s="11">
        <f t="shared" si="145"/>
        <v>41807.624374999999</v>
      </c>
      <c r="T2331" s="11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0">
        <f t="shared" si="147"/>
        <v>102.42285714285715</v>
      </c>
      <c r="P2332" s="6">
        <f t="shared" si="144"/>
        <v>219.92638036809817</v>
      </c>
      <c r="Q2332" t="str">
        <f>TRIM(MID(SUBSTITUTE($N2332,"/",REPT(" ",LEN($N2332))),COLUMNS($N:N)*LEN($N2332)-(LEN($N2332)-1),LEN($N2332)))</f>
        <v>food</v>
      </c>
      <c r="R2332" t="str">
        <f>TRIM(MID(SUBSTITUTE($N2332,"/",REPT(" ",LEN($N2332))),COLUMNS($N:O)*LEN($N2332)-(LEN($N2332)-1),LEN($N2332)))</f>
        <v>small batch</v>
      </c>
      <c r="S2332" s="11">
        <f t="shared" si="145"/>
        <v>42332.89980324074</v>
      </c>
      <c r="T2332" s="11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0">
        <f t="shared" si="147"/>
        <v>144.31375</v>
      </c>
      <c r="P2333" s="6">
        <f t="shared" si="144"/>
        <v>40.795406360424032</v>
      </c>
      <c r="Q2333" t="str">
        <f>TRIM(MID(SUBSTITUTE($N2333,"/",REPT(" ",LEN($N2333))),COLUMNS($N:N)*LEN($N2333)-(LEN($N2333)-1),LEN($N2333)))</f>
        <v>food</v>
      </c>
      <c r="R2333" t="str">
        <f>TRIM(MID(SUBSTITUTE($N2333,"/",REPT(" ",LEN($N2333))),COLUMNS($N:O)*LEN($N2333)-(LEN($N2333)-1),LEN($N2333)))</f>
        <v>small batch</v>
      </c>
      <c r="S2333" s="11">
        <f t="shared" si="145"/>
        <v>41839.005671296298</v>
      </c>
      <c r="T2333" s="11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0">
        <f t="shared" si="147"/>
        <v>106.30800000000001</v>
      </c>
      <c r="P2334" s="6">
        <f t="shared" si="144"/>
        <v>75.502840909090907</v>
      </c>
      <c r="Q2334" t="str">
        <f>TRIM(MID(SUBSTITUTE($N2334,"/",REPT(" ",LEN($N2334))),COLUMNS($N:N)*LEN($N2334)-(LEN($N2334)-1),LEN($N2334)))</f>
        <v>food</v>
      </c>
      <c r="R2334" t="str">
        <f>TRIM(MID(SUBSTITUTE($N2334,"/",REPT(" ",LEN($N2334))),COLUMNS($N:O)*LEN($N2334)-(LEN($N2334)-1),LEN($N2334)))</f>
        <v>small batch</v>
      </c>
      <c r="S2334" s="11">
        <f t="shared" si="145"/>
        <v>42011.628136574072</v>
      </c>
      <c r="T2334" s="11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0">
        <f t="shared" si="147"/>
        <v>212.16666666666666</v>
      </c>
      <c r="P2335" s="6">
        <f t="shared" si="144"/>
        <v>13.542553191489361</v>
      </c>
      <c r="Q2335" t="str">
        <f>TRIM(MID(SUBSTITUTE($N2335,"/",REPT(" ",LEN($N2335))),COLUMNS($N:N)*LEN($N2335)-(LEN($N2335)-1),LEN($N2335)))</f>
        <v>food</v>
      </c>
      <c r="R2335" t="str">
        <f>TRIM(MID(SUBSTITUTE($N2335,"/",REPT(" ",LEN($N2335))),COLUMNS($N:O)*LEN($N2335)-(LEN($N2335)-1),LEN($N2335)))</f>
        <v>small batch</v>
      </c>
      <c r="S2335" s="11">
        <f t="shared" si="145"/>
        <v>41767.650347222225</v>
      </c>
      <c r="T2335" s="11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0">
        <f t="shared" si="147"/>
        <v>101.95</v>
      </c>
      <c r="P2336" s="6">
        <f t="shared" si="144"/>
        <v>60.865671641791046</v>
      </c>
      <c r="Q2336" t="str">
        <f>TRIM(MID(SUBSTITUTE($N2336,"/",REPT(" ",LEN($N2336))),COLUMNS($N:N)*LEN($N2336)-(LEN($N2336)-1),LEN($N2336)))</f>
        <v>food</v>
      </c>
      <c r="R2336" t="str">
        <f>TRIM(MID(SUBSTITUTE($N2336,"/",REPT(" ",LEN($N2336))),COLUMNS($N:O)*LEN($N2336)-(LEN($N2336)-1),LEN($N2336)))</f>
        <v>small batch</v>
      </c>
      <c r="S2336" s="11">
        <f t="shared" si="145"/>
        <v>41918.670115740737</v>
      </c>
      <c r="T2336" s="11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0">
        <f t="shared" si="147"/>
        <v>102.27200000000001</v>
      </c>
      <c r="P2337" s="6">
        <f t="shared" si="144"/>
        <v>115.69230769230769</v>
      </c>
      <c r="Q2337" t="str">
        <f>TRIM(MID(SUBSTITUTE($N2337,"/",REPT(" ",LEN($N2337))),COLUMNS($N:N)*LEN($N2337)-(LEN($N2337)-1),LEN($N2337)))</f>
        <v>food</v>
      </c>
      <c r="R2337" t="str">
        <f>TRIM(MID(SUBSTITUTE($N2337,"/",REPT(" ",LEN($N2337))),COLUMNS($N:O)*LEN($N2337)-(LEN($N2337)-1),LEN($N2337)))</f>
        <v>small batch</v>
      </c>
      <c r="S2337" s="11">
        <f t="shared" si="145"/>
        <v>41771.572256944448</v>
      </c>
      <c r="T2337" s="11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0">
        <f t="shared" si="147"/>
        <v>520.73254999999995</v>
      </c>
      <c r="P2338" s="6">
        <f t="shared" si="144"/>
        <v>48.104623556581984</v>
      </c>
      <c r="Q2338" t="str">
        <f>TRIM(MID(SUBSTITUTE($N2338,"/",REPT(" ",LEN($N2338))),COLUMNS($N:N)*LEN($N2338)-(LEN($N2338)-1),LEN($N2338)))</f>
        <v>food</v>
      </c>
      <c r="R2338" t="str">
        <f>TRIM(MID(SUBSTITUTE($N2338,"/",REPT(" ",LEN($N2338))),COLUMNS($N:O)*LEN($N2338)-(LEN($N2338)-1),LEN($N2338)))</f>
        <v>small batch</v>
      </c>
      <c r="S2338" s="11">
        <f t="shared" si="145"/>
        <v>41666.924710648149</v>
      </c>
      <c r="T2338" s="11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0">
        <f t="shared" si="147"/>
        <v>110.65833333333333</v>
      </c>
      <c r="P2339" s="6">
        <f t="shared" si="144"/>
        <v>74.184357541899445</v>
      </c>
      <c r="Q2339" t="str">
        <f>TRIM(MID(SUBSTITUTE($N2339,"/",REPT(" ",LEN($N2339))),COLUMNS($N:N)*LEN($N2339)-(LEN($N2339)-1),LEN($N2339)))</f>
        <v>food</v>
      </c>
      <c r="R2339" t="str">
        <f>TRIM(MID(SUBSTITUTE($N2339,"/",REPT(" ",LEN($N2339))),COLUMNS($N:O)*LEN($N2339)-(LEN($N2339)-1),LEN($N2339)))</f>
        <v>small batch</v>
      </c>
      <c r="S2339" s="11">
        <f t="shared" si="145"/>
        <v>41786.640543981484</v>
      </c>
      <c r="T2339" s="11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0">
        <f t="shared" si="147"/>
        <v>101.14333333333335</v>
      </c>
      <c r="P2340" s="6">
        <f t="shared" si="144"/>
        <v>123.34552845528455</v>
      </c>
      <c r="Q2340" t="str">
        <f>TRIM(MID(SUBSTITUTE($N2340,"/",REPT(" ",LEN($N2340))),COLUMNS($N:N)*LEN($N2340)-(LEN($N2340)-1),LEN($N2340)))</f>
        <v>food</v>
      </c>
      <c r="R2340" t="str">
        <f>TRIM(MID(SUBSTITUTE($N2340,"/",REPT(" ",LEN($N2340))),COLUMNS($N:O)*LEN($N2340)-(LEN($N2340)-1),LEN($N2340)))</f>
        <v>small batch</v>
      </c>
      <c r="S2340" s="11">
        <f t="shared" si="145"/>
        <v>41789.896805555552</v>
      </c>
      <c r="T2340" s="11">
        <f t="shared" si="14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0">
        <f t="shared" si="147"/>
        <v>294.20799999999997</v>
      </c>
      <c r="P2341" s="6">
        <f t="shared" si="144"/>
        <v>66.623188405797094</v>
      </c>
      <c r="Q2341" t="str">
        <f>TRIM(MID(SUBSTITUTE($N2341,"/",REPT(" ",LEN($N2341))),COLUMNS($N:N)*LEN($N2341)-(LEN($N2341)-1),LEN($N2341)))</f>
        <v>food</v>
      </c>
      <c r="R2341" t="str">
        <f>TRIM(MID(SUBSTITUTE($N2341,"/",REPT(" ",LEN($N2341))),COLUMNS($N:O)*LEN($N2341)-(LEN($N2341)-1),LEN($N2341)))</f>
        <v>small batch</v>
      </c>
      <c r="S2341" s="11">
        <f t="shared" si="145"/>
        <v>42692.79987268518</v>
      </c>
      <c r="T2341" s="11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0">
        <f t="shared" si="147"/>
        <v>105.77749999999999</v>
      </c>
      <c r="P2342" s="6">
        <f t="shared" si="144"/>
        <v>104.99007444168734</v>
      </c>
      <c r="Q2342" t="str">
        <f>TRIM(MID(SUBSTITUTE($N2342,"/",REPT(" ",LEN($N2342))),COLUMNS($N:N)*LEN($N2342)-(LEN($N2342)-1),LEN($N2342)))</f>
        <v>food</v>
      </c>
      <c r="R2342" t="str">
        <f>TRIM(MID(SUBSTITUTE($N2342,"/",REPT(" ",LEN($N2342))),COLUMNS($N:O)*LEN($N2342)-(LEN($N2342)-1),LEN($N2342)))</f>
        <v>small batch</v>
      </c>
      <c r="S2342" s="11">
        <f t="shared" si="145"/>
        <v>42643.642800925925</v>
      </c>
      <c r="T2342" s="11">
        <f t="shared" si="146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0">
        <f t="shared" si="147"/>
        <v>0</v>
      </c>
      <c r="P2343" s="6" t="e">
        <f t="shared" si="144"/>
        <v>#DIV/0!</v>
      </c>
      <c r="Q2343" t="str">
        <f>TRIM(MID(SUBSTITUTE($N2343,"/",REPT(" ",LEN($N2343))),COLUMNS($N:N)*LEN($N2343)-(LEN($N2343)-1),LEN($N2343)))</f>
        <v>technology</v>
      </c>
      <c r="R2343" t="str">
        <f>TRIM(MID(SUBSTITUTE($N2343,"/",REPT(" ",LEN($N2343))),COLUMNS($N:O)*LEN($N2343)-(LEN($N2343)-1),LEN($N2343)))</f>
        <v>web</v>
      </c>
      <c r="S2343" s="11">
        <f t="shared" si="145"/>
        <v>42167.813703703709</v>
      </c>
      <c r="T2343" s="11">
        <f t="shared" si="146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0">
        <f t="shared" si="147"/>
        <v>0</v>
      </c>
      <c r="P2344" s="6" t="e">
        <f t="shared" si="144"/>
        <v>#DIV/0!</v>
      </c>
      <c r="Q2344" t="str">
        <f>TRIM(MID(SUBSTITUTE($N2344,"/",REPT(" ",LEN($N2344))),COLUMNS($N:N)*LEN($N2344)-(LEN($N2344)-1),LEN($N2344)))</f>
        <v>technology</v>
      </c>
      <c r="R2344" t="str">
        <f>TRIM(MID(SUBSTITUTE($N2344,"/",REPT(" ",LEN($N2344))),COLUMNS($N:O)*LEN($N2344)-(LEN($N2344)-1),LEN($N2344)))</f>
        <v>web</v>
      </c>
      <c r="S2344" s="11">
        <f t="shared" si="145"/>
        <v>41897.702199074076</v>
      </c>
      <c r="T2344" s="11">
        <f t="shared" si="146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0">
        <f t="shared" si="147"/>
        <v>3</v>
      </c>
      <c r="P2345" s="6">
        <f t="shared" si="144"/>
        <v>300</v>
      </c>
      <c r="Q2345" t="str">
        <f>TRIM(MID(SUBSTITUTE($N2345,"/",REPT(" ",LEN($N2345))),COLUMNS($N:N)*LEN($N2345)-(LEN($N2345)-1),LEN($N2345)))</f>
        <v>technology</v>
      </c>
      <c r="R2345" t="str">
        <f>TRIM(MID(SUBSTITUTE($N2345,"/",REPT(" ",LEN($N2345))),COLUMNS($N:O)*LEN($N2345)-(LEN($N2345)-1),LEN($N2345)))</f>
        <v>web</v>
      </c>
      <c r="S2345" s="11">
        <f t="shared" si="145"/>
        <v>42327.825289351851</v>
      </c>
      <c r="T2345" s="11">
        <f t="shared" si="146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0">
        <f t="shared" si="147"/>
        <v>0.1</v>
      </c>
      <c r="P2346" s="6">
        <f t="shared" si="144"/>
        <v>1</v>
      </c>
      <c r="Q2346" t="str">
        <f>TRIM(MID(SUBSTITUTE($N2346,"/",REPT(" ",LEN($N2346))),COLUMNS($N:N)*LEN($N2346)-(LEN($N2346)-1),LEN($N2346)))</f>
        <v>technology</v>
      </c>
      <c r="R2346" t="str">
        <f>TRIM(MID(SUBSTITUTE($N2346,"/",REPT(" ",LEN($N2346))),COLUMNS($N:O)*LEN($N2346)-(LEN($N2346)-1),LEN($N2346)))</f>
        <v>web</v>
      </c>
      <c r="S2346" s="11">
        <f t="shared" si="145"/>
        <v>42515.727650462963</v>
      </c>
      <c r="T2346" s="11">
        <f t="shared" si="146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0">
        <f t="shared" si="147"/>
        <v>0</v>
      </c>
      <c r="P2347" s="6" t="e">
        <f t="shared" si="144"/>
        <v>#DIV/0!</v>
      </c>
      <c r="Q2347" t="str">
        <f>TRIM(MID(SUBSTITUTE($N2347,"/",REPT(" ",LEN($N2347))),COLUMNS($N:N)*LEN($N2347)-(LEN($N2347)-1),LEN($N2347)))</f>
        <v>technology</v>
      </c>
      <c r="R2347" t="str">
        <f>TRIM(MID(SUBSTITUTE($N2347,"/",REPT(" ",LEN($N2347))),COLUMNS($N:O)*LEN($N2347)-(LEN($N2347)-1),LEN($N2347)))</f>
        <v>web</v>
      </c>
      <c r="S2347" s="11">
        <f t="shared" si="145"/>
        <v>42060.001805555556</v>
      </c>
      <c r="T2347" s="11">
        <f t="shared" si="146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0">
        <f t="shared" si="147"/>
        <v>6.5000000000000002E-2</v>
      </c>
      <c r="P2348" s="6">
        <f t="shared" si="144"/>
        <v>13</v>
      </c>
      <c r="Q2348" t="str">
        <f>TRIM(MID(SUBSTITUTE($N2348,"/",REPT(" ",LEN($N2348))),COLUMNS($N:N)*LEN($N2348)-(LEN($N2348)-1),LEN($N2348)))</f>
        <v>technology</v>
      </c>
      <c r="R2348" t="str">
        <f>TRIM(MID(SUBSTITUTE($N2348,"/",REPT(" ",LEN($N2348))),COLUMNS($N:O)*LEN($N2348)-(LEN($N2348)-1),LEN($N2348)))</f>
        <v>web</v>
      </c>
      <c r="S2348" s="11">
        <f t="shared" si="145"/>
        <v>42615.79896990741</v>
      </c>
      <c r="T2348" s="11">
        <f t="shared" si="146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0">
        <f t="shared" si="147"/>
        <v>1.5</v>
      </c>
      <c r="P2349" s="6">
        <f t="shared" si="144"/>
        <v>15</v>
      </c>
      <c r="Q2349" t="str">
        <f>TRIM(MID(SUBSTITUTE($N2349,"/",REPT(" ",LEN($N2349))),COLUMNS($N:N)*LEN($N2349)-(LEN($N2349)-1),LEN($N2349)))</f>
        <v>technology</v>
      </c>
      <c r="R2349" t="str">
        <f>TRIM(MID(SUBSTITUTE($N2349,"/",REPT(" ",LEN($N2349))),COLUMNS($N:O)*LEN($N2349)-(LEN($N2349)-1),LEN($N2349)))</f>
        <v>web</v>
      </c>
      <c r="S2349" s="11">
        <f t="shared" si="145"/>
        <v>42577.607361111113</v>
      </c>
      <c r="T2349" s="11">
        <f t="shared" si="146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0">
        <f t="shared" si="147"/>
        <v>0.38571428571428573</v>
      </c>
      <c r="P2350" s="6">
        <f t="shared" si="144"/>
        <v>54</v>
      </c>
      <c r="Q2350" t="str">
        <f>TRIM(MID(SUBSTITUTE($N2350,"/",REPT(" ",LEN($N2350))),COLUMNS($N:N)*LEN($N2350)-(LEN($N2350)-1),LEN($N2350)))</f>
        <v>technology</v>
      </c>
      <c r="R2350" t="str">
        <f>TRIM(MID(SUBSTITUTE($N2350,"/",REPT(" ",LEN($N2350))),COLUMNS($N:O)*LEN($N2350)-(LEN($N2350)-1),LEN($N2350)))</f>
        <v>web</v>
      </c>
      <c r="S2350" s="11">
        <f t="shared" si="145"/>
        <v>42360.932152777779</v>
      </c>
      <c r="T2350" s="11">
        <f t="shared" si="146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0">
        <f t="shared" si="147"/>
        <v>0</v>
      </c>
      <c r="P2351" s="6" t="e">
        <f t="shared" si="144"/>
        <v>#DIV/0!</v>
      </c>
      <c r="Q2351" t="str">
        <f>TRIM(MID(SUBSTITUTE($N2351,"/",REPT(" ",LEN($N2351))),COLUMNS($N:N)*LEN($N2351)-(LEN($N2351)-1),LEN($N2351)))</f>
        <v>technology</v>
      </c>
      <c r="R2351" t="str">
        <f>TRIM(MID(SUBSTITUTE($N2351,"/",REPT(" ",LEN($N2351))),COLUMNS($N:O)*LEN($N2351)-(LEN($N2351)-1),LEN($N2351)))</f>
        <v>web</v>
      </c>
      <c r="S2351" s="11">
        <f t="shared" si="145"/>
        <v>42198.775787037041</v>
      </c>
      <c r="T2351" s="11">
        <f t="shared" si="146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0">
        <f t="shared" si="147"/>
        <v>0</v>
      </c>
      <c r="P2352" s="6" t="e">
        <f t="shared" si="144"/>
        <v>#DIV/0!</v>
      </c>
      <c r="Q2352" t="str">
        <f>TRIM(MID(SUBSTITUTE($N2352,"/",REPT(" ",LEN($N2352))),COLUMNS($N:N)*LEN($N2352)-(LEN($N2352)-1),LEN($N2352)))</f>
        <v>technology</v>
      </c>
      <c r="R2352" t="str">
        <f>TRIM(MID(SUBSTITUTE($N2352,"/",REPT(" ",LEN($N2352))),COLUMNS($N:O)*LEN($N2352)-(LEN($N2352)-1),LEN($N2352)))</f>
        <v>web</v>
      </c>
      <c r="S2352" s="11">
        <f t="shared" si="145"/>
        <v>42708.842245370368</v>
      </c>
      <c r="T2352" s="11">
        <f t="shared" si="146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0">
        <f t="shared" si="147"/>
        <v>0.5714285714285714</v>
      </c>
      <c r="P2353" s="6">
        <f t="shared" si="144"/>
        <v>15.428571428571429</v>
      </c>
      <c r="Q2353" t="str">
        <f>TRIM(MID(SUBSTITUTE($N2353,"/",REPT(" ",LEN($N2353))),COLUMNS($N:N)*LEN($N2353)-(LEN($N2353)-1),LEN($N2353)))</f>
        <v>technology</v>
      </c>
      <c r="R2353" t="str">
        <f>TRIM(MID(SUBSTITUTE($N2353,"/",REPT(" ",LEN($N2353))),COLUMNS($N:O)*LEN($N2353)-(LEN($N2353)-1),LEN($N2353)))</f>
        <v>web</v>
      </c>
      <c r="S2353" s="11">
        <f t="shared" si="145"/>
        <v>42094.101145833338</v>
      </c>
      <c r="T2353" s="11">
        <f t="shared" si="146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0">
        <f t="shared" si="147"/>
        <v>0</v>
      </c>
      <c r="P2354" s="6" t="e">
        <f t="shared" si="144"/>
        <v>#DIV/0!</v>
      </c>
      <c r="Q2354" t="str">
        <f>TRIM(MID(SUBSTITUTE($N2354,"/",REPT(" ",LEN($N2354))),COLUMNS($N:N)*LEN($N2354)-(LEN($N2354)-1),LEN($N2354)))</f>
        <v>technology</v>
      </c>
      <c r="R2354" t="str">
        <f>TRIM(MID(SUBSTITUTE($N2354,"/",REPT(" ",LEN($N2354))),COLUMNS($N:O)*LEN($N2354)-(LEN($N2354)-1),LEN($N2354)))</f>
        <v>web</v>
      </c>
      <c r="S2354" s="11">
        <f t="shared" si="145"/>
        <v>42101.633703703701</v>
      </c>
      <c r="T2354" s="11">
        <f t="shared" si="146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0">
        <f t="shared" si="147"/>
        <v>0</v>
      </c>
      <c r="P2355" s="6" t="e">
        <f t="shared" si="144"/>
        <v>#DIV/0!</v>
      </c>
      <c r="Q2355" t="str">
        <f>TRIM(MID(SUBSTITUTE($N2355,"/",REPT(" ",LEN($N2355))),COLUMNS($N:N)*LEN($N2355)-(LEN($N2355)-1),LEN($N2355)))</f>
        <v>technology</v>
      </c>
      <c r="R2355" t="str">
        <f>TRIM(MID(SUBSTITUTE($N2355,"/",REPT(" ",LEN($N2355))),COLUMNS($N:O)*LEN($N2355)-(LEN($N2355)-1),LEN($N2355)))</f>
        <v>web</v>
      </c>
      <c r="S2355" s="11">
        <f t="shared" si="145"/>
        <v>42103.676180555558</v>
      </c>
      <c r="T2355" s="11">
        <f t="shared" si="146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0">
        <f t="shared" si="147"/>
        <v>7.1428571428571425E-2</v>
      </c>
      <c r="P2356" s="6">
        <f t="shared" si="144"/>
        <v>25</v>
      </c>
      <c r="Q2356" t="str">
        <f>TRIM(MID(SUBSTITUTE($N2356,"/",REPT(" ",LEN($N2356))),COLUMNS($N:N)*LEN($N2356)-(LEN($N2356)-1),LEN($N2356)))</f>
        <v>technology</v>
      </c>
      <c r="R2356" t="str">
        <f>TRIM(MID(SUBSTITUTE($N2356,"/",REPT(" ",LEN($N2356))),COLUMNS($N:O)*LEN($N2356)-(LEN($N2356)-1),LEN($N2356)))</f>
        <v>web</v>
      </c>
      <c r="S2356" s="11">
        <f t="shared" si="145"/>
        <v>41954.722916666666</v>
      </c>
      <c r="T2356" s="11">
        <f t="shared" si="146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0">
        <f t="shared" si="147"/>
        <v>0.6875</v>
      </c>
      <c r="P2357" s="6">
        <f t="shared" si="144"/>
        <v>27.5</v>
      </c>
      <c r="Q2357" t="str">
        <f>TRIM(MID(SUBSTITUTE($N2357,"/",REPT(" ",LEN($N2357))),COLUMNS($N:N)*LEN($N2357)-(LEN($N2357)-1),LEN($N2357)))</f>
        <v>technology</v>
      </c>
      <c r="R2357" t="str">
        <f>TRIM(MID(SUBSTITUTE($N2357,"/",REPT(" ",LEN($N2357))),COLUMNS($N:O)*LEN($N2357)-(LEN($N2357)-1),LEN($N2357)))</f>
        <v>web</v>
      </c>
      <c r="S2357" s="11">
        <f t="shared" si="145"/>
        <v>42096.918240740735</v>
      </c>
      <c r="T2357" s="11">
        <f t="shared" si="146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0">
        <f t="shared" si="147"/>
        <v>0</v>
      </c>
      <c r="P2358" s="6" t="e">
        <f t="shared" si="144"/>
        <v>#DIV/0!</v>
      </c>
      <c r="Q2358" t="str">
        <f>TRIM(MID(SUBSTITUTE($N2358,"/",REPT(" ",LEN($N2358))),COLUMNS($N:N)*LEN($N2358)-(LEN($N2358)-1),LEN($N2358)))</f>
        <v>technology</v>
      </c>
      <c r="R2358" t="str">
        <f>TRIM(MID(SUBSTITUTE($N2358,"/",REPT(" ",LEN($N2358))),COLUMNS($N:O)*LEN($N2358)-(LEN($N2358)-1),LEN($N2358)))</f>
        <v>web</v>
      </c>
      <c r="S2358" s="11">
        <f t="shared" si="145"/>
        <v>42130.78361111111</v>
      </c>
      <c r="T2358" s="11">
        <f t="shared" si="146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0">
        <f t="shared" si="147"/>
        <v>0</v>
      </c>
      <c r="P2359" s="6" t="e">
        <f t="shared" si="144"/>
        <v>#DIV/0!</v>
      </c>
      <c r="Q2359" t="str">
        <f>TRIM(MID(SUBSTITUTE($N2359,"/",REPT(" ",LEN($N2359))),COLUMNS($N:N)*LEN($N2359)-(LEN($N2359)-1),LEN($N2359)))</f>
        <v>technology</v>
      </c>
      <c r="R2359" t="str">
        <f>TRIM(MID(SUBSTITUTE($N2359,"/",REPT(" ",LEN($N2359))),COLUMNS($N:O)*LEN($N2359)-(LEN($N2359)-1),LEN($N2359)))</f>
        <v>web</v>
      </c>
      <c r="S2359" s="11">
        <f t="shared" si="145"/>
        <v>42264.620115740734</v>
      </c>
      <c r="T2359" s="11">
        <f t="shared" si="146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0">
        <f t="shared" si="147"/>
        <v>0</v>
      </c>
      <c r="P2360" s="6" t="e">
        <f t="shared" si="144"/>
        <v>#DIV/0!</v>
      </c>
      <c r="Q2360" t="str">
        <f>TRIM(MID(SUBSTITUTE($N2360,"/",REPT(" ",LEN($N2360))),COLUMNS($N:N)*LEN($N2360)-(LEN($N2360)-1),LEN($N2360)))</f>
        <v>technology</v>
      </c>
      <c r="R2360" t="str">
        <f>TRIM(MID(SUBSTITUTE($N2360,"/",REPT(" ",LEN($N2360))),COLUMNS($N:O)*LEN($N2360)-(LEN($N2360)-1),LEN($N2360)))</f>
        <v>web</v>
      </c>
      <c r="S2360" s="11">
        <f t="shared" si="145"/>
        <v>41978.930972222224</v>
      </c>
      <c r="T2360" s="11">
        <f t="shared" si="146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0">
        <f t="shared" si="147"/>
        <v>14.680000000000001</v>
      </c>
      <c r="P2361" s="6">
        <f t="shared" si="144"/>
        <v>367</v>
      </c>
      <c r="Q2361" t="str">
        <f>TRIM(MID(SUBSTITUTE($N2361,"/",REPT(" ",LEN($N2361))),COLUMNS($N:N)*LEN($N2361)-(LEN($N2361)-1),LEN($N2361)))</f>
        <v>technology</v>
      </c>
      <c r="R2361" t="str">
        <f>TRIM(MID(SUBSTITUTE($N2361,"/",REPT(" ",LEN($N2361))),COLUMNS($N:O)*LEN($N2361)-(LEN($N2361)-1),LEN($N2361)))</f>
        <v>web</v>
      </c>
      <c r="S2361" s="11">
        <f t="shared" si="145"/>
        <v>42159.649583333332</v>
      </c>
      <c r="T2361" s="11">
        <f t="shared" si="146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0">
        <f t="shared" si="147"/>
        <v>0.04</v>
      </c>
      <c r="P2362" s="6">
        <f t="shared" si="144"/>
        <v>2</v>
      </c>
      <c r="Q2362" t="str">
        <f>TRIM(MID(SUBSTITUTE($N2362,"/",REPT(" ",LEN($N2362))),COLUMNS($N:N)*LEN($N2362)-(LEN($N2362)-1),LEN($N2362)))</f>
        <v>technology</v>
      </c>
      <c r="R2362" t="str">
        <f>TRIM(MID(SUBSTITUTE($N2362,"/",REPT(" ",LEN($N2362))),COLUMNS($N:O)*LEN($N2362)-(LEN($N2362)-1),LEN($N2362)))</f>
        <v>web</v>
      </c>
      <c r="S2362" s="11">
        <f t="shared" si="145"/>
        <v>42377.70694444445</v>
      </c>
      <c r="T2362" s="11">
        <f t="shared" si="146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0">
        <f t="shared" si="147"/>
        <v>0</v>
      </c>
      <c r="P2363" s="6" t="e">
        <f t="shared" si="144"/>
        <v>#DIV/0!</v>
      </c>
      <c r="Q2363" t="str">
        <f>TRIM(MID(SUBSTITUTE($N2363,"/",REPT(" ",LEN($N2363))),COLUMNS($N:N)*LEN($N2363)-(LEN($N2363)-1),LEN($N2363)))</f>
        <v>technology</v>
      </c>
      <c r="R2363" t="str">
        <f>TRIM(MID(SUBSTITUTE($N2363,"/",REPT(" ",LEN($N2363))),COLUMNS($N:O)*LEN($N2363)-(LEN($N2363)-1),LEN($N2363)))</f>
        <v>web</v>
      </c>
      <c r="S2363" s="11">
        <f t="shared" si="145"/>
        <v>42466.858888888892</v>
      </c>
      <c r="T2363" s="11">
        <f t="shared" si="146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0">
        <f t="shared" si="147"/>
        <v>28.571428571428569</v>
      </c>
      <c r="P2364" s="6">
        <f t="shared" si="144"/>
        <v>60</v>
      </c>
      <c r="Q2364" t="str">
        <f>TRIM(MID(SUBSTITUTE($N2364,"/",REPT(" ",LEN($N2364))),COLUMNS($N:N)*LEN($N2364)-(LEN($N2364)-1),LEN($N2364)))</f>
        <v>technology</v>
      </c>
      <c r="R2364" t="str">
        <f>TRIM(MID(SUBSTITUTE($N2364,"/",REPT(" ",LEN($N2364))),COLUMNS($N:O)*LEN($N2364)-(LEN($N2364)-1),LEN($N2364)))</f>
        <v>web</v>
      </c>
      <c r="S2364" s="11">
        <f t="shared" si="145"/>
        <v>41954.688310185185</v>
      </c>
      <c r="T2364" s="11">
        <f t="shared" si="146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0">
        <f t="shared" si="147"/>
        <v>0</v>
      </c>
      <c r="P2365" s="6" t="e">
        <f t="shared" si="144"/>
        <v>#DIV/0!</v>
      </c>
      <c r="Q2365" t="str">
        <f>TRIM(MID(SUBSTITUTE($N2365,"/",REPT(" ",LEN($N2365))),COLUMNS($N:N)*LEN($N2365)-(LEN($N2365)-1),LEN($N2365)))</f>
        <v>technology</v>
      </c>
      <c r="R2365" t="str">
        <f>TRIM(MID(SUBSTITUTE($N2365,"/",REPT(" ",LEN($N2365))),COLUMNS($N:O)*LEN($N2365)-(LEN($N2365)-1),LEN($N2365)))</f>
        <v>web</v>
      </c>
      <c r="S2365" s="11">
        <f t="shared" si="145"/>
        <v>42322.011574074073</v>
      </c>
      <c r="T2365" s="11">
        <f t="shared" si="146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0">
        <f t="shared" si="147"/>
        <v>0</v>
      </c>
      <c r="P2366" s="6" t="e">
        <f t="shared" si="144"/>
        <v>#DIV/0!</v>
      </c>
      <c r="Q2366" t="str">
        <f>TRIM(MID(SUBSTITUTE($N2366,"/",REPT(" ",LEN($N2366))),COLUMNS($N:N)*LEN($N2366)-(LEN($N2366)-1),LEN($N2366)))</f>
        <v>technology</v>
      </c>
      <c r="R2366" t="str">
        <f>TRIM(MID(SUBSTITUTE($N2366,"/",REPT(" ",LEN($N2366))),COLUMNS($N:O)*LEN($N2366)-(LEN($N2366)-1),LEN($N2366)))</f>
        <v>web</v>
      </c>
      <c r="S2366" s="11">
        <f t="shared" si="145"/>
        <v>42248.934675925921</v>
      </c>
      <c r="T2366" s="11">
        <f t="shared" si="146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0">
        <f t="shared" si="147"/>
        <v>0</v>
      </c>
      <c r="P2367" s="6" t="e">
        <f t="shared" si="144"/>
        <v>#DIV/0!</v>
      </c>
      <c r="Q2367" t="str">
        <f>TRIM(MID(SUBSTITUTE($N2367,"/",REPT(" ",LEN($N2367))),COLUMNS($N:N)*LEN($N2367)-(LEN($N2367)-1),LEN($N2367)))</f>
        <v>technology</v>
      </c>
      <c r="R2367" t="str">
        <f>TRIM(MID(SUBSTITUTE($N2367,"/",REPT(" ",LEN($N2367))),COLUMNS($N:O)*LEN($N2367)-(LEN($N2367)-1),LEN($N2367)))</f>
        <v>web</v>
      </c>
      <c r="S2367" s="11">
        <f t="shared" si="145"/>
        <v>42346.736400462964</v>
      </c>
      <c r="T2367" s="11">
        <f t="shared" si="146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0">
        <f t="shared" si="147"/>
        <v>10.52</v>
      </c>
      <c r="P2368" s="6">
        <f t="shared" si="144"/>
        <v>97.407407407407405</v>
      </c>
      <c r="Q2368" t="str">
        <f>TRIM(MID(SUBSTITUTE($N2368,"/",REPT(" ",LEN($N2368))),COLUMNS($N:N)*LEN($N2368)-(LEN($N2368)-1),LEN($N2368)))</f>
        <v>technology</v>
      </c>
      <c r="R2368" t="str">
        <f>TRIM(MID(SUBSTITUTE($N2368,"/",REPT(" ",LEN($N2368))),COLUMNS($N:O)*LEN($N2368)-(LEN($N2368)-1),LEN($N2368)))</f>
        <v>web</v>
      </c>
      <c r="S2368" s="11">
        <f t="shared" si="145"/>
        <v>42268.531631944439</v>
      </c>
      <c r="T2368" s="11">
        <f t="shared" si="146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0">
        <f t="shared" si="147"/>
        <v>1.34</v>
      </c>
      <c r="P2369" s="6">
        <f t="shared" si="144"/>
        <v>47.857142857142854</v>
      </c>
      <c r="Q2369" t="str">
        <f>TRIM(MID(SUBSTITUTE($N2369,"/",REPT(" ",LEN($N2369))),COLUMNS($N:N)*LEN($N2369)-(LEN($N2369)-1),LEN($N2369)))</f>
        <v>technology</v>
      </c>
      <c r="R2369" t="str">
        <f>TRIM(MID(SUBSTITUTE($N2369,"/",REPT(" ",LEN($N2369))),COLUMNS($N:O)*LEN($N2369)-(LEN($N2369)-1),LEN($N2369)))</f>
        <v>web</v>
      </c>
      <c r="S2369" s="11">
        <f t="shared" si="145"/>
        <v>42425.970092592594</v>
      </c>
      <c r="T2369" s="11">
        <f t="shared" si="146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0">
        <f t="shared" si="147"/>
        <v>0.25</v>
      </c>
      <c r="P2370" s="6">
        <f t="shared" ref="P2370:P2433" si="148">E2370/L2370</f>
        <v>50</v>
      </c>
      <c r="Q2370" t="str">
        <f>TRIM(MID(SUBSTITUTE($N2370,"/",REPT(" ",LEN($N2370))),COLUMNS($N:N)*LEN($N2370)-(LEN($N2370)-1),LEN($N2370)))</f>
        <v>technology</v>
      </c>
      <c r="R2370" t="str">
        <f>TRIM(MID(SUBSTITUTE($N2370,"/",REPT(" ",LEN($N2370))),COLUMNS($N:O)*LEN($N2370)-(LEN($N2370)-1),LEN($N2370)))</f>
        <v>web</v>
      </c>
      <c r="S2370" s="11">
        <f t="shared" ref="S2370:S2433" si="149">(((J2370/60)/60)/24)+DATE(1970,1,1)</f>
        <v>42063.721817129626</v>
      </c>
      <c r="T2370" s="11">
        <f t="shared" ref="T2370:T2433" si="150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0">
        <f t="shared" ref="O2371:O2434" si="151">E2371/D2371*100</f>
        <v>0</v>
      </c>
      <c r="P2371" s="6" t="e">
        <f t="shared" si="148"/>
        <v>#DIV/0!</v>
      </c>
      <c r="Q2371" t="str">
        <f>TRIM(MID(SUBSTITUTE($N2371,"/",REPT(" ",LEN($N2371))),COLUMNS($N:N)*LEN($N2371)-(LEN($N2371)-1),LEN($N2371)))</f>
        <v>technology</v>
      </c>
      <c r="R2371" t="str">
        <f>TRIM(MID(SUBSTITUTE($N2371,"/",REPT(" ",LEN($N2371))),COLUMNS($N:O)*LEN($N2371)-(LEN($N2371)-1),LEN($N2371)))</f>
        <v>web</v>
      </c>
      <c r="S2371" s="11">
        <f t="shared" si="149"/>
        <v>42380.812627314815</v>
      </c>
      <c r="T2371" s="11">
        <f t="shared" si="150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0">
        <f t="shared" si="151"/>
        <v>0.32800000000000001</v>
      </c>
      <c r="P2372" s="6">
        <f t="shared" si="148"/>
        <v>20.5</v>
      </c>
      <c r="Q2372" t="str">
        <f>TRIM(MID(SUBSTITUTE($N2372,"/",REPT(" ",LEN($N2372))),COLUMNS($N:N)*LEN($N2372)-(LEN($N2372)-1),LEN($N2372)))</f>
        <v>technology</v>
      </c>
      <c r="R2372" t="str">
        <f>TRIM(MID(SUBSTITUTE($N2372,"/",REPT(" ",LEN($N2372))),COLUMNS($N:O)*LEN($N2372)-(LEN($N2372)-1),LEN($N2372)))</f>
        <v>web</v>
      </c>
      <c r="S2372" s="11">
        <f t="shared" si="149"/>
        <v>41961.18913194444</v>
      </c>
      <c r="T2372" s="11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0">
        <f t="shared" si="151"/>
        <v>0</v>
      </c>
      <c r="P2373" s="6" t="e">
        <f t="shared" si="148"/>
        <v>#DIV/0!</v>
      </c>
      <c r="Q2373" t="str">
        <f>TRIM(MID(SUBSTITUTE($N2373,"/",REPT(" ",LEN($N2373))),COLUMNS($N:N)*LEN($N2373)-(LEN($N2373)-1),LEN($N2373)))</f>
        <v>technology</v>
      </c>
      <c r="R2373" t="str">
        <f>TRIM(MID(SUBSTITUTE($N2373,"/",REPT(" ",LEN($N2373))),COLUMNS($N:O)*LEN($N2373)-(LEN($N2373)-1),LEN($N2373)))</f>
        <v>web</v>
      </c>
      <c r="S2373" s="11">
        <f t="shared" si="149"/>
        <v>42150.777731481481</v>
      </c>
      <c r="T2373" s="11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0">
        <f t="shared" si="151"/>
        <v>3.2727272727272729</v>
      </c>
      <c r="P2374" s="6">
        <f t="shared" si="148"/>
        <v>30</v>
      </c>
      <c r="Q2374" t="str">
        <f>TRIM(MID(SUBSTITUTE($N2374,"/",REPT(" ",LEN($N2374))),COLUMNS($N:N)*LEN($N2374)-(LEN($N2374)-1),LEN($N2374)))</f>
        <v>technology</v>
      </c>
      <c r="R2374" t="str">
        <f>TRIM(MID(SUBSTITUTE($N2374,"/",REPT(" ",LEN($N2374))),COLUMNS($N:O)*LEN($N2374)-(LEN($N2374)-1),LEN($N2374)))</f>
        <v>web</v>
      </c>
      <c r="S2374" s="11">
        <f t="shared" si="149"/>
        <v>42088.069108796291</v>
      </c>
      <c r="T2374" s="11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0">
        <f t="shared" si="151"/>
        <v>5.8823529411764705E-3</v>
      </c>
      <c r="P2375" s="6">
        <f t="shared" si="148"/>
        <v>50</v>
      </c>
      <c r="Q2375" t="str">
        <f>TRIM(MID(SUBSTITUTE($N2375,"/",REPT(" ",LEN($N2375))),COLUMNS($N:N)*LEN($N2375)-(LEN($N2375)-1),LEN($N2375)))</f>
        <v>technology</v>
      </c>
      <c r="R2375" t="str">
        <f>TRIM(MID(SUBSTITUTE($N2375,"/",REPT(" ",LEN($N2375))),COLUMNS($N:O)*LEN($N2375)-(LEN($N2375)-1),LEN($N2375)))</f>
        <v>web</v>
      </c>
      <c r="S2375" s="11">
        <f t="shared" si="149"/>
        <v>42215.662314814821</v>
      </c>
      <c r="T2375" s="11">
        <f t="shared" si="150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0">
        <f t="shared" si="151"/>
        <v>4.5454545454545456E-2</v>
      </c>
      <c r="P2376" s="6">
        <f t="shared" si="148"/>
        <v>10</v>
      </c>
      <c r="Q2376" t="str">
        <f>TRIM(MID(SUBSTITUTE($N2376,"/",REPT(" ",LEN($N2376))),COLUMNS($N:N)*LEN($N2376)-(LEN($N2376)-1),LEN($N2376)))</f>
        <v>technology</v>
      </c>
      <c r="R2376" t="str">
        <f>TRIM(MID(SUBSTITUTE($N2376,"/",REPT(" ",LEN($N2376))),COLUMNS($N:O)*LEN($N2376)-(LEN($N2376)-1),LEN($N2376)))</f>
        <v>web</v>
      </c>
      <c r="S2376" s="11">
        <f t="shared" si="149"/>
        <v>42017.843287037031</v>
      </c>
      <c r="T2376" s="11">
        <f t="shared" si="150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0">
        <f t="shared" si="151"/>
        <v>0</v>
      </c>
      <c r="P2377" s="6" t="e">
        <f t="shared" si="148"/>
        <v>#DIV/0!</v>
      </c>
      <c r="Q2377" t="str">
        <f>TRIM(MID(SUBSTITUTE($N2377,"/",REPT(" ",LEN($N2377))),COLUMNS($N:N)*LEN($N2377)-(LEN($N2377)-1),LEN($N2377)))</f>
        <v>technology</v>
      </c>
      <c r="R2377" t="str">
        <f>TRIM(MID(SUBSTITUTE($N2377,"/",REPT(" ",LEN($N2377))),COLUMNS($N:O)*LEN($N2377)-(LEN($N2377)-1),LEN($N2377)))</f>
        <v>web</v>
      </c>
      <c r="S2377" s="11">
        <f t="shared" si="149"/>
        <v>42592.836076388892</v>
      </c>
      <c r="T2377" s="11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0">
        <f t="shared" si="151"/>
        <v>10.877666666666666</v>
      </c>
      <c r="P2378" s="6">
        <f t="shared" si="148"/>
        <v>81.582499999999996</v>
      </c>
      <c r="Q2378" t="str">
        <f>TRIM(MID(SUBSTITUTE($N2378,"/",REPT(" ",LEN($N2378))),COLUMNS($N:N)*LEN($N2378)-(LEN($N2378)-1),LEN($N2378)))</f>
        <v>technology</v>
      </c>
      <c r="R2378" t="str">
        <f>TRIM(MID(SUBSTITUTE($N2378,"/",REPT(" ",LEN($N2378))),COLUMNS($N:O)*LEN($N2378)-(LEN($N2378)-1),LEN($N2378)))</f>
        <v>web</v>
      </c>
      <c r="S2378" s="11">
        <f t="shared" si="149"/>
        <v>42318.925532407404</v>
      </c>
      <c r="T2378" s="11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0">
        <f t="shared" si="151"/>
        <v>0</v>
      </c>
      <c r="P2379" s="6" t="e">
        <f t="shared" si="148"/>
        <v>#DIV/0!</v>
      </c>
      <c r="Q2379" t="str">
        <f>TRIM(MID(SUBSTITUTE($N2379,"/",REPT(" ",LEN($N2379))),COLUMNS($N:N)*LEN($N2379)-(LEN($N2379)-1),LEN($N2379)))</f>
        <v>technology</v>
      </c>
      <c r="R2379" t="str">
        <f>TRIM(MID(SUBSTITUTE($N2379,"/",REPT(" ",LEN($N2379))),COLUMNS($N:O)*LEN($N2379)-(LEN($N2379)-1),LEN($N2379)))</f>
        <v>web</v>
      </c>
      <c r="S2379" s="11">
        <f t="shared" si="149"/>
        <v>42669.870173611111</v>
      </c>
      <c r="T2379" s="11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0">
        <f t="shared" si="151"/>
        <v>0</v>
      </c>
      <c r="P2380" s="6" t="e">
        <f t="shared" si="148"/>
        <v>#DIV/0!</v>
      </c>
      <c r="Q2380" t="str">
        <f>TRIM(MID(SUBSTITUTE($N2380,"/",REPT(" ",LEN($N2380))),COLUMNS($N:N)*LEN($N2380)-(LEN($N2380)-1),LEN($N2380)))</f>
        <v>technology</v>
      </c>
      <c r="R2380" t="str">
        <f>TRIM(MID(SUBSTITUTE($N2380,"/",REPT(" ",LEN($N2380))),COLUMNS($N:O)*LEN($N2380)-(LEN($N2380)-1),LEN($N2380)))</f>
        <v>web</v>
      </c>
      <c r="S2380" s="11">
        <f t="shared" si="149"/>
        <v>42213.013078703705</v>
      </c>
      <c r="T2380" s="11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0">
        <f t="shared" si="151"/>
        <v>0</v>
      </c>
      <c r="P2381" s="6" t="e">
        <f t="shared" si="148"/>
        <v>#DIV/0!</v>
      </c>
      <c r="Q2381" t="str">
        <f>TRIM(MID(SUBSTITUTE($N2381,"/",REPT(" ",LEN($N2381))),COLUMNS($N:N)*LEN($N2381)-(LEN($N2381)-1),LEN($N2381)))</f>
        <v>technology</v>
      </c>
      <c r="R2381" t="str">
        <f>TRIM(MID(SUBSTITUTE($N2381,"/",REPT(" ",LEN($N2381))),COLUMNS($N:O)*LEN($N2381)-(LEN($N2381)-1),LEN($N2381)))</f>
        <v>web</v>
      </c>
      <c r="S2381" s="11">
        <f t="shared" si="149"/>
        <v>42237.016388888893</v>
      </c>
      <c r="T2381" s="11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0">
        <f t="shared" si="151"/>
        <v>0.36666666666666664</v>
      </c>
      <c r="P2382" s="6">
        <f t="shared" si="148"/>
        <v>18.333333333333332</v>
      </c>
      <c r="Q2382" t="str">
        <f>TRIM(MID(SUBSTITUTE($N2382,"/",REPT(" ",LEN($N2382))),COLUMNS($N:N)*LEN($N2382)-(LEN($N2382)-1),LEN($N2382)))</f>
        <v>technology</v>
      </c>
      <c r="R2382" t="str">
        <f>TRIM(MID(SUBSTITUTE($N2382,"/",REPT(" ",LEN($N2382))),COLUMNS($N:O)*LEN($N2382)-(LEN($N2382)-1),LEN($N2382)))</f>
        <v>web</v>
      </c>
      <c r="S2382" s="11">
        <f t="shared" si="149"/>
        <v>42248.793310185181</v>
      </c>
      <c r="T2382" s="11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0">
        <f t="shared" si="151"/>
        <v>1.8193398957730169</v>
      </c>
      <c r="P2383" s="6">
        <f t="shared" si="148"/>
        <v>224.42857142857142</v>
      </c>
      <c r="Q2383" t="str">
        <f>TRIM(MID(SUBSTITUTE($N2383,"/",REPT(" ",LEN($N2383))),COLUMNS($N:N)*LEN($N2383)-(LEN($N2383)-1),LEN($N2383)))</f>
        <v>technology</v>
      </c>
      <c r="R2383" t="str">
        <f>TRIM(MID(SUBSTITUTE($N2383,"/",REPT(" ",LEN($N2383))),COLUMNS($N:O)*LEN($N2383)-(LEN($N2383)-1),LEN($N2383)))</f>
        <v>web</v>
      </c>
      <c r="S2383" s="11">
        <f t="shared" si="149"/>
        <v>42074.935740740737</v>
      </c>
      <c r="T2383" s="11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0">
        <f t="shared" si="151"/>
        <v>2.5</v>
      </c>
      <c r="P2384" s="6">
        <f t="shared" si="148"/>
        <v>37.5</v>
      </c>
      <c r="Q2384" t="str">
        <f>TRIM(MID(SUBSTITUTE($N2384,"/",REPT(" ",LEN($N2384))),COLUMNS($N:N)*LEN($N2384)-(LEN($N2384)-1),LEN($N2384)))</f>
        <v>technology</v>
      </c>
      <c r="R2384" t="str">
        <f>TRIM(MID(SUBSTITUTE($N2384,"/",REPT(" ",LEN($N2384))),COLUMNS($N:O)*LEN($N2384)-(LEN($N2384)-1),LEN($N2384)))</f>
        <v>web</v>
      </c>
      <c r="S2384" s="11">
        <f t="shared" si="149"/>
        <v>42195.187534722223</v>
      </c>
      <c r="T2384" s="11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0">
        <f t="shared" si="151"/>
        <v>4.3499999999999996</v>
      </c>
      <c r="P2385" s="6">
        <f t="shared" si="148"/>
        <v>145</v>
      </c>
      <c r="Q2385" t="str">
        <f>TRIM(MID(SUBSTITUTE($N2385,"/",REPT(" ",LEN($N2385))),COLUMNS($N:N)*LEN($N2385)-(LEN($N2385)-1),LEN($N2385)))</f>
        <v>technology</v>
      </c>
      <c r="R2385" t="str">
        <f>TRIM(MID(SUBSTITUTE($N2385,"/",REPT(" ",LEN($N2385))),COLUMNS($N:O)*LEN($N2385)-(LEN($N2385)-1),LEN($N2385)))</f>
        <v>web</v>
      </c>
      <c r="S2385" s="11">
        <f t="shared" si="149"/>
        <v>42027.056793981479</v>
      </c>
      <c r="T2385" s="11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0">
        <f t="shared" si="151"/>
        <v>0.8</v>
      </c>
      <c r="P2386" s="6">
        <f t="shared" si="148"/>
        <v>1</v>
      </c>
      <c r="Q2386" t="str">
        <f>TRIM(MID(SUBSTITUTE($N2386,"/",REPT(" ",LEN($N2386))),COLUMNS($N:N)*LEN($N2386)-(LEN($N2386)-1),LEN($N2386)))</f>
        <v>technology</v>
      </c>
      <c r="R2386" t="str">
        <f>TRIM(MID(SUBSTITUTE($N2386,"/",REPT(" ",LEN($N2386))),COLUMNS($N:O)*LEN($N2386)-(LEN($N2386)-1),LEN($N2386)))</f>
        <v>web</v>
      </c>
      <c r="S2386" s="11">
        <f t="shared" si="149"/>
        <v>41927.067627314813</v>
      </c>
      <c r="T2386" s="11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0">
        <f t="shared" si="151"/>
        <v>1.2123076923076923</v>
      </c>
      <c r="P2387" s="6">
        <f t="shared" si="148"/>
        <v>112.57142857142857</v>
      </c>
      <c r="Q2387" t="str">
        <f>TRIM(MID(SUBSTITUTE($N2387,"/",REPT(" ",LEN($N2387))),COLUMNS($N:N)*LEN($N2387)-(LEN($N2387)-1),LEN($N2387)))</f>
        <v>technology</v>
      </c>
      <c r="R2387" t="str">
        <f>TRIM(MID(SUBSTITUTE($N2387,"/",REPT(" ",LEN($N2387))),COLUMNS($N:O)*LEN($N2387)-(LEN($N2387)-1),LEN($N2387)))</f>
        <v>web</v>
      </c>
      <c r="S2387" s="11">
        <f t="shared" si="149"/>
        <v>42191.70175925926</v>
      </c>
      <c r="T2387" s="11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0">
        <f t="shared" si="151"/>
        <v>0</v>
      </c>
      <c r="P2388" s="6" t="e">
        <f t="shared" si="148"/>
        <v>#DIV/0!</v>
      </c>
      <c r="Q2388" t="str">
        <f>TRIM(MID(SUBSTITUTE($N2388,"/",REPT(" ",LEN($N2388))),COLUMNS($N:N)*LEN($N2388)-(LEN($N2388)-1),LEN($N2388)))</f>
        <v>technology</v>
      </c>
      <c r="R2388" t="str">
        <f>TRIM(MID(SUBSTITUTE($N2388,"/",REPT(" ",LEN($N2388))),COLUMNS($N:O)*LEN($N2388)-(LEN($N2388)-1),LEN($N2388)))</f>
        <v>web</v>
      </c>
      <c r="S2388" s="11">
        <f t="shared" si="149"/>
        <v>41954.838240740741</v>
      </c>
      <c r="T2388" s="11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0">
        <f t="shared" si="151"/>
        <v>0.68399999999999994</v>
      </c>
      <c r="P2389" s="6">
        <f t="shared" si="148"/>
        <v>342</v>
      </c>
      <c r="Q2389" t="str">
        <f>TRIM(MID(SUBSTITUTE($N2389,"/",REPT(" ",LEN($N2389))),COLUMNS($N:N)*LEN($N2389)-(LEN($N2389)-1),LEN($N2389)))</f>
        <v>technology</v>
      </c>
      <c r="R2389" t="str">
        <f>TRIM(MID(SUBSTITUTE($N2389,"/",REPT(" ",LEN($N2389))),COLUMNS($N:O)*LEN($N2389)-(LEN($N2389)-1),LEN($N2389)))</f>
        <v>web</v>
      </c>
      <c r="S2389" s="11">
        <f t="shared" si="149"/>
        <v>42528.626620370371</v>
      </c>
      <c r="T2389" s="11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0">
        <f t="shared" si="151"/>
        <v>1.2513513513513512</v>
      </c>
      <c r="P2390" s="6">
        <f t="shared" si="148"/>
        <v>57.875</v>
      </c>
      <c r="Q2390" t="str">
        <f>TRIM(MID(SUBSTITUTE($N2390,"/",REPT(" ",LEN($N2390))),COLUMNS($N:N)*LEN($N2390)-(LEN($N2390)-1),LEN($N2390)))</f>
        <v>technology</v>
      </c>
      <c r="R2390" t="str">
        <f>TRIM(MID(SUBSTITUTE($N2390,"/",REPT(" ",LEN($N2390))),COLUMNS($N:O)*LEN($N2390)-(LEN($N2390)-1),LEN($N2390)))</f>
        <v>web</v>
      </c>
      <c r="S2390" s="11">
        <f t="shared" si="149"/>
        <v>41989.853692129633</v>
      </c>
      <c r="T2390" s="11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0">
        <f t="shared" si="151"/>
        <v>0.1875</v>
      </c>
      <c r="P2391" s="6">
        <f t="shared" si="148"/>
        <v>30</v>
      </c>
      <c r="Q2391" t="str">
        <f>TRIM(MID(SUBSTITUTE($N2391,"/",REPT(" ",LEN($N2391))),COLUMNS($N:N)*LEN($N2391)-(LEN($N2391)-1),LEN($N2391)))</f>
        <v>technology</v>
      </c>
      <c r="R2391" t="str">
        <f>TRIM(MID(SUBSTITUTE($N2391,"/",REPT(" ",LEN($N2391))),COLUMNS($N:O)*LEN($N2391)-(LEN($N2391)-1),LEN($N2391)))</f>
        <v>web</v>
      </c>
      <c r="S2391" s="11">
        <f t="shared" si="149"/>
        <v>42179.653379629628</v>
      </c>
      <c r="T2391" s="11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0">
        <f t="shared" si="151"/>
        <v>0</v>
      </c>
      <c r="P2392" s="6" t="e">
        <f t="shared" si="148"/>
        <v>#DIV/0!</v>
      </c>
      <c r="Q2392" t="str">
        <f>TRIM(MID(SUBSTITUTE($N2392,"/",REPT(" ",LEN($N2392))),COLUMNS($N:N)*LEN($N2392)-(LEN($N2392)-1),LEN($N2392)))</f>
        <v>technology</v>
      </c>
      <c r="R2392" t="str">
        <f>TRIM(MID(SUBSTITUTE($N2392,"/",REPT(" ",LEN($N2392))),COLUMNS($N:O)*LEN($N2392)-(LEN($N2392)-1),LEN($N2392)))</f>
        <v>web</v>
      </c>
      <c r="S2392" s="11">
        <f t="shared" si="149"/>
        <v>41968.262314814812</v>
      </c>
      <c r="T2392" s="11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0">
        <f t="shared" si="151"/>
        <v>0.125</v>
      </c>
      <c r="P2393" s="6">
        <f t="shared" si="148"/>
        <v>25</v>
      </c>
      <c r="Q2393" t="str">
        <f>TRIM(MID(SUBSTITUTE($N2393,"/",REPT(" ",LEN($N2393))),COLUMNS($N:N)*LEN($N2393)-(LEN($N2393)-1),LEN($N2393)))</f>
        <v>technology</v>
      </c>
      <c r="R2393" t="str">
        <f>TRIM(MID(SUBSTITUTE($N2393,"/",REPT(" ",LEN($N2393))),COLUMNS($N:O)*LEN($N2393)-(LEN($N2393)-1),LEN($N2393)))</f>
        <v>web</v>
      </c>
      <c r="S2393" s="11">
        <f t="shared" si="149"/>
        <v>42064.794490740736</v>
      </c>
      <c r="T2393" s="11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0">
        <f t="shared" si="151"/>
        <v>0</v>
      </c>
      <c r="P2394" s="6" t="e">
        <f t="shared" si="148"/>
        <v>#DIV/0!</v>
      </c>
      <c r="Q2394" t="str">
        <f>TRIM(MID(SUBSTITUTE($N2394,"/",REPT(" ",LEN($N2394))),COLUMNS($N:N)*LEN($N2394)-(LEN($N2394)-1),LEN($N2394)))</f>
        <v>technology</v>
      </c>
      <c r="R2394" t="str">
        <f>TRIM(MID(SUBSTITUTE($N2394,"/",REPT(" ",LEN($N2394))),COLUMNS($N:O)*LEN($N2394)-(LEN($N2394)-1),LEN($N2394)))</f>
        <v>web</v>
      </c>
      <c r="S2394" s="11">
        <f t="shared" si="149"/>
        <v>42276.120636574073</v>
      </c>
      <c r="T2394" s="11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0">
        <f t="shared" si="151"/>
        <v>0.05</v>
      </c>
      <c r="P2395" s="6">
        <f t="shared" si="148"/>
        <v>50</v>
      </c>
      <c r="Q2395" t="str">
        <f>TRIM(MID(SUBSTITUTE($N2395,"/",REPT(" ",LEN($N2395))),COLUMNS($N:N)*LEN($N2395)-(LEN($N2395)-1),LEN($N2395)))</f>
        <v>technology</v>
      </c>
      <c r="R2395" t="str">
        <f>TRIM(MID(SUBSTITUTE($N2395,"/",REPT(" ",LEN($N2395))),COLUMNS($N:O)*LEN($N2395)-(LEN($N2395)-1),LEN($N2395)))</f>
        <v>web</v>
      </c>
      <c r="S2395" s="11">
        <f t="shared" si="149"/>
        <v>42194.648344907408</v>
      </c>
      <c r="T2395" s="11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0">
        <f t="shared" si="151"/>
        <v>0.06</v>
      </c>
      <c r="P2396" s="6">
        <f t="shared" si="148"/>
        <v>1.5</v>
      </c>
      <c r="Q2396" t="str">
        <f>TRIM(MID(SUBSTITUTE($N2396,"/",REPT(" ",LEN($N2396))),COLUMNS($N:N)*LEN($N2396)-(LEN($N2396)-1),LEN($N2396)))</f>
        <v>technology</v>
      </c>
      <c r="R2396" t="str">
        <f>TRIM(MID(SUBSTITUTE($N2396,"/",REPT(" ",LEN($N2396))),COLUMNS($N:O)*LEN($N2396)-(LEN($N2396)-1),LEN($N2396)))</f>
        <v>web</v>
      </c>
      <c r="S2396" s="11">
        <f t="shared" si="149"/>
        <v>42031.362187499995</v>
      </c>
      <c r="T2396" s="11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0">
        <f t="shared" si="151"/>
        <v>0</v>
      </c>
      <c r="P2397" s="6" t="e">
        <f t="shared" si="148"/>
        <v>#DIV/0!</v>
      </c>
      <c r="Q2397" t="str">
        <f>TRIM(MID(SUBSTITUTE($N2397,"/",REPT(" ",LEN($N2397))),COLUMNS($N:N)*LEN($N2397)-(LEN($N2397)-1),LEN($N2397)))</f>
        <v>technology</v>
      </c>
      <c r="R2397" t="str">
        <f>TRIM(MID(SUBSTITUTE($N2397,"/",REPT(" ",LEN($N2397))),COLUMNS($N:O)*LEN($N2397)-(LEN($N2397)-1),LEN($N2397)))</f>
        <v>web</v>
      </c>
      <c r="S2397" s="11">
        <f t="shared" si="149"/>
        <v>42717.121377314819</v>
      </c>
      <c r="T2397" s="11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0">
        <f t="shared" si="151"/>
        <v>0.2</v>
      </c>
      <c r="P2398" s="6">
        <f t="shared" si="148"/>
        <v>10</v>
      </c>
      <c r="Q2398" t="str">
        <f>TRIM(MID(SUBSTITUTE($N2398,"/",REPT(" ",LEN($N2398))),COLUMNS($N:N)*LEN($N2398)-(LEN($N2398)-1),LEN($N2398)))</f>
        <v>technology</v>
      </c>
      <c r="R2398" t="str">
        <f>TRIM(MID(SUBSTITUTE($N2398,"/",REPT(" ",LEN($N2398))),COLUMNS($N:O)*LEN($N2398)-(LEN($N2398)-1),LEN($N2398)))</f>
        <v>web</v>
      </c>
      <c r="S2398" s="11">
        <f t="shared" si="149"/>
        <v>42262.849050925928</v>
      </c>
      <c r="T2398" s="11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0">
        <f t="shared" si="151"/>
        <v>0</v>
      </c>
      <c r="P2399" s="6" t="e">
        <f t="shared" si="148"/>
        <v>#DIV/0!</v>
      </c>
      <c r="Q2399" t="str">
        <f>TRIM(MID(SUBSTITUTE($N2399,"/",REPT(" ",LEN($N2399))),COLUMNS($N:N)*LEN($N2399)-(LEN($N2399)-1),LEN($N2399)))</f>
        <v>technology</v>
      </c>
      <c r="R2399" t="str">
        <f>TRIM(MID(SUBSTITUTE($N2399,"/",REPT(" ",LEN($N2399))),COLUMNS($N:O)*LEN($N2399)-(LEN($N2399)-1),LEN($N2399)))</f>
        <v>web</v>
      </c>
      <c r="S2399" s="11">
        <f t="shared" si="149"/>
        <v>41976.88490740741</v>
      </c>
      <c r="T2399" s="11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0">
        <f t="shared" si="151"/>
        <v>0</v>
      </c>
      <c r="P2400" s="6" t="e">
        <f t="shared" si="148"/>
        <v>#DIV/0!</v>
      </c>
      <c r="Q2400" t="str">
        <f>TRIM(MID(SUBSTITUTE($N2400,"/",REPT(" ",LEN($N2400))),COLUMNS($N:N)*LEN($N2400)-(LEN($N2400)-1),LEN($N2400)))</f>
        <v>technology</v>
      </c>
      <c r="R2400" t="str">
        <f>TRIM(MID(SUBSTITUTE($N2400,"/",REPT(" ",LEN($N2400))),COLUMNS($N:O)*LEN($N2400)-(LEN($N2400)-1),LEN($N2400)))</f>
        <v>web</v>
      </c>
      <c r="S2400" s="11">
        <f t="shared" si="149"/>
        <v>42157.916481481487</v>
      </c>
      <c r="T2400" s="11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0">
        <f t="shared" si="151"/>
        <v>0</v>
      </c>
      <c r="P2401" s="6" t="e">
        <f t="shared" si="148"/>
        <v>#DIV/0!</v>
      </c>
      <c r="Q2401" t="str">
        <f>TRIM(MID(SUBSTITUTE($N2401,"/",REPT(" ",LEN($N2401))),COLUMNS($N:N)*LEN($N2401)-(LEN($N2401)-1),LEN($N2401)))</f>
        <v>technology</v>
      </c>
      <c r="R2401" t="str">
        <f>TRIM(MID(SUBSTITUTE($N2401,"/",REPT(" ",LEN($N2401))),COLUMNS($N:O)*LEN($N2401)-(LEN($N2401)-1),LEN($N2401)))</f>
        <v>web</v>
      </c>
      <c r="S2401" s="11">
        <f t="shared" si="149"/>
        <v>41956.853078703702</v>
      </c>
      <c r="T2401" s="11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0">
        <f t="shared" si="151"/>
        <v>0</v>
      </c>
      <c r="P2402" s="6" t="e">
        <f t="shared" si="148"/>
        <v>#DIV/0!</v>
      </c>
      <c r="Q2402" t="str">
        <f>TRIM(MID(SUBSTITUTE($N2402,"/",REPT(" ",LEN($N2402))),COLUMNS($N:N)*LEN($N2402)-(LEN($N2402)-1),LEN($N2402)))</f>
        <v>technology</v>
      </c>
      <c r="R2402" t="str">
        <f>TRIM(MID(SUBSTITUTE($N2402,"/",REPT(" ",LEN($N2402))),COLUMNS($N:O)*LEN($N2402)-(LEN($N2402)-1),LEN($N2402)))</f>
        <v>web</v>
      </c>
      <c r="S2402" s="11">
        <f t="shared" si="149"/>
        <v>42444.268101851849</v>
      </c>
      <c r="T2402" s="11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0">
        <f t="shared" si="151"/>
        <v>0.71785714285714286</v>
      </c>
      <c r="P2403" s="6">
        <f t="shared" si="148"/>
        <v>22.333333333333332</v>
      </c>
      <c r="Q2403" t="str">
        <f>TRIM(MID(SUBSTITUTE($N2403,"/",REPT(" ",LEN($N2403))),COLUMNS($N:N)*LEN($N2403)-(LEN($N2403)-1),LEN($N2403)))</f>
        <v>food</v>
      </c>
      <c r="R2403" t="str">
        <f>TRIM(MID(SUBSTITUTE($N2403,"/",REPT(" ",LEN($N2403))),COLUMNS($N:O)*LEN($N2403)-(LEN($N2403)-1),LEN($N2403)))</f>
        <v>food trucks</v>
      </c>
      <c r="S2403" s="11">
        <f t="shared" si="149"/>
        <v>42374.822870370372</v>
      </c>
      <c r="T2403" s="11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0">
        <f t="shared" si="151"/>
        <v>0.43333333333333329</v>
      </c>
      <c r="P2404" s="6">
        <f t="shared" si="148"/>
        <v>52</v>
      </c>
      <c r="Q2404" t="str">
        <f>TRIM(MID(SUBSTITUTE($N2404,"/",REPT(" ",LEN($N2404))),COLUMNS($N:N)*LEN($N2404)-(LEN($N2404)-1),LEN($N2404)))</f>
        <v>food</v>
      </c>
      <c r="R2404" t="str">
        <f>TRIM(MID(SUBSTITUTE($N2404,"/",REPT(" ",LEN($N2404))),COLUMNS($N:O)*LEN($N2404)-(LEN($N2404)-1),LEN($N2404)))</f>
        <v>food trucks</v>
      </c>
      <c r="S2404" s="11">
        <f t="shared" si="149"/>
        <v>42107.679756944446</v>
      </c>
      <c r="T2404" s="11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0">
        <f t="shared" si="151"/>
        <v>16.833333333333332</v>
      </c>
      <c r="P2405" s="6">
        <f t="shared" si="148"/>
        <v>16.833333333333332</v>
      </c>
      <c r="Q2405" t="str">
        <f>TRIM(MID(SUBSTITUTE($N2405,"/",REPT(" ",LEN($N2405))),COLUMNS($N:N)*LEN($N2405)-(LEN($N2405)-1),LEN($N2405)))</f>
        <v>food</v>
      </c>
      <c r="R2405" t="str">
        <f>TRIM(MID(SUBSTITUTE($N2405,"/",REPT(" ",LEN($N2405))),COLUMNS($N:O)*LEN($N2405)-(LEN($N2405)-1),LEN($N2405)))</f>
        <v>food trucks</v>
      </c>
      <c r="S2405" s="11">
        <f t="shared" si="149"/>
        <v>42399.882615740738</v>
      </c>
      <c r="T2405" s="11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0">
        <f t="shared" si="151"/>
        <v>0</v>
      </c>
      <c r="P2406" s="6" t="e">
        <f t="shared" si="148"/>
        <v>#DIV/0!</v>
      </c>
      <c r="Q2406" t="str">
        <f>TRIM(MID(SUBSTITUTE($N2406,"/",REPT(" ",LEN($N2406))),COLUMNS($N:N)*LEN($N2406)-(LEN($N2406)-1),LEN($N2406)))</f>
        <v>food</v>
      </c>
      <c r="R2406" t="str">
        <f>TRIM(MID(SUBSTITUTE($N2406,"/",REPT(" ",LEN($N2406))),COLUMNS($N:O)*LEN($N2406)-(LEN($N2406)-1),LEN($N2406)))</f>
        <v>food trucks</v>
      </c>
      <c r="S2406" s="11">
        <f t="shared" si="149"/>
        <v>42342.03943287037</v>
      </c>
      <c r="T2406" s="11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0">
        <f t="shared" si="151"/>
        <v>22.52</v>
      </c>
      <c r="P2407" s="6">
        <f t="shared" si="148"/>
        <v>56.3</v>
      </c>
      <c r="Q2407" t="str">
        <f>TRIM(MID(SUBSTITUTE($N2407,"/",REPT(" ",LEN($N2407))),COLUMNS($N:N)*LEN($N2407)-(LEN($N2407)-1),LEN($N2407)))</f>
        <v>food</v>
      </c>
      <c r="R2407" t="str">
        <f>TRIM(MID(SUBSTITUTE($N2407,"/",REPT(" ",LEN($N2407))),COLUMNS($N:O)*LEN($N2407)-(LEN($N2407)-1),LEN($N2407)))</f>
        <v>food trucks</v>
      </c>
      <c r="S2407" s="11">
        <f t="shared" si="149"/>
        <v>42595.585358796292</v>
      </c>
      <c r="T2407" s="11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0">
        <f t="shared" si="151"/>
        <v>41.384615384615387</v>
      </c>
      <c r="P2408" s="6">
        <f t="shared" si="148"/>
        <v>84.0625</v>
      </c>
      <c r="Q2408" t="str">
        <f>TRIM(MID(SUBSTITUTE($N2408,"/",REPT(" ",LEN($N2408))),COLUMNS($N:N)*LEN($N2408)-(LEN($N2408)-1),LEN($N2408)))</f>
        <v>food</v>
      </c>
      <c r="R2408" t="str">
        <f>TRIM(MID(SUBSTITUTE($N2408,"/",REPT(" ",LEN($N2408))),COLUMNS($N:O)*LEN($N2408)-(LEN($N2408)-1),LEN($N2408)))</f>
        <v>food trucks</v>
      </c>
      <c r="S2408" s="11">
        <f t="shared" si="149"/>
        <v>41983.110995370371</v>
      </c>
      <c r="T2408" s="11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0">
        <f t="shared" si="151"/>
        <v>25.259090909090908</v>
      </c>
      <c r="P2409" s="6">
        <f t="shared" si="148"/>
        <v>168.39393939393941</v>
      </c>
      <c r="Q2409" t="str">
        <f>TRIM(MID(SUBSTITUTE($N2409,"/",REPT(" ",LEN($N2409))),COLUMNS($N:N)*LEN($N2409)-(LEN($N2409)-1),LEN($N2409)))</f>
        <v>food</v>
      </c>
      <c r="R2409" t="str">
        <f>TRIM(MID(SUBSTITUTE($N2409,"/",REPT(" ",LEN($N2409))),COLUMNS($N:O)*LEN($N2409)-(LEN($N2409)-1),LEN($N2409)))</f>
        <v>food trucks</v>
      </c>
      <c r="S2409" s="11">
        <f t="shared" si="149"/>
        <v>42082.575555555552</v>
      </c>
      <c r="T2409" s="11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0">
        <f t="shared" si="151"/>
        <v>0.2</v>
      </c>
      <c r="P2410" s="6">
        <f t="shared" si="148"/>
        <v>15</v>
      </c>
      <c r="Q2410" t="str">
        <f>TRIM(MID(SUBSTITUTE($N2410,"/",REPT(" ",LEN($N2410))),COLUMNS($N:N)*LEN($N2410)-(LEN($N2410)-1),LEN($N2410)))</f>
        <v>food</v>
      </c>
      <c r="R2410" t="str">
        <f>TRIM(MID(SUBSTITUTE($N2410,"/",REPT(" ",LEN($N2410))),COLUMNS($N:O)*LEN($N2410)-(LEN($N2410)-1),LEN($N2410)))</f>
        <v>food trucks</v>
      </c>
      <c r="S2410" s="11">
        <f t="shared" si="149"/>
        <v>41919.140706018516</v>
      </c>
      <c r="T2410" s="11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0">
        <f t="shared" si="151"/>
        <v>1.8399999999999999</v>
      </c>
      <c r="P2411" s="6">
        <f t="shared" si="148"/>
        <v>76.666666666666671</v>
      </c>
      <c r="Q2411" t="str">
        <f>TRIM(MID(SUBSTITUTE($N2411,"/",REPT(" ",LEN($N2411))),COLUMNS($N:N)*LEN($N2411)-(LEN($N2411)-1),LEN($N2411)))</f>
        <v>food</v>
      </c>
      <c r="R2411" t="str">
        <f>TRIM(MID(SUBSTITUTE($N2411,"/",REPT(" ",LEN($N2411))),COLUMNS($N:O)*LEN($N2411)-(LEN($N2411)-1),LEN($N2411)))</f>
        <v>food trucks</v>
      </c>
      <c r="S2411" s="11">
        <f t="shared" si="149"/>
        <v>42204.875868055555</v>
      </c>
      <c r="T2411" s="11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0">
        <f t="shared" si="151"/>
        <v>0</v>
      </c>
      <c r="P2412" s="6" t="e">
        <f t="shared" si="148"/>
        <v>#DIV/0!</v>
      </c>
      <c r="Q2412" t="str">
        <f>TRIM(MID(SUBSTITUTE($N2412,"/",REPT(" ",LEN($N2412))),COLUMNS($N:N)*LEN($N2412)-(LEN($N2412)-1),LEN($N2412)))</f>
        <v>food</v>
      </c>
      <c r="R2412" t="str">
        <f>TRIM(MID(SUBSTITUTE($N2412,"/",REPT(" ",LEN($N2412))),COLUMNS($N:O)*LEN($N2412)-(LEN($N2412)-1),LEN($N2412)))</f>
        <v>food trucks</v>
      </c>
      <c r="S2412" s="11">
        <f t="shared" si="149"/>
        <v>42224.408275462964</v>
      </c>
      <c r="T2412" s="11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0">
        <f t="shared" si="151"/>
        <v>0.60399999999999998</v>
      </c>
      <c r="P2413" s="6">
        <f t="shared" si="148"/>
        <v>50.333333333333336</v>
      </c>
      <c r="Q2413" t="str">
        <f>TRIM(MID(SUBSTITUTE($N2413,"/",REPT(" ",LEN($N2413))),COLUMNS($N:N)*LEN($N2413)-(LEN($N2413)-1),LEN($N2413)))</f>
        <v>food</v>
      </c>
      <c r="R2413" t="str">
        <f>TRIM(MID(SUBSTITUTE($N2413,"/",REPT(" ",LEN($N2413))),COLUMNS($N:O)*LEN($N2413)-(LEN($N2413)-1),LEN($N2413)))</f>
        <v>food trucks</v>
      </c>
      <c r="S2413" s="11">
        <f t="shared" si="149"/>
        <v>42211.732430555552</v>
      </c>
      <c r="T2413" s="11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0">
        <f t="shared" si="151"/>
        <v>0</v>
      </c>
      <c r="P2414" s="6" t="e">
        <f t="shared" si="148"/>
        <v>#DIV/0!</v>
      </c>
      <c r="Q2414" t="str">
        <f>TRIM(MID(SUBSTITUTE($N2414,"/",REPT(" ",LEN($N2414))),COLUMNS($N:N)*LEN($N2414)-(LEN($N2414)-1),LEN($N2414)))</f>
        <v>food</v>
      </c>
      <c r="R2414" t="str">
        <f>TRIM(MID(SUBSTITUTE($N2414,"/",REPT(" ",LEN($N2414))),COLUMNS($N:O)*LEN($N2414)-(LEN($N2414)-1),LEN($N2414)))</f>
        <v>food trucks</v>
      </c>
      <c r="S2414" s="11">
        <f t="shared" si="149"/>
        <v>42655.736956018518</v>
      </c>
      <c r="T2414" s="11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0">
        <f t="shared" si="151"/>
        <v>0.83333333333333337</v>
      </c>
      <c r="P2415" s="6">
        <f t="shared" si="148"/>
        <v>8.3333333333333339</v>
      </c>
      <c r="Q2415" t="str">
        <f>TRIM(MID(SUBSTITUTE($N2415,"/",REPT(" ",LEN($N2415))),COLUMNS($N:N)*LEN($N2415)-(LEN($N2415)-1),LEN($N2415)))</f>
        <v>food</v>
      </c>
      <c r="R2415" t="str">
        <f>TRIM(MID(SUBSTITUTE($N2415,"/",REPT(" ",LEN($N2415))),COLUMNS($N:O)*LEN($N2415)-(LEN($N2415)-1),LEN($N2415)))</f>
        <v>food trucks</v>
      </c>
      <c r="S2415" s="11">
        <f t="shared" si="149"/>
        <v>41760.10974537037</v>
      </c>
      <c r="T2415" s="11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0">
        <f t="shared" si="151"/>
        <v>3.0666666666666664</v>
      </c>
      <c r="P2416" s="6">
        <f t="shared" si="148"/>
        <v>35.384615384615387</v>
      </c>
      <c r="Q2416" t="str">
        <f>TRIM(MID(SUBSTITUTE($N2416,"/",REPT(" ",LEN($N2416))),COLUMNS($N:N)*LEN($N2416)-(LEN($N2416)-1),LEN($N2416)))</f>
        <v>food</v>
      </c>
      <c r="R2416" t="str">
        <f>TRIM(MID(SUBSTITUTE($N2416,"/",REPT(" ",LEN($N2416))),COLUMNS($N:O)*LEN($N2416)-(LEN($N2416)-1),LEN($N2416)))</f>
        <v>food trucks</v>
      </c>
      <c r="S2416" s="11">
        <f t="shared" si="149"/>
        <v>42198.695138888885</v>
      </c>
      <c r="T2416" s="11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0">
        <f t="shared" si="151"/>
        <v>0.55833333333333335</v>
      </c>
      <c r="P2417" s="6">
        <f t="shared" si="148"/>
        <v>55.833333333333336</v>
      </c>
      <c r="Q2417" t="str">
        <f>TRIM(MID(SUBSTITUTE($N2417,"/",REPT(" ",LEN($N2417))),COLUMNS($N:N)*LEN($N2417)-(LEN($N2417)-1),LEN($N2417)))</f>
        <v>food</v>
      </c>
      <c r="R2417" t="str">
        <f>TRIM(MID(SUBSTITUTE($N2417,"/",REPT(" ",LEN($N2417))),COLUMNS($N:O)*LEN($N2417)-(LEN($N2417)-1),LEN($N2417)))</f>
        <v>food trucks</v>
      </c>
      <c r="S2417" s="11">
        <f t="shared" si="149"/>
        <v>42536.862800925926</v>
      </c>
      <c r="T2417" s="11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0">
        <f t="shared" si="151"/>
        <v>2.5000000000000001E-2</v>
      </c>
      <c r="P2418" s="6">
        <f t="shared" si="148"/>
        <v>5</v>
      </c>
      <c r="Q2418" t="str">
        <f>TRIM(MID(SUBSTITUTE($N2418,"/",REPT(" ",LEN($N2418))),COLUMNS($N:N)*LEN($N2418)-(LEN($N2418)-1),LEN($N2418)))</f>
        <v>food</v>
      </c>
      <c r="R2418" t="str">
        <f>TRIM(MID(SUBSTITUTE($N2418,"/",REPT(" ",LEN($N2418))),COLUMNS($N:O)*LEN($N2418)-(LEN($N2418)-1),LEN($N2418)))</f>
        <v>food trucks</v>
      </c>
      <c r="S2418" s="11">
        <f t="shared" si="149"/>
        <v>42019.737766203703</v>
      </c>
      <c r="T2418" s="11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0">
        <f t="shared" si="151"/>
        <v>0</v>
      </c>
      <c r="P2419" s="6" t="e">
        <f t="shared" si="148"/>
        <v>#DIV/0!</v>
      </c>
      <c r="Q2419" t="str">
        <f>TRIM(MID(SUBSTITUTE($N2419,"/",REPT(" ",LEN($N2419))),COLUMNS($N:N)*LEN($N2419)-(LEN($N2419)-1),LEN($N2419)))</f>
        <v>food</v>
      </c>
      <c r="R2419" t="str">
        <f>TRIM(MID(SUBSTITUTE($N2419,"/",REPT(" ",LEN($N2419))),COLUMNS($N:O)*LEN($N2419)-(LEN($N2419)-1),LEN($N2419)))</f>
        <v>food trucks</v>
      </c>
      <c r="S2419" s="11">
        <f t="shared" si="149"/>
        <v>41831.884108796294</v>
      </c>
      <c r="T2419" s="11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0">
        <f t="shared" si="151"/>
        <v>0.02</v>
      </c>
      <c r="P2420" s="6">
        <f t="shared" si="148"/>
        <v>1</v>
      </c>
      <c r="Q2420" t="str">
        <f>TRIM(MID(SUBSTITUTE($N2420,"/",REPT(" ",LEN($N2420))),COLUMNS($N:N)*LEN($N2420)-(LEN($N2420)-1),LEN($N2420)))</f>
        <v>food</v>
      </c>
      <c r="R2420" t="str">
        <f>TRIM(MID(SUBSTITUTE($N2420,"/",REPT(" ",LEN($N2420))),COLUMNS($N:O)*LEN($N2420)-(LEN($N2420)-1),LEN($N2420)))</f>
        <v>food trucks</v>
      </c>
      <c r="S2420" s="11">
        <f t="shared" si="149"/>
        <v>42027.856990740736</v>
      </c>
      <c r="T2420" s="11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0">
        <f t="shared" si="151"/>
        <v>0</v>
      </c>
      <c r="P2421" s="6" t="e">
        <f t="shared" si="148"/>
        <v>#DIV/0!</v>
      </c>
      <c r="Q2421" t="str">
        <f>TRIM(MID(SUBSTITUTE($N2421,"/",REPT(" ",LEN($N2421))),COLUMNS($N:N)*LEN($N2421)-(LEN($N2421)-1),LEN($N2421)))</f>
        <v>food</v>
      </c>
      <c r="R2421" t="str">
        <f>TRIM(MID(SUBSTITUTE($N2421,"/",REPT(" ",LEN($N2421))),COLUMNS($N:O)*LEN($N2421)-(LEN($N2421)-1),LEN($N2421)))</f>
        <v>food trucks</v>
      </c>
      <c r="S2421" s="11">
        <f t="shared" si="149"/>
        <v>41993.738298611104</v>
      </c>
      <c r="T2421" s="11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0">
        <f t="shared" si="151"/>
        <v>14.825133372851216</v>
      </c>
      <c r="P2422" s="6">
        <f t="shared" si="148"/>
        <v>69.472222222222229</v>
      </c>
      <c r="Q2422" t="str">
        <f>TRIM(MID(SUBSTITUTE($N2422,"/",REPT(" ",LEN($N2422))),COLUMNS($N:N)*LEN($N2422)-(LEN($N2422)-1),LEN($N2422)))</f>
        <v>food</v>
      </c>
      <c r="R2422" t="str">
        <f>TRIM(MID(SUBSTITUTE($N2422,"/",REPT(" ",LEN($N2422))),COLUMNS($N:O)*LEN($N2422)-(LEN($N2422)-1),LEN($N2422)))</f>
        <v>food trucks</v>
      </c>
      <c r="S2422" s="11">
        <f t="shared" si="149"/>
        <v>41893.028877314813</v>
      </c>
      <c r="T2422" s="11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0">
        <f t="shared" si="151"/>
        <v>1.6666666666666666E-2</v>
      </c>
      <c r="P2423" s="6">
        <f t="shared" si="148"/>
        <v>1</v>
      </c>
      <c r="Q2423" t="str">
        <f>TRIM(MID(SUBSTITUTE($N2423,"/",REPT(" ",LEN($N2423))),COLUMNS($N:N)*LEN($N2423)-(LEN($N2423)-1),LEN($N2423)))</f>
        <v>food</v>
      </c>
      <c r="R2423" t="str">
        <f>TRIM(MID(SUBSTITUTE($N2423,"/",REPT(" ",LEN($N2423))),COLUMNS($N:O)*LEN($N2423)-(LEN($N2423)-1),LEN($N2423)))</f>
        <v>food trucks</v>
      </c>
      <c r="S2423" s="11">
        <f t="shared" si="149"/>
        <v>42026.687453703707</v>
      </c>
      <c r="T2423" s="11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0">
        <f t="shared" si="151"/>
        <v>0.2</v>
      </c>
      <c r="P2424" s="6">
        <f t="shared" si="148"/>
        <v>1</v>
      </c>
      <c r="Q2424" t="str">
        <f>TRIM(MID(SUBSTITUTE($N2424,"/",REPT(" ",LEN($N2424))),COLUMNS($N:N)*LEN($N2424)-(LEN($N2424)-1),LEN($N2424)))</f>
        <v>food</v>
      </c>
      <c r="R2424" t="str">
        <f>TRIM(MID(SUBSTITUTE($N2424,"/",REPT(" ",LEN($N2424))),COLUMNS($N:O)*LEN($N2424)-(LEN($N2424)-1),LEN($N2424)))</f>
        <v>food trucks</v>
      </c>
      <c r="S2424" s="11">
        <f t="shared" si="149"/>
        <v>42044.724953703699</v>
      </c>
      <c r="T2424" s="11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0">
        <f t="shared" si="151"/>
        <v>1.3333333333333334E-2</v>
      </c>
      <c r="P2425" s="6">
        <f t="shared" si="148"/>
        <v>8</v>
      </c>
      <c r="Q2425" t="str">
        <f>TRIM(MID(SUBSTITUTE($N2425,"/",REPT(" ",LEN($N2425))),COLUMNS($N:N)*LEN($N2425)-(LEN($N2425)-1),LEN($N2425)))</f>
        <v>food</v>
      </c>
      <c r="R2425" t="str">
        <f>TRIM(MID(SUBSTITUTE($N2425,"/",REPT(" ",LEN($N2425))),COLUMNS($N:O)*LEN($N2425)-(LEN($N2425)-1),LEN($N2425)))</f>
        <v>food trucks</v>
      </c>
      <c r="S2425" s="11">
        <f t="shared" si="149"/>
        <v>41974.704745370371</v>
      </c>
      <c r="T2425" s="11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0">
        <f t="shared" si="151"/>
        <v>1.24</v>
      </c>
      <c r="P2426" s="6">
        <f t="shared" si="148"/>
        <v>34.444444444444443</v>
      </c>
      <c r="Q2426" t="str">
        <f>TRIM(MID(SUBSTITUTE($N2426,"/",REPT(" ",LEN($N2426))),COLUMNS($N:N)*LEN($N2426)-(LEN($N2426)-1),LEN($N2426)))</f>
        <v>food</v>
      </c>
      <c r="R2426" t="str">
        <f>TRIM(MID(SUBSTITUTE($N2426,"/",REPT(" ",LEN($N2426))),COLUMNS($N:O)*LEN($N2426)-(LEN($N2426)-1),LEN($N2426)))</f>
        <v>food trucks</v>
      </c>
      <c r="S2426" s="11">
        <f t="shared" si="149"/>
        <v>41909.892453703702</v>
      </c>
      <c r="T2426" s="11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0">
        <f t="shared" si="151"/>
        <v>2.8571428571428574E-2</v>
      </c>
      <c r="P2427" s="6">
        <f t="shared" si="148"/>
        <v>1</v>
      </c>
      <c r="Q2427" t="str">
        <f>TRIM(MID(SUBSTITUTE($N2427,"/",REPT(" ",LEN($N2427))),COLUMNS($N:N)*LEN($N2427)-(LEN($N2427)-1),LEN($N2427)))</f>
        <v>food</v>
      </c>
      <c r="R2427" t="str">
        <f>TRIM(MID(SUBSTITUTE($N2427,"/",REPT(" ",LEN($N2427))),COLUMNS($N:O)*LEN($N2427)-(LEN($N2427)-1),LEN($N2427)))</f>
        <v>food trucks</v>
      </c>
      <c r="S2427" s="11">
        <f t="shared" si="149"/>
        <v>42502.913761574076</v>
      </c>
      <c r="T2427" s="11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0">
        <f t="shared" si="151"/>
        <v>0</v>
      </c>
      <c r="P2428" s="6" t="e">
        <f t="shared" si="148"/>
        <v>#DIV/0!</v>
      </c>
      <c r="Q2428" t="str">
        <f>TRIM(MID(SUBSTITUTE($N2428,"/",REPT(" ",LEN($N2428))),COLUMNS($N:N)*LEN($N2428)-(LEN($N2428)-1),LEN($N2428)))</f>
        <v>food</v>
      </c>
      <c r="R2428" t="str">
        <f>TRIM(MID(SUBSTITUTE($N2428,"/",REPT(" ",LEN($N2428))),COLUMNS($N:O)*LEN($N2428)-(LEN($N2428)-1),LEN($N2428)))</f>
        <v>food trucks</v>
      </c>
      <c r="S2428" s="11">
        <f t="shared" si="149"/>
        <v>42164.170046296291</v>
      </c>
      <c r="T2428" s="11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0">
        <f t="shared" si="151"/>
        <v>2E-3</v>
      </c>
      <c r="P2429" s="6">
        <f t="shared" si="148"/>
        <v>1</v>
      </c>
      <c r="Q2429" t="str">
        <f>TRIM(MID(SUBSTITUTE($N2429,"/",REPT(" ",LEN($N2429))),COLUMNS($N:N)*LEN($N2429)-(LEN($N2429)-1),LEN($N2429)))</f>
        <v>food</v>
      </c>
      <c r="R2429" t="str">
        <f>TRIM(MID(SUBSTITUTE($N2429,"/",REPT(" ",LEN($N2429))),COLUMNS($N:O)*LEN($N2429)-(LEN($N2429)-1),LEN($N2429)))</f>
        <v>food trucks</v>
      </c>
      <c r="S2429" s="11">
        <f t="shared" si="149"/>
        <v>42412.318668981476</v>
      </c>
      <c r="T2429" s="11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0">
        <f t="shared" si="151"/>
        <v>2.8571428571428571E-3</v>
      </c>
      <c r="P2430" s="6">
        <f t="shared" si="148"/>
        <v>1</v>
      </c>
      <c r="Q2430" t="str">
        <f>TRIM(MID(SUBSTITUTE($N2430,"/",REPT(" ",LEN($N2430))),COLUMNS($N:N)*LEN($N2430)-(LEN($N2430)-1),LEN($N2430)))</f>
        <v>food</v>
      </c>
      <c r="R2430" t="str">
        <f>TRIM(MID(SUBSTITUTE($N2430,"/",REPT(" ",LEN($N2430))),COLUMNS($N:O)*LEN($N2430)-(LEN($N2430)-1),LEN($N2430)))</f>
        <v>food trucks</v>
      </c>
      <c r="S2430" s="11">
        <f t="shared" si="149"/>
        <v>42045.784155092595</v>
      </c>
      <c r="T2430" s="11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0">
        <f t="shared" si="151"/>
        <v>1.4321428571428572</v>
      </c>
      <c r="P2431" s="6">
        <f t="shared" si="148"/>
        <v>501.25</v>
      </c>
      <c r="Q2431" t="str">
        <f>TRIM(MID(SUBSTITUTE($N2431,"/",REPT(" ",LEN($N2431))),COLUMNS($N:N)*LEN($N2431)-(LEN($N2431)-1),LEN($N2431)))</f>
        <v>food</v>
      </c>
      <c r="R2431" t="str">
        <f>TRIM(MID(SUBSTITUTE($N2431,"/",REPT(" ",LEN($N2431))),COLUMNS($N:O)*LEN($N2431)-(LEN($N2431)-1),LEN($N2431)))</f>
        <v>food trucks</v>
      </c>
      <c r="S2431" s="11">
        <f t="shared" si="149"/>
        <v>42734.879236111112</v>
      </c>
      <c r="T2431" s="11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0">
        <f t="shared" si="151"/>
        <v>0.70000000000000007</v>
      </c>
      <c r="P2432" s="6">
        <f t="shared" si="148"/>
        <v>10.5</v>
      </c>
      <c r="Q2432" t="str">
        <f>TRIM(MID(SUBSTITUTE($N2432,"/",REPT(" ",LEN($N2432))),COLUMNS($N:N)*LEN($N2432)-(LEN($N2432)-1),LEN($N2432)))</f>
        <v>food</v>
      </c>
      <c r="R2432" t="str">
        <f>TRIM(MID(SUBSTITUTE($N2432,"/",REPT(" ",LEN($N2432))),COLUMNS($N:O)*LEN($N2432)-(LEN($N2432)-1),LEN($N2432)))</f>
        <v>food trucks</v>
      </c>
      <c r="S2432" s="11">
        <f t="shared" si="149"/>
        <v>42382.130833333329</v>
      </c>
      <c r="T2432" s="11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0">
        <f t="shared" si="151"/>
        <v>2E-3</v>
      </c>
      <c r="P2433" s="6">
        <f t="shared" si="148"/>
        <v>1</v>
      </c>
      <c r="Q2433" t="str">
        <f>TRIM(MID(SUBSTITUTE($N2433,"/",REPT(" ",LEN($N2433))),COLUMNS($N:N)*LEN($N2433)-(LEN($N2433)-1),LEN($N2433)))</f>
        <v>food</v>
      </c>
      <c r="R2433" t="str">
        <f>TRIM(MID(SUBSTITUTE($N2433,"/",REPT(" ",LEN($N2433))),COLUMNS($N:O)*LEN($N2433)-(LEN($N2433)-1),LEN($N2433)))</f>
        <v>food trucks</v>
      </c>
      <c r="S2433" s="11">
        <f t="shared" si="149"/>
        <v>42489.099687499998</v>
      </c>
      <c r="T2433" s="11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0">
        <f t="shared" si="151"/>
        <v>1.4285714285714287E-2</v>
      </c>
      <c r="P2434" s="6">
        <f t="shared" ref="P2434:P2497" si="152">E2434/L2434</f>
        <v>1</v>
      </c>
      <c r="Q2434" t="str">
        <f>TRIM(MID(SUBSTITUTE($N2434,"/",REPT(" ",LEN($N2434))),COLUMNS($N:N)*LEN($N2434)-(LEN($N2434)-1),LEN($N2434)))</f>
        <v>food</v>
      </c>
      <c r="R2434" t="str">
        <f>TRIM(MID(SUBSTITUTE($N2434,"/",REPT(" ",LEN($N2434))),COLUMNS($N:O)*LEN($N2434)-(LEN($N2434)-1),LEN($N2434)))</f>
        <v>food trucks</v>
      </c>
      <c r="S2434" s="11">
        <f t="shared" ref="S2434:S2497" si="153">(((J2434/60)/60)/24)+DATE(1970,1,1)</f>
        <v>42041.218715277777</v>
      </c>
      <c r="T2434" s="11">
        <f t="shared" ref="T2434:T2497" si="154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0">
        <f t="shared" ref="O2435:O2498" si="155">E2435/D2435*100</f>
        <v>0</v>
      </c>
      <c r="P2435" s="6" t="e">
        <f t="shared" si="152"/>
        <v>#DIV/0!</v>
      </c>
      <c r="Q2435" t="str">
        <f>TRIM(MID(SUBSTITUTE($N2435,"/",REPT(" ",LEN($N2435))),COLUMNS($N:N)*LEN($N2435)-(LEN($N2435)-1),LEN($N2435)))</f>
        <v>food</v>
      </c>
      <c r="R2435" t="str">
        <f>TRIM(MID(SUBSTITUTE($N2435,"/",REPT(" ",LEN($N2435))),COLUMNS($N:O)*LEN($N2435)-(LEN($N2435)-1),LEN($N2435)))</f>
        <v>food trucks</v>
      </c>
      <c r="S2435" s="11">
        <f t="shared" si="153"/>
        <v>42397.89980324074</v>
      </c>
      <c r="T2435" s="11">
        <f t="shared" si="154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0">
        <f t="shared" si="155"/>
        <v>0.13</v>
      </c>
      <c r="P2436" s="6">
        <f t="shared" si="152"/>
        <v>13</v>
      </c>
      <c r="Q2436" t="str">
        <f>TRIM(MID(SUBSTITUTE($N2436,"/",REPT(" ",LEN($N2436))),COLUMNS($N:N)*LEN($N2436)-(LEN($N2436)-1),LEN($N2436)))</f>
        <v>food</v>
      </c>
      <c r="R2436" t="str">
        <f>TRIM(MID(SUBSTITUTE($N2436,"/",REPT(" ",LEN($N2436))),COLUMNS($N:O)*LEN($N2436)-(LEN($N2436)-1),LEN($N2436)))</f>
        <v>food trucks</v>
      </c>
      <c r="S2436" s="11">
        <f t="shared" si="153"/>
        <v>42180.18604166666</v>
      </c>
      <c r="T2436" s="11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0">
        <f t="shared" si="155"/>
        <v>0.48960000000000004</v>
      </c>
      <c r="P2437" s="6">
        <f t="shared" si="152"/>
        <v>306</v>
      </c>
      <c r="Q2437" t="str">
        <f>TRIM(MID(SUBSTITUTE($N2437,"/",REPT(" ",LEN($N2437))),COLUMNS($N:N)*LEN($N2437)-(LEN($N2437)-1),LEN($N2437)))</f>
        <v>food</v>
      </c>
      <c r="R2437" t="str">
        <f>TRIM(MID(SUBSTITUTE($N2437,"/",REPT(" ",LEN($N2437))),COLUMNS($N:O)*LEN($N2437)-(LEN($N2437)-1),LEN($N2437)))</f>
        <v>food trucks</v>
      </c>
      <c r="S2437" s="11">
        <f t="shared" si="153"/>
        <v>42252.277615740735</v>
      </c>
      <c r="T2437" s="11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0">
        <f t="shared" si="155"/>
        <v>3.8461538461538464E-2</v>
      </c>
      <c r="P2438" s="6">
        <f t="shared" si="152"/>
        <v>22.5</v>
      </c>
      <c r="Q2438" t="str">
        <f>TRIM(MID(SUBSTITUTE($N2438,"/",REPT(" ",LEN($N2438))),COLUMNS($N:N)*LEN($N2438)-(LEN($N2438)-1),LEN($N2438)))</f>
        <v>food</v>
      </c>
      <c r="R2438" t="str">
        <f>TRIM(MID(SUBSTITUTE($N2438,"/",REPT(" ",LEN($N2438))),COLUMNS($N:O)*LEN($N2438)-(LEN($N2438)-1),LEN($N2438)))</f>
        <v>food trucks</v>
      </c>
      <c r="S2438" s="11">
        <f t="shared" si="153"/>
        <v>42338.615393518514</v>
      </c>
      <c r="T2438" s="11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0">
        <f t="shared" si="155"/>
        <v>0</v>
      </c>
      <c r="P2439" s="6" t="e">
        <f t="shared" si="152"/>
        <v>#DIV/0!</v>
      </c>
      <c r="Q2439" t="str">
        <f>TRIM(MID(SUBSTITUTE($N2439,"/",REPT(" ",LEN($N2439))),COLUMNS($N:N)*LEN($N2439)-(LEN($N2439)-1),LEN($N2439)))</f>
        <v>food</v>
      </c>
      <c r="R2439" t="str">
        <f>TRIM(MID(SUBSTITUTE($N2439,"/",REPT(" ",LEN($N2439))),COLUMNS($N:O)*LEN($N2439)-(LEN($N2439)-1),LEN($N2439)))</f>
        <v>food trucks</v>
      </c>
      <c r="S2439" s="11">
        <f t="shared" si="153"/>
        <v>42031.965138888889</v>
      </c>
      <c r="T2439" s="11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0">
        <f t="shared" si="155"/>
        <v>0.33333333333333337</v>
      </c>
      <c r="P2440" s="6">
        <f t="shared" si="152"/>
        <v>50</v>
      </c>
      <c r="Q2440" t="str">
        <f>TRIM(MID(SUBSTITUTE($N2440,"/",REPT(" ",LEN($N2440))),COLUMNS($N:N)*LEN($N2440)-(LEN($N2440)-1),LEN($N2440)))</f>
        <v>food</v>
      </c>
      <c r="R2440" t="str">
        <f>TRIM(MID(SUBSTITUTE($N2440,"/",REPT(" ",LEN($N2440))),COLUMNS($N:O)*LEN($N2440)-(LEN($N2440)-1),LEN($N2440)))</f>
        <v>food trucks</v>
      </c>
      <c r="S2440" s="11">
        <f t="shared" si="153"/>
        <v>42285.91506944444</v>
      </c>
      <c r="T2440" s="11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0">
        <f t="shared" si="155"/>
        <v>0</v>
      </c>
      <c r="P2441" s="6" t="e">
        <f t="shared" si="152"/>
        <v>#DIV/0!</v>
      </c>
      <c r="Q2441" t="str">
        <f>TRIM(MID(SUBSTITUTE($N2441,"/",REPT(" ",LEN($N2441))),COLUMNS($N:N)*LEN($N2441)-(LEN($N2441)-1),LEN($N2441)))</f>
        <v>food</v>
      </c>
      <c r="R2441" t="str">
        <f>TRIM(MID(SUBSTITUTE($N2441,"/",REPT(" ",LEN($N2441))),COLUMNS($N:O)*LEN($N2441)-(LEN($N2441)-1),LEN($N2441)))</f>
        <v>food trucks</v>
      </c>
      <c r="S2441" s="11">
        <f t="shared" si="153"/>
        <v>42265.818622685183</v>
      </c>
      <c r="T2441" s="11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0">
        <f t="shared" si="155"/>
        <v>0.2</v>
      </c>
      <c r="P2442" s="6">
        <f t="shared" si="152"/>
        <v>5</v>
      </c>
      <c r="Q2442" t="str">
        <f>TRIM(MID(SUBSTITUTE($N2442,"/",REPT(" ",LEN($N2442))),COLUMNS($N:N)*LEN($N2442)-(LEN($N2442)-1),LEN($N2442)))</f>
        <v>food</v>
      </c>
      <c r="R2442" t="str">
        <f>TRIM(MID(SUBSTITUTE($N2442,"/",REPT(" ",LEN($N2442))),COLUMNS($N:O)*LEN($N2442)-(LEN($N2442)-1),LEN($N2442)))</f>
        <v>food trucks</v>
      </c>
      <c r="S2442" s="11">
        <f t="shared" si="153"/>
        <v>42383.899456018517</v>
      </c>
      <c r="T2442" s="11">
        <f t="shared" si="15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0">
        <f t="shared" si="155"/>
        <v>107.88</v>
      </c>
      <c r="P2443" s="6">
        <f t="shared" si="152"/>
        <v>74.22935779816514</v>
      </c>
      <c r="Q2443" t="str">
        <f>TRIM(MID(SUBSTITUTE($N2443,"/",REPT(" ",LEN($N2443))),COLUMNS($N:N)*LEN($N2443)-(LEN($N2443)-1),LEN($N2443)))</f>
        <v>food</v>
      </c>
      <c r="R2443" t="str">
        <f>TRIM(MID(SUBSTITUTE($N2443,"/",REPT(" ",LEN($N2443))),COLUMNS($N:O)*LEN($N2443)-(LEN($N2443)-1),LEN($N2443)))</f>
        <v>small batch</v>
      </c>
      <c r="S2443" s="11">
        <f t="shared" si="153"/>
        <v>42187.125625000001</v>
      </c>
      <c r="T2443" s="11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0">
        <f t="shared" si="155"/>
        <v>125.94166666666666</v>
      </c>
      <c r="P2444" s="6">
        <f t="shared" si="152"/>
        <v>81.252688172043008</v>
      </c>
      <c r="Q2444" t="str">
        <f>TRIM(MID(SUBSTITUTE($N2444,"/",REPT(" ",LEN($N2444))),COLUMNS($N:N)*LEN($N2444)-(LEN($N2444)-1),LEN($N2444)))</f>
        <v>food</v>
      </c>
      <c r="R2444" t="str">
        <f>TRIM(MID(SUBSTITUTE($N2444,"/",REPT(" ",LEN($N2444))),COLUMNS($N:O)*LEN($N2444)-(LEN($N2444)-1),LEN($N2444)))</f>
        <v>small batch</v>
      </c>
      <c r="S2444" s="11">
        <f t="shared" si="153"/>
        <v>42052.666990740734</v>
      </c>
      <c r="T2444" s="11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0">
        <f t="shared" si="155"/>
        <v>202.51495</v>
      </c>
      <c r="P2445" s="6">
        <f t="shared" si="152"/>
        <v>130.23469453376205</v>
      </c>
      <c r="Q2445" t="str">
        <f>TRIM(MID(SUBSTITUTE($N2445,"/",REPT(" ",LEN($N2445))),COLUMNS($N:N)*LEN($N2445)-(LEN($N2445)-1),LEN($N2445)))</f>
        <v>food</v>
      </c>
      <c r="R2445" t="str">
        <f>TRIM(MID(SUBSTITUTE($N2445,"/",REPT(" ",LEN($N2445))),COLUMNS($N:O)*LEN($N2445)-(LEN($N2445)-1),LEN($N2445)))</f>
        <v>small batch</v>
      </c>
      <c r="S2445" s="11">
        <f t="shared" si="153"/>
        <v>41836.625254629631</v>
      </c>
      <c r="T2445" s="11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0">
        <f t="shared" si="155"/>
        <v>108.60000000000001</v>
      </c>
      <c r="P2446" s="6">
        <f t="shared" si="152"/>
        <v>53.409836065573771</v>
      </c>
      <c r="Q2446" t="str">
        <f>TRIM(MID(SUBSTITUTE($N2446,"/",REPT(" ",LEN($N2446))),COLUMNS($N:N)*LEN($N2446)-(LEN($N2446)-1),LEN($N2446)))</f>
        <v>food</v>
      </c>
      <c r="R2446" t="str">
        <f>TRIM(MID(SUBSTITUTE($N2446,"/",REPT(" ",LEN($N2446))),COLUMNS($N:O)*LEN($N2446)-(LEN($N2446)-1),LEN($N2446)))</f>
        <v>small batch</v>
      </c>
      <c r="S2446" s="11">
        <f t="shared" si="153"/>
        <v>42485.754525462966</v>
      </c>
      <c r="T2446" s="11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0">
        <f t="shared" si="155"/>
        <v>172.8</v>
      </c>
      <c r="P2447" s="6">
        <f t="shared" si="152"/>
        <v>75.130434782608702</v>
      </c>
      <c r="Q2447" t="str">
        <f>TRIM(MID(SUBSTITUTE($N2447,"/",REPT(" ",LEN($N2447))),COLUMNS($N:N)*LEN($N2447)-(LEN($N2447)-1),LEN($N2447)))</f>
        <v>food</v>
      </c>
      <c r="R2447" t="str">
        <f>TRIM(MID(SUBSTITUTE($N2447,"/",REPT(" ",LEN($N2447))),COLUMNS($N:O)*LEN($N2447)-(LEN($N2447)-1),LEN($N2447)))</f>
        <v>small batch</v>
      </c>
      <c r="S2447" s="11">
        <f t="shared" si="153"/>
        <v>42243.190057870372</v>
      </c>
      <c r="T2447" s="11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0">
        <f t="shared" si="155"/>
        <v>167.98</v>
      </c>
      <c r="P2448" s="6">
        <f t="shared" si="152"/>
        <v>75.666666666666671</v>
      </c>
      <c r="Q2448" t="str">
        <f>TRIM(MID(SUBSTITUTE($N2448,"/",REPT(" ",LEN($N2448))),COLUMNS($N:N)*LEN($N2448)-(LEN($N2448)-1),LEN($N2448)))</f>
        <v>food</v>
      </c>
      <c r="R2448" t="str">
        <f>TRIM(MID(SUBSTITUTE($N2448,"/",REPT(" ",LEN($N2448))),COLUMNS($N:O)*LEN($N2448)-(LEN($N2448)-1),LEN($N2448)))</f>
        <v>small batch</v>
      </c>
      <c r="S2448" s="11">
        <f t="shared" si="153"/>
        <v>42670.602673611109</v>
      </c>
      <c r="T2448" s="11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0">
        <f t="shared" si="155"/>
        <v>427.20000000000005</v>
      </c>
      <c r="P2449" s="6">
        <f t="shared" si="152"/>
        <v>31.691394658753708</v>
      </c>
      <c r="Q2449" t="str">
        <f>TRIM(MID(SUBSTITUTE($N2449,"/",REPT(" ",LEN($N2449))),COLUMNS($N:N)*LEN($N2449)-(LEN($N2449)-1),LEN($N2449)))</f>
        <v>food</v>
      </c>
      <c r="R2449" t="str">
        <f>TRIM(MID(SUBSTITUTE($N2449,"/",REPT(" ",LEN($N2449))),COLUMNS($N:O)*LEN($N2449)-(LEN($N2449)-1),LEN($N2449)))</f>
        <v>small batch</v>
      </c>
      <c r="S2449" s="11">
        <f t="shared" si="153"/>
        <v>42654.469826388886</v>
      </c>
      <c r="T2449" s="11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0">
        <f t="shared" si="155"/>
        <v>107.5</v>
      </c>
      <c r="P2450" s="6">
        <f t="shared" si="152"/>
        <v>47.777777777777779</v>
      </c>
      <c r="Q2450" t="str">
        <f>TRIM(MID(SUBSTITUTE($N2450,"/",REPT(" ",LEN($N2450))),COLUMNS($N:N)*LEN($N2450)-(LEN($N2450)-1),LEN($N2450)))</f>
        <v>food</v>
      </c>
      <c r="R2450" t="str">
        <f>TRIM(MID(SUBSTITUTE($N2450,"/",REPT(" ",LEN($N2450))),COLUMNS($N:O)*LEN($N2450)-(LEN($N2450)-1),LEN($N2450)))</f>
        <v>small batch</v>
      </c>
      <c r="S2450" s="11">
        <f t="shared" si="153"/>
        <v>42607.316122685181</v>
      </c>
      <c r="T2450" s="11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0">
        <f t="shared" si="155"/>
        <v>108</v>
      </c>
      <c r="P2451" s="6">
        <f t="shared" si="152"/>
        <v>90</v>
      </c>
      <c r="Q2451" t="str">
        <f>TRIM(MID(SUBSTITUTE($N2451,"/",REPT(" ",LEN($N2451))),COLUMNS($N:N)*LEN($N2451)-(LEN($N2451)-1),LEN($N2451)))</f>
        <v>food</v>
      </c>
      <c r="R2451" t="str">
        <f>TRIM(MID(SUBSTITUTE($N2451,"/",REPT(" ",LEN($N2451))),COLUMNS($N:O)*LEN($N2451)-(LEN($N2451)-1),LEN($N2451)))</f>
        <v>small batch</v>
      </c>
      <c r="S2451" s="11">
        <f t="shared" si="153"/>
        <v>41943.142534722225</v>
      </c>
      <c r="T2451" s="11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0">
        <f t="shared" si="155"/>
        <v>101.53353333333335</v>
      </c>
      <c r="P2452" s="6">
        <f t="shared" si="152"/>
        <v>149.31401960784314</v>
      </c>
      <c r="Q2452" t="str">
        <f>TRIM(MID(SUBSTITUTE($N2452,"/",REPT(" ",LEN($N2452))),COLUMNS($N:N)*LEN($N2452)-(LEN($N2452)-1),LEN($N2452)))</f>
        <v>food</v>
      </c>
      <c r="R2452" t="str">
        <f>TRIM(MID(SUBSTITUTE($N2452,"/",REPT(" ",LEN($N2452))),COLUMNS($N:O)*LEN($N2452)-(LEN($N2452)-1),LEN($N2452)))</f>
        <v>small batch</v>
      </c>
      <c r="S2452" s="11">
        <f t="shared" si="153"/>
        <v>41902.07240740741</v>
      </c>
      <c r="T2452" s="11">
        <f t="shared" si="15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0">
        <f t="shared" si="155"/>
        <v>115.45</v>
      </c>
      <c r="P2453" s="6">
        <f t="shared" si="152"/>
        <v>62.06989247311828</v>
      </c>
      <c r="Q2453" t="str">
        <f>TRIM(MID(SUBSTITUTE($N2453,"/",REPT(" ",LEN($N2453))),COLUMNS($N:N)*LEN($N2453)-(LEN($N2453)-1),LEN($N2453)))</f>
        <v>food</v>
      </c>
      <c r="R2453" t="str">
        <f>TRIM(MID(SUBSTITUTE($N2453,"/",REPT(" ",LEN($N2453))),COLUMNS($N:O)*LEN($N2453)-(LEN($N2453)-1),LEN($N2453)))</f>
        <v>small batch</v>
      </c>
      <c r="S2453" s="11">
        <f t="shared" si="153"/>
        <v>42779.908449074079</v>
      </c>
      <c r="T2453" s="11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0">
        <f t="shared" si="155"/>
        <v>133.5</v>
      </c>
      <c r="P2454" s="6">
        <f t="shared" si="152"/>
        <v>53.4</v>
      </c>
      <c r="Q2454" t="str">
        <f>TRIM(MID(SUBSTITUTE($N2454,"/",REPT(" ",LEN($N2454))),COLUMNS($N:N)*LEN($N2454)-(LEN($N2454)-1),LEN($N2454)))</f>
        <v>food</v>
      </c>
      <c r="R2454" t="str">
        <f>TRIM(MID(SUBSTITUTE($N2454,"/",REPT(" ",LEN($N2454))),COLUMNS($N:O)*LEN($N2454)-(LEN($N2454)-1),LEN($N2454)))</f>
        <v>small batch</v>
      </c>
      <c r="S2454" s="11">
        <f t="shared" si="153"/>
        <v>42338.84375</v>
      </c>
      <c r="T2454" s="11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0">
        <f t="shared" si="155"/>
        <v>154.69999999999999</v>
      </c>
      <c r="P2455" s="6">
        <f t="shared" si="152"/>
        <v>69.268656716417908</v>
      </c>
      <c r="Q2455" t="str">
        <f>TRIM(MID(SUBSTITUTE($N2455,"/",REPT(" ",LEN($N2455))),COLUMNS($N:N)*LEN($N2455)-(LEN($N2455)-1),LEN($N2455)))</f>
        <v>food</v>
      </c>
      <c r="R2455" t="str">
        <f>TRIM(MID(SUBSTITUTE($N2455,"/",REPT(" ",LEN($N2455))),COLUMNS($N:O)*LEN($N2455)-(LEN($N2455)-1),LEN($N2455)))</f>
        <v>small batch</v>
      </c>
      <c r="S2455" s="11">
        <f t="shared" si="153"/>
        <v>42738.692233796297</v>
      </c>
      <c r="T2455" s="11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0">
        <f t="shared" si="155"/>
        <v>100.84571428571429</v>
      </c>
      <c r="P2456" s="6">
        <f t="shared" si="152"/>
        <v>271.50769230769231</v>
      </c>
      <c r="Q2456" t="str">
        <f>TRIM(MID(SUBSTITUTE($N2456,"/",REPT(" ",LEN($N2456))),COLUMNS($N:N)*LEN($N2456)-(LEN($N2456)-1),LEN($N2456)))</f>
        <v>food</v>
      </c>
      <c r="R2456" t="str">
        <f>TRIM(MID(SUBSTITUTE($N2456,"/",REPT(" ",LEN($N2456))),COLUMNS($N:O)*LEN($N2456)-(LEN($N2456)-1),LEN($N2456)))</f>
        <v>small batch</v>
      </c>
      <c r="S2456" s="11">
        <f t="shared" si="153"/>
        <v>42770.201481481476</v>
      </c>
      <c r="T2456" s="11">
        <f t="shared" si="15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0">
        <f t="shared" si="155"/>
        <v>182</v>
      </c>
      <c r="P2457" s="6">
        <f t="shared" si="152"/>
        <v>34.125</v>
      </c>
      <c r="Q2457" t="str">
        <f>TRIM(MID(SUBSTITUTE($N2457,"/",REPT(" ",LEN($N2457))),COLUMNS($N:N)*LEN($N2457)-(LEN($N2457)-1),LEN($N2457)))</f>
        <v>food</v>
      </c>
      <c r="R2457" t="str">
        <f>TRIM(MID(SUBSTITUTE($N2457,"/",REPT(" ",LEN($N2457))),COLUMNS($N:O)*LEN($N2457)-(LEN($N2457)-1),LEN($N2457)))</f>
        <v>small batch</v>
      </c>
      <c r="S2457" s="11">
        <f t="shared" si="153"/>
        <v>42452.781828703708</v>
      </c>
      <c r="T2457" s="11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0">
        <f t="shared" si="155"/>
        <v>180.86666666666667</v>
      </c>
      <c r="P2458" s="6">
        <f t="shared" si="152"/>
        <v>40.492537313432834</v>
      </c>
      <c r="Q2458" t="str">
        <f>TRIM(MID(SUBSTITUTE($N2458,"/",REPT(" ",LEN($N2458))),COLUMNS($N:N)*LEN($N2458)-(LEN($N2458)-1),LEN($N2458)))</f>
        <v>food</v>
      </c>
      <c r="R2458" t="str">
        <f>TRIM(MID(SUBSTITUTE($N2458,"/",REPT(" ",LEN($N2458))),COLUMNS($N:O)*LEN($N2458)-(LEN($N2458)-1),LEN($N2458)))</f>
        <v>small batch</v>
      </c>
      <c r="S2458" s="11">
        <f t="shared" si="153"/>
        <v>42761.961099537039</v>
      </c>
      <c r="T2458" s="11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0">
        <f t="shared" si="155"/>
        <v>102.30434782608695</v>
      </c>
      <c r="P2459" s="6">
        <f t="shared" si="152"/>
        <v>189.75806451612902</v>
      </c>
      <c r="Q2459" t="str">
        <f>TRIM(MID(SUBSTITUTE($N2459,"/",REPT(" ",LEN($N2459))),COLUMNS($N:N)*LEN($N2459)-(LEN($N2459)-1),LEN($N2459)))</f>
        <v>food</v>
      </c>
      <c r="R2459" t="str">
        <f>TRIM(MID(SUBSTITUTE($N2459,"/",REPT(" ",LEN($N2459))),COLUMNS($N:O)*LEN($N2459)-(LEN($N2459)-1),LEN($N2459)))</f>
        <v>small batch</v>
      </c>
      <c r="S2459" s="11">
        <f t="shared" si="153"/>
        <v>42423.602500000001</v>
      </c>
      <c r="T2459" s="11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0">
        <f t="shared" si="155"/>
        <v>110.17999999999999</v>
      </c>
      <c r="P2460" s="6">
        <f t="shared" si="152"/>
        <v>68.862499999999997</v>
      </c>
      <c r="Q2460" t="str">
        <f>TRIM(MID(SUBSTITUTE($N2460,"/",REPT(" ",LEN($N2460))),COLUMNS($N:N)*LEN($N2460)-(LEN($N2460)-1),LEN($N2460)))</f>
        <v>food</v>
      </c>
      <c r="R2460" t="str">
        <f>TRIM(MID(SUBSTITUTE($N2460,"/",REPT(" ",LEN($N2460))),COLUMNS($N:O)*LEN($N2460)-(LEN($N2460)-1),LEN($N2460)))</f>
        <v>small batch</v>
      </c>
      <c r="S2460" s="11">
        <f t="shared" si="153"/>
        <v>42495.871736111112</v>
      </c>
      <c r="T2460" s="11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0">
        <f t="shared" si="155"/>
        <v>102.25</v>
      </c>
      <c r="P2461" s="6">
        <f t="shared" si="152"/>
        <v>108.77659574468085</v>
      </c>
      <c r="Q2461" t="str">
        <f>TRIM(MID(SUBSTITUTE($N2461,"/",REPT(" ",LEN($N2461))),COLUMNS($N:N)*LEN($N2461)-(LEN($N2461)-1),LEN($N2461)))</f>
        <v>food</v>
      </c>
      <c r="R2461" t="str">
        <f>TRIM(MID(SUBSTITUTE($N2461,"/",REPT(" ",LEN($N2461))),COLUMNS($N:O)*LEN($N2461)-(LEN($N2461)-1),LEN($N2461)))</f>
        <v>small batch</v>
      </c>
      <c r="S2461" s="11">
        <f t="shared" si="153"/>
        <v>42407.637557870374</v>
      </c>
      <c r="T2461" s="11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0">
        <f t="shared" si="155"/>
        <v>100.78823529411764</v>
      </c>
      <c r="P2462" s="6">
        <f t="shared" si="152"/>
        <v>125.98529411764706</v>
      </c>
      <c r="Q2462" t="str">
        <f>TRIM(MID(SUBSTITUTE($N2462,"/",REPT(" ",LEN($N2462))),COLUMNS($N:N)*LEN($N2462)-(LEN($N2462)-1),LEN($N2462)))</f>
        <v>food</v>
      </c>
      <c r="R2462" t="str">
        <f>TRIM(MID(SUBSTITUTE($N2462,"/",REPT(" ",LEN($N2462))),COLUMNS($N:O)*LEN($N2462)-(LEN($N2462)-1),LEN($N2462)))</f>
        <v>small batch</v>
      </c>
      <c r="S2462" s="11">
        <f t="shared" si="153"/>
        <v>42704.187118055561</v>
      </c>
      <c r="T2462" s="11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0">
        <f t="shared" si="155"/>
        <v>103.8</v>
      </c>
      <c r="P2463" s="6">
        <f t="shared" si="152"/>
        <v>90.523255813953483</v>
      </c>
      <c r="Q2463" t="str">
        <f>TRIM(MID(SUBSTITUTE($N2463,"/",REPT(" ",LEN($N2463))),COLUMNS($N:N)*LEN($N2463)-(LEN($N2463)-1),LEN($N2463)))</f>
        <v>music</v>
      </c>
      <c r="R2463" t="str">
        <f>TRIM(MID(SUBSTITUTE($N2463,"/",REPT(" ",LEN($N2463))),COLUMNS($N:O)*LEN($N2463)-(LEN($N2463)-1),LEN($N2463)))</f>
        <v>indie rock</v>
      </c>
      <c r="S2463" s="11">
        <f t="shared" si="153"/>
        <v>40784.012696759259</v>
      </c>
      <c r="T2463" s="11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0">
        <f t="shared" si="155"/>
        <v>110.70833333333334</v>
      </c>
      <c r="P2464" s="6">
        <f t="shared" si="152"/>
        <v>28.880434782608695</v>
      </c>
      <c r="Q2464" t="str">
        <f>TRIM(MID(SUBSTITUTE($N2464,"/",REPT(" ",LEN($N2464))),COLUMNS($N:N)*LEN($N2464)-(LEN($N2464)-1),LEN($N2464)))</f>
        <v>music</v>
      </c>
      <c r="R2464" t="str">
        <f>TRIM(MID(SUBSTITUTE($N2464,"/",REPT(" ",LEN($N2464))),COLUMNS($N:O)*LEN($N2464)-(LEN($N2464)-1),LEN($N2464)))</f>
        <v>indie rock</v>
      </c>
      <c r="S2464" s="11">
        <f t="shared" si="153"/>
        <v>41089.186296296299</v>
      </c>
      <c r="T2464" s="11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0">
        <f t="shared" si="155"/>
        <v>116.25000000000001</v>
      </c>
      <c r="P2465" s="6">
        <f t="shared" si="152"/>
        <v>31</v>
      </c>
      <c r="Q2465" t="str">
        <f>TRIM(MID(SUBSTITUTE($N2465,"/",REPT(" ",LEN($N2465))),COLUMNS($N:N)*LEN($N2465)-(LEN($N2465)-1),LEN($N2465)))</f>
        <v>music</v>
      </c>
      <c r="R2465" t="str">
        <f>TRIM(MID(SUBSTITUTE($N2465,"/",REPT(" ",LEN($N2465))),COLUMNS($N:O)*LEN($N2465)-(LEN($N2465)-1),LEN($N2465)))</f>
        <v>indie rock</v>
      </c>
      <c r="S2465" s="11">
        <f t="shared" si="153"/>
        <v>41341.111400462964</v>
      </c>
      <c r="T2465" s="11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0">
        <f t="shared" si="155"/>
        <v>111.1</v>
      </c>
      <c r="P2466" s="6">
        <f t="shared" si="152"/>
        <v>51.674418604651166</v>
      </c>
      <c r="Q2466" t="str">
        <f>TRIM(MID(SUBSTITUTE($N2466,"/",REPT(" ",LEN($N2466))),COLUMNS($N:N)*LEN($N2466)-(LEN($N2466)-1),LEN($N2466)))</f>
        <v>music</v>
      </c>
      <c r="R2466" t="str">
        <f>TRIM(MID(SUBSTITUTE($N2466,"/",REPT(" ",LEN($N2466))),COLUMNS($N:O)*LEN($N2466)-(LEN($N2466)-1),LEN($N2466)))</f>
        <v>indie rock</v>
      </c>
      <c r="S2466" s="11">
        <f t="shared" si="153"/>
        <v>42248.90042824074</v>
      </c>
      <c r="T2466" s="11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0">
        <f t="shared" si="155"/>
        <v>180.14285714285714</v>
      </c>
      <c r="P2467" s="6">
        <f t="shared" si="152"/>
        <v>26.270833333333332</v>
      </c>
      <c r="Q2467" t="str">
        <f>TRIM(MID(SUBSTITUTE($N2467,"/",REPT(" ",LEN($N2467))),COLUMNS($N:N)*LEN($N2467)-(LEN($N2467)-1),LEN($N2467)))</f>
        <v>music</v>
      </c>
      <c r="R2467" t="str">
        <f>TRIM(MID(SUBSTITUTE($N2467,"/",REPT(" ",LEN($N2467))),COLUMNS($N:O)*LEN($N2467)-(LEN($N2467)-1),LEN($N2467)))</f>
        <v>indie rock</v>
      </c>
      <c r="S2467" s="11">
        <f t="shared" si="153"/>
        <v>41145.719305555554</v>
      </c>
      <c r="T2467" s="11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0">
        <f t="shared" si="155"/>
        <v>100</v>
      </c>
      <c r="P2468" s="6">
        <f t="shared" si="152"/>
        <v>48.07692307692308</v>
      </c>
      <c r="Q2468" t="str">
        <f>TRIM(MID(SUBSTITUTE($N2468,"/",REPT(" ",LEN($N2468))),COLUMNS($N:N)*LEN($N2468)-(LEN($N2468)-1),LEN($N2468)))</f>
        <v>music</v>
      </c>
      <c r="R2468" t="str">
        <f>TRIM(MID(SUBSTITUTE($N2468,"/",REPT(" ",LEN($N2468))),COLUMNS($N:O)*LEN($N2468)-(LEN($N2468)-1),LEN($N2468)))</f>
        <v>indie rock</v>
      </c>
      <c r="S2468" s="11">
        <f t="shared" si="153"/>
        <v>41373.102465277778</v>
      </c>
      <c r="T2468" s="11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0">
        <f t="shared" si="155"/>
        <v>118.5</v>
      </c>
      <c r="P2469" s="6">
        <f t="shared" si="152"/>
        <v>27.558139534883722</v>
      </c>
      <c r="Q2469" t="str">
        <f>TRIM(MID(SUBSTITUTE($N2469,"/",REPT(" ",LEN($N2469))),COLUMNS($N:N)*LEN($N2469)-(LEN($N2469)-1),LEN($N2469)))</f>
        <v>music</v>
      </c>
      <c r="R2469" t="str">
        <f>TRIM(MID(SUBSTITUTE($N2469,"/",REPT(" ",LEN($N2469))),COLUMNS($N:O)*LEN($N2469)-(LEN($N2469)-1),LEN($N2469)))</f>
        <v>indie rock</v>
      </c>
      <c r="S2469" s="11">
        <f t="shared" si="153"/>
        <v>41025.874201388891</v>
      </c>
      <c r="T2469" s="11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0">
        <f t="shared" si="155"/>
        <v>107.21700000000001</v>
      </c>
      <c r="P2470" s="6">
        <f t="shared" si="152"/>
        <v>36.97137931034483</v>
      </c>
      <c r="Q2470" t="str">
        <f>TRIM(MID(SUBSTITUTE($N2470,"/",REPT(" ",LEN($N2470))),COLUMNS($N:N)*LEN($N2470)-(LEN($N2470)-1),LEN($N2470)))</f>
        <v>music</v>
      </c>
      <c r="R2470" t="str">
        <f>TRIM(MID(SUBSTITUTE($N2470,"/",REPT(" ",LEN($N2470))),COLUMNS($N:O)*LEN($N2470)-(LEN($N2470)-1),LEN($N2470)))</f>
        <v>indie rock</v>
      </c>
      <c r="S2470" s="11">
        <f t="shared" si="153"/>
        <v>41174.154178240737</v>
      </c>
      <c r="T2470" s="11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0">
        <f t="shared" si="155"/>
        <v>113.66666666666667</v>
      </c>
      <c r="P2471" s="6">
        <f t="shared" si="152"/>
        <v>29.021276595744681</v>
      </c>
      <c r="Q2471" t="str">
        <f>TRIM(MID(SUBSTITUTE($N2471,"/",REPT(" ",LEN($N2471))),COLUMNS($N:N)*LEN($N2471)-(LEN($N2471)-1),LEN($N2471)))</f>
        <v>music</v>
      </c>
      <c r="R2471" t="str">
        <f>TRIM(MID(SUBSTITUTE($N2471,"/",REPT(" ",LEN($N2471))),COLUMNS($N:O)*LEN($N2471)-(LEN($N2471)-1),LEN($N2471)))</f>
        <v>indie rock</v>
      </c>
      <c r="S2471" s="11">
        <f t="shared" si="153"/>
        <v>40557.429733796293</v>
      </c>
      <c r="T2471" s="11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0">
        <f t="shared" si="155"/>
        <v>103.16400000000002</v>
      </c>
      <c r="P2472" s="6">
        <f t="shared" si="152"/>
        <v>28.65666666666667</v>
      </c>
      <c r="Q2472" t="str">
        <f>TRIM(MID(SUBSTITUTE($N2472,"/",REPT(" ",LEN($N2472))),COLUMNS($N:N)*LEN($N2472)-(LEN($N2472)-1),LEN($N2472)))</f>
        <v>music</v>
      </c>
      <c r="R2472" t="str">
        <f>TRIM(MID(SUBSTITUTE($N2472,"/",REPT(" ",LEN($N2472))),COLUMNS($N:O)*LEN($N2472)-(LEN($N2472)-1),LEN($N2472)))</f>
        <v>indie rock</v>
      </c>
      <c r="S2472" s="11">
        <f t="shared" si="153"/>
        <v>41023.07471064815</v>
      </c>
      <c r="T2472" s="11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0">
        <f t="shared" si="155"/>
        <v>128</v>
      </c>
      <c r="P2473" s="6">
        <f t="shared" si="152"/>
        <v>37.647058823529413</v>
      </c>
      <c r="Q2473" t="str">
        <f>TRIM(MID(SUBSTITUTE($N2473,"/",REPT(" ",LEN($N2473))),COLUMNS($N:N)*LEN($N2473)-(LEN($N2473)-1),LEN($N2473)))</f>
        <v>music</v>
      </c>
      <c r="R2473" t="str">
        <f>TRIM(MID(SUBSTITUTE($N2473,"/",REPT(" ",LEN($N2473))),COLUMNS($N:O)*LEN($N2473)-(LEN($N2473)-1),LEN($N2473)))</f>
        <v>indie rock</v>
      </c>
      <c r="S2473" s="11">
        <f t="shared" si="153"/>
        <v>40893.992962962962</v>
      </c>
      <c r="T2473" s="11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0">
        <f t="shared" si="155"/>
        <v>135.76026666666667</v>
      </c>
      <c r="P2474" s="6">
        <f t="shared" si="152"/>
        <v>97.904038461538462</v>
      </c>
      <c r="Q2474" t="str">
        <f>TRIM(MID(SUBSTITUTE($N2474,"/",REPT(" ",LEN($N2474))),COLUMNS($N:N)*LEN($N2474)-(LEN($N2474)-1),LEN($N2474)))</f>
        <v>music</v>
      </c>
      <c r="R2474" t="str">
        <f>TRIM(MID(SUBSTITUTE($N2474,"/",REPT(" ",LEN($N2474))),COLUMNS($N:O)*LEN($N2474)-(LEN($N2474)-1),LEN($N2474)))</f>
        <v>indie rock</v>
      </c>
      <c r="S2474" s="11">
        <f t="shared" si="153"/>
        <v>40354.11550925926</v>
      </c>
      <c r="T2474" s="11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0">
        <f t="shared" si="155"/>
        <v>100</v>
      </c>
      <c r="P2475" s="6">
        <f t="shared" si="152"/>
        <v>42.553191489361701</v>
      </c>
      <c r="Q2475" t="str">
        <f>TRIM(MID(SUBSTITUTE($N2475,"/",REPT(" ",LEN($N2475))),COLUMNS($N:N)*LEN($N2475)-(LEN($N2475)-1),LEN($N2475)))</f>
        <v>music</v>
      </c>
      <c r="R2475" t="str">
        <f>TRIM(MID(SUBSTITUTE($N2475,"/",REPT(" ",LEN($N2475))),COLUMNS($N:O)*LEN($N2475)-(LEN($N2475)-1),LEN($N2475)))</f>
        <v>indie rock</v>
      </c>
      <c r="S2475" s="11">
        <f t="shared" si="153"/>
        <v>41193.748483796298</v>
      </c>
      <c r="T2475" s="11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0">
        <f t="shared" si="155"/>
        <v>100.00360000000002</v>
      </c>
      <c r="P2476" s="6">
        <f t="shared" si="152"/>
        <v>131.58368421052631</v>
      </c>
      <c r="Q2476" t="str">
        <f>TRIM(MID(SUBSTITUTE($N2476,"/",REPT(" ",LEN($N2476))),COLUMNS($N:N)*LEN($N2476)-(LEN($N2476)-1),LEN($N2476)))</f>
        <v>music</v>
      </c>
      <c r="R2476" t="str">
        <f>TRIM(MID(SUBSTITUTE($N2476,"/",REPT(" ",LEN($N2476))),COLUMNS($N:O)*LEN($N2476)-(LEN($N2476)-1),LEN($N2476)))</f>
        <v>indie rock</v>
      </c>
      <c r="S2476" s="11">
        <f t="shared" si="153"/>
        <v>40417.011296296296</v>
      </c>
      <c r="T2476" s="11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0">
        <f t="shared" si="155"/>
        <v>104.71999999999998</v>
      </c>
      <c r="P2477" s="6">
        <f t="shared" si="152"/>
        <v>32.320987654320987</v>
      </c>
      <c r="Q2477" t="str">
        <f>TRIM(MID(SUBSTITUTE($N2477,"/",REPT(" ",LEN($N2477))),COLUMNS($N:N)*LEN($N2477)-(LEN($N2477)-1),LEN($N2477)))</f>
        <v>music</v>
      </c>
      <c r="R2477" t="str">
        <f>TRIM(MID(SUBSTITUTE($N2477,"/",REPT(" ",LEN($N2477))),COLUMNS($N:O)*LEN($N2477)-(LEN($N2477)-1),LEN($N2477)))</f>
        <v>indie rock</v>
      </c>
      <c r="S2477" s="11">
        <f t="shared" si="153"/>
        <v>40310.287673611114</v>
      </c>
      <c r="T2477" s="11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0">
        <f t="shared" si="155"/>
        <v>105.02249999999999</v>
      </c>
      <c r="P2478" s="6">
        <f t="shared" si="152"/>
        <v>61.103999999999999</v>
      </c>
      <c r="Q2478" t="str">
        <f>TRIM(MID(SUBSTITUTE($N2478,"/",REPT(" ",LEN($N2478))),COLUMNS($N:N)*LEN($N2478)-(LEN($N2478)-1),LEN($N2478)))</f>
        <v>music</v>
      </c>
      <c r="R2478" t="str">
        <f>TRIM(MID(SUBSTITUTE($N2478,"/",REPT(" ",LEN($N2478))),COLUMNS($N:O)*LEN($N2478)-(LEN($N2478)-1),LEN($N2478)))</f>
        <v>indie rock</v>
      </c>
      <c r="S2478" s="11">
        <f t="shared" si="153"/>
        <v>41913.328356481477</v>
      </c>
      <c r="T2478" s="11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0">
        <f t="shared" si="155"/>
        <v>171.33333333333334</v>
      </c>
      <c r="P2479" s="6">
        <f t="shared" si="152"/>
        <v>31.341463414634145</v>
      </c>
      <c r="Q2479" t="str">
        <f>TRIM(MID(SUBSTITUTE($N2479,"/",REPT(" ",LEN($N2479))),COLUMNS($N:N)*LEN($N2479)-(LEN($N2479)-1),LEN($N2479)))</f>
        <v>music</v>
      </c>
      <c r="R2479" t="str">
        <f>TRIM(MID(SUBSTITUTE($N2479,"/",REPT(" ",LEN($N2479))),COLUMNS($N:O)*LEN($N2479)-(LEN($N2479)-1),LEN($N2479)))</f>
        <v>indie rock</v>
      </c>
      <c r="S2479" s="11">
        <f t="shared" si="153"/>
        <v>41088.691493055558</v>
      </c>
      <c r="T2479" s="11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0">
        <f t="shared" si="155"/>
        <v>127.49999999999999</v>
      </c>
      <c r="P2480" s="6">
        <f t="shared" si="152"/>
        <v>129.1139240506329</v>
      </c>
      <c r="Q2480" t="str">
        <f>TRIM(MID(SUBSTITUTE($N2480,"/",REPT(" ",LEN($N2480))),COLUMNS($N:N)*LEN($N2480)-(LEN($N2480)-1),LEN($N2480)))</f>
        <v>music</v>
      </c>
      <c r="R2480" t="str">
        <f>TRIM(MID(SUBSTITUTE($N2480,"/",REPT(" ",LEN($N2480))),COLUMNS($N:O)*LEN($N2480)-(LEN($N2480)-1),LEN($N2480)))</f>
        <v>indie rock</v>
      </c>
      <c r="S2480" s="11">
        <f t="shared" si="153"/>
        <v>41257.950381944444</v>
      </c>
      <c r="T2480" s="11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0">
        <f t="shared" si="155"/>
        <v>133.44333333333333</v>
      </c>
      <c r="P2481" s="6">
        <f t="shared" si="152"/>
        <v>25.020624999999999</v>
      </c>
      <c r="Q2481" t="str">
        <f>TRIM(MID(SUBSTITUTE($N2481,"/",REPT(" ",LEN($N2481))),COLUMNS($N:N)*LEN($N2481)-(LEN($N2481)-1),LEN($N2481)))</f>
        <v>music</v>
      </c>
      <c r="R2481" t="str">
        <f>TRIM(MID(SUBSTITUTE($N2481,"/",REPT(" ",LEN($N2481))),COLUMNS($N:O)*LEN($N2481)-(LEN($N2481)-1),LEN($N2481)))</f>
        <v>indie rock</v>
      </c>
      <c r="S2481" s="11">
        <f t="shared" si="153"/>
        <v>41107.726782407408</v>
      </c>
      <c r="T2481" s="11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0">
        <f t="shared" si="155"/>
        <v>100</v>
      </c>
      <c r="P2482" s="6">
        <f t="shared" si="152"/>
        <v>250</v>
      </c>
      <c r="Q2482" t="str">
        <f>TRIM(MID(SUBSTITUTE($N2482,"/",REPT(" ",LEN($N2482))),COLUMNS($N:N)*LEN($N2482)-(LEN($N2482)-1),LEN($N2482)))</f>
        <v>music</v>
      </c>
      <c r="R2482" t="str">
        <f>TRIM(MID(SUBSTITUTE($N2482,"/",REPT(" ",LEN($N2482))),COLUMNS($N:O)*LEN($N2482)-(LEN($N2482)-1),LEN($N2482)))</f>
        <v>indie rock</v>
      </c>
      <c r="S2482" s="11">
        <f t="shared" si="153"/>
        <v>42227.936157407406</v>
      </c>
      <c r="T2482" s="11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0">
        <f t="shared" si="155"/>
        <v>112.91099999999999</v>
      </c>
      <c r="P2483" s="6">
        <f t="shared" si="152"/>
        <v>47.541473684210523</v>
      </c>
      <c r="Q2483" t="str">
        <f>TRIM(MID(SUBSTITUTE($N2483,"/",REPT(" ",LEN($N2483))),COLUMNS($N:N)*LEN($N2483)-(LEN($N2483)-1),LEN($N2483)))</f>
        <v>music</v>
      </c>
      <c r="R2483" t="str">
        <f>TRIM(MID(SUBSTITUTE($N2483,"/",REPT(" ",LEN($N2483))),COLUMNS($N:O)*LEN($N2483)-(LEN($N2483)-1),LEN($N2483)))</f>
        <v>indie rock</v>
      </c>
      <c r="S2483" s="11">
        <f t="shared" si="153"/>
        <v>40999.645925925928</v>
      </c>
      <c r="T2483" s="11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0">
        <f t="shared" si="155"/>
        <v>100.1</v>
      </c>
      <c r="P2484" s="6">
        <f t="shared" si="152"/>
        <v>40.04</v>
      </c>
      <c r="Q2484" t="str">
        <f>TRIM(MID(SUBSTITUTE($N2484,"/",REPT(" ",LEN($N2484))),COLUMNS($N:N)*LEN($N2484)-(LEN($N2484)-1),LEN($N2484)))</f>
        <v>music</v>
      </c>
      <c r="R2484" t="str">
        <f>TRIM(MID(SUBSTITUTE($N2484,"/",REPT(" ",LEN($N2484))),COLUMNS($N:O)*LEN($N2484)-(LEN($N2484)-1),LEN($N2484)))</f>
        <v>indie rock</v>
      </c>
      <c r="S2484" s="11">
        <f t="shared" si="153"/>
        <v>40711.782210648147</v>
      </c>
      <c r="T2484" s="11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0">
        <f t="shared" si="155"/>
        <v>113.72727272727272</v>
      </c>
      <c r="P2485" s="6">
        <f t="shared" si="152"/>
        <v>65.84210526315789</v>
      </c>
      <c r="Q2485" t="str">
        <f>TRIM(MID(SUBSTITUTE($N2485,"/",REPT(" ",LEN($N2485))),COLUMNS($N:N)*LEN($N2485)-(LEN($N2485)-1),LEN($N2485)))</f>
        <v>music</v>
      </c>
      <c r="R2485" t="str">
        <f>TRIM(MID(SUBSTITUTE($N2485,"/",REPT(" ",LEN($N2485))),COLUMNS($N:O)*LEN($N2485)-(LEN($N2485)-1),LEN($N2485)))</f>
        <v>indie rock</v>
      </c>
      <c r="S2485" s="11">
        <f t="shared" si="153"/>
        <v>40970.750034722223</v>
      </c>
      <c r="T2485" s="11">
        <f t="shared" si="15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0">
        <f t="shared" si="155"/>
        <v>119.31742857142855</v>
      </c>
      <c r="P2486" s="6">
        <f t="shared" si="152"/>
        <v>46.401222222222216</v>
      </c>
      <c r="Q2486" t="str">
        <f>TRIM(MID(SUBSTITUTE($N2486,"/",REPT(" ",LEN($N2486))),COLUMNS($N:N)*LEN($N2486)-(LEN($N2486)-1),LEN($N2486)))</f>
        <v>music</v>
      </c>
      <c r="R2486" t="str">
        <f>TRIM(MID(SUBSTITUTE($N2486,"/",REPT(" ",LEN($N2486))),COLUMNS($N:O)*LEN($N2486)-(LEN($N2486)-1),LEN($N2486)))</f>
        <v>indie rock</v>
      </c>
      <c r="S2486" s="11">
        <f t="shared" si="153"/>
        <v>40771.916701388887</v>
      </c>
      <c r="T2486" s="11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0">
        <f t="shared" si="155"/>
        <v>103.25</v>
      </c>
      <c r="P2487" s="6">
        <f t="shared" si="152"/>
        <v>50.365853658536587</v>
      </c>
      <c r="Q2487" t="str">
        <f>TRIM(MID(SUBSTITUTE($N2487,"/",REPT(" ",LEN($N2487))),COLUMNS($N:N)*LEN($N2487)-(LEN($N2487)-1),LEN($N2487)))</f>
        <v>music</v>
      </c>
      <c r="R2487" t="str">
        <f>TRIM(MID(SUBSTITUTE($N2487,"/",REPT(" ",LEN($N2487))),COLUMNS($N:O)*LEN($N2487)-(LEN($N2487)-1),LEN($N2487)))</f>
        <v>indie rock</v>
      </c>
      <c r="S2487" s="11">
        <f t="shared" si="153"/>
        <v>40793.998599537037</v>
      </c>
      <c r="T2487" s="11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0">
        <f t="shared" si="155"/>
        <v>265.66666666666669</v>
      </c>
      <c r="P2488" s="6">
        <f t="shared" si="152"/>
        <v>26.566666666666666</v>
      </c>
      <c r="Q2488" t="str">
        <f>TRIM(MID(SUBSTITUTE($N2488,"/",REPT(" ",LEN($N2488))),COLUMNS($N:N)*LEN($N2488)-(LEN($N2488)-1),LEN($N2488)))</f>
        <v>music</v>
      </c>
      <c r="R2488" t="str">
        <f>TRIM(MID(SUBSTITUTE($N2488,"/",REPT(" ",LEN($N2488))),COLUMNS($N:O)*LEN($N2488)-(LEN($N2488)-1),LEN($N2488)))</f>
        <v>indie rock</v>
      </c>
      <c r="S2488" s="11">
        <f t="shared" si="153"/>
        <v>40991.708055555559</v>
      </c>
      <c r="T2488" s="11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0">
        <f t="shared" si="155"/>
        <v>100.05066666666667</v>
      </c>
      <c r="P2489" s="6">
        <f t="shared" si="152"/>
        <v>39.493684210526318</v>
      </c>
      <c r="Q2489" t="str">
        <f>TRIM(MID(SUBSTITUTE($N2489,"/",REPT(" ",LEN($N2489))),COLUMNS($N:N)*LEN($N2489)-(LEN($N2489)-1),LEN($N2489)))</f>
        <v>music</v>
      </c>
      <c r="R2489" t="str">
        <f>TRIM(MID(SUBSTITUTE($N2489,"/",REPT(" ",LEN($N2489))),COLUMNS($N:O)*LEN($N2489)-(LEN($N2489)-1),LEN($N2489)))</f>
        <v>indie rock</v>
      </c>
      <c r="S2489" s="11">
        <f t="shared" si="153"/>
        <v>41026.083298611113</v>
      </c>
      <c r="T2489" s="11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0">
        <f t="shared" si="155"/>
        <v>106.69999999999999</v>
      </c>
      <c r="P2490" s="6">
        <f t="shared" si="152"/>
        <v>49.246153846153845</v>
      </c>
      <c r="Q2490" t="str">
        <f>TRIM(MID(SUBSTITUTE($N2490,"/",REPT(" ",LEN($N2490))),COLUMNS($N:N)*LEN($N2490)-(LEN($N2490)-1),LEN($N2490)))</f>
        <v>music</v>
      </c>
      <c r="R2490" t="str">
        <f>TRIM(MID(SUBSTITUTE($N2490,"/",REPT(" ",LEN($N2490))),COLUMNS($N:O)*LEN($N2490)-(LEN($N2490)-1),LEN($N2490)))</f>
        <v>indie rock</v>
      </c>
      <c r="S2490" s="11">
        <f t="shared" si="153"/>
        <v>40833.633194444446</v>
      </c>
      <c r="T2490" s="11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0">
        <f t="shared" si="155"/>
        <v>133.67142857142858</v>
      </c>
      <c r="P2491" s="6">
        <f t="shared" si="152"/>
        <v>62.38</v>
      </c>
      <c r="Q2491" t="str">
        <f>TRIM(MID(SUBSTITUTE($N2491,"/",REPT(" ",LEN($N2491))),COLUMNS($N:N)*LEN($N2491)-(LEN($N2491)-1),LEN($N2491)))</f>
        <v>music</v>
      </c>
      <c r="R2491" t="str">
        <f>TRIM(MID(SUBSTITUTE($N2491,"/",REPT(" ",LEN($N2491))),COLUMNS($N:O)*LEN($N2491)-(LEN($N2491)-1),LEN($N2491)))</f>
        <v>indie rock</v>
      </c>
      <c r="S2491" s="11">
        <f t="shared" si="153"/>
        <v>41373.690266203703</v>
      </c>
      <c r="T2491" s="11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0">
        <f t="shared" si="155"/>
        <v>121.39999999999999</v>
      </c>
      <c r="P2492" s="6">
        <f t="shared" si="152"/>
        <v>37.9375</v>
      </c>
      <c r="Q2492" t="str">
        <f>TRIM(MID(SUBSTITUTE($N2492,"/",REPT(" ",LEN($N2492))),COLUMNS($N:N)*LEN($N2492)-(LEN($N2492)-1),LEN($N2492)))</f>
        <v>music</v>
      </c>
      <c r="R2492" t="str">
        <f>TRIM(MID(SUBSTITUTE($N2492,"/",REPT(" ",LEN($N2492))),COLUMNS($N:O)*LEN($N2492)-(LEN($N2492)-1),LEN($N2492)))</f>
        <v>indie rock</v>
      </c>
      <c r="S2492" s="11">
        <f t="shared" si="153"/>
        <v>41023.227731481478</v>
      </c>
      <c r="T2492" s="11">
        <f t="shared" si="15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0">
        <f t="shared" si="155"/>
        <v>103.2</v>
      </c>
      <c r="P2493" s="6">
        <f t="shared" si="152"/>
        <v>51.6</v>
      </c>
      <c r="Q2493" t="str">
        <f>TRIM(MID(SUBSTITUTE($N2493,"/",REPT(" ",LEN($N2493))),COLUMNS($N:N)*LEN($N2493)-(LEN($N2493)-1),LEN($N2493)))</f>
        <v>music</v>
      </c>
      <c r="R2493" t="str">
        <f>TRIM(MID(SUBSTITUTE($N2493,"/",REPT(" ",LEN($N2493))),COLUMNS($N:O)*LEN($N2493)-(LEN($N2493)-1),LEN($N2493)))</f>
        <v>indie rock</v>
      </c>
      <c r="S2493" s="11">
        <f t="shared" si="153"/>
        <v>40542.839282407411</v>
      </c>
      <c r="T2493" s="11">
        <f t="shared" si="15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0">
        <f t="shared" si="155"/>
        <v>125</v>
      </c>
      <c r="P2494" s="6">
        <f t="shared" si="152"/>
        <v>27.777777777777779</v>
      </c>
      <c r="Q2494" t="str">
        <f>TRIM(MID(SUBSTITUTE($N2494,"/",REPT(" ",LEN($N2494))),COLUMNS($N:N)*LEN($N2494)-(LEN($N2494)-1),LEN($N2494)))</f>
        <v>music</v>
      </c>
      <c r="R2494" t="str">
        <f>TRIM(MID(SUBSTITUTE($N2494,"/",REPT(" ",LEN($N2494))),COLUMNS($N:O)*LEN($N2494)-(LEN($N2494)-1),LEN($N2494)))</f>
        <v>indie rock</v>
      </c>
      <c r="S2494" s="11">
        <f t="shared" si="153"/>
        <v>41024.985972222225</v>
      </c>
      <c r="T2494" s="11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0">
        <f t="shared" si="155"/>
        <v>128.69999999999999</v>
      </c>
      <c r="P2495" s="6">
        <f t="shared" si="152"/>
        <v>99.382239382239376</v>
      </c>
      <c r="Q2495" t="str">
        <f>TRIM(MID(SUBSTITUTE($N2495,"/",REPT(" ",LEN($N2495))),COLUMNS($N:N)*LEN($N2495)-(LEN($N2495)-1),LEN($N2495)))</f>
        <v>music</v>
      </c>
      <c r="R2495" t="str">
        <f>TRIM(MID(SUBSTITUTE($N2495,"/",REPT(" ",LEN($N2495))),COLUMNS($N:O)*LEN($N2495)-(LEN($N2495)-1),LEN($N2495)))</f>
        <v>indie rock</v>
      </c>
      <c r="S2495" s="11">
        <f t="shared" si="153"/>
        <v>41348.168287037035</v>
      </c>
      <c r="T2495" s="11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0">
        <f t="shared" si="155"/>
        <v>101.00533333333333</v>
      </c>
      <c r="P2496" s="6">
        <f t="shared" si="152"/>
        <v>38.848205128205123</v>
      </c>
      <c r="Q2496" t="str">
        <f>TRIM(MID(SUBSTITUTE($N2496,"/",REPT(" ",LEN($N2496))),COLUMNS($N:N)*LEN($N2496)-(LEN($N2496)-1),LEN($N2496)))</f>
        <v>music</v>
      </c>
      <c r="R2496" t="str">
        <f>TRIM(MID(SUBSTITUTE($N2496,"/",REPT(" ",LEN($N2496))),COLUMNS($N:O)*LEN($N2496)-(LEN($N2496)-1),LEN($N2496)))</f>
        <v>indie rock</v>
      </c>
      <c r="S2496" s="11">
        <f t="shared" si="153"/>
        <v>41022.645185185182</v>
      </c>
      <c r="T2496" s="11">
        <f t="shared" si="15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0">
        <f t="shared" si="155"/>
        <v>127.53666666666665</v>
      </c>
      <c r="P2497" s="6">
        <f t="shared" si="152"/>
        <v>45.548809523809524</v>
      </c>
      <c r="Q2497" t="str">
        <f>TRIM(MID(SUBSTITUTE($N2497,"/",REPT(" ",LEN($N2497))),COLUMNS($N:N)*LEN($N2497)-(LEN($N2497)-1),LEN($N2497)))</f>
        <v>music</v>
      </c>
      <c r="R2497" t="str">
        <f>TRIM(MID(SUBSTITUTE($N2497,"/",REPT(" ",LEN($N2497))),COLUMNS($N:O)*LEN($N2497)-(LEN($N2497)-1),LEN($N2497)))</f>
        <v>indie rock</v>
      </c>
      <c r="S2497" s="11">
        <f t="shared" si="153"/>
        <v>41036.946469907409</v>
      </c>
      <c r="T2497" s="11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0">
        <f t="shared" si="155"/>
        <v>100</v>
      </c>
      <c r="P2498" s="6">
        <f t="shared" ref="P2498:P2561" si="156">E2498/L2498</f>
        <v>600</v>
      </c>
      <c r="Q2498" t="str">
        <f>TRIM(MID(SUBSTITUTE($N2498,"/",REPT(" ",LEN($N2498))),COLUMNS($N:N)*LEN($N2498)-(LEN($N2498)-1),LEN($N2498)))</f>
        <v>music</v>
      </c>
      <c r="R2498" t="str">
        <f>TRIM(MID(SUBSTITUTE($N2498,"/",REPT(" ",LEN($N2498))),COLUMNS($N:O)*LEN($N2498)-(LEN($N2498)-1),LEN($N2498)))</f>
        <v>indie rock</v>
      </c>
      <c r="S2498" s="11">
        <f t="shared" ref="S2498:S2561" si="157">(((J2498/60)/60)/24)+DATE(1970,1,1)</f>
        <v>41327.996435185189</v>
      </c>
      <c r="T2498" s="11">
        <f t="shared" ref="T2498:T2561" si="158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0">
        <f t="shared" ref="O2499:O2562" si="159">E2499/D2499*100</f>
        <v>112.7715</v>
      </c>
      <c r="P2499" s="6">
        <f t="shared" si="156"/>
        <v>80.551071428571419</v>
      </c>
      <c r="Q2499" t="str">
        <f>TRIM(MID(SUBSTITUTE($N2499,"/",REPT(" ",LEN($N2499))),COLUMNS($N:N)*LEN($N2499)-(LEN($N2499)-1),LEN($N2499)))</f>
        <v>music</v>
      </c>
      <c r="R2499" t="str">
        <f>TRIM(MID(SUBSTITUTE($N2499,"/",REPT(" ",LEN($N2499))),COLUMNS($N:O)*LEN($N2499)-(LEN($N2499)-1),LEN($N2499)))</f>
        <v>indie rock</v>
      </c>
      <c r="S2499" s="11">
        <f t="shared" si="157"/>
        <v>40730.878912037035</v>
      </c>
      <c r="T2499" s="11">
        <f t="shared" si="158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0">
        <f t="shared" si="159"/>
        <v>105.60000000000001</v>
      </c>
      <c r="P2500" s="6">
        <f t="shared" si="156"/>
        <v>52.8</v>
      </c>
      <c r="Q2500" t="str">
        <f>TRIM(MID(SUBSTITUTE($N2500,"/",REPT(" ",LEN($N2500))),COLUMNS($N:N)*LEN($N2500)-(LEN($N2500)-1),LEN($N2500)))</f>
        <v>music</v>
      </c>
      <c r="R2500" t="str">
        <f>TRIM(MID(SUBSTITUTE($N2500,"/",REPT(" ",LEN($N2500))),COLUMNS($N:O)*LEN($N2500)-(LEN($N2500)-1),LEN($N2500)))</f>
        <v>indie rock</v>
      </c>
      <c r="S2500" s="11">
        <f t="shared" si="157"/>
        <v>42017.967442129629</v>
      </c>
      <c r="T2500" s="11">
        <f t="shared" si="15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0">
        <f t="shared" si="159"/>
        <v>202.625</v>
      </c>
      <c r="P2501" s="6">
        <f t="shared" si="156"/>
        <v>47.676470588235297</v>
      </c>
      <c r="Q2501" t="str">
        <f>TRIM(MID(SUBSTITUTE($N2501,"/",REPT(" ",LEN($N2501))),COLUMNS($N:N)*LEN($N2501)-(LEN($N2501)-1),LEN($N2501)))</f>
        <v>music</v>
      </c>
      <c r="R2501" t="str">
        <f>TRIM(MID(SUBSTITUTE($N2501,"/",REPT(" ",LEN($N2501))),COLUMNS($N:O)*LEN($N2501)-(LEN($N2501)-1),LEN($N2501)))</f>
        <v>indie rock</v>
      </c>
      <c r="S2501" s="11">
        <f t="shared" si="157"/>
        <v>41226.648576388885</v>
      </c>
      <c r="T2501" s="11">
        <f t="shared" si="15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0">
        <f t="shared" si="159"/>
        <v>113.33333333333333</v>
      </c>
      <c r="P2502" s="6">
        <f t="shared" si="156"/>
        <v>23.448275862068964</v>
      </c>
      <c r="Q2502" t="str">
        <f>TRIM(MID(SUBSTITUTE($N2502,"/",REPT(" ",LEN($N2502))),COLUMNS($N:N)*LEN($N2502)-(LEN($N2502)-1),LEN($N2502)))</f>
        <v>music</v>
      </c>
      <c r="R2502" t="str">
        <f>TRIM(MID(SUBSTITUTE($N2502,"/",REPT(" ",LEN($N2502))),COLUMNS($N:O)*LEN($N2502)-(LEN($N2502)-1),LEN($N2502)))</f>
        <v>indie rock</v>
      </c>
      <c r="S2502" s="11">
        <f t="shared" si="157"/>
        <v>41053.772858796299</v>
      </c>
      <c r="T2502" s="11">
        <f t="shared" si="15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0">
        <f t="shared" si="159"/>
        <v>2.5545454545454547</v>
      </c>
      <c r="P2503" s="6">
        <f t="shared" si="156"/>
        <v>40.142857142857146</v>
      </c>
      <c r="Q2503" t="str">
        <f>TRIM(MID(SUBSTITUTE($N2503,"/",REPT(" ",LEN($N2503))),COLUMNS($N:N)*LEN($N2503)-(LEN($N2503)-1),LEN($N2503)))</f>
        <v>food</v>
      </c>
      <c r="R2503" t="str">
        <f>TRIM(MID(SUBSTITUTE($N2503,"/",REPT(" ",LEN($N2503))),COLUMNS($N:O)*LEN($N2503)-(LEN($N2503)-1),LEN($N2503)))</f>
        <v>restaurants</v>
      </c>
      <c r="S2503" s="11">
        <f t="shared" si="157"/>
        <v>42244.776666666665</v>
      </c>
      <c r="T2503" s="11">
        <f t="shared" si="15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0">
        <f t="shared" si="159"/>
        <v>7.8181818181818186E-2</v>
      </c>
      <c r="P2504" s="6">
        <f t="shared" si="156"/>
        <v>17.2</v>
      </c>
      <c r="Q2504" t="str">
        <f>TRIM(MID(SUBSTITUTE($N2504,"/",REPT(" ",LEN($N2504))),COLUMNS($N:N)*LEN($N2504)-(LEN($N2504)-1),LEN($N2504)))</f>
        <v>food</v>
      </c>
      <c r="R2504" t="str">
        <f>TRIM(MID(SUBSTITUTE($N2504,"/",REPT(" ",LEN($N2504))),COLUMNS($N:O)*LEN($N2504)-(LEN($N2504)-1),LEN($N2504)))</f>
        <v>restaurants</v>
      </c>
      <c r="S2504" s="11">
        <f t="shared" si="157"/>
        <v>41858.825439814813</v>
      </c>
      <c r="T2504" s="11">
        <f t="shared" si="15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0">
        <f t="shared" si="159"/>
        <v>0</v>
      </c>
      <c r="P2505" s="6" t="e">
        <f t="shared" si="156"/>
        <v>#DIV/0!</v>
      </c>
      <c r="Q2505" t="str">
        <f>TRIM(MID(SUBSTITUTE($N2505,"/",REPT(" ",LEN($N2505))),COLUMNS($N:N)*LEN($N2505)-(LEN($N2505)-1),LEN($N2505)))</f>
        <v>food</v>
      </c>
      <c r="R2505" t="str">
        <f>TRIM(MID(SUBSTITUTE($N2505,"/",REPT(" ",LEN($N2505))),COLUMNS($N:O)*LEN($N2505)-(LEN($N2505)-1),LEN($N2505)))</f>
        <v>restaurants</v>
      </c>
      <c r="S2505" s="11">
        <f t="shared" si="157"/>
        <v>42498.899398148147</v>
      </c>
      <c r="T2505" s="11">
        <f t="shared" si="15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0">
        <f t="shared" si="159"/>
        <v>0</v>
      </c>
      <c r="P2506" s="6" t="e">
        <f t="shared" si="156"/>
        <v>#DIV/0!</v>
      </c>
      <c r="Q2506" t="str">
        <f>TRIM(MID(SUBSTITUTE($N2506,"/",REPT(" ",LEN($N2506))),COLUMNS($N:N)*LEN($N2506)-(LEN($N2506)-1),LEN($N2506)))</f>
        <v>food</v>
      </c>
      <c r="R2506" t="str">
        <f>TRIM(MID(SUBSTITUTE($N2506,"/",REPT(" ",LEN($N2506))),COLUMNS($N:O)*LEN($N2506)-(LEN($N2506)-1),LEN($N2506)))</f>
        <v>restaurants</v>
      </c>
      <c r="S2506" s="11">
        <f t="shared" si="157"/>
        <v>41928.015439814815</v>
      </c>
      <c r="T2506" s="11">
        <f t="shared" si="15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0">
        <f t="shared" si="159"/>
        <v>0</v>
      </c>
      <c r="P2507" s="6" t="e">
        <f t="shared" si="156"/>
        <v>#DIV/0!</v>
      </c>
      <c r="Q2507" t="str">
        <f>TRIM(MID(SUBSTITUTE($N2507,"/",REPT(" ",LEN($N2507))),COLUMNS($N:N)*LEN($N2507)-(LEN($N2507)-1),LEN($N2507)))</f>
        <v>food</v>
      </c>
      <c r="R2507" t="str">
        <f>TRIM(MID(SUBSTITUTE($N2507,"/",REPT(" ",LEN($N2507))),COLUMNS($N:O)*LEN($N2507)-(LEN($N2507)-1),LEN($N2507)))</f>
        <v>restaurants</v>
      </c>
      <c r="S2507" s="11">
        <f t="shared" si="157"/>
        <v>42047.05574074074</v>
      </c>
      <c r="T2507" s="11">
        <f t="shared" si="15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0">
        <f t="shared" si="159"/>
        <v>0.6</v>
      </c>
      <c r="P2508" s="6">
        <f t="shared" si="156"/>
        <v>15</v>
      </c>
      <c r="Q2508" t="str">
        <f>TRIM(MID(SUBSTITUTE($N2508,"/",REPT(" ",LEN($N2508))),COLUMNS($N:N)*LEN($N2508)-(LEN($N2508)-1),LEN($N2508)))</f>
        <v>food</v>
      </c>
      <c r="R2508" t="str">
        <f>TRIM(MID(SUBSTITUTE($N2508,"/",REPT(" ",LEN($N2508))),COLUMNS($N:O)*LEN($N2508)-(LEN($N2508)-1),LEN($N2508)))</f>
        <v>restaurants</v>
      </c>
      <c r="S2508" s="11">
        <f t="shared" si="157"/>
        <v>42258.297094907408</v>
      </c>
      <c r="T2508" s="11">
        <f t="shared" si="15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0">
        <f t="shared" si="159"/>
        <v>0</v>
      </c>
      <c r="P2509" s="6" t="e">
        <f t="shared" si="156"/>
        <v>#DIV/0!</v>
      </c>
      <c r="Q2509" t="str">
        <f>TRIM(MID(SUBSTITUTE($N2509,"/",REPT(" ",LEN($N2509))),COLUMNS($N:N)*LEN($N2509)-(LEN($N2509)-1),LEN($N2509)))</f>
        <v>food</v>
      </c>
      <c r="R2509" t="str">
        <f>TRIM(MID(SUBSTITUTE($N2509,"/",REPT(" ",LEN($N2509))),COLUMNS($N:O)*LEN($N2509)-(LEN($N2509)-1),LEN($N2509)))</f>
        <v>restaurants</v>
      </c>
      <c r="S2509" s="11">
        <f t="shared" si="157"/>
        <v>42105.072962962964</v>
      </c>
      <c r="T2509" s="11">
        <f t="shared" si="15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0">
        <f t="shared" si="159"/>
        <v>0</v>
      </c>
      <c r="P2510" s="6" t="e">
        <f t="shared" si="156"/>
        <v>#DIV/0!</v>
      </c>
      <c r="Q2510" t="str">
        <f>TRIM(MID(SUBSTITUTE($N2510,"/",REPT(" ",LEN($N2510))),COLUMNS($N:N)*LEN($N2510)-(LEN($N2510)-1),LEN($N2510)))</f>
        <v>food</v>
      </c>
      <c r="R2510" t="str">
        <f>TRIM(MID(SUBSTITUTE($N2510,"/",REPT(" ",LEN($N2510))),COLUMNS($N:O)*LEN($N2510)-(LEN($N2510)-1),LEN($N2510)))</f>
        <v>restaurants</v>
      </c>
      <c r="S2510" s="11">
        <f t="shared" si="157"/>
        <v>41835.951782407406</v>
      </c>
      <c r="T2510" s="11">
        <f t="shared" si="15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0">
        <f t="shared" si="159"/>
        <v>1.0526315789473684</v>
      </c>
      <c r="P2511" s="6">
        <f t="shared" si="156"/>
        <v>35.714285714285715</v>
      </c>
      <c r="Q2511" t="str">
        <f>TRIM(MID(SUBSTITUTE($N2511,"/",REPT(" ",LEN($N2511))),COLUMNS($N:N)*LEN($N2511)-(LEN($N2511)-1),LEN($N2511)))</f>
        <v>food</v>
      </c>
      <c r="R2511" t="str">
        <f>TRIM(MID(SUBSTITUTE($N2511,"/",REPT(" ",LEN($N2511))),COLUMNS($N:O)*LEN($N2511)-(LEN($N2511)-1),LEN($N2511)))</f>
        <v>restaurants</v>
      </c>
      <c r="S2511" s="11">
        <f t="shared" si="157"/>
        <v>42058.809594907405</v>
      </c>
      <c r="T2511" s="11">
        <f t="shared" si="15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0">
        <f t="shared" si="159"/>
        <v>0.15</v>
      </c>
      <c r="P2512" s="6">
        <f t="shared" si="156"/>
        <v>37.5</v>
      </c>
      <c r="Q2512" t="str">
        <f>TRIM(MID(SUBSTITUTE($N2512,"/",REPT(" ",LEN($N2512))),COLUMNS($N:N)*LEN($N2512)-(LEN($N2512)-1),LEN($N2512)))</f>
        <v>food</v>
      </c>
      <c r="R2512" t="str">
        <f>TRIM(MID(SUBSTITUTE($N2512,"/",REPT(" ",LEN($N2512))),COLUMNS($N:O)*LEN($N2512)-(LEN($N2512)-1),LEN($N2512)))</f>
        <v>restaurants</v>
      </c>
      <c r="S2512" s="11">
        <f t="shared" si="157"/>
        <v>42078.997361111105</v>
      </c>
      <c r="T2512" s="11">
        <f t="shared" si="15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0">
        <f t="shared" si="159"/>
        <v>0</v>
      </c>
      <c r="P2513" s="6" t="e">
        <f t="shared" si="156"/>
        <v>#DIV/0!</v>
      </c>
      <c r="Q2513" t="str">
        <f>TRIM(MID(SUBSTITUTE($N2513,"/",REPT(" ",LEN($N2513))),COLUMNS($N:N)*LEN($N2513)-(LEN($N2513)-1),LEN($N2513)))</f>
        <v>food</v>
      </c>
      <c r="R2513" t="str">
        <f>TRIM(MID(SUBSTITUTE($N2513,"/",REPT(" ",LEN($N2513))),COLUMNS($N:O)*LEN($N2513)-(LEN($N2513)-1),LEN($N2513)))</f>
        <v>restaurants</v>
      </c>
      <c r="S2513" s="11">
        <f t="shared" si="157"/>
        <v>42371.446909722217</v>
      </c>
      <c r="T2513" s="11">
        <f t="shared" si="15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0">
        <f t="shared" si="159"/>
        <v>0</v>
      </c>
      <c r="P2514" s="6" t="e">
        <f t="shared" si="156"/>
        <v>#DIV/0!</v>
      </c>
      <c r="Q2514" t="str">
        <f>TRIM(MID(SUBSTITUTE($N2514,"/",REPT(" ",LEN($N2514))),COLUMNS($N:N)*LEN($N2514)-(LEN($N2514)-1),LEN($N2514)))</f>
        <v>food</v>
      </c>
      <c r="R2514" t="str">
        <f>TRIM(MID(SUBSTITUTE($N2514,"/",REPT(" ",LEN($N2514))),COLUMNS($N:O)*LEN($N2514)-(LEN($N2514)-1),LEN($N2514)))</f>
        <v>restaurants</v>
      </c>
      <c r="S2514" s="11">
        <f t="shared" si="157"/>
        <v>41971.876863425925</v>
      </c>
      <c r="T2514" s="11">
        <f t="shared" si="15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0">
        <f t="shared" si="159"/>
        <v>0</v>
      </c>
      <c r="P2515" s="6" t="e">
        <f t="shared" si="156"/>
        <v>#DIV/0!</v>
      </c>
      <c r="Q2515" t="str">
        <f>TRIM(MID(SUBSTITUTE($N2515,"/",REPT(" ",LEN($N2515))),COLUMNS($N:N)*LEN($N2515)-(LEN($N2515)-1),LEN($N2515)))</f>
        <v>food</v>
      </c>
      <c r="R2515" t="str">
        <f>TRIM(MID(SUBSTITUTE($N2515,"/",REPT(" ",LEN($N2515))),COLUMNS($N:O)*LEN($N2515)-(LEN($N2515)-1),LEN($N2515)))</f>
        <v>restaurants</v>
      </c>
      <c r="S2515" s="11">
        <f t="shared" si="157"/>
        <v>42732.00681712963</v>
      </c>
      <c r="T2515" s="11">
        <f t="shared" si="15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0">
        <f t="shared" si="159"/>
        <v>1.7500000000000002</v>
      </c>
      <c r="P2516" s="6">
        <f t="shared" si="156"/>
        <v>52.5</v>
      </c>
      <c r="Q2516" t="str">
        <f>TRIM(MID(SUBSTITUTE($N2516,"/",REPT(" ",LEN($N2516))),COLUMNS($N:N)*LEN($N2516)-(LEN($N2516)-1),LEN($N2516)))</f>
        <v>food</v>
      </c>
      <c r="R2516" t="str">
        <f>TRIM(MID(SUBSTITUTE($N2516,"/",REPT(" ",LEN($N2516))),COLUMNS($N:O)*LEN($N2516)-(LEN($N2516)-1),LEN($N2516)))</f>
        <v>restaurants</v>
      </c>
      <c r="S2516" s="11">
        <f t="shared" si="157"/>
        <v>41854.389780092592</v>
      </c>
      <c r="T2516" s="11">
        <f t="shared" si="15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0">
        <f t="shared" si="159"/>
        <v>18.600000000000001</v>
      </c>
      <c r="P2517" s="6">
        <f t="shared" si="156"/>
        <v>77.5</v>
      </c>
      <c r="Q2517" t="str">
        <f>TRIM(MID(SUBSTITUTE($N2517,"/",REPT(" ",LEN($N2517))),COLUMNS($N:N)*LEN($N2517)-(LEN($N2517)-1),LEN($N2517)))</f>
        <v>food</v>
      </c>
      <c r="R2517" t="str">
        <f>TRIM(MID(SUBSTITUTE($N2517,"/",REPT(" ",LEN($N2517))),COLUMNS($N:O)*LEN($N2517)-(LEN($N2517)-1),LEN($N2517)))</f>
        <v>restaurants</v>
      </c>
      <c r="S2517" s="11">
        <f t="shared" si="157"/>
        <v>42027.839733796296</v>
      </c>
      <c r="T2517" s="11">
        <f t="shared" si="15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0">
        <f t="shared" si="159"/>
        <v>0</v>
      </c>
      <c r="P2518" s="6" t="e">
        <f t="shared" si="156"/>
        <v>#DIV/0!</v>
      </c>
      <c r="Q2518" t="str">
        <f>TRIM(MID(SUBSTITUTE($N2518,"/",REPT(" ",LEN($N2518))),COLUMNS($N:N)*LEN($N2518)-(LEN($N2518)-1),LEN($N2518)))</f>
        <v>food</v>
      </c>
      <c r="R2518" t="str">
        <f>TRIM(MID(SUBSTITUTE($N2518,"/",REPT(" ",LEN($N2518))),COLUMNS($N:O)*LEN($N2518)-(LEN($N2518)-1),LEN($N2518)))</f>
        <v>restaurants</v>
      </c>
      <c r="S2518" s="11">
        <f t="shared" si="157"/>
        <v>41942.653379629628</v>
      </c>
      <c r="T2518" s="11">
        <f t="shared" si="15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0">
        <f t="shared" si="159"/>
        <v>9.8166666666666664</v>
      </c>
      <c r="P2519" s="6">
        <f t="shared" si="156"/>
        <v>53.545454545454547</v>
      </c>
      <c r="Q2519" t="str">
        <f>TRIM(MID(SUBSTITUTE($N2519,"/",REPT(" ",LEN($N2519))),COLUMNS($N:N)*LEN($N2519)-(LEN($N2519)-1),LEN($N2519)))</f>
        <v>food</v>
      </c>
      <c r="R2519" t="str">
        <f>TRIM(MID(SUBSTITUTE($N2519,"/",REPT(" ",LEN($N2519))),COLUMNS($N:O)*LEN($N2519)-(LEN($N2519)-1),LEN($N2519)))</f>
        <v>restaurants</v>
      </c>
      <c r="S2519" s="11">
        <f t="shared" si="157"/>
        <v>42052.802430555559</v>
      </c>
      <c r="T2519" s="11">
        <f t="shared" si="15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0">
        <f t="shared" si="159"/>
        <v>0</v>
      </c>
      <c r="P2520" s="6" t="e">
        <f t="shared" si="156"/>
        <v>#DIV/0!</v>
      </c>
      <c r="Q2520" t="str">
        <f>TRIM(MID(SUBSTITUTE($N2520,"/",REPT(" ",LEN($N2520))),COLUMNS($N:N)*LEN($N2520)-(LEN($N2520)-1),LEN($N2520)))</f>
        <v>food</v>
      </c>
      <c r="R2520" t="str">
        <f>TRIM(MID(SUBSTITUTE($N2520,"/",REPT(" ",LEN($N2520))),COLUMNS($N:O)*LEN($N2520)-(LEN($N2520)-1),LEN($N2520)))</f>
        <v>restaurants</v>
      </c>
      <c r="S2520" s="11">
        <f t="shared" si="157"/>
        <v>41926.680879629632</v>
      </c>
      <c r="T2520" s="11">
        <f t="shared" si="15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0">
        <f t="shared" si="159"/>
        <v>4.3333333333333335E-2</v>
      </c>
      <c r="P2521" s="6">
        <f t="shared" si="156"/>
        <v>16.25</v>
      </c>
      <c r="Q2521" t="str">
        <f>TRIM(MID(SUBSTITUTE($N2521,"/",REPT(" ",LEN($N2521))),COLUMNS($N:N)*LEN($N2521)-(LEN($N2521)-1),LEN($N2521)))</f>
        <v>food</v>
      </c>
      <c r="R2521" t="str">
        <f>TRIM(MID(SUBSTITUTE($N2521,"/",REPT(" ",LEN($N2521))),COLUMNS($N:O)*LEN($N2521)-(LEN($N2521)-1),LEN($N2521)))</f>
        <v>restaurants</v>
      </c>
      <c r="S2521" s="11">
        <f t="shared" si="157"/>
        <v>41809.155138888891</v>
      </c>
      <c r="T2521" s="11">
        <f t="shared" si="15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0">
        <f t="shared" si="159"/>
        <v>0</v>
      </c>
      <c r="P2522" s="6" t="e">
        <f t="shared" si="156"/>
        <v>#DIV/0!</v>
      </c>
      <c r="Q2522" t="str">
        <f>TRIM(MID(SUBSTITUTE($N2522,"/",REPT(" ",LEN($N2522))),COLUMNS($N:N)*LEN($N2522)-(LEN($N2522)-1),LEN($N2522)))</f>
        <v>food</v>
      </c>
      <c r="R2522" t="str">
        <f>TRIM(MID(SUBSTITUTE($N2522,"/",REPT(" ",LEN($N2522))),COLUMNS($N:O)*LEN($N2522)-(LEN($N2522)-1),LEN($N2522)))</f>
        <v>restaurants</v>
      </c>
      <c r="S2522" s="11">
        <f t="shared" si="157"/>
        <v>42612.600520833337</v>
      </c>
      <c r="T2522" s="11">
        <f t="shared" si="15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0">
        <f t="shared" si="159"/>
        <v>109.48792</v>
      </c>
      <c r="P2523" s="6">
        <f t="shared" si="156"/>
        <v>103.68174242424243</v>
      </c>
      <c r="Q2523" t="str">
        <f>TRIM(MID(SUBSTITUTE($N2523,"/",REPT(" ",LEN($N2523))),COLUMNS($N:N)*LEN($N2523)-(LEN($N2523)-1),LEN($N2523)))</f>
        <v>music</v>
      </c>
      <c r="R2523" t="str">
        <f>TRIM(MID(SUBSTITUTE($N2523,"/",REPT(" ",LEN($N2523))),COLUMNS($N:O)*LEN($N2523)-(LEN($N2523)-1),LEN($N2523)))</f>
        <v>classical music</v>
      </c>
      <c r="S2523" s="11">
        <f t="shared" si="157"/>
        <v>42269.967835648145</v>
      </c>
      <c r="T2523" s="11">
        <f t="shared" si="15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0">
        <f t="shared" si="159"/>
        <v>100</v>
      </c>
      <c r="P2524" s="6">
        <f t="shared" si="156"/>
        <v>185.18518518518519</v>
      </c>
      <c r="Q2524" t="str">
        <f>TRIM(MID(SUBSTITUTE($N2524,"/",REPT(" ",LEN($N2524))),COLUMNS($N:N)*LEN($N2524)-(LEN($N2524)-1),LEN($N2524)))</f>
        <v>music</v>
      </c>
      <c r="R2524" t="str">
        <f>TRIM(MID(SUBSTITUTE($N2524,"/",REPT(" ",LEN($N2524))),COLUMNS($N:O)*LEN($N2524)-(LEN($N2524)-1),LEN($N2524)))</f>
        <v>classical music</v>
      </c>
      <c r="S2524" s="11">
        <f t="shared" si="157"/>
        <v>42460.573611111111</v>
      </c>
      <c r="T2524" s="11">
        <f t="shared" si="15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0">
        <f t="shared" si="159"/>
        <v>156.44444444444446</v>
      </c>
      <c r="P2525" s="6">
        <f t="shared" si="156"/>
        <v>54.153846153846153</v>
      </c>
      <c r="Q2525" t="str">
        <f>TRIM(MID(SUBSTITUTE($N2525,"/",REPT(" ",LEN($N2525))),COLUMNS($N:N)*LEN($N2525)-(LEN($N2525)-1),LEN($N2525)))</f>
        <v>music</v>
      </c>
      <c r="R2525" t="str">
        <f>TRIM(MID(SUBSTITUTE($N2525,"/",REPT(" ",LEN($N2525))),COLUMNS($N:O)*LEN($N2525)-(LEN($N2525)-1),LEN($N2525)))</f>
        <v>classical music</v>
      </c>
      <c r="S2525" s="11">
        <f t="shared" si="157"/>
        <v>41930.975601851853</v>
      </c>
      <c r="T2525" s="11">
        <f t="shared" si="15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0">
        <f t="shared" si="159"/>
        <v>101.6</v>
      </c>
      <c r="P2526" s="6">
        <f t="shared" si="156"/>
        <v>177.2093023255814</v>
      </c>
      <c r="Q2526" t="str">
        <f>TRIM(MID(SUBSTITUTE($N2526,"/",REPT(" ",LEN($N2526))),COLUMNS($N:N)*LEN($N2526)-(LEN($N2526)-1),LEN($N2526)))</f>
        <v>music</v>
      </c>
      <c r="R2526" t="str">
        <f>TRIM(MID(SUBSTITUTE($N2526,"/",REPT(" ",LEN($N2526))),COLUMNS($N:O)*LEN($N2526)-(LEN($N2526)-1),LEN($N2526)))</f>
        <v>classical music</v>
      </c>
      <c r="S2526" s="11">
        <f t="shared" si="157"/>
        <v>41961.807372685187</v>
      </c>
      <c r="T2526" s="11">
        <f t="shared" si="15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0">
        <f t="shared" si="159"/>
        <v>100.325</v>
      </c>
      <c r="P2527" s="6">
        <f t="shared" si="156"/>
        <v>100.325</v>
      </c>
      <c r="Q2527" t="str">
        <f>TRIM(MID(SUBSTITUTE($N2527,"/",REPT(" ",LEN($N2527))),COLUMNS($N:N)*LEN($N2527)-(LEN($N2527)-1),LEN($N2527)))</f>
        <v>music</v>
      </c>
      <c r="R2527" t="str">
        <f>TRIM(MID(SUBSTITUTE($N2527,"/",REPT(" ",LEN($N2527))),COLUMNS($N:O)*LEN($N2527)-(LEN($N2527)-1),LEN($N2527)))</f>
        <v>classical music</v>
      </c>
      <c r="S2527" s="11">
        <f t="shared" si="157"/>
        <v>41058.844571759262</v>
      </c>
      <c r="T2527" s="11">
        <f t="shared" si="15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0">
        <f t="shared" si="159"/>
        <v>112.94999999999999</v>
      </c>
      <c r="P2528" s="6">
        <f t="shared" si="156"/>
        <v>136.90909090909091</v>
      </c>
      <c r="Q2528" t="str">
        <f>TRIM(MID(SUBSTITUTE($N2528,"/",REPT(" ",LEN($N2528))),COLUMNS($N:N)*LEN($N2528)-(LEN($N2528)-1),LEN($N2528)))</f>
        <v>music</v>
      </c>
      <c r="R2528" t="str">
        <f>TRIM(MID(SUBSTITUTE($N2528,"/",REPT(" ",LEN($N2528))),COLUMNS($N:O)*LEN($N2528)-(LEN($N2528)-1),LEN($N2528)))</f>
        <v>classical music</v>
      </c>
      <c r="S2528" s="11">
        <f t="shared" si="157"/>
        <v>41953.091134259259</v>
      </c>
      <c r="T2528" s="11">
        <f t="shared" si="15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0">
        <f t="shared" si="159"/>
        <v>102.125</v>
      </c>
      <c r="P2529" s="6">
        <f t="shared" si="156"/>
        <v>57.535211267605632</v>
      </c>
      <c r="Q2529" t="str">
        <f>TRIM(MID(SUBSTITUTE($N2529,"/",REPT(" ",LEN($N2529))),COLUMNS($N:N)*LEN($N2529)-(LEN($N2529)-1),LEN($N2529)))</f>
        <v>music</v>
      </c>
      <c r="R2529" t="str">
        <f>TRIM(MID(SUBSTITUTE($N2529,"/",REPT(" ",LEN($N2529))),COLUMNS($N:O)*LEN($N2529)-(LEN($N2529)-1),LEN($N2529)))</f>
        <v>classical music</v>
      </c>
      <c r="S2529" s="11">
        <f t="shared" si="157"/>
        <v>41546.75105324074</v>
      </c>
      <c r="T2529" s="11">
        <f t="shared" si="15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0">
        <f t="shared" si="159"/>
        <v>107.24974999999999</v>
      </c>
      <c r="P2530" s="6">
        <f t="shared" si="156"/>
        <v>52.962839506172834</v>
      </c>
      <c r="Q2530" t="str">
        <f>TRIM(MID(SUBSTITUTE($N2530,"/",REPT(" ",LEN($N2530))),COLUMNS($N:N)*LEN($N2530)-(LEN($N2530)-1),LEN($N2530)))</f>
        <v>music</v>
      </c>
      <c r="R2530" t="str">
        <f>TRIM(MID(SUBSTITUTE($N2530,"/",REPT(" ",LEN($N2530))),COLUMNS($N:O)*LEN($N2530)-(LEN($N2530)-1),LEN($N2530)))</f>
        <v>classical music</v>
      </c>
      <c r="S2530" s="11">
        <f t="shared" si="157"/>
        <v>42217.834525462968</v>
      </c>
      <c r="T2530" s="11">
        <f t="shared" si="15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0">
        <f t="shared" si="159"/>
        <v>104.28333333333333</v>
      </c>
      <c r="P2531" s="6">
        <f t="shared" si="156"/>
        <v>82.328947368421055</v>
      </c>
      <c r="Q2531" t="str">
        <f>TRIM(MID(SUBSTITUTE($N2531,"/",REPT(" ",LEN($N2531))),COLUMNS($N:N)*LEN($N2531)-(LEN($N2531)-1),LEN($N2531)))</f>
        <v>music</v>
      </c>
      <c r="R2531" t="str">
        <f>TRIM(MID(SUBSTITUTE($N2531,"/",REPT(" ",LEN($N2531))),COLUMNS($N:O)*LEN($N2531)-(LEN($N2531)-1),LEN($N2531)))</f>
        <v>classical music</v>
      </c>
      <c r="S2531" s="11">
        <f t="shared" si="157"/>
        <v>40948.080729166664</v>
      </c>
      <c r="T2531" s="11">
        <f t="shared" si="15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0">
        <f t="shared" si="159"/>
        <v>100</v>
      </c>
      <c r="P2532" s="6">
        <f t="shared" si="156"/>
        <v>135.41666666666666</v>
      </c>
      <c r="Q2532" t="str">
        <f>TRIM(MID(SUBSTITUTE($N2532,"/",REPT(" ",LEN($N2532))),COLUMNS($N:N)*LEN($N2532)-(LEN($N2532)-1),LEN($N2532)))</f>
        <v>music</v>
      </c>
      <c r="R2532" t="str">
        <f>TRIM(MID(SUBSTITUTE($N2532,"/",REPT(" ",LEN($N2532))),COLUMNS($N:O)*LEN($N2532)-(LEN($N2532)-1),LEN($N2532)))</f>
        <v>classical music</v>
      </c>
      <c r="S2532" s="11">
        <f t="shared" si="157"/>
        <v>42081.864641203705</v>
      </c>
      <c r="T2532" s="11">
        <f t="shared" si="15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0">
        <f t="shared" si="159"/>
        <v>100.4</v>
      </c>
      <c r="P2533" s="6">
        <f t="shared" si="156"/>
        <v>74.06557377049181</v>
      </c>
      <c r="Q2533" t="str">
        <f>TRIM(MID(SUBSTITUTE($N2533,"/",REPT(" ",LEN($N2533))),COLUMNS($N:N)*LEN($N2533)-(LEN($N2533)-1),LEN($N2533)))</f>
        <v>music</v>
      </c>
      <c r="R2533" t="str">
        <f>TRIM(MID(SUBSTITUTE($N2533,"/",REPT(" ",LEN($N2533))),COLUMNS($N:O)*LEN($N2533)-(LEN($N2533)-1),LEN($N2533)))</f>
        <v>classical music</v>
      </c>
      <c r="S2533" s="11">
        <f t="shared" si="157"/>
        <v>42208.680023148147</v>
      </c>
      <c r="T2533" s="11">
        <f t="shared" si="15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0">
        <f t="shared" si="159"/>
        <v>126.125</v>
      </c>
      <c r="P2534" s="6">
        <f t="shared" si="156"/>
        <v>84.083333333333329</v>
      </c>
      <c r="Q2534" t="str">
        <f>TRIM(MID(SUBSTITUTE($N2534,"/",REPT(" ",LEN($N2534))),COLUMNS($N:N)*LEN($N2534)-(LEN($N2534)-1),LEN($N2534)))</f>
        <v>music</v>
      </c>
      <c r="R2534" t="str">
        <f>TRIM(MID(SUBSTITUTE($N2534,"/",REPT(" ",LEN($N2534))),COLUMNS($N:O)*LEN($N2534)-(LEN($N2534)-1),LEN($N2534)))</f>
        <v>classical music</v>
      </c>
      <c r="S2534" s="11">
        <f t="shared" si="157"/>
        <v>41107.849143518521</v>
      </c>
      <c r="T2534" s="11">
        <f t="shared" si="15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0">
        <f t="shared" si="159"/>
        <v>110.66666666666667</v>
      </c>
      <c r="P2535" s="6">
        <f t="shared" si="156"/>
        <v>61.029411764705884</v>
      </c>
      <c r="Q2535" t="str">
        <f>TRIM(MID(SUBSTITUTE($N2535,"/",REPT(" ",LEN($N2535))),COLUMNS($N:N)*LEN($N2535)-(LEN($N2535)-1),LEN($N2535)))</f>
        <v>music</v>
      </c>
      <c r="R2535" t="str">
        <f>TRIM(MID(SUBSTITUTE($N2535,"/",REPT(" ",LEN($N2535))),COLUMNS($N:O)*LEN($N2535)-(LEN($N2535)-1),LEN($N2535)))</f>
        <v>classical music</v>
      </c>
      <c r="S2535" s="11">
        <f t="shared" si="157"/>
        <v>41304.751284722224</v>
      </c>
      <c r="T2535" s="11">
        <f t="shared" si="15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0">
        <f t="shared" si="159"/>
        <v>105</v>
      </c>
      <c r="P2536" s="6">
        <f t="shared" si="156"/>
        <v>150</v>
      </c>
      <c r="Q2536" t="str">
        <f>TRIM(MID(SUBSTITUTE($N2536,"/",REPT(" ",LEN($N2536))),COLUMNS($N:N)*LEN($N2536)-(LEN($N2536)-1),LEN($N2536)))</f>
        <v>music</v>
      </c>
      <c r="R2536" t="str">
        <f>TRIM(MID(SUBSTITUTE($N2536,"/",REPT(" ",LEN($N2536))),COLUMNS($N:O)*LEN($N2536)-(LEN($N2536)-1),LEN($N2536)))</f>
        <v>classical music</v>
      </c>
      <c r="S2536" s="11">
        <f t="shared" si="157"/>
        <v>40127.700370370374</v>
      </c>
      <c r="T2536" s="11">
        <f t="shared" si="15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0">
        <f t="shared" si="159"/>
        <v>103.77499999999999</v>
      </c>
      <c r="P2537" s="6">
        <f t="shared" si="156"/>
        <v>266.08974358974359</v>
      </c>
      <c r="Q2537" t="str">
        <f>TRIM(MID(SUBSTITUTE($N2537,"/",REPT(" ",LEN($N2537))),COLUMNS($N:N)*LEN($N2537)-(LEN($N2537)-1),LEN($N2537)))</f>
        <v>music</v>
      </c>
      <c r="R2537" t="str">
        <f>TRIM(MID(SUBSTITUTE($N2537,"/",REPT(" ",LEN($N2537))),COLUMNS($N:O)*LEN($N2537)-(LEN($N2537)-1),LEN($N2537)))</f>
        <v>classical music</v>
      </c>
      <c r="S2537" s="11">
        <f t="shared" si="157"/>
        <v>41943.791030092594</v>
      </c>
      <c r="T2537" s="11">
        <f t="shared" si="15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0">
        <f t="shared" si="159"/>
        <v>115.99999999999999</v>
      </c>
      <c r="P2538" s="6">
        <f t="shared" si="156"/>
        <v>7.25</v>
      </c>
      <c r="Q2538" t="str">
        <f>TRIM(MID(SUBSTITUTE($N2538,"/",REPT(" ",LEN($N2538))),COLUMNS($N:N)*LEN($N2538)-(LEN($N2538)-1),LEN($N2538)))</f>
        <v>music</v>
      </c>
      <c r="R2538" t="str">
        <f>TRIM(MID(SUBSTITUTE($N2538,"/",REPT(" ",LEN($N2538))),COLUMNS($N:O)*LEN($N2538)-(LEN($N2538)-1),LEN($N2538)))</f>
        <v>classical music</v>
      </c>
      <c r="S2538" s="11">
        <f t="shared" si="157"/>
        <v>41464.106087962966</v>
      </c>
      <c r="T2538" s="11">
        <f t="shared" si="15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0">
        <f t="shared" si="159"/>
        <v>110.00000000000001</v>
      </c>
      <c r="P2539" s="6">
        <f t="shared" si="156"/>
        <v>100</v>
      </c>
      <c r="Q2539" t="str">
        <f>TRIM(MID(SUBSTITUTE($N2539,"/",REPT(" ",LEN($N2539))),COLUMNS($N:N)*LEN($N2539)-(LEN($N2539)-1),LEN($N2539)))</f>
        <v>music</v>
      </c>
      <c r="R2539" t="str">
        <f>TRIM(MID(SUBSTITUTE($N2539,"/",REPT(" ",LEN($N2539))),COLUMNS($N:O)*LEN($N2539)-(LEN($N2539)-1),LEN($N2539)))</f>
        <v>classical music</v>
      </c>
      <c r="S2539" s="11">
        <f t="shared" si="157"/>
        <v>40696.648784722223</v>
      </c>
      <c r="T2539" s="11">
        <f t="shared" si="15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0">
        <f t="shared" si="159"/>
        <v>113.01761111111111</v>
      </c>
      <c r="P2540" s="6">
        <f t="shared" si="156"/>
        <v>109.96308108108107</v>
      </c>
      <c r="Q2540" t="str">
        <f>TRIM(MID(SUBSTITUTE($N2540,"/",REPT(" ",LEN($N2540))),COLUMNS($N:N)*LEN($N2540)-(LEN($N2540)-1),LEN($N2540)))</f>
        <v>music</v>
      </c>
      <c r="R2540" t="str">
        <f>TRIM(MID(SUBSTITUTE($N2540,"/",REPT(" ",LEN($N2540))),COLUMNS($N:O)*LEN($N2540)-(LEN($N2540)-1),LEN($N2540)))</f>
        <v>classical music</v>
      </c>
      <c r="S2540" s="11">
        <f t="shared" si="157"/>
        <v>41298.509965277779</v>
      </c>
      <c r="T2540" s="11">
        <f t="shared" si="15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0">
        <f t="shared" si="159"/>
        <v>100.25</v>
      </c>
      <c r="P2541" s="6">
        <f t="shared" si="156"/>
        <v>169.91525423728814</v>
      </c>
      <c r="Q2541" t="str">
        <f>TRIM(MID(SUBSTITUTE($N2541,"/",REPT(" ",LEN($N2541))),COLUMNS($N:N)*LEN($N2541)-(LEN($N2541)-1),LEN($N2541)))</f>
        <v>music</v>
      </c>
      <c r="R2541" t="str">
        <f>TRIM(MID(SUBSTITUTE($N2541,"/",REPT(" ",LEN($N2541))),COLUMNS($N:O)*LEN($N2541)-(LEN($N2541)-1),LEN($N2541)))</f>
        <v>classical music</v>
      </c>
      <c r="S2541" s="11">
        <f t="shared" si="157"/>
        <v>41977.902222222227</v>
      </c>
      <c r="T2541" s="11">
        <f t="shared" si="15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0">
        <f t="shared" si="159"/>
        <v>103.4</v>
      </c>
      <c r="P2542" s="6">
        <f t="shared" si="156"/>
        <v>95.740740740740748</v>
      </c>
      <c r="Q2542" t="str">
        <f>TRIM(MID(SUBSTITUTE($N2542,"/",REPT(" ",LEN($N2542))),COLUMNS($N:N)*LEN($N2542)-(LEN($N2542)-1),LEN($N2542)))</f>
        <v>music</v>
      </c>
      <c r="R2542" t="str">
        <f>TRIM(MID(SUBSTITUTE($N2542,"/",REPT(" ",LEN($N2542))),COLUMNS($N:O)*LEN($N2542)-(LEN($N2542)-1),LEN($N2542)))</f>
        <v>classical music</v>
      </c>
      <c r="S2542" s="11">
        <f t="shared" si="157"/>
        <v>40785.675011574072</v>
      </c>
      <c r="T2542" s="11">
        <f t="shared" si="15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0">
        <f t="shared" si="159"/>
        <v>107.02857142857142</v>
      </c>
      <c r="P2543" s="6">
        <f t="shared" si="156"/>
        <v>59.460317460317462</v>
      </c>
      <c r="Q2543" t="str">
        <f>TRIM(MID(SUBSTITUTE($N2543,"/",REPT(" ",LEN($N2543))),COLUMNS($N:N)*LEN($N2543)-(LEN($N2543)-1),LEN($N2543)))</f>
        <v>music</v>
      </c>
      <c r="R2543" t="str">
        <f>TRIM(MID(SUBSTITUTE($N2543,"/",REPT(" ",LEN($N2543))),COLUMNS($N:O)*LEN($N2543)-(LEN($N2543)-1),LEN($N2543)))</f>
        <v>classical music</v>
      </c>
      <c r="S2543" s="11">
        <f t="shared" si="157"/>
        <v>41483.449282407404</v>
      </c>
      <c r="T2543" s="11">
        <f t="shared" si="15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0">
        <f t="shared" si="159"/>
        <v>103.57142857142858</v>
      </c>
      <c r="P2544" s="6">
        <f t="shared" si="156"/>
        <v>55.769230769230766</v>
      </c>
      <c r="Q2544" t="str">
        <f>TRIM(MID(SUBSTITUTE($N2544,"/",REPT(" ",LEN($N2544))),COLUMNS($N:N)*LEN($N2544)-(LEN($N2544)-1),LEN($N2544)))</f>
        <v>music</v>
      </c>
      <c r="R2544" t="str">
        <f>TRIM(MID(SUBSTITUTE($N2544,"/",REPT(" ",LEN($N2544))),COLUMNS($N:O)*LEN($N2544)-(LEN($N2544)-1),LEN($N2544)))</f>
        <v>classical music</v>
      </c>
      <c r="S2544" s="11">
        <f t="shared" si="157"/>
        <v>41509.426585648151</v>
      </c>
      <c r="T2544" s="11">
        <f t="shared" si="15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0">
        <f t="shared" si="159"/>
        <v>156.4</v>
      </c>
      <c r="P2545" s="6">
        <f t="shared" si="156"/>
        <v>30.076923076923077</v>
      </c>
      <c r="Q2545" t="str">
        <f>TRIM(MID(SUBSTITUTE($N2545,"/",REPT(" ",LEN($N2545))),COLUMNS($N:N)*LEN($N2545)-(LEN($N2545)-1),LEN($N2545)))</f>
        <v>music</v>
      </c>
      <c r="R2545" t="str">
        <f>TRIM(MID(SUBSTITUTE($N2545,"/",REPT(" ",LEN($N2545))),COLUMNS($N:O)*LEN($N2545)-(LEN($N2545)-1),LEN($N2545)))</f>
        <v>classical music</v>
      </c>
      <c r="S2545" s="11">
        <f t="shared" si="157"/>
        <v>40514.107615740737</v>
      </c>
      <c r="T2545" s="11">
        <f t="shared" si="15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0">
        <f t="shared" si="159"/>
        <v>100.82</v>
      </c>
      <c r="P2546" s="6">
        <f t="shared" si="156"/>
        <v>88.438596491228068</v>
      </c>
      <c r="Q2546" t="str">
        <f>TRIM(MID(SUBSTITUTE($N2546,"/",REPT(" ",LEN($N2546))),COLUMNS($N:N)*LEN($N2546)-(LEN($N2546)-1),LEN($N2546)))</f>
        <v>music</v>
      </c>
      <c r="R2546" t="str">
        <f>TRIM(MID(SUBSTITUTE($N2546,"/",REPT(" ",LEN($N2546))),COLUMNS($N:O)*LEN($N2546)-(LEN($N2546)-1),LEN($N2546)))</f>
        <v>classical music</v>
      </c>
      <c r="S2546" s="11">
        <f t="shared" si="157"/>
        <v>41068.520474537036</v>
      </c>
      <c r="T2546" s="11">
        <f t="shared" si="15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0">
        <f t="shared" si="159"/>
        <v>195.3</v>
      </c>
      <c r="P2547" s="6">
        <f t="shared" si="156"/>
        <v>64.032786885245898</v>
      </c>
      <c r="Q2547" t="str">
        <f>TRIM(MID(SUBSTITUTE($N2547,"/",REPT(" ",LEN($N2547))),COLUMNS($N:N)*LEN($N2547)-(LEN($N2547)-1),LEN($N2547)))</f>
        <v>music</v>
      </c>
      <c r="R2547" t="str">
        <f>TRIM(MID(SUBSTITUTE($N2547,"/",REPT(" ",LEN($N2547))),COLUMNS($N:O)*LEN($N2547)-(LEN($N2547)-1),LEN($N2547)))</f>
        <v>classical music</v>
      </c>
      <c r="S2547" s="11">
        <f t="shared" si="157"/>
        <v>42027.13817129629</v>
      </c>
      <c r="T2547" s="11">
        <f t="shared" si="15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0">
        <f t="shared" si="159"/>
        <v>111.71428571428572</v>
      </c>
      <c r="P2548" s="6">
        <f t="shared" si="156"/>
        <v>60.153846153846153</v>
      </c>
      <c r="Q2548" t="str">
        <f>TRIM(MID(SUBSTITUTE($N2548,"/",REPT(" ",LEN($N2548))),COLUMNS($N:N)*LEN($N2548)-(LEN($N2548)-1),LEN($N2548)))</f>
        <v>music</v>
      </c>
      <c r="R2548" t="str">
        <f>TRIM(MID(SUBSTITUTE($N2548,"/",REPT(" ",LEN($N2548))),COLUMNS($N:O)*LEN($N2548)-(LEN($N2548)-1),LEN($N2548)))</f>
        <v>classical music</v>
      </c>
      <c r="S2548" s="11">
        <f t="shared" si="157"/>
        <v>41524.858553240738</v>
      </c>
      <c r="T2548" s="11">
        <f t="shared" si="15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0">
        <f t="shared" si="159"/>
        <v>119.85454545454546</v>
      </c>
      <c r="P2549" s="6">
        <f t="shared" si="156"/>
        <v>49.194029850746269</v>
      </c>
      <c r="Q2549" t="str">
        <f>TRIM(MID(SUBSTITUTE($N2549,"/",REPT(" ",LEN($N2549))),COLUMNS($N:N)*LEN($N2549)-(LEN($N2549)-1),LEN($N2549)))</f>
        <v>music</v>
      </c>
      <c r="R2549" t="str">
        <f>TRIM(MID(SUBSTITUTE($N2549,"/",REPT(" ",LEN($N2549))),COLUMNS($N:O)*LEN($N2549)-(LEN($N2549)-1),LEN($N2549)))</f>
        <v>classical music</v>
      </c>
      <c r="S2549" s="11">
        <f t="shared" si="157"/>
        <v>40973.773182870369</v>
      </c>
      <c r="T2549" s="11">
        <f t="shared" si="15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0">
        <f t="shared" si="159"/>
        <v>101.85</v>
      </c>
      <c r="P2550" s="6">
        <f t="shared" si="156"/>
        <v>165.16216216216216</v>
      </c>
      <c r="Q2550" t="str">
        <f>TRIM(MID(SUBSTITUTE($N2550,"/",REPT(" ",LEN($N2550))),COLUMNS($N:N)*LEN($N2550)-(LEN($N2550)-1),LEN($N2550)))</f>
        <v>music</v>
      </c>
      <c r="R2550" t="str">
        <f>TRIM(MID(SUBSTITUTE($N2550,"/",REPT(" ",LEN($N2550))),COLUMNS($N:O)*LEN($N2550)-(LEN($N2550)-1),LEN($N2550)))</f>
        <v>classical music</v>
      </c>
      <c r="S2550" s="11">
        <f t="shared" si="157"/>
        <v>42618.625428240746</v>
      </c>
      <c r="T2550" s="11">
        <f t="shared" si="15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0">
        <f t="shared" si="159"/>
        <v>102.80254777070064</v>
      </c>
      <c r="P2551" s="6">
        <f t="shared" si="156"/>
        <v>43.621621621621621</v>
      </c>
      <c r="Q2551" t="str">
        <f>TRIM(MID(SUBSTITUTE($N2551,"/",REPT(" ",LEN($N2551))),COLUMNS($N:N)*LEN($N2551)-(LEN($N2551)-1),LEN($N2551)))</f>
        <v>music</v>
      </c>
      <c r="R2551" t="str">
        <f>TRIM(MID(SUBSTITUTE($N2551,"/",REPT(" ",LEN($N2551))),COLUMNS($N:O)*LEN($N2551)-(LEN($N2551)-1),LEN($N2551)))</f>
        <v>classical music</v>
      </c>
      <c r="S2551" s="11">
        <f t="shared" si="157"/>
        <v>41390.757754629631</v>
      </c>
      <c r="T2551" s="11">
        <f t="shared" si="15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0">
        <f t="shared" si="159"/>
        <v>100.84615384615385</v>
      </c>
      <c r="P2552" s="6">
        <f t="shared" si="156"/>
        <v>43.7</v>
      </c>
      <c r="Q2552" t="str">
        <f>TRIM(MID(SUBSTITUTE($N2552,"/",REPT(" ",LEN($N2552))),COLUMNS($N:N)*LEN($N2552)-(LEN($N2552)-1),LEN($N2552)))</f>
        <v>music</v>
      </c>
      <c r="R2552" t="str">
        <f>TRIM(MID(SUBSTITUTE($N2552,"/",REPT(" ",LEN($N2552))),COLUMNS($N:O)*LEN($N2552)-(LEN($N2552)-1),LEN($N2552)))</f>
        <v>classical music</v>
      </c>
      <c r="S2552" s="11">
        <f t="shared" si="157"/>
        <v>42228.634328703702</v>
      </c>
      <c r="T2552" s="11">
        <f t="shared" si="15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0">
        <f t="shared" si="159"/>
        <v>102.73469387755102</v>
      </c>
      <c r="P2553" s="6">
        <f t="shared" si="156"/>
        <v>67.419642857142861</v>
      </c>
      <c r="Q2553" t="str">
        <f>TRIM(MID(SUBSTITUTE($N2553,"/",REPT(" ",LEN($N2553))),COLUMNS($N:N)*LEN($N2553)-(LEN($N2553)-1),LEN($N2553)))</f>
        <v>music</v>
      </c>
      <c r="R2553" t="str">
        <f>TRIM(MID(SUBSTITUTE($N2553,"/",REPT(" ",LEN($N2553))),COLUMNS($N:O)*LEN($N2553)-(LEN($N2553)-1),LEN($N2553)))</f>
        <v>classical music</v>
      </c>
      <c r="S2553" s="11">
        <f t="shared" si="157"/>
        <v>40961.252141203702</v>
      </c>
      <c r="T2553" s="11">
        <f t="shared" si="15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0">
        <f t="shared" si="159"/>
        <v>106.5</v>
      </c>
      <c r="P2554" s="6">
        <f t="shared" si="156"/>
        <v>177.5</v>
      </c>
      <c r="Q2554" t="str">
        <f>TRIM(MID(SUBSTITUTE($N2554,"/",REPT(" ",LEN($N2554))),COLUMNS($N:N)*LEN($N2554)-(LEN($N2554)-1),LEN($N2554)))</f>
        <v>music</v>
      </c>
      <c r="R2554" t="str">
        <f>TRIM(MID(SUBSTITUTE($N2554,"/",REPT(" ",LEN($N2554))),COLUMNS($N:O)*LEN($N2554)-(LEN($N2554)-1),LEN($N2554)))</f>
        <v>classical music</v>
      </c>
      <c r="S2554" s="11">
        <f t="shared" si="157"/>
        <v>42769.809965277775</v>
      </c>
      <c r="T2554" s="11">
        <f t="shared" si="15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0">
        <f t="shared" si="159"/>
        <v>155.53333333333333</v>
      </c>
      <c r="P2555" s="6">
        <f t="shared" si="156"/>
        <v>38.883333333333333</v>
      </c>
      <c r="Q2555" t="str">
        <f>TRIM(MID(SUBSTITUTE($N2555,"/",REPT(" ",LEN($N2555))),COLUMNS($N:N)*LEN($N2555)-(LEN($N2555)-1),LEN($N2555)))</f>
        <v>music</v>
      </c>
      <c r="R2555" t="str">
        <f>TRIM(MID(SUBSTITUTE($N2555,"/",REPT(" ",LEN($N2555))),COLUMNS($N:O)*LEN($N2555)-(LEN($N2555)-1),LEN($N2555)))</f>
        <v>classical music</v>
      </c>
      <c r="S2555" s="11">
        <f t="shared" si="157"/>
        <v>41113.199155092596</v>
      </c>
      <c r="T2555" s="11">
        <f t="shared" si="15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0">
        <f t="shared" si="159"/>
        <v>122.8</v>
      </c>
      <c r="P2556" s="6">
        <f t="shared" si="156"/>
        <v>54.985074626865675</v>
      </c>
      <c r="Q2556" t="str">
        <f>TRIM(MID(SUBSTITUTE($N2556,"/",REPT(" ",LEN($N2556))),COLUMNS($N:N)*LEN($N2556)-(LEN($N2556)-1),LEN($N2556)))</f>
        <v>music</v>
      </c>
      <c r="R2556" t="str">
        <f>TRIM(MID(SUBSTITUTE($N2556,"/",REPT(" ",LEN($N2556))),COLUMNS($N:O)*LEN($N2556)-(LEN($N2556)-1),LEN($N2556)))</f>
        <v>classical music</v>
      </c>
      <c r="S2556" s="11">
        <f t="shared" si="157"/>
        <v>42125.078275462962</v>
      </c>
      <c r="T2556" s="11">
        <f t="shared" si="15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0">
        <f t="shared" si="159"/>
        <v>107.35</v>
      </c>
      <c r="P2557" s="6">
        <f t="shared" si="156"/>
        <v>61.342857142857142</v>
      </c>
      <c r="Q2557" t="str">
        <f>TRIM(MID(SUBSTITUTE($N2557,"/",REPT(" ",LEN($N2557))),COLUMNS($N:N)*LEN($N2557)-(LEN($N2557)-1),LEN($N2557)))</f>
        <v>music</v>
      </c>
      <c r="R2557" t="str">
        <f>TRIM(MID(SUBSTITUTE($N2557,"/",REPT(" ",LEN($N2557))),COLUMNS($N:O)*LEN($N2557)-(LEN($N2557)-1),LEN($N2557)))</f>
        <v>classical music</v>
      </c>
      <c r="S2557" s="11">
        <f t="shared" si="157"/>
        <v>41026.655011574076</v>
      </c>
      <c r="T2557" s="11">
        <f t="shared" si="15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0">
        <f t="shared" si="159"/>
        <v>105.50335570469798</v>
      </c>
      <c r="P2558" s="6">
        <f t="shared" si="156"/>
        <v>23.117647058823529</v>
      </c>
      <c r="Q2558" t="str">
        <f>TRIM(MID(SUBSTITUTE($N2558,"/",REPT(" ",LEN($N2558))),COLUMNS($N:N)*LEN($N2558)-(LEN($N2558)-1),LEN($N2558)))</f>
        <v>music</v>
      </c>
      <c r="R2558" t="str">
        <f>TRIM(MID(SUBSTITUTE($N2558,"/",REPT(" ",LEN($N2558))),COLUMNS($N:O)*LEN($N2558)-(LEN($N2558)-1),LEN($N2558)))</f>
        <v>classical music</v>
      </c>
      <c r="S2558" s="11">
        <f t="shared" si="157"/>
        <v>41222.991400462961</v>
      </c>
      <c r="T2558" s="11">
        <f t="shared" si="15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0">
        <f t="shared" si="159"/>
        <v>118.44444444444444</v>
      </c>
      <c r="P2559" s="6">
        <f t="shared" si="156"/>
        <v>29.611111111111111</v>
      </c>
      <c r="Q2559" t="str">
        <f>TRIM(MID(SUBSTITUTE($N2559,"/",REPT(" ",LEN($N2559))),COLUMNS($N:N)*LEN($N2559)-(LEN($N2559)-1),LEN($N2559)))</f>
        <v>music</v>
      </c>
      <c r="R2559" t="str">
        <f>TRIM(MID(SUBSTITUTE($N2559,"/",REPT(" ",LEN($N2559))),COLUMNS($N:O)*LEN($N2559)-(LEN($N2559)-1),LEN($N2559)))</f>
        <v>classical music</v>
      </c>
      <c r="S2559" s="11">
        <f t="shared" si="157"/>
        <v>41744.745208333334</v>
      </c>
      <c r="T2559" s="11">
        <f t="shared" si="15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0">
        <f t="shared" si="159"/>
        <v>108.88</v>
      </c>
      <c r="P2560" s="6">
        <f t="shared" si="156"/>
        <v>75.611111111111114</v>
      </c>
      <c r="Q2560" t="str">
        <f>TRIM(MID(SUBSTITUTE($N2560,"/",REPT(" ",LEN($N2560))),COLUMNS($N:N)*LEN($N2560)-(LEN($N2560)-1),LEN($N2560)))</f>
        <v>music</v>
      </c>
      <c r="R2560" t="str">
        <f>TRIM(MID(SUBSTITUTE($N2560,"/",REPT(" ",LEN($N2560))),COLUMNS($N:O)*LEN($N2560)-(LEN($N2560)-1),LEN($N2560)))</f>
        <v>classical music</v>
      </c>
      <c r="S2560" s="11">
        <f t="shared" si="157"/>
        <v>42093.860023148154</v>
      </c>
      <c r="T2560" s="11">
        <f t="shared" si="15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0">
        <f t="shared" si="159"/>
        <v>111.25</v>
      </c>
      <c r="P2561" s="6">
        <f t="shared" si="156"/>
        <v>35.6</v>
      </c>
      <c r="Q2561" t="str">
        <f>TRIM(MID(SUBSTITUTE($N2561,"/",REPT(" ",LEN($N2561))),COLUMNS($N:N)*LEN($N2561)-(LEN($N2561)-1),LEN($N2561)))</f>
        <v>music</v>
      </c>
      <c r="R2561" t="str">
        <f>TRIM(MID(SUBSTITUTE($N2561,"/",REPT(" ",LEN($N2561))),COLUMNS($N:O)*LEN($N2561)-(LEN($N2561)-1),LEN($N2561)))</f>
        <v>classical music</v>
      </c>
      <c r="S2561" s="11">
        <f t="shared" si="157"/>
        <v>40829.873657407406</v>
      </c>
      <c r="T2561" s="11">
        <f t="shared" si="15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0">
        <f t="shared" si="159"/>
        <v>100.1</v>
      </c>
      <c r="P2562" s="6">
        <f t="shared" ref="P2562:P2625" si="160">E2562/L2562</f>
        <v>143</v>
      </c>
      <c r="Q2562" t="str">
        <f>TRIM(MID(SUBSTITUTE($N2562,"/",REPT(" ",LEN($N2562))),COLUMNS($N:N)*LEN($N2562)-(LEN($N2562)-1),LEN($N2562)))</f>
        <v>music</v>
      </c>
      <c r="R2562" t="str">
        <f>TRIM(MID(SUBSTITUTE($N2562,"/",REPT(" ",LEN($N2562))),COLUMNS($N:O)*LEN($N2562)-(LEN($N2562)-1),LEN($N2562)))</f>
        <v>classical music</v>
      </c>
      <c r="S2562" s="11">
        <f t="shared" ref="S2562:S2625" si="161">(((J2562/60)/60)/24)+DATE(1970,1,1)</f>
        <v>42039.951087962967</v>
      </c>
      <c r="T2562" s="11">
        <f t="shared" ref="T2562:T2625" si="162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0">
        <f t="shared" ref="O2563:O2626" si="163">E2563/D2563*100</f>
        <v>0</v>
      </c>
      <c r="P2563" s="6" t="e">
        <f t="shared" si="160"/>
        <v>#DIV/0!</v>
      </c>
      <c r="Q2563" t="str">
        <f>TRIM(MID(SUBSTITUTE($N2563,"/",REPT(" ",LEN($N2563))),COLUMNS($N:N)*LEN($N2563)-(LEN($N2563)-1),LEN($N2563)))</f>
        <v>food</v>
      </c>
      <c r="R2563" t="str">
        <f>TRIM(MID(SUBSTITUTE($N2563,"/",REPT(" ",LEN($N2563))),COLUMNS($N:O)*LEN($N2563)-(LEN($N2563)-1),LEN($N2563)))</f>
        <v>food trucks</v>
      </c>
      <c r="S2563" s="11">
        <f t="shared" si="161"/>
        <v>42260.528807870374</v>
      </c>
      <c r="T2563" s="11">
        <f t="shared" si="162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0">
        <f t="shared" si="163"/>
        <v>0.75</v>
      </c>
      <c r="P2564" s="6">
        <f t="shared" si="160"/>
        <v>25</v>
      </c>
      <c r="Q2564" t="str">
        <f>TRIM(MID(SUBSTITUTE($N2564,"/",REPT(" ",LEN($N2564))),COLUMNS($N:N)*LEN($N2564)-(LEN($N2564)-1),LEN($N2564)))</f>
        <v>food</v>
      </c>
      <c r="R2564" t="str">
        <f>TRIM(MID(SUBSTITUTE($N2564,"/",REPT(" ",LEN($N2564))),COLUMNS($N:O)*LEN($N2564)-(LEN($N2564)-1),LEN($N2564)))</f>
        <v>food trucks</v>
      </c>
      <c r="S2564" s="11">
        <f t="shared" si="161"/>
        <v>42594.524756944447</v>
      </c>
      <c r="T2564" s="11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0">
        <f t="shared" si="163"/>
        <v>0</v>
      </c>
      <c r="P2565" s="6" t="e">
        <f t="shared" si="160"/>
        <v>#DIV/0!</v>
      </c>
      <c r="Q2565" t="str">
        <f>TRIM(MID(SUBSTITUTE($N2565,"/",REPT(" ",LEN($N2565))),COLUMNS($N:N)*LEN($N2565)-(LEN($N2565)-1),LEN($N2565)))</f>
        <v>food</v>
      </c>
      <c r="R2565" t="str">
        <f>TRIM(MID(SUBSTITUTE($N2565,"/",REPT(" ",LEN($N2565))),COLUMNS($N:O)*LEN($N2565)-(LEN($N2565)-1),LEN($N2565)))</f>
        <v>food trucks</v>
      </c>
      <c r="S2565" s="11">
        <f t="shared" si="161"/>
        <v>42155.139479166668</v>
      </c>
      <c r="T2565" s="11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0">
        <f t="shared" si="163"/>
        <v>0</v>
      </c>
      <c r="P2566" s="6" t="e">
        <f t="shared" si="160"/>
        <v>#DIV/0!</v>
      </c>
      <c r="Q2566" t="str">
        <f>TRIM(MID(SUBSTITUTE($N2566,"/",REPT(" ",LEN($N2566))),COLUMNS($N:N)*LEN($N2566)-(LEN($N2566)-1),LEN($N2566)))</f>
        <v>food</v>
      </c>
      <c r="R2566" t="str">
        <f>TRIM(MID(SUBSTITUTE($N2566,"/",REPT(" ",LEN($N2566))),COLUMNS($N:O)*LEN($N2566)-(LEN($N2566)-1),LEN($N2566)))</f>
        <v>food trucks</v>
      </c>
      <c r="S2566" s="11">
        <f t="shared" si="161"/>
        <v>41822.040497685186</v>
      </c>
      <c r="T2566" s="11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0">
        <f t="shared" si="163"/>
        <v>1</v>
      </c>
      <c r="P2567" s="6">
        <f t="shared" si="160"/>
        <v>100</v>
      </c>
      <c r="Q2567" t="str">
        <f>TRIM(MID(SUBSTITUTE($N2567,"/",REPT(" ",LEN($N2567))),COLUMNS($N:N)*LEN($N2567)-(LEN($N2567)-1),LEN($N2567)))</f>
        <v>food</v>
      </c>
      <c r="R2567" t="str">
        <f>TRIM(MID(SUBSTITUTE($N2567,"/",REPT(" ",LEN($N2567))),COLUMNS($N:O)*LEN($N2567)-(LEN($N2567)-1),LEN($N2567)))</f>
        <v>food trucks</v>
      </c>
      <c r="S2567" s="11">
        <f t="shared" si="161"/>
        <v>42440.650335648148</v>
      </c>
      <c r="T2567" s="11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0">
        <f t="shared" si="163"/>
        <v>0</v>
      </c>
      <c r="P2568" s="6" t="e">
        <f t="shared" si="160"/>
        <v>#DIV/0!</v>
      </c>
      <c r="Q2568" t="str">
        <f>TRIM(MID(SUBSTITUTE($N2568,"/",REPT(" ",LEN($N2568))),COLUMNS($N:N)*LEN($N2568)-(LEN($N2568)-1),LEN($N2568)))</f>
        <v>food</v>
      </c>
      <c r="R2568" t="str">
        <f>TRIM(MID(SUBSTITUTE($N2568,"/",REPT(" ",LEN($N2568))),COLUMNS($N:O)*LEN($N2568)-(LEN($N2568)-1),LEN($N2568)))</f>
        <v>food trucks</v>
      </c>
      <c r="S2568" s="11">
        <f t="shared" si="161"/>
        <v>41842.980879629627</v>
      </c>
      <c r="T2568" s="11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0">
        <f t="shared" si="163"/>
        <v>0.26666666666666666</v>
      </c>
      <c r="P2569" s="6">
        <f t="shared" si="160"/>
        <v>60</v>
      </c>
      <c r="Q2569" t="str">
        <f>TRIM(MID(SUBSTITUTE($N2569,"/",REPT(" ",LEN($N2569))),COLUMNS($N:N)*LEN($N2569)-(LEN($N2569)-1),LEN($N2569)))</f>
        <v>food</v>
      </c>
      <c r="R2569" t="str">
        <f>TRIM(MID(SUBSTITUTE($N2569,"/",REPT(" ",LEN($N2569))),COLUMNS($N:O)*LEN($N2569)-(LEN($N2569)-1),LEN($N2569)))</f>
        <v>food trucks</v>
      </c>
      <c r="S2569" s="11">
        <f t="shared" si="161"/>
        <v>42087.878912037035</v>
      </c>
      <c r="T2569" s="11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0">
        <f t="shared" si="163"/>
        <v>0.5</v>
      </c>
      <c r="P2570" s="6">
        <f t="shared" si="160"/>
        <v>50</v>
      </c>
      <c r="Q2570" t="str">
        <f>TRIM(MID(SUBSTITUTE($N2570,"/",REPT(" ",LEN($N2570))),COLUMNS($N:N)*LEN($N2570)-(LEN($N2570)-1),LEN($N2570)))</f>
        <v>food</v>
      </c>
      <c r="R2570" t="str">
        <f>TRIM(MID(SUBSTITUTE($N2570,"/",REPT(" ",LEN($N2570))),COLUMNS($N:O)*LEN($N2570)-(LEN($N2570)-1),LEN($N2570)))</f>
        <v>food trucks</v>
      </c>
      <c r="S2570" s="11">
        <f t="shared" si="161"/>
        <v>42584.666597222225</v>
      </c>
      <c r="T2570" s="11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0">
        <f t="shared" si="163"/>
        <v>2.2307692307692308</v>
      </c>
      <c r="P2571" s="6">
        <f t="shared" si="160"/>
        <v>72.5</v>
      </c>
      <c r="Q2571" t="str">
        <f>TRIM(MID(SUBSTITUTE($N2571,"/",REPT(" ",LEN($N2571))),COLUMNS($N:N)*LEN($N2571)-(LEN($N2571)-1),LEN($N2571)))</f>
        <v>food</v>
      </c>
      <c r="R2571" t="str">
        <f>TRIM(MID(SUBSTITUTE($N2571,"/",REPT(" ",LEN($N2571))),COLUMNS($N:O)*LEN($N2571)-(LEN($N2571)-1),LEN($N2571)))</f>
        <v>food trucks</v>
      </c>
      <c r="S2571" s="11">
        <f t="shared" si="161"/>
        <v>42234.105462962965</v>
      </c>
      <c r="T2571" s="11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0">
        <f t="shared" si="163"/>
        <v>0.84285714285714297</v>
      </c>
      <c r="P2572" s="6">
        <f t="shared" si="160"/>
        <v>29.5</v>
      </c>
      <c r="Q2572" t="str">
        <f>TRIM(MID(SUBSTITUTE($N2572,"/",REPT(" ",LEN($N2572))),COLUMNS($N:N)*LEN($N2572)-(LEN($N2572)-1),LEN($N2572)))</f>
        <v>food</v>
      </c>
      <c r="R2572" t="str">
        <f>TRIM(MID(SUBSTITUTE($N2572,"/",REPT(" ",LEN($N2572))),COLUMNS($N:O)*LEN($N2572)-(LEN($N2572)-1),LEN($N2572)))</f>
        <v>food trucks</v>
      </c>
      <c r="S2572" s="11">
        <f t="shared" si="161"/>
        <v>42744.903182870374</v>
      </c>
      <c r="T2572" s="11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0">
        <f t="shared" si="163"/>
        <v>0.25</v>
      </c>
      <c r="P2573" s="6">
        <f t="shared" si="160"/>
        <v>62.5</v>
      </c>
      <c r="Q2573" t="str">
        <f>TRIM(MID(SUBSTITUTE($N2573,"/",REPT(" ",LEN($N2573))),COLUMNS($N:N)*LEN($N2573)-(LEN($N2573)-1),LEN($N2573)))</f>
        <v>food</v>
      </c>
      <c r="R2573" t="str">
        <f>TRIM(MID(SUBSTITUTE($N2573,"/",REPT(" ",LEN($N2573))),COLUMNS($N:O)*LEN($N2573)-(LEN($N2573)-1),LEN($N2573)))</f>
        <v>food trucks</v>
      </c>
      <c r="S2573" s="11">
        <f t="shared" si="161"/>
        <v>42449.341678240744</v>
      </c>
      <c r="T2573" s="11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0">
        <f t="shared" si="163"/>
        <v>0</v>
      </c>
      <c r="P2574" s="6" t="e">
        <f t="shared" si="160"/>
        <v>#DIV/0!</v>
      </c>
      <c r="Q2574" t="str">
        <f>TRIM(MID(SUBSTITUTE($N2574,"/",REPT(" ",LEN($N2574))),COLUMNS($N:N)*LEN($N2574)-(LEN($N2574)-1),LEN($N2574)))</f>
        <v>food</v>
      </c>
      <c r="R2574" t="str">
        <f>TRIM(MID(SUBSTITUTE($N2574,"/",REPT(" ",LEN($N2574))),COLUMNS($N:O)*LEN($N2574)-(LEN($N2574)-1),LEN($N2574)))</f>
        <v>food trucks</v>
      </c>
      <c r="S2574" s="11">
        <f t="shared" si="161"/>
        <v>42077.119409722218</v>
      </c>
      <c r="T2574" s="11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0">
        <f t="shared" si="163"/>
        <v>0</v>
      </c>
      <c r="P2575" s="6" t="e">
        <f t="shared" si="160"/>
        <v>#DIV/0!</v>
      </c>
      <c r="Q2575" t="str">
        <f>TRIM(MID(SUBSTITUTE($N2575,"/",REPT(" ",LEN($N2575))),COLUMNS($N:N)*LEN($N2575)-(LEN($N2575)-1),LEN($N2575)))</f>
        <v>food</v>
      </c>
      <c r="R2575" t="str">
        <f>TRIM(MID(SUBSTITUTE($N2575,"/",REPT(" ",LEN($N2575))),COLUMNS($N:O)*LEN($N2575)-(LEN($N2575)-1),LEN($N2575)))</f>
        <v>food trucks</v>
      </c>
      <c r="S2575" s="11">
        <f t="shared" si="161"/>
        <v>41829.592002314814</v>
      </c>
      <c r="T2575" s="11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0">
        <f t="shared" si="163"/>
        <v>0</v>
      </c>
      <c r="P2576" s="6" t="e">
        <f t="shared" si="160"/>
        <v>#DIV/0!</v>
      </c>
      <c r="Q2576" t="str">
        <f>TRIM(MID(SUBSTITUTE($N2576,"/",REPT(" ",LEN($N2576))),COLUMNS($N:N)*LEN($N2576)-(LEN($N2576)-1),LEN($N2576)))</f>
        <v>food</v>
      </c>
      <c r="R2576" t="str">
        <f>TRIM(MID(SUBSTITUTE($N2576,"/",REPT(" ",LEN($N2576))),COLUMNS($N:O)*LEN($N2576)-(LEN($N2576)-1),LEN($N2576)))</f>
        <v>food trucks</v>
      </c>
      <c r="S2576" s="11">
        <f t="shared" si="161"/>
        <v>42487.825752314813</v>
      </c>
      <c r="T2576" s="11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0">
        <f t="shared" si="163"/>
        <v>0</v>
      </c>
      <c r="P2577" s="6" t="e">
        <f t="shared" si="160"/>
        <v>#DIV/0!</v>
      </c>
      <c r="Q2577" t="str">
        <f>TRIM(MID(SUBSTITUTE($N2577,"/",REPT(" ",LEN($N2577))),COLUMNS($N:N)*LEN($N2577)-(LEN($N2577)-1),LEN($N2577)))</f>
        <v>food</v>
      </c>
      <c r="R2577" t="str">
        <f>TRIM(MID(SUBSTITUTE($N2577,"/",REPT(" ",LEN($N2577))),COLUMNS($N:O)*LEN($N2577)-(LEN($N2577)-1),LEN($N2577)))</f>
        <v>food trucks</v>
      </c>
      <c r="S2577" s="11">
        <f t="shared" si="161"/>
        <v>41986.108726851846</v>
      </c>
      <c r="T2577" s="11">
        <f t="shared" si="16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0">
        <f t="shared" si="163"/>
        <v>0</v>
      </c>
      <c r="P2578" s="6" t="e">
        <f t="shared" si="160"/>
        <v>#DIV/0!</v>
      </c>
      <c r="Q2578" t="str">
        <f>TRIM(MID(SUBSTITUTE($N2578,"/",REPT(" ",LEN($N2578))),COLUMNS($N:N)*LEN($N2578)-(LEN($N2578)-1),LEN($N2578)))</f>
        <v>food</v>
      </c>
      <c r="R2578" t="str">
        <f>TRIM(MID(SUBSTITUTE($N2578,"/",REPT(" ",LEN($N2578))),COLUMNS($N:O)*LEN($N2578)-(LEN($N2578)-1),LEN($N2578)))</f>
        <v>food trucks</v>
      </c>
      <c r="S2578" s="11">
        <f t="shared" si="161"/>
        <v>42060.00980324074</v>
      </c>
      <c r="T2578" s="11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0">
        <f t="shared" si="163"/>
        <v>0</v>
      </c>
      <c r="P2579" s="6" t="e">
        <f t="shared" si="160"/>
        <v>#DIV/0!</v>
      </c>
      <c r="Q2579" t="str">
        <f>TRIM(MID(SUBSTITUTE($N2579,"/",REPT(" ",LEN($N2579))),COLUMNS($N:N)*LEN($N2579)-(LEN($N2579)-1),LEN($N2579)))</f>
        <v>food</v>
      </c>
      <c r="R2579" t="str">
        <f>TRIM(MID(SUBSTITUTE($N2579,"/",REPT(" ",LEN($N2579))),COLUMNS($N:O)*LEN($N2579)-(LEN($N2579)-1),LEN($N2579)))</f>
        <v>food trucks</v>
      </c>
      <c r="S2579" s="11">
        <f t="shared" si="161"/>
        <v>41830.820567129631</v>
      </c>
      <c r="T2579" s="11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0">
        <f t="shared" si="163"/>
        <v>0</v>
      </c>
      <c r="P2580" s="6" t="e">
        <f t="shared" si="160"/>
        <v>#DIV/0!</v>
      </c>
      <c r="Q2580" t="str">
        <f>TRIM(MID(SUBSTITUTE($N2580,"/",REPT(" ",LEN($N2580))),COLUMNS($N:N)*LEN($N2580)-(LEN($N2580)-1),LEN($N2580)))</f>
        <v>food</v>
      </c>
      <c r="R2580" t="str">
        <f>TRIM(MID(SUBSTITUTE($N2580,"/",REPT(" ",LEN($N2580))),COLUMNS($N:O)*LEN($N2580)-(LEN($N2580)-1),LEN($N2580)))</f>
        <v>food trucks</v>
      </c>
      <c r="S2580" s="11">
        <f t="shared" si="161"/>
        <v>42238.022905092599</v>
      </c>
      <c r="T2580" s="11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0">
        <f t="shared" si="163"/>
        <v>0.13849999999999998</v>
      </c>
      <c r="P2581" s="6">
        <f t="shared" si="160"/>
        <v>23.083333333333332</v>
      </c>
      <c r="Q2581" t="str">
        <f>TRIM(MID(SUBSTITUTE($N2581,"/",REPT(" ",LEN($N2581))),COLUMNS($N:N)*LEN($N2581)-(LEN($N2581)-1),LEN($N2581)))</f>
        <v>food</v>
      </c>
      <c r="R2581" t="str">
        <f>TRIM(MID(SUBSTITUTE($N2581,"/",REPT(" ",LEN($N2581))),COLUMNS($N:O)*LEN($N2581)-(LEN($N2581)-1),LEN($N2581)))</f>
        <v>food trucks</v>
      </c>
      <c r="S2581" s="11">
        <f t="shared" si="161"/>
        <v>41837.829895833333</v>
      </c>
      <c r="T2581" s="11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0">
        <f t="shared" si="163"/>
        <v>0.6</v>
      </c>
      <c r="P2582" s="6">
        <f t="shared" si="160"/>
        <v>25.5</v>
      </c>
      <c r="Q2582" t="str">
        <f>TRIM(MID(SUBSTITUTE($N2582,"/",REPT(" ",LEN($N2582))),COLUMNS($N:N)*LEN($N2582)-(LEN($N2582)-1),LEN($N2582)))</f>
        <v>food</v>
      </c>
      <c r="R2582" t="str">
        <f>TRIM(MID(SUBSTITUTE($N2582,"/",REPT(" ",LEN($N2582))),COLUMNS($N:O)*LEN($N2582)-(LEN($N2582)-1),LEN($N2582)))</f>
        <v>food trucks</v>
      </c>
      <c r="S2582" s="11">
        <f t="shared" si="161"/>
        <v>42110.326423611114</v>
      </c>
      <c r="T2582" s="11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0">
        <f t="shared" si="163"/>
        <v>10.6</v>
      </c>
      <c r="P2583" s="6">
        <f t="shared" si="160"/>
        <v>48.18181818181818</v>
      </c>
      <c r="Q2583" t="str">
        <f>TRIM(MID(SUBSTITUTE($N2583,"/",REPT(" ",LEN($N2583))),COLUMNS($N:N)*LEN($N2583)-(LEN($N2583)-1),LEN($N2583)))</f>
        <v>food</v>
      </c>
      <c r="R2583" t="str">
        <f>TRIM(MID(SUBSTITUTE($N2583,"/",REPT(" ",LEN($N2583))),COLUMNS($N:O)*LEN($N2583)-(LEN($N2583)-1),LEN($N2583)))</f>
        <v>food trucks</v>
      </c>
      <c r="S2583" s="11">
        <f t="shared" si="161"/>
        <v>42294.628449074073</v>
      </c>
      <c r="T2583" s="11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0">
        <f t="shared" si="163"/>
        <v>1.1111111111111111E-3</v>
      </c>
      <c r="P2584" s="6">
        <f t="shared" si="160"/>
        <v>1</v>
      </c>
      <c r="Q2584" t="str">
        <f>TRIM(MID(SUBSTITUTE($N2584,"/",REPT(" ",LEN($N2584))),COLUMNS($N:N)*LEN($N2584)-(LEN($N2584)-1),LEN($N2584)))</f>
        <v>food</v>
      </c>
      <c r="R2584" t="str">
        <f>TRIM(MID(SUBSTITUTE($N2584,"/",REPT(" ",LEN($N2584))),COLUMNS($N:O)*LEN($N2584)-(LEN($N2584)-1),LEN($N2584)))</f>
        <v>food trucks</v>
      </c>
      <c r="S2584" s="11">
        <f t="shared" si="161"/>
        <v>42642.988819444443</v>
      </c>
      <c r="T2584" s="11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0">
        <f t="shared" si="163"/>
        <v>0.5</v>
      </c>
      <c r="P2585" s="6">
        <f t="shared" si="160"/>
        <v>1</v>
      </c>
      <c r="Q2585" t="str">
        <f>TRIM(MID(SUBSTITUTE($N2585,"/",REPT(" ",LEN($N2585))),COLUMNS($N:N)*LEN($N2585)-(LEN($N2585)-1),LEN($N2585)))</f>
        <v>food</v>
      </c>
      <c r="R2585" t="str">
        <f>TRIM(MID(SUBSTITUTE($N2585,"/",REPT(" ",LEN($N2585))),COLUMNS($N:O)*LEN($N2585)-(LEN($N2585)-1),LEN($N2585)))</f>
        <v>food trucks</v>
      </c>
      <c r="S2585" s="11">
        <f t="shared" si="161"/>
        <v>42019.76944444445</v>
      </c>
      <c r="T2585" s="11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0">
        <f t="shared" si="163"/>
        <v>0</v>
      </c>
      <c r="P2586" s="6" t="e">
        <f t="shared" si="160"/>
        <v>#DIV/0!</v>
      </c>
      <c r="Q2586" t="str">
        <f>TRIM(MID(SUBSTITUTE($N2586,"/",REPT(" ",LEN($N2586))),COLUMNS($N:N)*LEN($N2586)-(LEN($N2586)-1),LEN($N2586)))</f>
        <v>food</v>
      </c>
      <c r="R2586" t="str">
        <f>TRIM(MID(SUBSTITUTE($N2586,"/",REPT(" ",LEN($N2586))),COLUMNS($N:O)*LEN($N2586)-(LEN($N2586)-1),LEN($N2586)))</f>
        <v>food trucks</v>
      </c>
      <c r="S2586" s="11">
        <f t="shared" si="161"/>
        <v>42140.173252314817</v>
      </c>
      <c r="T2586" s="11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0">
        <f t="shared" si="163"/>
        <v>0.16666666666666669</v>
      </c>
      <c r="P2587" s="6">
        <f t="shared" si="160"/>
        <v>50</v>
      </c>
      <c r="Q2587" t="str">
        <f>TRIM(MID(SUBSTITUTE($N2587,"/",REPT(" ",LEN($N2587))),COLUMNS($N:N)*LEN($N2587)-(LEN($N2587)-1),LEN($N2587)))</f>
        <v>food</v>
      </c>
      <c r="R2587" t="str">
        <f>TRIM(MID(SUBSTITUTE($N2587,"/",REPT(" ",LEN($N2587))),COLUMNS($N:O)*LEN($N2587)-(LEN($N2587)-1),LEN($N2587)))</f>
        <v>food trucks</v>
      </c>
      <c r="S2587" s="11">
        <f t="shared" si="161"/>
        <v>41795.963333333333</v>
      </c>
      <c r="T2587" s="11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0">
        <f t="shared" si="163"/>
        <v>0.16666666666666669</v>
      </c>
      <c r="P2588" s="6">
        <f t="shared" si="160"/>
        <v>5</v>
      </c>
      <c r="Q2588" t="str">
        <f>TRIM(MID(SUBSTITUTE($N2588,"/",REPT(" ",LEN($N2588))),COLUMNS($N:N)*LEN($N2588)-(LEN($N2588)-1),LEN($N2588)))</f>
        <v>food</v>
      </c>
      <c r="R2588" t="str">
        <f>TRIM(MID(SUBSTITUTE($N2588,"/",REPT(" ",LEN($N2588))),COLUMNS($N:O)*LEN($N2588)-(LEN($N2588)-1),LEN($N2588)))</f>
        <v>food trucks</v>
      </c>
      <c r="S2588" s="11">
        <f t="shared" si="161"/>
        <v>42333.330277777779</v>
      </c>
      <c r="T2588" s="11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0">
        <f t="shared" si="163"/>
        <v>2.4340000000000002</v>
      </c>
      <c r="P2589" s="6">
        <f t="shared" si="160"/>
        <v>202.83333333333334</v>
      </c>
      <c r="Q2589" t="str">
        <f>TRIM(MID(SUBSTITUTE($N2589,"/",REPT(" ",LEN($N2589))),COLUMNS($N:N)*LEN($N2589)-(LEN($N2589)-1),LEN($N2589)))</f>
        <v>food</v>
      </c>
      <c r="R2589" t="str">
        <f>TRIM(MID(SUBSTITUTE($N2589,"/",REPT(" ",LEN($N2589))),COLUMNS($N:O)*LEN($N2589)-(LEN($N2589)-1),LEN($N2589)))</f>
        <v>food trucks</v>
      </c>
      <c r="S2589" s="11">
        <f t="shared" si="161"/>
        <v>42338.675381944442</v>
      </c>
      <c r="T2589" s="11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0">
        <f t="shared" si="163"/>
        <v>3.8833333333333329</v>
      </c>
      <c r="P2590" s="6">
        <f t="shared" si="160"/>
        <v>29.125</v>
      </c>
      <c r="Q2590" t="str">
        <f>TRIM(MID(SUBSTITUTE($N2590,"/",REPT(" ",LEN($N2590))),COLUMNS($N:N)*LEN($N2590)-(LEN($N2590)-1),LEN($N2590)))</f>
        <v>food</v>
      </c>
      <c r="R2590" t="str">
        <f>TRIM(MID(SUBSTITUTE($N2590,"/",REPT(" ",LEN($N2590))),COLUMNS($N:O)*LEN($N2590)-(LEN($N2590)-1),LEN($N2590)))</f>
        <v>food trucks</v>
      </c>
      <c r="S2590" s="11">
        <f t="shared" si="161"/>
        <v>42042.676226851851</v>
      </c>
      <c r="T2590" s="11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0">
        <f t="shared" si="163"/>
        <v>0.01</v>
      </c>
      <c r="P2591" s="6">
        <f t="shared" si="160"/>
        <v>5</v>
      </c>
      <c r="Q2591" t="str">
        <f>TRIM(MID(SUBSTITUTE($N2591,"/",REPT(" ",LEN($N2591))),COLUMNS($N:N)*LEN($N2591)-(LEN($N2591)-1),LEN($N2591)))</f>
        <v>food</v>
      </c>
      <c r="R2591" t="str">
        <f>TRIM(MID(SUBSTITUTE($N2591,"/",REPT(" ",LEN($N2591))),COLUMNS($N:O)*LEN($N2591)-(LEN($N2591)-1),LEN($N2591)))</f>
        <v>food trucks</v>
      </c>
      <c r="S2591" s="11">
        <f t="shared" si="161"/>
        <v>42422.536192129628</v>
      </c>
      <c r="T2591" s="11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0">
        <f t="shared" si="163"/>
        <v>0</v>
      </c>
      <c r="P2592" s="6" t="e">
        <f t="shared" si="160"/>
        <v>#DIV/0!</v>
      </c>
      <c r="Q2592" t="str">
        <f>TRIM(MID(SUBSTITUTE($N2592,"/",REPT(" ",LEN($N2592))),COLUMNS($N:N)*LEN($N2592)-(LEN($N2592)-1),LEN($N2592)))</f>
        <v>food</v>
      </c>
      <c r="R2592" t="str">
        <f>TRIM(MID(SUBSTITUTE($N2592,"/",REPT(" ",LEN($N2592))),COLUMNS($N:O)*LEN($N2592)-(LEN($N2592)-1),LEN($N2592)))</f>
        <v>food trucks</v>
      </c>
      <c r="S2592" s="11">
        <f t="shared" si="161"/>
        <v>42388.589085648149</v>
      </c>
      <c r="T2592" s="11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0">
        <f t="shared" si="163"/>
        <v>1.7333333333333332</v>
      </c>
      <c r="P2593" s="6">
        <f t="shared" si="160"/>
        <v>13</v>
      </c>
      <c r="Q2593" t="str">
        <f>TRIM(MID(SUBSTITUTE($N2593,"/",REPT(" ",LEN($N2593))),COLUMNS($N:N)*LEN($N2593)-(LEN($N2593)-1),LEN($N2593)))</f>
        <v>food</v>
      </c>
      <c r="R2593" t="str">
        <f>TRIM(MID(SUBSTITUTE($N2593,"/",REPT(" ",LEN($N2593))),COLUMNS($N:O)*LEN($N2593)-(LEN($N2593)-1),LEN($N2593)))</f>
        <v>food trucks</v>
      </c>
      <c r="S2593" s="11">
        <f t="shared" si="161"/>
        <v>42382.906527777777</v>
      </c>
      <c r="T2593" s="11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0">
        <f t="shared" si="163"/>
        <v>0.16666666666666669</v>
      </c>
      <c r="P2594" s="6">
        <f t="shared" si="160"/>
        <v>50</v>
      </c>
      <c r="Q2594" t="str">
        <f>TRIM(MID(SUBSTITUTE($N2594,"/",REPT(" ",LEN($N2594))),COLUMNS($N:N)*LEN($N2594)-(LEN($N2594)-1),LEN($N2594)))</f>
        <v>food</v>
      </c>
      <c r="R2594" t="str">
        <f>TRIM(MID(SUBSTITUTE($N2594,"/",REPT(" ",LEN($N2594))),COLUMNS($N:O)*LEN($N2594)-(LEN($N2594)-1),LEN($N2594)))</f>
        <v>food trucks</v>
      </c>
      <c r="S2594" s="11">
        <f t="shared" si="161"/>
        <v>41887.801168981481</v>
      </c>
      <c r="T2594" s="11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0">
        <f t="shared" si="163"/>
        <v>0</v>
      </c>
      <c r="P2595" s="6" t="e">
        <f t="shared" si="160"/>
        <v>#DIV/0!</v>
      </c>
      <c r="Q2595" t="str">
        <f>TRIM(MID(SUBSTITUTE($N2595,"/",REPT(" ",LEN($N2595))),COLUMNS($N:N)*LEN($N2595)-(LEN($N2595)-1),LEN($N2595)))</f>
        <v>food</v>
      </c>
      <c r="R2595" t="str">
        <f>TRIM(MID(SUBSTITUTE($N2595,"/",REPT(" ",LEN($N2595))),COLUMNS($N:O)*LEN($N2595)-(LEN($N2595)-1),LEN($N2595)))</f>
        <v>food trucks</v>
      </c>
      <c r="S2595" s="11">
        <f t="shared" si="161"/>
        <v>42089.84520833334</v>
      </c>
      <c r="T2595" s="11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0">
        <f t="shared" si="163"/>
        <v>1.25E-3</v>
      </c>
      <c r="P2596" s="6">
        <f t="shared" si="160"/>
        <v>1</v>
      </c>
      <c r="Q2596" t="str">
        <f>TRIM(MID(SUBSTITUTE($N2596,"/",REPT(" ",LEN($N2596))),COLUMNS($N:N)*LEN($N2596)-(LEN($N2596)-1),LEN($N2596)))</f>
        <v>food</v>
      </c>
      <c r="R2596" t="str">
        <f>TRIM(MID(SUBSTITUTE($N2596,"/",REPT(" ",LEN($N2596))),COLUMNS($N:O)*LEN($N2596)-(LEN($N2596)-1),LEN($N2596)))</f>
        <v>food trucks</v>
      </c>
      <c r="S2596" s="11">
        <f t="shared" si="161"/>
        <v>41828.967916666668</v>
      </c>
      <c r="T2596" s="11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0">
        <f t="shared" si="163"/>
        <v>12.166666666666668</v>
      </c>
      <c r="P2597" s="6">
        <f t="shared" si="160"/>
        <v>96.05263157894737</v>
      </c>
      <c r="Q2597" t="str">
        <f>TRIM(MID(SUBSTITUTE($N2597,"/",REPT(" ",LEN($N2597))),COLUMNS($N:N)*LEN($N2597)-(LEN($N2597)-1),LEN($N2597)))</f>
        <v>food</v>
      </c>
      <c r="R2597" t="str">
        <f>TRIM(MID(SUBSTITUTE($N2597,"/",REPT(" ",LEN($N2597))),COLUMNS($N:O)*LEN($N2597)-(LEN($N2597)-1),LEN($N2597)))</f>
        <v>food trucks</v>
      </c>
      <c r="S2597" s="11">
        <f t="shared" si="161"/>
        <v>42760.244212962964</v>
      </c>
      <c r="T2597" s="11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0">
        <f t="shared" si="163"/>
        <v>23.588571428571427</v>
      </c>
      <c r="P2598" s="6">
        <f t="shared" si="160"/>
        <v>305.77777777777777</v>
      </c>
      <c r="Q2598" t="str">
        <f>TRIM(MID(SUBSTITUTE($N2598,"/",REPT(" ",LEN($N2598))),COLUMNS($N:N)*LEN($N2598)-(LEN($N2598)-1),LEN($N2598)))</f>
        <v>food</v>
      </c>
      <c r="R2598" t="str">
        <f>TRIM(MID(SUBSTITUTE($N2598,"/",REPT(" ",LEN($N2598))),COLUMNS($N:O)*LEN($N2598)-(LEN($N2598)-1),LEN($N2598)))</f>
        <v>food trucks</v>
      </c>
      <c r="S2598" s="11">
        <f t="shared" si="161"/>
        <v>41828.664456018516</v>
      </c>
      <c r="T2598" s="11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0">
        <f t="shared" si="163"/>
        <v>5.6666666666666661</v>
      </c>
      <c r="P2599" s="6">
        <f t="shared" si="160"/>
        <v>12.142857142857142</v>
      </c>
      <c r="Q2599" t="str">
        <f>TRIM(MID(SUBSTITUTE($N2599,"/",REPT(" ",LEN($N2599))),COLUMNS($N:N)*LEN($N2599)-(LEN($N2599)-1),LEN($N2599)))</f>
        <v>food</v>
      </c>
      <c r="R2599" t="str">
        <f>TRIM(MID(SUBSTITUTE($N2599,"/",REPT(" ",LEN($N2599))),COLUMNS($N:O)*LEN($N2599)-(LEN($N2599)-1),LEN($N2599)))</f>
        <v>food trucks</v>
      </c>
      <c r="S2599" s="11">
        <f t="shared" si="161"/>
        <v>42510.341631944444</v>
      </c>
      <c r="T2599" s="11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0">
        <f t="shared" si="163"/>
        <v>39</v>
      </c>
      <c r="P2600" s="6">
        <f t="shared" si="160"/>
        <v>83.571428571428569</v>
      </c>
      <c r="Q2600" t="str">
        <f>TRIM(MID(SUBSTITUTE($N2600,"/",REPT(" ",LEN($N2600))),COLUMNS($N:N)*LEN($N2600)-(LEN($N2600)-1),LEN($N2600)))</f>
        <v>food</v>
      </c>
      <c r="R2600" t="str">
        <f>TRIM(MID(SUBSTITUTE($N2600,"/",REPT(" ",LEN($N2600))),COLUMNS($N:O)*LEN($N2600)-(LEN($N2600)-1),LEN($N2600)))</f>
        <v>food trucks</v>
      </c>
      <c r="S2600" s="11">
        <f t="shared" si="161"/>
        <v>42240.840289351851</v>
      </c>
      <c r="T2600" s="11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0">
        <f t="shared" si="163"/>
        <v>0.99546510341776351</v>
      </c>
      <c r="P2601" s="6">
        <f t="shared" si="160"/>
        <v>18</v>
      </c>
      <c r="Q2601" t="str">
        <f>TRIM(MID(SUBSTITUTE($N2601,"/",REPT(" ",LEN($N2601))),COLUMNS($N:N)*LEN($N2601)-(LEN($N2601)-1),LEN($N2601)))</f>
        <v>food</v>
      </c>
      <c r="R2601" t="str">
        <f>TRIM(MID(SUBSTITUTE($N2601,"/",REPT(" ",LEN($N2601))),COLUMNS($N:O)*LEN($N2601)-(LEN($N2601)-1),LEN($N2601)))</f>
        <v>food trucks</v>
      </c>
      <c r="S2601" s="11">
        <f t="shared" si="161"/>
        <v>41809.754016203704</v>
      </c>
      <c r="T2601" s="11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0">
        <f t="shared" si="163"/>
        <v>6.9320000000000004</v>
      </c>
      <c r="P2602" s="6">
        <f t="shared" si="160"/>
        <v>115.53333333333333</v>
      </c>
      <c r="Q2602" t="str">
        <f>TRIM(MID(SUBSTITUTE($N2602,"/",REPT(" ",LEN($N2602))),COLUMNS($N:N)*LEN($N2602)-(LEN($N2602)-1),LEN($N2602)))</f>
        <v>food</v>
      </c>
      <c r="R2602" t="str">
        <f>TRIM(MID(SUBSTITUTE($N2602,"/",REPT(" ",LEN($N2602))),COLUMNS($N:O)*LEN($N2602)-(LEN($N2602)-1),LEN($N2602)))</f>
        <v>food trucks</v>
      </c>
      <c r="S2602" s="11">
        <f t="shared" si="161"/>
        <v>42394.900462962964</v>
      </c>
      <c r="T2602" s="11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0">
        <f t="shared" si="163"/>
        <v>661.4</v>
      </c>
      <c r="P2603" s="6">
        <f t="shared" si="160"/>
        <v>21.900662251655628</v>
      </c>
      <c r="Q2603" t="str">
        <f>TRIM(MID(SUBSTITUTE($N2603,"/",REPT(" ",LEN($N2603))),COLUMNS($N:N)*LEN($N2603)-(LEN($N2603)-1),LEN($N2603)))</f>
        <v>technology</v>
      </c>
      <c r="R2603" t="str">
        <f>TRIM(MID(SUBSTITUTE($N2603,"/",REPT(" ",LEN($N2603))),COLUMNS($N:O)*LEN($N2603)-(LEN($N2603)-1),LEN($N2603)))</f>
        <v>space exploration</v>
      </c>
      <c r="S2603" s="11">
        <f t="shared" si="161"/>
        <v>41150.902187499996</v>
      </c>
      <c r="T2603" s="11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0">
        <f t="shared" si="163"/>
        <v>326.0916666666667</v>
      </c>
      <c r="P2604" s="6">
        <f t="shared" si="160"/>
        <v>80.022494887525568</v>
      </c>
      <c r="Q2604" t="str">
        <f>TRIM(MID(SUBSTITUTE($N2604,"/",REPT(" ",LEN($N2604))),COLUMNS($N:N)*LEN($N2604)-(LEN($N2604)-1),LEN($N2604)))</f>
        <v>technology</v>
      </c>
      <c r="R2604" t="str">
        <f>TRIM(MID(SUBSTITUTE($N2604,"/",REPT(" ",LEN($N2604))),COLUMNS($N:O)*LEN($N2604)-(LEN($N2604)-1),LEN($N2604)))</f>
        <v>space exploration</v>
      </c>
      <c r="S2604" s="11">
        <f t="shared" si="161"/>
        <v>41915.747314814813</v>
      </c>
      <c r="T2604" s="11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0">
        <f t="shared" si="163"/>
        <v>101.48571428571429</v>
      </c>
      <c r="P2605" s="6">
        <f t="shared" si="160"/>
        <v>35.520000000000003</v>
      </c>
      <c r="Q2605" t="str">
        <f>TRIM(MID(SUBSTITUTE($N2605,"/",REPT(" ",LEN($N2605))),COLUMNS($N:N)*LEN($N2605)-(LEN($N2605)-1),LEN($N2605)))</f>
        <v>technology</v>
      </c>
      <c r="R2605" t="str">
        <f>TRIM(MID(SUBSTITUTE($N2605,"/",REPT(" ",LEN($N2605))),COLUMNS($N:O)*LEN($N2605)-(LEN($N2605)-1),LEN($N2605)))</f>
        <v>space exploration</v>
      </c>
      <c r="S2605" s="11">
        <f t="shared" si="161"/>
        <v>41617.912662037037</v>
      </c>
      <c r="T2605" s="11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0">
        <f t="shared" si="163"/>
        <v>104.21799999999999</v>
      </c>
      <c r="P2606" s="6">
        <f t="shared" si="160"/>
        <v>64.933333333333323</v>
      </c>
      <c r="Q2606" t="str">
        <f>TRIM(MID(SUBSTITUTE($N2606,"/",REPT(" ",LEN($N2606))),COLUMNS($N:N)*LEN($N2606)-(LEN($N2606)-1),LEN($N2606)))</f>
        <v>technology</v>
      </c>
      <c r="R2606" t="str">
        <f>TRIM(MID(SUBSTITUTE($N2606,"/",REPT(" ",LEN($N2606))),COLUMNS($N:O)*LEN($N2606)-(LEN($N2606)-1),LEN($N2606)))</f>
        <v>space exploration</v>
      </c>
      <c r="S2606" s="11">
        <f t="shared" si="161"/>
        <v>40998.051192129627</v>
      </c>
      <c r="T2606" s="11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0">
        <f t="shared" si="163"/>
        <v>107.42157000000002</v>
      </c>
      <c r="P2607" s="6">
        <f t="shared" si="160"/>
        <v>60.965703745743475</v>
      </c>
      <c r="Q2607" t="str">
        <f>TRIM(MID(SUBSTITUTE($N2607,"/",REPT(" ",LEN($N2607))),COLUMNS($N:N)*LEN($N2607)-(LEN($N2607)-1),LEN($N2607)))</f>
        <v>technology</v>
      </c>
      <c r="R2607" t="str">
        <f>TRIM(MID(SUBSTITUTE($N2607,"/",REPT(" ",LEN($N2607))),COLUMNS($N:O)*LEN($N2607)-(LEN($N2607)-1),LEN($N2607)))</f>
        <v>space exploration</v>
      </c>
      <c r="S2607" s="11">
        <f t="shared" si="161"/>
        <v>42508.541550925926</v>
      </c>
      <c r="T2607" s="11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0">
        <f t="shared" si="163"/>
        <v>110.05454545454545</v>
      </c>
      <c r="P2608" s="6">
        <f t="shared" si="160"/>
        <v>31.444155844155844</v>
      </c>
      <c r="Q2608" t="str">
        <f>TRIM(MID(SUBSTITUTE($N2608,"/",REPT(" ",LEN($N2608))),COLUMNS($N:N)*LEN($N2608)-(LEN($N2608)-1),LEN($N2608)))</f>
        <v>technology</v>
      </c>
      <c r="R2608" t="str">
        <f>TRIM(MID(SUBSTITUTE($N2608,"/",REPT(" ",LEN($N2608))),COLUMNS($N:O)*LEN($N2608)-(LEN($N2608)-1),LEN($N2608)))</f>
        <v>space exploration</v>
      </c>
      <c r="S2608" s="11">
        <f t="shared" si="161"/>
        <v>41726.712754629632</v>
      </c>
      <c r="T2608" s="11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0">
        <f t="shared" si="163"/>
        <v>407.7</v>
      </c>
      <c r="P2609" s="6">
        <f t="shared" si="160"/>
        <v>81.949748743718587</v>
      </c>
      <c r="Q2609" t="str">
        <f>TRIM(MID(SUBSTITUTE($N2609,"/",REPT(" ",LEN($N2609))),COLUMNS($N:N)*LEN($N2609)-(LEN($N2609)-1),LEN($N2609)))</f>
        <v>technology</v>
      </c>
      <c r="R2609" t="str">
        <f>TRIM(MID(SUBSTITUTE($N2609,"/",REPT(" ",LEN($N2609))),COLUMNS($N:O)*LEN($N2609)-(LEN($N2609)-1),LEN($N2609)))</f>
        <v>space exploration</v>
      </c>
      <c r="S2609" s="11">
        <f t="shared" si="161"/>
        <v>42184.874675925923</v>
      </c>
      <c r="T2609" s="11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0">
        <f t="shared" si="163"/>
        <v>223.92500000000001</v>
      </c>
      <c r="P2610" s="6">
        <f t="shared" si="160"/>
        <v>58.92763157894737</v>
      </c>
      <c r="Q2610" t="str">
        <f>TRIM(MID(SUBSTITUTE($N2610,"/",REPT(" ",LEN($N2610))),COLUMNS($N:N)*LEN($N2610)-(LEN($N2610)-1),LEN($N2610)))</f>
        <v>technology</v>
      </c>
      <c r="R2610" t="str">
        <f>TRIM(MID(SUBSTITUTE($N2610,"/",REPT(" ",LEN($N2610))),COLUMNS($N:O)*LEN($N2610)-(LEN($N2610)-1),LEN($N2610)))</f>
        <v>space exploration</v>
      </c>
      <c r="S2610" s="11">
        <f t="shared" si="161"/>
        <v>42767.801712962959</v>
      </c>
      <c r="T2610" s="11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0">
        <f t="shared" si="163"/>
        <v>303.80111428571428</v>
      </c>
      <c r="P2611" s="6">
        <f t="shared" si="160"/>
        <v>157.29347633136095</v>
      </c>
      <c r="Q2611" t="str">
        <f>TRIM(MID(SUBSTITUTE($N2611,"/",REPT(" ",LEN($N2611))),COLUMNS($N:N)*LEN($N2611)-(LEN($N2611)-1),LEN($N2611)))</f>
        <v>technology</v>
      </c>
      <c r="R2611" t="str">
        <f>TRIM(MID(SUBSTITUTE($N2611,"/",REPT(" ",LEN($N2611))),COLUMNS($N:O)*LEN($N2611)-(LEN($N2611)-1),LEN($N2611)))</f>
        <v>space exploration</v>
      </c>
      <c r="S2611" s="11">
        <f t="shared" si="161"/>
        <v>41075.237858796296</v>
      </c>
      <c r="T2611" s="11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0">
        <f t="shared" si="163"/>
        <v>141.3251043268175</v>
      </c>
      <c r="P2612" s="6">
        <f t="shared" si="160"/>
        <v>55.758509532062391</v>
      </c>
      <c r="Q2612" t="str">
        <f>TRIM(MID(SUBSTITUTE($N2612,"/",REPT(" ",LEN($N2612))),COLUMNS($N:N)*LEN($N2612)-(LEN($N2612)-1),LEN($N2612)))</f>
        <v>technology</v>
      </c>
      <c r="R2612" t="str">
        <f>TRIM(MID(SUBSTITUTE($N2612,"/",REPT(" ",LEN($N2612))),COLUMNS($N:O)*LEN($N2612)-(LEN($N2612)-1),LEN($N2612)))</f>
        <v>space exploration</v>
      </c>
      <c r="S2612" s="11">
        <f t="shared" si="161"/>
        <v>42564.881076388891</v>
      </c>
      <c r="T2612" s="11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0">
        <f t="shared" si="163"/>
        <v>2790.6363636363635</v>
      </c>
      <c r="P2613" s="6">
        <f t="shared" si="160"/>
        <v>83.802893802893806</v>
      </c>
      <c r="Q2613" t="str">
        <f>TRIM(MID(SUBSTITUTE($N2613,"/",REPT(" ",LEN($N2613))),COLUMNS($N:N)*LEN($N2613)-(LEN($N2613)-1),LEN($N2613)))</f>
        <v>technology</v>
      </c>
      <c r="R2613" t="str">
        <f>TRIM(MID(SUBSTITUTE($N2613,"/",REPT(" ",LEN($N2613))),COLUMNS($N:O)*LEN($N2613)-(LEN($N2613)-1),LEN($N2613)))</f>
        <v>space exploration</v>
      </c>
      <c r="S2613" s="11">
        <f t="shared" si="161"/>
        <v>42704.335810185185</v>
      </c>
      <c r="T2613" s="11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0">
        <f t="shared" si="163"/>
        <v>171.76130000000001</v>
      </c>
      <c r="P2614" s="6">
        <f t="shared" si="160"/>
        <v>58.422210884353746</v>
      </c>
      <c r="Q2614" t="str">
        <f>TRIM(MID(SUBSTITUTE($N2614,"/",REPT(" ",LEN($N2614))),COLUMNS($N:N)*LEN($N2614)-(LEN($N2614)-1),LEN($N2614)))</f>
        <v>technology</v>
      </c>
      <c r="R2614" t="str">
        <f>TRIM(MID(SUBSTITUTE($N2614,"/",REPT(" ",LEN($N2614))),COLUMNS($N:O)*LEN($N2614)-(LEN($N2614)-1),LEN($N2614)))</f>
        <v>space exploration</v>
      </c>
      <c r="S2614" s="11">
        <f t="shared" si="161"/>
        <v>41982.143171296295</v>
      </c>
      <c r="T2614" s="11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0">
        <f t="shared" si="163"/>
        <v>101.01333333333334</v>
      </c>
      <c r="P2615" s="6">
        <f t="shared" si="160"/>
        <v>270.57142857142856</v>
      </c>
      <c r="Q2615" t="str">
        <f>TRIM(MID(SUBSTITUTE($N2615,"/",REPT(" ",LEN($N2615))),COLUMNS($N:N)*LEN($N2615)-(LEN($N2615)-1),LEN($N2615)))</f>
        <v>technology</v>
      </c>
      <c r="R2615" t="str">
        <f>TRIM(MID(SUBSTITUTE($N2615,"/",REPT(" ",LEN($N2615))),COLUMNS($N:O)*LEN($N2615)-(LEN($N2615)-1),LEN($N2615)))</f>
        <v>space exploration</v>
      </c>
      <c r="S2615" s="11">
        <f t="shared" si="161"/>
        <v>41143.81821759259</v>
      </c>
      <c r="T2615" s="11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0">
        <f t="shared" si="163"/>
        <v>102</v>
      </c>
      <c r="P2616" s="6">
        <f t="shared" si="160"/>
        <v>107.1</v>
      </c>
      <c r="Q2616" t="str">
        <f>TRIM(MID(SUBSTITUTE($N2616,"/",REPT(" ",LEN($N2616))),COLUMNS($N:N)*LEN($N2616)-(LEN($N2616)-1),LEN($N2616)))</f>
        <v>technology</v>
      </c>
      <c r="R2616" t="str">
        <f>TRIM(MID(SUBSTITUTE($N2616,"/",REPT(" ",LEN($N2616))),COLUMNS($N:O)*LEN($N2616)-(LEN($N2616)-1),LEN($N2616)))</f>
        <v>space exploration</v>
      </c>
      <c r="S2616" s="11">
        <f t="shared" si="161"/>
        <v>41730.708472222221</v>
      </c>
      <c r="T2616" s="11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0">
        <f t="shared" si="163"/>
        <v>169.76511744127936</v>
      </c>
      <c r="P2617" s="6">
        <f t="shared" si="160"/>
        <v>47.180555555555557</v>
      </c>
      <c r="Q2617" t="str">
        <f>TRIM(MID(SUBSTITUTE($N2617,"/",REPT(" ",LEN($N2617))),COLUMNS($N:N)*LEN($N2617)-(LEN($N2617)-1),LEN($N2617)))</f>
        <v>technology</v>
      </c>
      <c r="R2617" t="str">
        <f>TRIM(MID(SUBSTITUTE($N2617,"/",REPT(" ",LEN($N2617))),COLUMNS($N:O)*LEN($N2617)-(LEN($N2617)-1),LEN($N2617)))</f>
        <v>space exploration</v>
      </c>
      <c r="S2617" s="11">
        <f t="shared" si="161"/>
        <v>42453.49726851852</v>
      </c>
      <c r="T2617" s="11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0">
        <f t="shared" si="163"/>
        <v>114.53400000000001</v>
      </c>
      <c r="P2618" s="6">
        <f t="shared" si="160"/>
        <v>120.30882352941177</v>
      </c>
      <c r="Q2618" t="str">
        <f>TRIM(MID(SUBSTITUTE($N2618,"/",REPT(" ",LEN($N2618))),COLUMNS($N:N)*LEN($N2618)-(LEN($N2618)-1),LEN($N2618)))</f>
        <v>technology</v>
      </c>
      <c r="R2618" t="str">
        <f>TRIM(MID(SUBSTITUTE($N2618,"/",REPT(" ",LEN($N2618))),COLUMNS($N:O)*LEN($N2618)-(LEN($N2618)-1),LEN($N2618)))</f>
        <v>space exploration</v>
      </c>
      <c r="S2618" s="11">
        <f t="shared" si="161"/>
        <v>42211.99454861111</v>
      </c>
      <c r="T2618" s="11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0">
        <f t="shared" si="163"/>
        <v>877.6</v>
      </c>
      <c r="P2619" s="6">
        <f t="shared" si="160"/>
        <v>27.59748427672956</v>
      </c>
      <c r="Q2619" t="str">
        <f>TRIM(MID(SUBSTITUTE($N2619,"/",REPT(" ",LEN($N2619))),COLUMNS($N:N)*LEN($N2619)-(LEN($N2619)-1),LEN($N2619)))</f>
        <v>technology</v>
      </c>
      <c r="R2619" t="str">
        <f>TRIM(MID(SUBSTITUTE($N2619,"/",REPT(" ",LEN($N2619))),COLUMNS($N:O)*LEN($N2619)-(LEN($N2619)-1),LEN($N2619)))</f>
        <v>space exploration</v>
      </c>
      <c r="S2619" s="11">
        <f t="shared" si="161"/>
        <v>41902.874432870369</v>
      </c>
      <c r="T2619" s="11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0">
        <f t="shared" si="163"/>
        <v>105.38666666666667</v>
      </c>
      <c r="P2620" s="6">
        <f t="shared" si="160"/>
        <v>205.2987012987013</v>
      </c>
      <c r="Q2620" t="str">
        <f>TRIM(MID(SUBSTITUTE($N2620,"/",REPT(" ",LEN($N2620))),COLUMNS($N:N)*LEN($N2620)-(LEN($N2620)-1),LEN($N2620)))</f>
        <v>technology</v>
      </c>
      <c r="R2620" t="str">
        <f>TRIM(MID(SUBSTITUTE($N2620,"/",REPT(" ",LEN($N2620))),COLUMNS($N:O)*LEN($N2620)-(LEN($N2620)-1),LEN($N2620)))</f>
        <v>space exploration</v>
      </c>
      <c r="S2620" s="11">
        <f t="shared" si="161"/>
        <v>42279.792372685188</v>
      </c>
      <c r="T2620" s="11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0">
        <f t="shared" si="163"/>
        <v>188.39999999999998</v>
      </c>
      <c r="P2621" s="6">
        <f t="shared" si="160"/>
        <v>35.547169811320757</v>
      </c>
      <c r="Q2621" t="str">
        <f>TRIM(MID(SUBSTITUTE($N2621,"/",REPT(" ",LEN($N2621))),COLUMNS($N:N)*LEN($N2621)-(LEN($N2621)-1),LEN($N2621)))</f>
        <v>technology</v>
      </c>
      <c r="R2621" t="str">
        <f>TRIM(MID(SUBSTITUTE($N2621,"/",REPT(" ",LEN($N2621))),COLUMNS($N:O)*LEN($N2621)-(LEN($N2621)-1),LEN($N2621)))</f>
        <v>space exploration</v>
      </c>
      <c r="S2621" s="11">
        <f t="shared" si="161"/>
        <v>42273.884305555555</v>
      </c>
      <c r="T2621" s="11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0">
        <f t="shared" si="163"/>
        <v>143.65230769230772</v>
      </c>
      <c r="P2622" s="6">
        <f t="shared" si="160"/>
        <v>74.639488409272587</v>
      </c>
      <c r="Q2622" t="str">
        <f>TRIM(MID(SUBSTITUTE($N2622,"/",REPT(" ",LEN($N2622))),COLUMNS($N:N)*LEN($N2622)-(LEN($N2622)-1),LEN($N2622)))</f>
        <v>technology</v>
      </c>
      <c r="R2622" t="str">
        <f>TRIM(MID(SUBSTITUTE($N2622,"/",REPT(" ",LEN($N2622))),COLUMNS($N:O)*LEN($N2622)-(LEN($N2622)-1),LEN($N2622)))</f>
        <v>space exploration</v>
      </c>
      <c r="S2622" s="11">
        <f t="shared" si="161"/>
        <v>42251.16715277778</v>
      </c>
      <c r="T2622" s="11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0">
        <f t="shared" si="163"/>
        <v>145.88</v>
      </c>
      <c r="P2623" s="6">
        <f t="shared" si="160"/>
        <v>47.058064516129029</v>
      </c>
      <c r="Q2623" t="str">
        <f>TRIM(MID(SUBSTITUTE($N2623,"/",REPT(" ",LEN($N2623))),COLUMNS($N:N)*LEN($N2623)-(LEN($N2623)-1),LEN($N2623)))</f>
        <v>technology</v>
      </c>
      <c r="R2623" t="str">
        <f>TRIM(MID(SUBSTITUTE($N2623,"/",REPT(" ",LEN($N2623))),COLUMNS($N:O)*LEN($N2623)-(LEN($N2623)-1),LEN($N2623)))</f>
        <v>space exploration</v>
      </c>
      <c r="S2623" s="11">
        <f t="shared" si="161"/>
        <v>42115.74754629629</v>
      </c>
      <c r="T2623" s="11">
        <f t="shared" si="16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0">
        <f t="shared" si="163"/>
        <v>131.184</v>
      </c>
      <c r="P2624" s="6">
        <f t="shared" si="160"/>
        <v>26.591351351351353</v>
      </c>
      <c r="Q2624" t="str">
        <f>TRIM(MID(SUBSTITUTE($N2624,"/",REPT(" ",LEN($N2624))),COLUMNS($N:N)*LEN($N2624)-(LEN($N2624)-1),LEN($N2624)))</f>
        <v>technology</v>
      </c>
      <c r="R2624" t="str">
        <f>TRIM(MID(SUBSTITUTE($N2624,"/",REPT(" ",LEN($N2624))),COLUMNS($N:O)*LEN($N2624)-(LEN($N2624)-1),LEN($N2624)))</f>
        <v>space exploration</v>
      </c>
      <c r="S2624" s="11">
        <f t="shared" si="161"/>
        <v>42689.74324074074</v>
      </c>
      <c r="T2624" s="11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0">
        <f t="shared" si="163"/>
        <v>113.99999999999999</v>
      </c>
      <c r="P2625" s="6">
        <f t="shared" si="160"/>
        <v>36.774193548387096</v>
      </c>
      <c r="Q2625" t="str">
        <f>TRIM(MID(SUBSTITUTE($N2625,"/",REPT(" ",LEN($N2625))),COLUMNS($N:N)*LEN($N2625)-(LEN($N2625)-1),LEN($N2625)))</f>
        <v>technology</v>
      </c>
      <c r="R2625" t="str">
        <f>TRIM(MID(SUBSTITUTE($N2625,"/",REPT(" ",LEN($N2625))),COLUMNS($N:O)*LEN($N2625)-(LEN($N2625)-1),LEN($N2625)))</f>
        <v>space exploration</v>
      </c>
      <c r="S2625" s="11">
        <f t="shared" si="161"/>
        <v>42692.256550925929</v>
      </c>
      <c r="T2625" s="11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0">
        <f t="shared" si="163"/>
        <v>1379.4206249999997</v>
      </c>
      <c r="P2626" s="6">
        <f t="shared" ref="P2626:P2689" si="164">E2626/L2626</f>
        <v>31.820544982698959</v>
      </c>
      <c r="Q2626" t="str">
        <f>TRIM(MID(SUBSTITUTE($N2626,"/",REPT(" ",LEN($N2626))),COLUMNS($N:N)*LEN($N2626)-(LEN($N2626)-1),LEN($N2626)))</f>
        <v>technology</v>
      </c>
      <c r="R2626" t="str">
        <f>TRIM(MID(SUBSTITUTE($N2626,"/",REPT(" ",LEN($N2626))),COLUMNS($N:O)*LEN($N2626)-(LEN($N2626)-1),LEN($N2626)))</f>
        <v>space exploration</v>
      </c>
      <c r="S2626" s="11">
        <f t="shared" ref="S2626:S2689" si="165">(((J2626/60)/60)/24)+DATE(1970,1,1)</f>
        <v>41144.42155092593</v>
      </c>
      <c r="T2626" s="11">
        <f t="shared" ref="T2626:T2689" si="166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0">
        <f t="shared" ref="O2627:O2690" si="167">E2627/D2627*100</f>
        <v>956</v>
      </c>
      <c r="P2627" s="6">
        <f t="shared" si="164"/>
        <v>27.576923076923077</v>
      </c>
      <c r="Q2627" t="str">
        <f>TRIM(MID(SUBSTITUTE($N2627,"/",REPT(" ",LEN($N2627))),COLUMNS($N:N)*LEN($N2627)-(LEN($N2627)-1),LEN($N2627)))</f>
        <v>technology</v>
      </c>
      <c r="R2627" t="str">
        <f>TRIM(MID(SUBSTITUTE($N2627,"/",REPT(" ",LEN($N2627))),COLUMNS($N:O)*LEN($N2627)-(LEN($N2627)-1),LEN($N2627)))</f>
        <v>space exploration</v>
      </c>
      <c r="S2627" s="11">
        <f t="shared" si="165"/>
        <v>42658.810277777782</v>
      </c>
      <c r="T2627" s="11">
        <f t="shared" si="166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0">
        <f t="shared" si="167"/>
        <v>112.00000000000001</v>
      </c>
      <c r="P2628" s="6">
        <f t="shared" si="164"/>
        <v>56</v>
      </c>
      <c r="Q2628" t="str">
        <f>TRIM(MID(SUBSTITUTE($N2628,"/",REPT(" ",LEN($N2628))),COLUMNS($N:N)*LEN($N2628)-(LEN($N2628)-1),LEN($N2628)))</f>
        <v>technology</v>
      </c>
      <c r="R2628" t="str">
        <f>TRIM(MID(SUBSTITUTE($N2628,"/",REPT(" ",LEN($N2628))),COLUMNS($N:O)*LEN($N2628)-(LEN($N2628)-1),LEN($N2628)))</f>
        <v>space exploration</v>
      </c>
      <c r="S2628" s="11">
        <f t="shared" si="165"/>
        <v>42128.628113425926</v>
      </c>
      <c r="T2628" s="11">
        <f t="shared" si="166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0">
        <f t="shared" si="167"/>
        <v>646.66666666666663</v>
      </c>
      <c r="P2629" s="6">
        <f t="shared" si="164"/>
        <v>21.555555555555557</v>
      </c>
      <c r="Q2629" t="str">
        <f>TRIM(MID(SUBSTITUTE($N2629,"/",REPT(" ",LEN($N2629))),COLUMNS($N:N)*LEN($N2629)-(LEN($N2629)-1),LEN($N2629)))</f>
        <v>technology</v>
      </c>
      <c r="R2629" t="str">
        <f>TRIM(MID(SUBSTITUTE($N2629,"/",REPT(" ",LEN($N2629))),COLUMNS($N:O)*LEN($N2629)-(LEN($N2629)-1),LEN($N2629)))</f>
        <v>space exploration</v>
      </c>
      <c r="S2629" s="11">
        <f t="shared" si="165"/>
        <v>42304.829409722224</v>
      </c>
      <c r="T2629" s="11">
        <f t="shared" si="166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0">
        <f t="shared" si="167"/>
        <v>110.36948748510132</v>
      </c>
      <c r="P2630" s="6">
        <f t="shared" si="164"/>
        <v>44.095238095238095</v>
      </c>
      <c r="Q2630" t="str">
        <f>TRIM(MID(SUBSTITUTE($N2630,"/",REPT(" ",LEN($N2630))),COLUMNS($N:N)*LEN($N2630)-(LEN($N2630)-1),LEN($N2630)))</f>
        <v>technology</v>
      </c>
      <c r="R2630" t="str">
        <f>TRIM(MID(SUBSTITUTE($N2630,"/",REPT(" ",LEN($N2630))),COLUMNS($N:O)*LEN($N2630)-(LEN($N2630)-1),LEN($N2630)))</f>
        <v>space exploration</v>
      </c>
      <c r="S2630" s="11">
        <f t="shared" si="165"/>
        <v>41953.966053240743</v>
      </c>
      <c r="T2630" s="11">
        <f t="shared" si="166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0">
        <f t="shared" si="167"/>
        <v>127.74000000000001</v>
      </c>
      <c r="P2631" s="6">
        <f t="shared" si="164"/>
        <v>63.87</v>
      </c>
      <c r="Q2631" t="str">
        <f>TRIM(MID(SUBSTITUTE($N2631,"/",REPT(" ",LEN($N2631))),COLUMNS($N:N)*LEN($N2631)-(LEN($N2631)-1),LEN($N2631)))</f>
        <v>technology</v>
      </c>
      <c r="R2631" t="str">
        <f>TRIM(MID(SUBSTITUTE($N2631,"/",REPT(" ",LEN($N2631))),COLUMNS($N:O)*LEN($N2631)-(LEN($N2631)-1),LEN($N2631)))</f>
        <v>space exploration</v>
      </c>
      <c r="S2631" s="11">
        <f t="shared" si="165"/>
        <v>42108.538449074069</v>
      </c>
      <c r="T2631" s="11">
        <f t="shared" si="166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0">
        <f t="shared" si="167"/>
        <v>157.9</v>
      </c>
      <c r="P2632" s="6">
        <f t="shared" si="164"/>
        <v>38.987654320987652</v>
      </c>
      <c r="Q2632" t="str">
        <f>TRIM(MID(SUBSTITUTE($N2632,"/",REPT(" ",LEN($N2632))),COLUMNS($N:N)*LEN($N2632)-(LEN($N2632)-1),LEN($N2632)))</f>
        <v>technology</v>
      </c>
      <c r="R2632" t="str">
        <f>TRIM(MID(SUBSTITUTE($N2632,"/",REPT(" ",LEN($N2632))),COLUMNS($N:O)*LEN($N2632)-(LEN($N2632)-1),LEN($N2632)))</f>
        <v>space exploration</v>
      </c>
      <c r="S2632" s="11">
        <f t="shared" si="165"/>
        <v>42524.105462962965</v>
      </c>
      <c r="T2632" s="11">
        <f t="shared" si="166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0">
        <f t="shared" si="167"/>
        <v>114.66525000000001</v>
      </c>
      <c r="P2633" s="6">
        <f t="shared" si="164"/>
        <v>80.185489510489504</v>
      </c>
      <c r="Q2633" t="str">
        <f>TRIM(MID(SUBSTITUTE($N2633,"/",REPT(" ",LEN($N2633))),COLUMNS($N:N)*LEN($N2633)-(LEN($N2633)-1),LEN($N2633)))</f>
        <v>technology</v>
      </c>
      <c r="R2633" t="str">
        <f>TRIM(MID(SUBSTITUTE($N2633,"/",REPT(" ",LEN($N2633))),COLUMNS($N:O)*LEN($N2633)-(LEN($N2633)-1),LEN($N2633)))</f>
        <v>space exploration</v>
      </c>
      <c r="S2633" s="11">
        <f t="shared" si="165"/>
        <v>42218.169293981482</v>
      </c>
      <c r="T2633" s="11">
        <f t="shared" si="166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0">
        <f t="shared" si="167"/>
        <v>137.00934579439252</v>
      </c>
      <c r="P2634" s="6">
        <f t="shared" si="164"/>
        <v>34.904761904761905</v>
      </c>
      <c r="Q2634" t="str">
        <f>TRIM(MID(SUBSTITUTE($N2634,"/",REPT(" ",LEN($N2634))),COLUMNS($N:N)*LEN($N2634)-(LEN($N2634)-1),LEN($N2634)))</f>
        <v>technology</v>
      </c>
      <c r="R2634" t="str">
        <f>TRIM(MID(SUBSTITUTE($N2634,"/",REPT(" ",LEN($N2634))),COLUMNS($N:O)*LEN($N2634)-(LEN($N2634)-1),LEN($N2634)))</f>
        <v>space exploration</v>
      </c>
      <c r="S2634" s="11">
        <f t="shared" si="165"/>
        <v>42494.061793981484</v>
      </c>
      <c r="T2634" s="11">
        <f t="shared" si="166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0">
        <f t="shared" si="167"/>
        <v>354.62</v>
      </c>
      <c r="P2635" s="6">
        <f t="shared" si="164"/>
        <v>89.100502512562812</v>
      </c>
      <c r="Q2635" t="str">
        <f>TRIM(MID(SUBSTITUTE($N2635,"/",REPT(" ",LEN($N2635))),COLUMNS($N:N)*LEN($N2635)-(LEN($N2635)-1),LEN($N2635)))</f>
        <v>technology</v>
      </c>
      <c r="R2635" t="str">
        <f>TRIM(MID(SUBSTITUTE($N2635,"/",REPT(" ",LEN($N2635))),COLUMNS($N:O)*LEN($N2635)-(LEN($N2635)-1),LEN($N2635)))</f>
        <v>space exploration</v>
      </c>
      <c r="S2635" s="11">
        <f t="shared" si="165"/>
        <v>41667.823287037041</v>
      </c>
      <c r="T2635" s="11">
        <f t="shared" si="166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0">
        <f t="shared" si="167"/>
        <v>106.02150537634409</v>
      </c>
      <c r="P2636" s="6">
        <f t="shared" si="164"/>
        <v>39.44</v>
      </c>
      <c r="Q2636" t="str">
        <f>TRIM(MID(SUBSTITUTE($N2636,"/",REPT(" ",LEN($N2636))),COLUMNS($N:N)*LEN($N2636)-(LEN($N2636)-1),LEN($N2636)))</f>
        <v>technology</v>
      </c>
      <c r="R2636" t="str">
        <f>TRIM(MID(SUBSTITUTE($N2636,"/",REPT(" ",LEN($N2636))),COLUMNS($N:O)*LEN($N2636)-(LEN($N2636)-1),LEN($N2636)))</f>
        <v>space exploration</v>
      </c>
      <c r="S2636" s="11">
        <f t="shared" si="165"/>
        <v>42612.656493055561</v>
      </c>
      <c r="T2636" s="11">
        <f t="shared" si="166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0">
        <f t="shared" si="167"/>
        <v>100</v>
      </c>
      <c r="P2637" s="6">
        <f t="shared" si="164"/>
        <v>136.9047619047619</v>
      </c>
      <c r="Q2637" t="str">
        <f>TRIM(MID(SUBSTITUTE($N2637,"/",REPT(" ",LEN($N2637))),COLUMNS($N:N)*LEN($N2637)-(LEN($N2637)-1),LEN($N2637)))</f>
        <v>technology</v>
      </c>
      <c r="R2637" t="str">
        <f>TRIM(MID(SUBSTITUTE($N2637,"/",REPT(" ",LEN($N2637))),COLUMNS($N:O)*LEN($N2637)-(LEN($N2637)-1),LEN($N2637)))</f>
        <v>space exploration</v>
      </c>
      <c r="S2637" s="11">
        <f t="shared" si="165"/>
        <v>42037.950937500005</v>
      </c>
      <c r="T2637" s="11">
        <f t="shared" si="166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0">
        <f t="shared" si="167"/>
        <v>187.3</v>
      </c>
      <c r="P2638" s="6">
        <f t="shared" si="164"/>
        <v>37.46</v>
      </c>
      <c r="Q2638" t="str">
        <f>TRIM(MID(SUBSTITUTE($N2638,"/",REPT(" ",LEN($N2638))),COLUMNS($N:N)*LEN($N2638)-(LEN($N2638)-1),LEN($N2638)))</f>
        <v>technology</v>
      </c>
      <c r="R2638" t="str">
        <f>TRIM(MID(SUBSTITUTE($N2638,"/",REPT(" ",LEN($N2638))),COLUMNS($N:O)*LEN($N2638)-(LEN($N2638)-1),LEN($N2638)))</f>
        <v>space exploration</v>
      </c>
      <c r="S2638" s="11">
        <f t="shared" si="165"/>
        <v>42636.614745370374</v>
      </c>
      <c r="T2638" s="11">
        <f t="shared" si="166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0">
        <f t="shared" si="167"/>
        <v>166.2</v>
      </c>
      <c r="P2639" s="6">
        <f t="shared" si="164"/>
        <v>31.96153846153846</v>
      </c>
      <c r="Q2639" t="str">
        <f>TRIM(MID(SUBSTITUTE($N2639,"/",REPT(" ",LEN($N2639))),COLUMNS($N:N)*LEN($N2639)-(LEN($N2639)-1),LEN($N2639)))</f>
        <v>technology</v>
      </c>
      <c r="R2639" t="str">
        <f>TRIM(MID(SUBSTITUTE($N2639,"/",REPT(" ",LEN($N2639))),COLUMNS($N:O)*LEN($N2639)-(LEN($N2639)-1),LEN($N2639)))</f>
        <v>space exploration</v>
      </c>
      <c r="S2639" s="11">
        <f t="shared" si="165"/>
        <v>42639.549479166672</v>
      </c>
      <c r="T2639" s="11">
        <f t="shared" si="166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0">
        <f t="shared" si="167"/>
        <v>101.72910662824208</v>
      </c>
      <c r="P2640" s="6">
        <f t="shared" si="164"/>
        <v>25.214285714285715</v>
      </c>
      <c r="Q2640" t="str">
        <f>TRIM(MID(SUBSTITUTE($N2640,"/",REPT(" ",LEN($N2640))),COLUMNS($N:N)*LEN($N2640)-(LEN($N2640)-1),LEN($N2640)))</f>
        <v>technology</v>
      </c>
      <c r="R2640" t="str">
        <f>TRIM(MID(SUBSTITUTE($N2640,"/",REPT(" ",LEN($N2640))),COLUMNS($N:O)*LEN($N2640)-(LEN($N2640)-1),LEN($N2640)))</f>
        <v>space exploration</v>
      </c>
      <c r="S2640" s="11">
        <f t="shared" si="165"/>
        <v>41989.913136574076</v>
      </c>
      <c r="T2640" s="11">
        <f t="shared" si="166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0">
        <f t="shared" si="167"/>
        <v>164</v>
      </c>
      <c r="P2641" s="6">
        <f t="shared" si="164"/>
        <v>10.040816326530612</v>
      </c>
      <c r="Q2641" t="str">
        <f>TRIM(MID(SUBSTITUTE($N2641,"/",REPT(" ",LEN($N2641))),COLUMNS($N:N)*LEN($N2641)-(LEN($N2641)-1),LEN($N2641)))</f>
        <v>technology</v>
      </c>
      <c r="R2641" t="str">
        <f>TRIM(MID(SUBSTITUTE($N2641,"/",REPT(" ",LEN($N2641))),COLUMNS($N:O)*LEN($N2641)-(LEN($N2641)-1),LEN($N2641)))</f>
        <v>space exploration</v>
      </c>
      <c r="S2641" s="11">
        <f t="shared" si="165"/>
        <v>42024.86513888889</v>
      </c>
      <c r="T2641" s="11">
        <f t="shared" si="166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0">
        <f t="shared" si="167"/>
        <v>105.66666666666666</v>
      </c>
      <c r="P2642" s="6">
        <f t="shared" si="164"/>
        <v>45.94202898550725</v>
      </c>
      <c r="Q2642" t="str">
        <f>TRIM(MID(SUBSTITUTE($N2642,"/",REPT(" ",LEN($N2642))),COLUMNS($N:N)*LEN($N2642)-(LEN($N2642)-1),LEN($N2642)))</f>
        <v>technology</v>
      </c>
      <c r="R2642" t="str">
        <f>TRIM(MID(SUBSTITUTE($N2642,"/",REPT(" ",LEN($N2642))),COLUMNS($N:O)*LEN($N2642)-(LEN($N2642)-1),LEN($N2642)))</f>
        <v>space exploration</v>
      </c>
      <c r="S2642" s="11">
        <f t="shared" si="165"/>
        <v>42103.160578703704</v>
      </c>
      <c r="T2642" s="11">
        <f t="shared" si="166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0">
        <f t="shared" si="167"/>
        <v>1</v>
      </c>
      <c r="P2643" s="6">
        <f t="shared" si="164"/>
        <v>15</v>
      </c>
      <c r="Q2643" t="str">
        <f>TRIM(MID(SUBSTITUTE($N2643,"/",REPT(" ",LEN($N2643))),COLUMNS($N:N)*LEN($N2643)-(LEN($N2643)-1),LEN($N2643)))</f>
        <v>technology</v>
      </c>
      <c r="R2643" t="str">
        <f>TRIM(MID(SUBSTITUTE($N2643,"/",REPT(" ",LEN($N2643))),COLUMNS($N:O)*LEN($N2643)-(LEN($N2643)-1),LEN($N2643)))</f>
        <v>space exploration</v>
      </c>
      <c r="S2643" s="11">
        <f t="shared" si="165"/>
        <v>41880.827118055553</v>
      </c>
      <c r="T2643" s="11">
        <f t="shared" si="166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0">
        <f t="shared" si="167"/>
        <v>0</v>
      </c>
      <c r="P2644" s="6" t="e">
        <f t="shared" si="164"/>
        <v>#DIV/0!</v>
      </c>
      <c r="Q2644" t="str">
        <f>TRIM(MID(SUBSTITUTE($N2644,"/",REPT(" ",LEN($N2644))),COLUMNS($N:N)*LEN($N2644)-(LEN($N2644)-1),LEN($N2644)))</f>
        <v>technology</v>
      </c>
      <c r="R2644" t="str">
        <f>TRIM(MID(SUBSTITUTE($N2644,"/",REPT(" ",LEN($N2644))),COLUMNS($N:O)*LEN($N2644)-(LEN($N2644)-1),LEN($N2644)))</f>
        <v>space exploration</v>
      </c>
      <c r="S2644" s="11">
        <f t="shared" si="165"/>
        <v>42536.246620370366</v>
      </c>
      <c r="T2644" s="11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0">
        <f t="shared" si="167"/>
        <v>33.559730999999999</v>
      </c>
      <c r="P2645" s="6">
        <f t="shared" si="164"/>
        <v>223.58248500999335</v>
      </c>
      <c r="Q2645" t="str">
        <f>TRIM(MID(SUBSTITUTE($N2645,"/",REPT(" ",LEN($N2645))),COLUMNS($N:N)*LEN($N2645)-(LEN($N2645)-1),LEN($N2645)))</f>
        <v>technology</v>
      </c>
      <c r="R2645" t="str">
        <f>TRIM(MID(SUBSTITUTE($N2645,"/",REPT(" ",LEN($N2645))),COLUMNS($N:O)*LEN($N2645)-(LEN($N2645)-1),LEN($N2645)))</f>
        <v>space exploration</v>
      </c>
      <c r="S2645" s="11">
        <f t="shared" si="165"/>
        <v>42689.582349537035</v>
      </c>
      <c r="T2645" s="11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0">
        <f t="shared" si="167"/>
        <v>2.0529999999999999</v>
      </c>
      <c r="P2646" s="6">
        <f t="shared" si="164"/>
        <v>39.480769230769234</v>
      </c>
      <c r="Q2646" t="str">
        <f>TRIM(MID(SUBSTITUTE($N2646,"/",REPT(" ",LEN($N2646))),COLUMNS($N:N)*LEN($N2646)-(LEN($N2646)-1),LEN($N2646)))</f>
        <v>technology</v>
      </c>
      <c r="R2646" t="str">
        <f>TRIM(MID(SUBSTITUTE($N2646,"/",REPT(" ",LEN($N2646))),COLUMNS($N:O)*LEN($N2646)-(LEN($N2646)-1),LEN($N2646)))</f>
        <v>space exploration</v>
      </c>
      <c r="S2646" s="11">
        <f t="shared" si="165"/>
        <v>42774.792071759264</v>
      </c>
      <c r="T2646" s="11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0">
        <f t="shared" si="167"/>
        <v>10.5</v>
      </c>
      <c r="P2647" s="6">
        <f t="shared" si="164"/>
        <v>91.304347826086953</v>
      </c>
      <c r="Q2647" t="str">
        <f>TRIM(MID(SUBSTITUTE($N2647,"/",REPT(" ",LEN($N2647))),COLUMNS($N:N)*LEN($N2647)-(LEN($N2647)-1),LEN($N2647)))</f>
        <v>technology</v>
      </c>
      <c r="R2647" t="str">
        <f>TRIM(MID(SUBSTITUTE($N2647,"/",REPT(" ",LEN($N2647))),COLUMNS($N:O)*LEN($N2647)-(LEN($N2647)-1),LEN($N2647)))</f>
        <v>space exploration</v>
      </c>
      <c r="S2647" s="11">
        <f t="shared" si="165"/>
        <v>41921.842627314814</v>
      </c>
      <c r="T2647" s="11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0">
        <f t="shared" si="167"/>
        <v>8.4172840000000004</v>
      </c>
      <c r="P2648" s="6">
        <f t="shared" si="164"/>
        <v>78.666205607476627</v>
      </c>
      <c r="Q2648" t="str">
        <f>TRIM(MID(SUBSTITUTE($N2648,"/",REPT(" ",LEN($N2648))),COLUMNS($N:N)*LEN($N2648)-(LEN($N2648)-1),LEN($N2648)))</f>
        <v>technology</v>
      </c>
      <c r="R2648" t="str">
        <f>TRIM(MID(SUBSTITUTE($N2648,"/",REPT(" ",LEN($N2648))),COLUMNS($N:O)*LEN($N2648)-(LEN($N2648)-1),LEN($N2648)))</f>
        <v>space exploration</v>
      </c>
      <c r="S2648" s="11">
        <f t="shared" si="165"/>
        <v>42226.313298611116</v>
      </c>
      <c r="T2648" s="11">
        <f t="shared" si="166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0">
        <f t="shared" si="167"/>
        <v>1.44</v>
      </c>
      <c r="P2649" s="6">
        <f t="shared" si="164"/>
        <v>12</v>
      </c>
      <c r="Q2649" t="str">
        <f>TRIM(MID(SUBSTITUTE($N2649,"/",REPT(" ",LEN($N2649))),COLUMNS($N:N)*LEN($N2649)-(LEN($N2649)-1),LEN($N2649)))</f>
        <v>technology</v>
      </c>
      <c r="R2649" t="str">
        <f>TRIM(MID(SUBSTITUTE($N2649,"/",REPT(" ",LEN($N2649))),COLUMNS($N:O)*LEN($N2649)-(LEN($N2649)-1),LEN($N2649)))</f>
        <v>space exploration</v>
      </c>
      <c r="S2649" s="11">
        <f t="shared" si="165"/>
        <v>42200.261793981481</v>
      </c>
      <c r="T2649" s="11">
        <f t="shared" si="166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0">
        <f t="shared" si="167"/>
        <v>0.88333333333333341</v>
      </c>
      <c r="P2650" s="6">
        <f t="shared" si="164"/>
        <v>17.666666666666668</v>
      </c>
      <c r="Q2650" t="str">
        <f>TRIM(MID(SUBSTITUTE($N2650,"/",REPT(" ",LEN($N2650))),COLUMNS($N:N)*LEN($N2650)-(LEN($N2650)-1),LEN($N2650)))</f>
        <v>technology</v>
      </c>
      <c r="R2650" t="str">
        <f>TRIM(MID(SUBSTITUTE($N2650,"/",REPT(" ",LEN($N2650))),COLUMNS($N:O)*LEN($N2650)-(LEN($N2650)-1),LEN($N2650)))</f>
        <v>space exploration</v>
      </c>
      <c r="S2650" s="11">
        <f t="shared" si="165"/>
        <v>42408.714814814812</v>
      </c>
      <c r="T2650" s="11">
        <f t="shared" si="166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0">
        <f t="shared" si="167"/>
        <v>9.920000000000001E-2</v>
      </c>
      <c r="P2651" s="6">
        <f t="shared" si="164"/>
        <v>41.333333333333336</v>
      </c>
      <c r="Q2651" t="str">
        <f>TRIM(MID(SUBSTITUTE($N2651,"/",REPT(" ",LEN($N2651))),COLUMNS($N:N)*LEN($N2651)-(LEN($N2651)-1),LEN($N2651)))</f>
        <v>technology</v>
      </c>
      <c r="R2651" t="str">
        <f>TRIM(MID(SUBSTITUTE($N2651,"/",REPT(" ",LEN($N2651))),COLUMNS($N:O)*LEN($N2651)-(LEN($N2651)-1),LEN($N2651)))</f>
        <v>space exploration</v>
      </c>
      <c r="S2651" s="11">
        <f t="shared" si="165"/>
        <v>42341.99700231482</v>
      </c>
      <c r="T2651" s="11">
        <f t="shared" si="166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0">
        <f t="shared" si="167"/>
        <v>0.59666666666666668</v>
      </c>
      <c r="P2652" s="6">
        <f t="shared" si="164"/>
        <v>71.599999999999994</v>
      </c>
      <c r="Q2652" t="str">
        <f>TRIM(MID(SUBSTITUTE($N2652,"/",REPT(" ",LEN($N2652))),COLUMNS($N:N)*LEN($N2652)-(LEN($N2652)-1),LEN($N2652)))</f>
        <v>technology</v>
      </c>
      <c r="R2652" t="str">
        <f>TRIM(MID(SUBSTITUTE($N2652,"/",REPT(" ",LEN($N2652))),COLUMNS($N:O)*LEN($N2652)-(LEN($N2652)-1),LEN($N2652)))</f>
        <v>space exploration</v>
      </c>
      <c r="S2652" s="11">
        <f t="shared" si="165"/>
        <v>42695.624340277776</v>
      </c>
      <c r="T2652" s="11">
        <f t="shared" si="166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0">
        <f t="shared" si="167"/>
        <v>1.8689285714285715</v>
      </c>
      <c r="P2653" s="6">
        <f t="shared" si="164"/>
        <v>307.8235294117647</v>
      </c>
      <c r="Q2653" t="str">
        <f>TRIM(MID(SUBSTITUTE($N2653,"/",REPT(" ",LEN($N2653))),COLUMNS($N:N)*LEN($N2653)-(LEN($N2653)-1),LEN($N2653)))</f>
        <v>technology</v>
      </c>
      <c r="R2653" t="str">
        <f>TRIM(MID(SUBSTITUTE($N2653,"/",REPT(" ",LEN($N2653))),COLUMNS($N:O)*LEN($N2653)-(LEN($N2653)-1),LEN($N2653)))</f>
        <v>space exploration</v>
      </c>
      <c r="S2653" s="11">
        <f t="shared" si="165"/>
        <v>42327.805659722217</v>
      </c>
      <c r="T2653" s="11">
        <f t="shared" si="166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0">
        <f t="shared" si="167"/>
        <v>0.88500000000000001</v>
      </c>
      <c r="P2654" s="6">
        <f t="shared" si="164"/>
        <v>80.454545454545453</v>
      </c>
      <c r="Q2654" t="str">
        <f>TRIM(MID(SUBSTITUTE($N2654,"/",REPT(" ",LEN($N2654))),COLUMNS($N:N)*LEN($N2654)-(LEN($N2654)-1),LEN($N2654)))</f>
        <v>technology</v>
      </c>
      <c r="R2654" t="str">
        <f>TRIM(MID(SUBSTITUTE($N2654,"/",REPT(" ",LEN($N2654))),COLUMNS($N:O)*LEN($N2654)-(LEN($N2654)-1),LEN($N2654)))</f>
        <v>space exploration</v>
      </c>
      <c r="S2654" s="11">
        <f t="shared" si="165"/>
        <v>41953.158854166672</v>
      </c>
      <c r="T2654" s="11">
        <f t="shared" si="166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0">
        <f t="shared" si="167"/>
        <v>11.52156862745098</v>
      </c>
      <c r="P2655" s="6">
        <f t="shared" si="164"/>
        <v>83.942857142857136</v>
      </c>
      <c r="Q2655" t="str">
        <f>TRIM(MID(SUBSTITUTE($N2655,"/",REPT(" ",LEN($N2655))),COLUMNS($N:N)*LEN($N2655)-(LEN($N2655)-1),LEN($N2655)))</f>
        <v>technology</v>
      </c>
      <c r="R2655" t="str">
        <f>TRIM(MID(SUBSTITUTE($N2655,"/",REPT(" ",LEN($N2655))),COLUMNS($N:O)*LEN($N2655)-(LEN($N2655)-1),LEN($N2655)))</f>
        <v>space exploration</v>
      </c>
      <c r="S2655" s="11">
        <f t="shared" si="165"/>
        <v>41771.651932870373</v>
      </c>
      <c r="T2655" s="11">
        <f t="shared" si="166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0">
        <f t="shared" si="167"/>
        <v>5.1000000000000004E-2</v>
      </c>
      <c r="P2656" s="6">
        <f t="shared" si="164"/>
        <v>8.5</v>
      </c>
      <c r="Q2656" t="str">
        <f>TRIM(MID(SUBSTITUTE($N2656,"/",REPT(" ",LEN($N2656))),COLUMNS($N:N)*LEN($N2656)-(LEN($N2656)-1),LEN($N2656)))</f>
        <v>technology</v>
      </c>
      <c r="R2656" t="str">
        <f>TRIM(MID(SUBSTITUTE($N2656,"/",REPT(" ",LEN($N2656))),COLUMNS($N:O)*LEN($N2656)-(LEN($N2656)-1),LEN($N2656)))</f>
        <v>space exploration</v>
      </c>
      <c r="S2656" s="11">
        <f t="shared" si="165"/>
        <v>42055.600995370376</v>
      </c>
      <c r="T2656" s="11">
        <f t="shared" si="166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0">
        <f t="shared" si="167"/>
        <v>21.033333333333335</v>
      </c>
      <c r="P2657" s="6">
        <f t="shared" si="164"/>
        <v>73.372093023255815</v>
      </c>
      <c r="Q2657" t="str">
        <f>TRIM(MID(SUBSTITUTE($N2657,"/",REPT(" ",LEN($N2657))),COLUMNS($N:N)*LEN($N2657)-(LEN($N2657)-1),LEN($N2657)))</f>
        <v>technology</v>
      </c>
      <c r="R2657" t="str">
        <f>TRIM(MID(SUBSTITUTE($N2657,"/",REPT(" ",LEN($N2657))),COLUMNS($N:O)*LEN($N2657)-(LEN($N2657)-1),LEN($N2657)))</f>
        <v>space exploration</v>
      </c>
      <c r="S2657" s="11">
        <f t="shared" si="165"/>
        <v>42381.866284722222</v>
      </c>
      <c r="T2657" s="11">
        <f t="shared" si="166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0">
        <f t="shared" si="167"/>
        <v>11.436666666666667</v>
      </c>
      <c r="P2658" s="6">
        <f t="shared" si="164"/>
        <v>112.86184210526316</v>
      </c>
      <c r="Q2658" t="str">
        <f>TRIM(MID(SUBSTITUTE($N2658,"/",REPT(" ",LEN($N2658))),COLUMNS($N:N)*LEN($N2658)-(LEN($N2658)-1),LEN($N2658)))</f>
        <v>technology</v>
      </c>
      <c r="R2658" t="str">
        <f>TRIM(MID(SUBSTITUTE($N2658,"/",REPT(" ",LEN($N2658))),COLUMNS($N:O)*LEN($N2658)-(LEN($N2658)-1),LEN($N2658)))</f>
        <v>space exploration</v>
      </c>
      <c r="S2658" s="11">
        <f t="shared" si="165"/>
        <v>42767.688518518517</v>
      </c>
      <c r="T2658" s="11">
        <f t="shared" si="166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0">
        <f t="shared" si="167"/>
        <v>18.737933333333334</v>
      </c>
      <c r="P2659" s="6">
        <f t="shared" si="164"/>
        <v>95.277627118644077</v>
      </c>
      <c r="Q2659" t="str">
        <f>TRIM(MID(SUBSTITUTE($N2659,"/",REPT(" ",LEN($N2659))),COLUMNS($N:N)*LEN($N2659)-(LEN($N2659)-1),LEN($N2659)))</f>
        <v>technology</v>
      </c>
      <c r="R2659" t="str">
        <f>TRIM(MID(SUBSTITUTE($N2659,"/",REPT(" ",LEN($N2659))),COLUMNS($N:O)*LEN($N2659)-(LEN($N2659)-1),LEN($N2659)))</f>
        <v>space exploration</v>
      </c>
      <c r="S2659" s="11">
        <f t="shared" si="165"/>
        <v>42551.928854166668</v>
      </c>
      <c r="T2659" s="11">
        <f t="shared" si="166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0">
        <f t="shared" si="167"/>
        <v>9.285714285714286E-2</v>
      </c>
      <c r="P2660" s="6">
        <f t="shared" si="164"/>
        <v>22.75</v>
      </c>
      <c r="Q2660" t="str">
        <f>TRIM(MID(SUBSTITUTE($N2660,"/",REPT(" ",LEN($N2660))),COLUMNS($N:N)*LEN($N2660)-(LEN($N2660)-1),LEN($N2660)))</f>
        <v>technology</v>
      </c>
      <c r="R2660" t="str">
        <f>TRIM(MID(SUBSTITUTE($N2660,"/",REPT(" ",LEN($N2660))),COLUMNS($N:O)*LEN($N2660)-(LEN($N2660)-1),LEN($N2660)))</f>
        <v>space exploration</v>
      </c>
      <c r="S2660" s="11">
        <f t="shared" si="165"/>
        <v>42551.884189814817</v>
      </c>
      <c r="T2660" s="11">
        <f t="shared" si="166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0">
        <f t="shared" si="167"/>
        <v>2.7204081632653061</v>
      </c>
      <c r="P2661" s="6">
        <f t="shared" si="164"/>
        <v>133.30000000000001</v>
      </c>
      <c r="Q2661" t="str">
        <f>TRIM(MID(SUBSTITUTE($N2661,"/",REPT(" ",LEN($N2661))),COLUMNS($N:N)*LEN($N2661)-(LEN($N2661)-1),LEN($N2661)))</f>
        <v>technology</v>
      </c>
      <c r="R2661" t="str">
        <f>TRIM(MID(SUBSTITUTE($N2661,"/",REPT(" ",LEN($N2661))),COLUMNS($N:O)*LEN($N2661)-(LEN($N2661)-1),LEN($N2661)))</f>
        <v>space exploration</v>
      </c>
      <c r="S2661" s="11">
        <f t="shared" si="165"/>
        <v>42082.069560185191</v>
      </c>
      <c r="T2661" s="11">
        <f t="shared" si="166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0">
        <f t="shared" si="167"/>
        <v>9.5000000000000001E-2</v>
      </c>
      <c r="P2662" s="6">
        <f t="shared" si="164"/>
        <v>3.8</v>
      </c>
      <c r="Q2662" t="str">
        <f>TRIM(MID(SUBSTITUTE($N2662,"/",REPT(" ",LEN($N2662))),COLUMNS($N:N)*LEN($N2662)-(LEN($N2662)-1),LEN($N2662)))</f>
        <v>technology</v>
      </c>
      <c r="R2662" t="str">
        <f>TRIM(MID(SUBSTITUTE($N2662,"/",REPT(" ",LEN($N2662))),COLUMNS($N:O)*LEN($N2662)-(LEN($N2662)-1),LEN($N2662)))</f>
        <v>space exploration</v>
      </c>
      <c r="S2662" s="11">
        <f t="shared" si="165"/>
        <v>42272.713171296295</v>
      </c>
      <c r="T2662" s="11">
        <f t="shared" si="166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0">
        <f t="shared" si="167"/>
        <v>102.89999999999999</v>
      </c>
      <c r="P2663" s="6">
        <f t="shared" si="164"/>
        <v>85.75</v>
      </c>
      <c r="Q2663" t="str">
        <f>TRIM(MID(SUBSTITUTE($N2663,"/",REPT(" ",LEN($N2663))),COLUMNS($N:N)*LEN($N2663)-(LEN($N2663)-1),LEN($N2663)))</f>
        <v>technology</v>
      </c>
      <c r="R2663" t="str">
        <f>TRIM(MID(SUBSTITUTE($N2663,"/",REPT(" ",LEN($N2663))),COLUMNS($N:O)*LEN($N2663)-(LEN($N2663)-1),LEN($N2663)))</f>
        <v>makerspaces</v>
      </c>
      <c r="S2663" s="11">
        <f t="shared" si="165"/>
        <v>41542.958449074074</v>
      </c>
      <c r="T2663" s="11">
        <f t="shared" si="166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0">
        <f t="shared" si="167"/>
        <v>106.80000000000001</v>
      </c>
      <c r="P2664" s="6">
        <f t="shared" si="164"/>
        <v>267</v>
      </c>
      <c r="Q2664" t="str">
        <f>TRIM(MID(SUBSTITUTE($N2664,"/",REPT(" ",LEN($N2664))),COLUMNS($N:N)*LEN($N2664)-(LEN($N2664)-1),LEN($N2664)))</f>
        <v>technology</v>
      </c>
      <c r="R2664" t="str">
        <f>TRIM(MID(SUBSTITUTE($N2664,"/",REPT(" ",LEN($N2664))),COLUMNS($N:O)*LEN($N2664)-(LEN($N2664)-1),LEN($N2664)))</f>
        <v>makerspaces</v>
      </c>
      <c r="S2664" s="11">
        <f t="shared" si="165"/>
        <v>42207.746678240743</v>
      </c>
      <c r="T2664" s="11">
        <f t="shared" si="166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0">
        <f t="shared" si="167"/>
        <v>104.59625</v>
      </c>
      <c r="P2665" s="6">
        <f t="shared" si="164"/>
        <v>373.55803571428572</v>
      </c>
      <c r="Q2665" t="str">
        <f>TRIM(MID(SUBSTITUTE($N2665,"/",REPT(" ",LEN($N2665))),COLUMNS($N:N)*LEN($N2665)-(LEN($N2665)-1),LEN($N2665)))</f>
        <v>technology</v>
      </c>
      <c r="R2665" t="str">
        <f>TRIM(MID(SUBSTITUTE($N2665,"/",REPT(" ",LEN($N2665))),COLUMNS($N:O)*LEN($N2665)-(LEN($N2665)-1),LEN($N2665)))</f>
        <v>makerspaces</v>
      </c>
      <c r="S2665" s="11">
        <f t="shared" si="165"/>
        <v>42222.622766203705</v>
      </c>
      <c r="T2665" s="11">
        <f t="shared" si="166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0">
        <f t="shared" si="167"/>
        <v>103.42857142857143</v>
      </c>
      <c r="P2666" s="6">
        <f t="shared" si="164"/>
        <v>174.03846153846155</v>
      </c>
      <c r="Q2666" t="str">
        <f>TRIM(MID(SUBSTITUTE($N2666,"/",REPT(" ",LEN($N2666))),COLUMNS($N:N)*LEN($N2666)-(LEN($N2666)-1),LEN($N2666)))</f>
        <v>technology</v>
      </c>
      <c r="R2666" t="str">
        <f>TRIM(MID(SUBSTITUTE($N2666,"/",REPT(" ",LEN($N2666))),COLUMNS($N:O)*LEN($N2666)-(LEN($N2666)-1),LEN($N2666)))</f>
        <v>makerspaces</v>
      </c>
      <c r="S2666" s="11">
        <f t="shared" si="165"/>
        <v>42313.02542824074</v>
      </c>
      <c r="T2666" s="11">
        <f t="shared" si="166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0">
        <f t="shared" si="167"/>
        <v>123.14285714285715</v>
      </c>
      <c r="P2667" s="6">
        <f t="shared" si="164"/>
        <v>93.695652173913047</v>
      </c>
      <c r="Q2667" t="str">
        <f>TRIM(MID(SUBSTITUTE($N2667,"/",REPT(" ",LEN($N2667))),COLUMNS($N:N)*LEN($N2667)-(LEN($N2667)-1),LEN($N2667)))</f>
        <v>technology</v>
      </c>
      <c r="R2667" t="str">
        <f>TRIM(MID(SUBSTITUTE($N2667,"/",REPT(" ",LEN($N2667))),COLUMNS($N:O)*LEN($N2667)-(LEN($N2667)-1),LEN($N2667)))</f>
        <v>makerspaces</v>
      </c>
      <c r="S2667" s="11">
        <f t="shared" si="165"/>
        <v>42083.895532407405</v>
      </c>
      <c r="T2667" s="11">
        <f t="shared" si="166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0">
        <f t="shared" si="167"/>
        <v>159.29509999999999</v>
      </c>
      <c r="P2668" s="6">
        <f t="shared" si="164"/>
        <v>77.327718446601949</v>
      </c>
      <c r="Q2668" t="str">
        <f>TRIM(MID(SUBSTITUTE($N2668,"/",REPT(" ",LEN($N2668))),COLUMNS($N:N)*LEN($N2668)-(LEN($N2668)-1),LEN($N2668)))</f>
        <v>technology</v>
      </c>
      <c r="R2668" t="str">
        <f>TRIM(MID(SUBSTITUTE($N2668,"/",REPT(" ",LEN($N2668))),COLUMNS($N:O)*LEN($N2668)-(LEN($N2668)-1),LEN($N2668)))</f>
        <v>makerspaces</v>
      </c>
      <c r="S2668" s="11">
        <f t="shared" si="165"/>
        <v>42235.764340277776</v>
      </c>
      <c r="T2668" s="11">
        <f t="shared" si="166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0">
        <f t="shared" si="167"/>
        <v>110.66666666666667</v>
      </c>
      <c r="P2669" s="6">
        <f t="shared" si="164"/>
        <v>92.222222222222229</v>
      </c>
      <c r="Q2669" t="str">
        <f>TRIM(MID(SUBSTITUTE($N2669,"/",REPT(" ",LEN($N2669))),COLUMNS($N:N)*LEN($N2669)-(LEN($N2669)-1),LEN($N2669)))</f>
        <v>technology</v>
      </c>
      <c r="R2669" t="str">
        <f>TRIM(MID(SUBSTITUTE($N2669,"/",REPT(" ",LEN($N2669))),COLUMNS($N:O)*LEN($N2669)-(LEN($N2669)-1),LEN($N2669)))</f>
        <v>makerspaces</v>
      </c>
      <c r="S2669" s="11">
        <f t="shared" si="165"/>
        <v>42380.926111111112</v>
      </c>
      <c r="T2669" s="11">
        <f t="shared" si="166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0">
        <f t="shared" si="167"/>
        <v>170.70000000000002</v>
      </c>
      <c r="P2670" s="6">
        <f t="shared" si="164"/>
        <v>60.964285714285715</v>
      </c>
      <c r="Q2670" t="str">
        <f>TRIM(MID(SUBSTITUTE($N2670,"/",REPT(" ",LEN($N2670))),COLUMNS($N:N)*LEN($N2670)-(LEN($N2670)-1),LEN($N2670)))</f>
        <v>technology</v>
      </c>
      <c r="R2670" t="str">
        <f>TRIM(MID(SUBSTITUTE($N2670,"/",REPT(" ",LEN($N2670))),COLUMNS($N:O)*LEN($N2670)-(LEN($N2670)-1),LEN($N2670)))</f>
        <v>makerspaces</v>
      </c>
      <c r="S2670" s="11">
        <f t="shared" si="165"/>
        <v>42275.588715277772</v>
      </c>
      <c r="T2670" s="11">
        <f t="shared" si="166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0">
        <f t="shared" si="167"/>
        <v>125.125</v>
      </c>
      <c r="P2671" s="6">
        <f t="shared" si="164"/>
        <v>91</v>
      </c>
      <c r="Q2671" t="str">
        <f>TRIM(MID(SUBSTITUTE($N2671,"/",REPT(" ",LEN($N2671))),COLUMNS($N:N)*LEN($N2671)-(LEN($N2671)-1),LEN($N2671)))</f>
        <v>technology</v>
      </c>
      <c r="R2671" t="str">
        <f>TRIM(MID(SUBSTITUTE($N2671,"/",REPT(" ",LEN($N2671))),COLUMNS($N:O)*LEN($N2671)-(LEN($N2671)-1),LEN($N2671)))</f>
        <v>makerspaces</v>
      </c>
      <c r="S2671" s="11">
        <f t="shared" si="165"/>
        <v>42319.035833333335</v>
      </c>
      <c r="T2671" s="11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0">
        <f t="shared" si="167"/>
        <v>6.4158609339642041</v>
      </c>
      <c r="P2672" s="6">
        <f t="shared" si="164"/>
        <v>41.583333333333336</v>
      </c>
      <c r="Q2672" t="str">
        <f>TRIM(MID(SUBSTITUTE($N2672,"/",REPT(" ",LEN($N2672))),COLUMNS($N:N)*LEN($N2672)-(LEN($N2672)-1),LEN($N2672)))</f>
        <v>technology</v>
      </c>
      <c r="R2672" t="str">
        <f>TRIM(MID(SUBSTITUTE($N2672,"/",REPT(" ",LEN($N2672))),COLUMNS($N:O)*LEN($N2672)-(LEN($N2672)-1),LEN($N2672)))</f>
        <v>makerspaces</v>
      </c>
      <c r="S2672" s="11">
        <f t="shared" si="165"/>
        <v>41821.020601851851</v>
      </c>
      <c r="T2672" s="11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0">
        <f t="shared" si="167"/>
        <v>11.343999999999999</v>
      </c>
      <c r="P2673" s="6">
        <f t="shared" si="164"/>
        <v>33.761904761904759</v>
      </c>
      <c r="Q2673" t="str">
        <f>TRIM(MID(SUBSTITUTE($N2673,"/",REPT(" ",LEN($N2673))),COLUMNS($N:N)*LEN($N2673)-(LEN($N2673)-1),LEN($N2673)))</f>
        <v>technology</v>
      </c>
      <c r="R2673" t="str">
        <f>TRIM(MID(SUBSTITUTE($N2673,"/",REPT(" ",LEN($N2673))),COLUMNS($N:O)*LEN($N2673)-(LEN($N2673)-1),LEN($N2673)))</f>
        <v>makerspaces</v>
      </c>
      <c r="S2673" s="11">
        <f t="shared" si="165"/>
        <v>41962.749027777783</v>
      </c>
      <c r="T2673" s="11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0">
        <f t="shared" si="167"/>
        <v>33.19</v>
      </c>
      <c r="P2674" s="6">
        <f t="shared" si="164"/>
        <v>70.61702127659575</v>
      </c>
      <c r="Q2674" t="str">
        <f>TRIM(MID(SUBSTITUTE($N2674,"/",REPT(" ",LEN($N2674))),COLUMNS($N:N)*LEN($N2674)-(LEN($N2674)-1),LEN($N2674)))</f>
        <v>technology</v>
      </c>
      <c r="R2674" t="str">
        <f>TRIM(MID(SUBSTITUTE($N2674,"/",REPT(" ",LEN($N2674))),COLUMNS($N:O)*LEN($N2674)-(LEN($N2674)-1),LEN($N2674)))</f>
        <v>makerspaces</v>
      </c>
      <c r="S2674" s="11">
        <f t="shared" si="165"/>
        <v>42344.884143518517</v>
      </c>
      <c r="T2674" s="11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0">
        <f t="shared" si="167"/>
        <v>27.58</v>
      </c>
      <c r="P2675" s="6">
        <f t="shared" si="164"/>
        <v>167.15151515151516</v>
      </c>
      <c r="Q2675" t="str">
        <f>TRIM(MID(SUBSTITUTE($N2675,"/",REPT(" ",LEN($N2675))),COLUMNS($N:N)*LEN($N2675)-(LEN($N2675)-1),LEN($N2675)))</f>
        <v>technology</v>
      </c>
      <c r="R2675" t="str">
        <f>TRIM(MID(SUBSTITUTE($N2675,"/",REPT(" ",LEN($N2675))),COLUMNS($N:O)*LEN($N2675)-(LEN($N2675)-1),LEN($N2675)))</f>
        <v>makerspaces</v>
      </c>
      <c r="S2675" s="11">
        <f t="shared" si="165"/>
        <v>41912.541655092595</v>
      </c>
      <c r="T2675" s="11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0">
        <f t="shared" si="167"/>
        <v>62.839999999999996</v>
      </c>
      <c r="P2676" s="6">
        <f t="shared" si="164"/>
        <v>128.61988304093566</v>
      </c>
      <c r="Q2676" t="str">
        <f>TRIM(MID(SUBSTITUTE($N2676,"/",REPT(" ",LEN($N2676))),COLUMNS($N:N)*LEN($N2676)-(LEN($N2676)-1),LEN($N2676)))</f>
        <v>technology</v>
      </c>
      <c r="R2676" t="str">
        <f>TRIM(MID(SUBSTITUTE($N2676,"/",REPT(" ",LEN($N2676))),COLUMNS($N:O)*LEN($N2676)-(LEN($N2676)-1),LEN($N2676)))</f>
        <v>makerspaces</v>
      </c>
      <c r="S2676" s="11">
        <f t="shared" si="165"/>
        <v>42529.632754629631</v>
      </c>
      <c r="T2676" s="11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0">
        <f t="shared" si="167"/>
        <v>7.5880000000000001</v>
      </c>
      <c r="P2677" s="6">
        <f t="shared" si="164"/>
        <v>65.41379310344827</v>
      </c>
      <c r="Q2677" t="str">
        <f>TRIM(MID(SUBSTITUTE($N2677,"/",REPT(" ",LEN($N2677))),COLUMNS($N:N)*LEN($N2677)-(LEN($N2677)-1),LEN($N2677)))</f>
        <v>technology</v>
      </c>
      <c r="R2677" t="str">
        <f>TRIM(MID(SUBSTITUTE($N2677,"/",REPT(" ",LEN($N2677))),COLUMNS($N:O)*LEN($N2677)-(LEN($N2677)-1),LEN($N2677)))</f>
        <v>makerspaces</v>
      </c>
      <c r="S2677" s="11">
        <f t="shared" si="165"/>
        <v>41923.857511574075</v>
      </c>
      <c r="T2677" s="11">
        <f t="shared" si="166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0">
        <f t="shared" si="167"/>
        <v>50.38095238095238</v>
      </c>
      <c r="P2678" s="6">
        <f t="shared" si="164"/>
        <v>117.55555555555556</v>
      </c>
      <c r="Q2678" t="str">
        <f>TRIM(MID(SUBSTITUTE($N2678,"/",REPT(" ",LEN($N2678))),COLUMNS($N:N)*LEN($N2678)-(LEN($N2678)-1),LEN($N2678)))</f>
        <v>technology</v>
      </c>
      <c r="R2678" t="str">
        <f>TRIM(MID(SUBSTITUTE($N2678,"/",REPT(" ",LEN($N2678))),COLUMNS($N:O)*LEN($N2678)-(LEN($N2678)-1),LEN($N2678)))</f>
        <v>makerspaces</v>
      </c>
      <c r="S2678" s="11">
        <f t="shared" si="165"/>
        <v>42482.624699074076</v>
      </c>
      <c r="T2678" s="11">
        <f t="shared" si="166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0">
        <f t="shared" si="167"/>
        <v>17.512820512820511</v>
      </c>
      <c r="P2679" s="6">
        <f t="shared" si="164"/>
        <v>126.48148148148148</v>
      </c>
      <c r="Q2679" t="str">
        <f>TRIM(MID(SUBSTITUTE($N2679,"/",REPT(" ",LEN($N2679))),COLUMNS($N:N)*LEN($N2679)-(LEN($N2679)-1),LEN($N2679)))</f>
        <v>technology</v>
      </c>
      <c r="R2679" t="str">
        <f>TRIM(MID(SUBSTITUTE($N2679,"/",REPT(" ",LEN($N2679))),COLUMNS($N:O)*LEN($N2679)-(LEN($N2679)-1),LEN($N2679)))</f>
        <v>makerspaces</v>
      </c>
      <c r="S2679" s="11">
        <f t="shared" si="165"/>
        <v>41793.029432870368</v>
      </c>
      <c r="T2679" s="11">
        <f t="shared" si="166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0">
        <f t="shared" si="167"/>
        <v>1.375E-2</v>
      </c>
      <c r="P2680" s="6">
        <f t="shared" si="164"/>
        <v>550</v>
      </c>
      <c r="Q2680" t="str">
        <f>TRIM(MID(SUBSTITUTE($N2680,"/",REPT(" ",LEN($N2680))),COLUMNS($N:N)*LEN($N2680)-(LEN($N2680)-1),LEN($N2680)))</f>
        <v>technology</v>
      </c>
      <c r="R2680" t="str">
        <f>TRIM(MID(SUBSTITUTE($N2680,"/",REPT(" ",LEN($N2680))),COLUMNS($N:O)*LEN($N2680)-(LEN($N2680)-1),LEN($N2680)))</f>
        <v>makerspaces</v>
      </c>
      <c r="S2680" s="11">
        <f t="shared" si="165"/>
        <v>42241.798206018517</v>
      </c>
      <c r="T2680" s="11">
        <f t="shared" si="166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0">
        <f t="shared" si="167"/>
        <v>0.33</v>
      </c>
      <c r="P2681" s="6">
        <f t="shared" si="164"/>
        <v>44</v>
      </c>
      <c r="Q2681" t="str">
        <f>TRIM(MID(SUBSTITUTE($N2681,"/",REPT(" ",LEN($N2681))),COLUMNS($N:N)*LEN($N2681)-(LEN($N2681)-1),LEN($N2681)))</f>
        <v>technology</v>
      </c>
      <c r="R2681" t="str">
        <f>TRIM(MID(SUBSTITUTE($N2681,"/",REPT(" ",LEN($N2681))),COLUMNS($N:O)*LEN($N2681)-(LEN($N2681)-1),LEN($N2681)))</f>
        <v>makerspaces</v>
      </c>
      <c r="S2681" s="11">
        <f t="shared" si="165"/>
        <v>42033.001087962963</v>
      </c>
      <c r="T2681" s="11">
        <f t="shared" si="166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0">
        <f t="shared" si="167"/>
        <v>0.86250000000000004</v>
      </c>
      <c r="P2682" s="6">
        <f t="shared" si="164"/>
        <v>69</v>
      </c>
      <c r="Q2682" t="str">
        <f>TRIM(MID(SUBSTITUTE($N2682,"/",REPT(" ",LEN($N2682))),COLUMNS($N:N)*LEN($N2682)-(LEN($N2682)-1),LEN($N2682)))</f>
        <v>technology</v>
      </c>
      <c r="R2682" t="str">
        <f>TRIM(MID(SUBSTITUTE($N2682,"/",REPT(" ",LEN($N2682))),COLUMNS($N:O)*LEN($N2682)-(LEN($N2682)-1),LEN($N2682)))</f>
        <v>makerspaces</v>
      </c>
      <c r="S2682" s="11">
        <f t="shared" si="165"/>
        <v>42436.211701388893</v>
      </c>
      <c r="T2682" s="11">
        <f t="shared" si="166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0">
        <f t="shared" si="167"/>
        <v>0.6875</v>
      </c>
      <c r="P2683" s="6">
        <f t="shared" si="164"/>
        <v>27.5</v>
      </c>
      <c r="Q2683" t="str">
        <f>TRIM(MID(SUBSTITUTE($N2683,"/",REPT(" ",LEN($N2683))),COLUMNS($N:N)*LEN($N2683)-(LEN($N2683)-1),LEN($N2683)))</f>
        <v>food</v>
      </c>
      <c r="R2683" t="str">
        <f>TRIM(MID(SUBSTITUTE($N2683,"/",REPT(" ",LEN($N2683))),COLUMNS($N:O)*LEN($N2683)-(LEN($N2683)-1),LEN($N2683)))</f>
        <v>food trucks</v>
      </c>
      <c r="S2683" s="11">
        <f t="shared" si="165"/>
        <v>41805.895254629628</v>
      </c>
      <c r="T2683" s="11">
        <f t="shared" si="166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0">
        <f t="shared" si="167"/>
        <v>28.299999999999997</v>
      </c>
      <c r="P2684" s="6">
        <f t="shared" si="164"/>
        <v>84.9</v>
      </c>
      <c r="Q2684" t="str">
        <f>TRIM(MID(SUBSTITUTE($N2684,"/",REPT(" ",LEN($N2684))),COLUMNS($N:N)*LEN($N2684)-(LEN($N2684)-1),LEN($N2684)))</f>
        <v>food</v>
      </c>
      <c r="R2684" t="str">
        <f>TRIM(MID(SUBSTITUTE($N2684,"/",REPT(" ",LEN($N2684))),COLUMNS($N:O)*LEN($N2684)-(LEN($N2684)-1),LEN($N2684)))</f>
        <v>food trucks</v>
      </c>
      <c r="S2684" s="11">
        <f t="shared" si="165"/>
        <v>41932.871990740743</v>
      </c>
      <c r="T2684" s="11">
        <f t="shared" si="166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0">
        <f t="shared" si="167"/>
        <v>0.24</v>
      </c>
      <c r="P2685" s="6">
        <f t="shared" si="164"/>
        <v>12</v>
      </c>
      <c r="Q2685" t="str">
        <f>TRIM(MID(SUBSTITUTE($N2685,"/",REPT(" ",LEN($N2685))),COLUMNS($N:N)*LEN($N2685)-(LEN($N2685)-1),LEN($N2685)))</f>
        <v>food</v>
      </c>
      <c r="R2685" t="str">
        <f>TRIM(MID(SUBSTITUTE($N2685,"/",REPT(" ",LEN($N2685))),COLUMNS($N:O)*LEN($N2685)-(LEN($N2685)-1),LEN($N2685)))</f>
        <v>food trucks</v>
      </c>
      <c r="S2685" s="11">
        <f t="shared" si="165"/>
        <v>42034.75509259259</v>
      </c>
      <c r="T2685" s="11">
        <f t="shared" si="166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0">
        <f t="shared" si="167"/>
        <v>1.1428571428571428</v>
      </c>
      <c r="P2686" s="6">
        <f t="shared" si="164"/>
        <v>200</v>
      </c>
      <c r="Q2686" t="str">
        <f>TRIM(MID(SUBSTITUTE($N2686,"/",REPT(" ",LEN($N2686))),COLUMNS($N:N)*LEN($N2686)-(LEN($N2686)-1),LEN($N2686)))</f>
        <v>food</v>
      </c>
      <c r="R2686" t="str">
        <f>TRIM(MID(SUBSTITUTE($N2686,"/",REPT(" ",LEN($N2686))),COLUMNS($N:O)*LEN($N2686)-(LEN($N2686)-1),LEN($N2686)))</f>
        <v>food trucks</v>
      </c>
      <c r="S2686" s="11">
        <f t="shared" si="165"/>
        <v>41820.914641203701</v>
      </c>
      <c r="T2686" s="11">
        <f t="shared" si="166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0">
        <f t="shared" si="167"/>
        <v>0.02</v>
      </c>
      <c r="P2687" s="6">
        <f t="shared" si="164"/>
        <v>10</v>
      </c>
      <c r="Q2687" t="str">
        <f>TRIM(MID(SUBSTITUTE($N2687,"/",REPT(" ",LEN($N2687))),COLUMNS($N:N)*LEN($N2687)-(LEN($N2687)-1),LEN($N2687)))</f>
        <v>food</v>
      </c>
      <c r="R2687" t="str">
        <f>TRIM(MID(SUBSTITUTE($N2687,"/",REPT(" ",LEN($N2687))),COLUMNS($N:O)*LEN($N2687)-(LEN($N2687)-1),LEN($N2687)))</f>
        <v>food trucks</v>
      </c>
      <c r="S2687" s="11">
        <f t="shared" si="165"/>
        <v>42061.69594907407</v>
      </c>
      <c r="T2687" s="11">
        <f t="shared" si="166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0">
        <f t="shared" si="167"/>
        <v>0</v>
      </c>
      <c r="P2688" s="6" t="e">
        <f t="shared" si="164"/>
        <v>#DIV/0!</v>
      </c>
      <c r="Q2688" t="str">
        <f>TRIM(MID(SUBSTITUTE($N2688,"/",REPT(" ",LEN($N2688))),COLUMNS($N:N)*LEN($N2688)-(LEN($N2688)-1),LEN($N2688)))</f>
        <v>food</v>
      </c>
      <c r="R2688" t="str">
        <f>TRIM(MID(SUBSTITUTE($N2688,"/",REPT(" ",LEN($N2688))),COLUMNS($N:O)*LEN($N2688)-(LEN($N2688)-1),LEN($N2688)))</f>
        <v>food trucks</v>
      </c>
      <c r="S2688" s="11">
        <f t="shared" si="165"/>
        <v>41892.974803240737</v>
      </c>
      <c r="T2688" s="11">
        <f t="shared" si="166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0">
        <f t="shared" si="167"/>
        <v>0</v>
      </c>
      <c r="P2689" s="6" t="e">
        <f t="shared" si="164"/>
        <v>#DIV/0!</v>
      </c>
      <c r="Q2689" t="str">
        <f>TRIM(MID(SUBSTITUTE($N2689,"/",REPT(" ",LEN($N2689))),COLUMNS($N:N)*LEN($N2689)-(LEN($N2689)-1),LEN($N2689)))</f>
        <v>food</v>
      </c>
      <c r="R2689" t="str">
        <f>TRIM(MID(SUBSTITUTE($N2689,"/",REPT(" ",LEN($N2689))),COLUMNS($N:O)*LEN($N2689)-(LEN($N2689)-1),LEN($N2689)))</f>
        <v>food trucks</v>
      </c>
      <c r="S2689" s="11">
        <f t="shared" si="165"/>
        <v>42154.64025462963</v>
      </c>
      <c r="T2689" s="11">
        <f t="shared" si="166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0">
        <f t="shared" si="167"/>
        <v>0.14799999999999999</v>
      </c>
      <c r="P2690" s="6">
        <f t="shared" ref="P2690:P2753" si="168">E2690/L2690</f>
        <v>5.2857142857142856</v>
      </c>
      <c r="Q2690" t="str">
        <f>TRIM(MID(SUBSTITUTE($N2690,"/",REPT(" ",LEN($N2690))),COLUMNS($N:N)*LEN($N2690)-(LEN($N2690)-1),LEN($N2690)))</f>
        <v>food</v>
      </c>
      <c r="R2690" t="str">
        <f>TRIM(MID(SUBSTITUTE($N2690,"/",REPT(" ",LEN($N2690))),COLUMNS($N:O)*LEN($N2690)-(LEN($N2690)-1),LEN($N2690)))</f>
        <v>food trucks</v>
      </c>
      <c r="S2690" s="11">
        <f t="shared" ref="S2690:S2753" si="169">(((J2690/60)/60)/24)+DATE(1970,1,1)</f>
        <v>42028.118865740747</v>
      </c>
      <c r="T2690" s="11">
        <f t="shared" ref="T2690:T2753" si="170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0">
        <f t="shared" ref="O2691:O2754" si="171">E2691/D2691*100</f>
        <v>2.8571428571428571E-3</v>
      </c>
      <c r="P2691" s="6">
        <f t="shared" si="168"/>
        <v>1</v>
      </c>
      <c r="Q2691" t="str">
        <f>TRIM(MID(SUBSTITUTE($N2691,"/",REPT(" ",LEN($N2691))),COLUMNS($N:N)*LEN($N2691)-(LEN($N2691)-1),LEN($N2691)))</f>
        <v>food</v>
      </c>
      <c r="R2691" t="str">
        <f>TRIM(MID(SUBSTITUTE($N2691,"/",REPT(" ",LEN($N2691))),COLUMNS($N:O)*LEN($N2691)-(LEN($N2691)-1),LEN($N2691)))</f>
        <v>food trucks</v>
      </c>
      <c r="S2691" s="11">
        <f t="shared" si="169"/>
        <v>42551.961689814809</v>
      </c>
      <c r="T2691" s="11">
        <f t="shared" si="170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0">
        <f t="shared" si="171"/>
        <v>10.7325</v>
      </c>
      <c r="P2692" s="6">
        <f t="shared" si="168"/>
        <v>72.762711864406782</v>
      </c>
      <c r="Q2692" t="str">
        <f>TRIM(MID(SUBSTITUTE($N2692,"/",REPT(" ",LEN($N2692))),COLUMNS($N:N)*LEN($N2692)-(LEN($N2692)-1),LEN($N2692)))</f>
        <v>food</v>
      </c>
      <c r="R2692" t="str">
        <f>TRIM(MID(SUBSTITUTE($N2692,"/",REPT(" ",LEN($N2692))),COLUMNS($N:O)*LEN($N2692)-(LEN($N2692)-1),LEN($N2692)))</f>
        <v>food trucks</v>
      </c>
      <c r="S2692" s="11">
        <f t="shared" si="169"/>
        <v>42113.105046296296</v>
      </c>
      <c r="T2692" s="11">
        <f t="shared" si="170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0">
        <f t="shared" si="171"/>
        <v>5.3846153846153842E-2</v>
      </c>
      <c r="P2693" s="6">
        <f t="shared" si="168"/>
        <v>17.5</v>
      </c>
      <c r="Q2693" t="str">
        <f>TRIM(MID(SUBSTITUTE($N2693,"/",REPT(" ",LEN($N2693))),COLUMNS($N:N)*LEN($N2693)-(LEN($N2693)-1),LEN($N2693)))</f>
        <v>food</v>
      </c>
      <c r="R2693" t="str">
        <f>TRIM(MID(SUBSTITUTE($N2693,"/",REPT(" ",LEN($N2693))),COLUMNS($N:O)*LEN($N2693)-(LEN($N2693)-1),LEN($N2693)))</f>
        <v>food trucks</v>
      </c>
      <c r="S2693" s="11">
        <f t="shared" si="169"/>
        <v>42089.724039351851</v>
      </c>
      <c r="T2693" s="11">
        <f t="shared" si="170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0">
        <f t="shared" si="171"/>
        <v>0.7142857142857143</v>
      </c>
      <c r="P2694" s="6">
        <f t="shared" si="168"/>
        <v>25</v>
      </c>
      <c r="Q2694" t="str">
        <f>TRIM(MID(SUBSTITUTE($N2694,"/",REPT(" ",LEN($N2694))),COLUMNS($N:N)*LEN($N2694)-(LEN($N2694)-1),LEN($N2694)))</f>
        <v>food</v>
      </c>
      <c r="R2694" t="str">
        <f>TRIM(MID(SUBSTITUTE($N2694,"/",REPT(" ",LEN($N2694))),COLUMNS($N:O)*LEN($N2694)-(LEN($N2694)-1),LEN($N2694)))</f>
        <v>food trucks</v>
      </c>
      <c r="S2694" s="11">
        <f t="shared" si="169"/>
        <v>42058.334027777775</v>
      </c>
      <c r="T2694" s="11">
        <f t="shared" si="170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0">
        <f t="shared" si="171"/>
        <v>0.8</v>
      </c>
      <c r="P2695" s="6">
        <f t="shared" si="168"/>
        <v>13.333333333333334</v>
      </c>
      <c r="Q2695" t="str">
        <f>TRIM(MID(SUBSTITUTE($N2695,"/",REPT(" ",LEN($N2695))),COLUMNS($N:N)*LEN($N2695)-(LEN($N2695)-1),LEN($N2695)))</f>
        <v>food</v>
      </c>
      <c r="R2695" t="str">
        <f>TRIM(MID(SUBSTITUTE($N2695,"/",REPT(" ",LEN($N2695))),COLUMNS($N:O)*LEN($N2695)-(LEN($N2695)-1),LEN($N2695)))</f>
        <v>food trucks</v>
      </c>
      <c r="S2695" s="11">
        <f t="shared" si="169"/>
        <v>41834.138495370367</v>
      </c>
      <c r="T2695" s="11">
        <f t="shared" si="170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0">
        <f t="shared" si="171"/>
        <v>3.3333333333333335E-3</v>
      </c>
      <c r="P2696" s="6">
        <f t="shared" si="168"/>
        <v>1</v>
      </c>
      <c r="Q2696" t="str">
        <f>TRIM(MID(SUBSTITUTE($N2696,"/",REPT(" ",LEN($N2696))),COLUMNS($N:N)*LEN($N2696)-(LEN($N2696)-1),LEN($N2696)))</f>
        <v>food</v>
      </c>
      <c r="R2696" t="str">
        <f>TRIM(MID(SUBSTITUTE($N2696,"/",REPT(" ",LEN($N2696))),COLUMNS($N:O)*LEN($N2696)-(LEN($N2696)-1),LEN($N2696)))</f>
        <v>food trucks</v>
      </c>
      <c r="S2696" s="11">
        <f t="shared" si="169"/>
        <v>41878.140497685185</v>
      </c>
      <c r="T2696" s="11">
        <f t="shared" si="170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0">
        <f t="shared" si="171"/>
        <v>0.47333333333333333</v>
      </c>
      <c r="P2697" s="6">
        <f t="shared" si="168"/>
        <v>23.666666666666668</v>
      </c>
      <c r="Q2697" t="str">
        <f>TRIM(MID(SUBSTITUTE($N2697,"/",REPT(" ",LEN($N2697))),COLUMNS($N:N)*LEN($N2697)-(LEN($N2697)-1),LEN($N2697)))</f>
        <v>food</v>
      </c>
      <c r="R2697" t="str">
        <f>TRIM(MID(SUBSTITUTE($N2697,"/",REPT(" ",LEN($N2697))),COLUMNS($N:O)*LEN($N2697)-(LEN($N2697)-1),LEN($N2697)))</f>
        <v>food trucks</v>
      </c>
      <c r="S2697" s="11">
        <f t="shared" si="169"/>
        <v>42048.181921296295</v>
      </c>
      <c r="T2697" s="11">
        <f t="shared" si="170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0">
        <f t="shared" si="171"/>
        <v>5.65</v>
      </c>
      <c r="P2698" s="6">
        <f t="shared" si="168"/>
        <v>89.21052631578948</v>
      </c>
      <c r="Q2698" t="str">
        <f>TRIM(MID(SUBSTITUTE($N2698,"/",REPT(" ",LEN($N2698))),COLUMNS($N:N)*LEN($N2698)-(LEN($N2698)-1),LEN($N2698)))</f>
        <v>food</v>
      </c>
      <c r="R2698" t="str">
        <f>TRIM(MID(SUBSTITUTE($N2698,"/",REPT(" ",LEN($N2698))),COLUMNS($N:O)*LEN($N2698)-(LEN($N2698)-1),LEN($N2698)))</f>
        <v>food trucks</v>
      </c>
      <c r="S2698" s="11">
        <f t="shared" si="169"/>
        <v>41964.844444444447</v>
      </c>
      <c r="T2698" s="11">
        <f t="shared" si="170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0">
        <f t="shared" si="171"/>
        <v>26.35217391304348</v>
      </c>
      <c r="P2699" s="6">
        <f t="shared" si="168"/>
        <v>116.55769230769231</v>
      </c>
      <c r="Q2699" t="str">
        <f>TRIM(MID(SUBSTITUTE($N2699,"/",REPT(" ",LEN($N2699))),COLUMNS($N:N)*LEN($N2699)-(LEN($N2699)-1),LEN($N2699)))</f>
        <v>food</v>
      </c>
      <c r="R2699" t="str">
        <f>TRIM(MID(SUBSTITUTE($N2699,"/",REPT(" ",LEN($N2699))),COLUMNS($N:O)*LEN($N2699)-(LEN($N2699)-1),LEN($N2699)))</f>
        <v>food trucks</v>
      </c>
      <c r="S2699" s="11">
        <f t="shared" si="169"/>
        <v>42187.940081018518</v>
      </c>
      <c r="T2699" s="11">
        <f t="shared" si="170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0">
        <f t="shared" si="171"/>
        <v>0.325125</v>
      </c>
      <c r="P2700" s="6">
        <f t="shared" si="168"/>
        <v>13.005000000000001</v>
      </c>
      <c r="Q2700" t="str">
        <f>TRIM(MID(SUBSTITUTE($N2700,"/",REPT(" ",LEN($N2700))),COLUMNS($N:N)*LEN($N2700)-(LEN($N2700)-1),LEN($N2700)))</f>
        <v>food</v>
      </c>
      <c r="R2700" t="str">
        <f>TRIM(MID(SUBSTITUTE($N2700,"/",REPT(" ",LEN($N2700))),COLUMNS($N:O)*LEN($N2700)-(LEN($N2700)-1),LEN($N2700)))</f>
        <v>food trucks</v>
      </c>
      <c r="S2700" s="11">
        <f t="shared" si="169"/>
        <v>41787.898240740738</v>
      </c>
      <c r="T2700" s="11">
        <f t="shared" si="170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0">
        <f t="shared" si="171"/>
        <v>0</v>
      </c>
      <c r="P2701" s="6" t="e">
        <f t="shared" si="168"/>
        <v>#DIV/0!</v>
      </c>
      <c r="Q2701" t="str">
        <f>TRIM(MID(SUBSTITUTE($N2701,"/",REPT(" ",LEN($N2701))),COLUMNS($N:N)*LEN($N2701)-(LEN($N2701)-1),LEN($N2701)))</f>
        <v>food</v>
      </c>
      <c r="R2701" t="str">
        <f>TRIM(MID(SUBSTITUTE($N2701,"/",REPT(" ",LEN($N2701))),COLUMNS($N:O)*LEN($N2701)-(LEN($N2701)-1),LEN($N2701)))</f>
        <v>food trucks</v>
      </c>
      <c r="S2701" s="11">
        <f t="shared" si="169"/>
        <v>41829.896562499998</v>
      </c>
      <c r="T2701" s="11">
        <f t="shared" si="170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0">
        <f t="shared" si="171"/>
        <v>0.7000700070007001</v>
      </c>
      <c r="P2702" s="6">
        <f t="shared" si="168"/>
        <v>17.5</v>
      </c>
      <c r="Q2702" t="str">
        <f>TRIM(MID(SUBSTITUTE($N2702,"/",REPT(" ",LEN($N2702))),COLUMNS($N:N)*LEN($N2702)-(LEN($N2702)-1),LEN($N2702)))</f>
        <v>food</v>
      </c>
      <c r="R2702" t="str">
        <f>TRIM(MID(SUBSTITUTE($N2702,"/",REPT(" ",LEN($N2702))),COLUMNS($N:O)*LEN($N2702)-(LEN($N2702)-1),LEN($N2702)))</f>
        <v>food trucks</v>
      </c>
      <c r="S2702" s="11">
        <f t="shared" si="169"/>
        <v>41870.87467592593</v>
      </c>
      <c r="T2702" s="11">
        <f t="shared" si="170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0">
        <f t="shared" si="171"/>
        <v>46.176470588235297</v>
      </c>
      <c r="P2703" s="6">
        <f t="shared" si="168"/>
        <v>34.130434782608695</v>
      </c>
      <c r="Q2703" t="str">
        <f>TRIM(MID(SUBSTITUTE($N2703,"/",REPT(" ",LEN($N2703))),COLUMNS($N:N)*LEN($N2703)-(LEN($N2703)-1),LEN($N2703)))</f>
        <v>theater</v>
      </c>
      <c r="R2703" t="str">
        <f>TRIM(MID(SUBSTITUTE($N2703,"/",REPT(" ",LEN($N2703))),COLUMNS($N:O)*LEN($N2703)-(LEN($N2703)-1),LEN($N2703)))</f>
        <v>spaces</v>
      </c>
      <c r="S2703" s="11">
        <f t="shared" si="169"/>
        <v>42801.774699074071</v>
      </c>
      <c r="T2703" s="11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0">
        <f t="shared" si="171"/>
        <v>34.410000000000004</v>
      </c>
      <c r="P2704" s="6">
        <f t="shared" si="168"/>
        <v>132.34615384615384</v>
      </c>
      <c r="Q2704" t="str">
        <f>TRIM(MID(SUBSTITUTE($N2704,"/",REPT(" ",LEN($N2704))),COLUMNS($N:N)*LEN($N2704)-(LEN($N2704)-1),LEN($N2704)))</f>
        <v>theater</v>
      </c>
      <c r="R2704" t="str">
        <f>TRIM(MID(SUBSTITUTE($N2704,"/",REPT(" ",LEN($N2704))),COLUMNS($N:O)*LEN($N2704)-(LEN($N2704)-1),LEN($N2704)))</f>
        <v>spaces</v>
      </c>
      <c r="S2704" s="11">
        <f t="shared" si="169"/>
        <v>42800.801817129628</v>
      </c>
      <c r="T2704" s="11">
        <f t="shared" si="170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0">
        <f t="shared" si="171"/>
        <v>103.75000000000001</v>
      </c>
      <c r="P2705" s="6">
        <f t="shared" si="168"/>
        <v>922.22222222222217</v>
      </c>
      <c r="Q2705" t="str">
        <f>TRIM(MID(SUBSTITUTE($N2705,"/",REPT(" ",LEN($N2705))),COLUMNS($N:N)*LEN($N2705)-(LEN($N2705)-1),LEN($N2705)))</f>
        <v>theater</v>
      </c>
      <c r="R2705" t="str">
        <f>TRIM(MID(SUBSTITUTE($N2705,"/",REPT(" ",LEN($N2705))),COLUMNS($N:O)*LEN($N2705)-(LEN($N2705)-1),LEN($N2705)))</f>
        <v>spaces</v>
      </c>
      <c r="S2705" s="11">
        <f t="shared" si="169"/>
        <v>42756.690162037034</v>
      </c>
      <c r="T2705" s="11">
        <f t="shared" si="170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0">
        <f t="shared" si="171"/>
        <v>6.0263157894736841</v>
      </c>
      <c r="P2706" s="6">
        <f t="shared" si="168"/>
        <v>163.57142857142858</v>
      </c>
      <c r="Q2706" t="str">
        <f>TRIM(MID(SUBSTITUTE($N2706,"/",REPT(" ",LEN($N2706))),COLUMNS($N:N)*LEN($N2706)-(LEN($N2706)-1),LEN($N2706)))</f>
        <v>theater</v>
      </c>
      <c r="R2706" t="str">
        <f>TRIM(MID(SUBSTITUTE($N2706,"/",REPT(" ",LEN($N2706))),COLUMNS($N:O)*LEN($N2706)-(LEN($N2706)-1),LEN($N2706)))</f>
        <v>spaces</v>
      </c>
      <c r="S2706" s="11">
        <f t="shared" si="169"/>
        <v>42787.862430555557</v>
      </c>
      <c r="T2706" s="11">
        <f t="shared" si="170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0">
        <f t="shared" si="171"/>
        <v>10.539393939393939</v>
      </c>
      <c r="P2707" s="6">
        <f t="shared" si="168"/>
        <v>217.375</v>
      </c>
      <c r="Q2707" t="str">
        <f>TRIM(MID(SUBSTITUTE($N2707,"/",REPT(" ",LEN($N2707))),COLUMNS($N:N)*LEN($N2707)-(LEN($N2707)-1),LEN($N2707)))</f>
        <v>theater</v>
      </c>
      <c r="R2707" t="str">
        <f>TRIM(MID(SUBSTITUTE($N2707,"/",REPT(" ",LEN($N2707))),COLUMNS($N:O)*LEN($N2707)-(LEN($N2707)-1),LEN($N2707)))</f>
        <v>spaces</v>
      </c>
      <c r="S2707" s="11">
        <f t="shared" si="169"/>
        <v>42773.916180555556</v>
      </c>
      <c r="T2707" s="11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0">
        <f t="shared" si="171"/>
        <v>112.29714285714284</v>
      </c>
      <c r="P2708" s="6">
        <f t="shared" si="168"/>
        <v>149.44486692015209</v>
      </c>
      <c r="Q2708" t="str">
        <f>TRIM(MID(SUBSTITUTE($N2708,"/",REPT(" ",LEN($N2708))),COLUMNS($N:N)*LEN($N2708)-(LEN($N2708)-1),LEN($N2708)))</f>
        <v>theater</v>
      </c>
      <c r="R2708" t="str">
        <f>TRIM(MID(SUBSTITUTE($N2708,"/",REPT(" ",LEN($N2708))),COLUMNS($N:O)*LEN($N2708)-(LEN($N2708)-1),LEN($N2708)))</f>
        <v>spaces</v>
      </c>
      <c r="S2708" s="11">
        <f t="shared" si="169"/>
        <v>41899.294942129629</v>
      </c>
      <c r="T2708" s="11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0">
        <f t="shared" si="171"/>
        <v>350.84462500000001</v>
      </c>
      <c r="P2709" s="6">
        <f t="shared" si="168"/>
        <v>71.237487309644663</v>
      </c>
      <c r="Q2709" t="str">
        <f>TRIM(MID(SUBSTITUTE($N2709,"/",REPT(" ",LEN($N2709))),COLUMNS($N:N)*LEN($N2709)-(LEN($N2709)-1),LEN($N2709)))</f>
        <v>theater</v>
      </c>
      <c r="R2709" t="str">
        <f>TRIM(MID(SUBSTITUTE($N2709,"/",REPT(" ",LEN($N2709))),COLUMNS($N:O)*LEN($N2709)-(LEN($N2709)-1),LEN($N2709)))</f>
        <v>spaces</v>
      </c>
      <c r="S2709" s="11">
        <f t="shared" si="169"/>
        <v>41391.782905092594</v>
      </c>
      <c r="T2709" s="11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0">
        <f t="shared" si="171"/>
        <v>233.21535</v>
      </c>
      <c r="P2710" s="6">
        <f t="shared" si="168"/>
        <v>44.464318398474738</v>
      </c>
      <c r="Q2710" t="str">
        <f>TRIM(MID(SUBSTITUTE($N2710,"/",REPT(" ",LEN($N2710))),COLUMNS($N:N)*LEN($N2710)-(LEN($N2710)-1),LEN($N2710)))</f>
        <v>theater</v>
      </c>
      <c r="R2710" t="str">
        <f>TRIM(MID(SUBSTITUTE($N2710,"/",REPT(" ",LEN($N2710))),COLUMNS($N:O)*LEN($N2710)-(LEN($N2710)-1),LEN($N2710)))</f>
        <v>spaces</v>
      </c>
      <c r="S2710" s="11">
        <f t="shared" si="169"/>
        <v>42512.698217592595</v>
      </c>
      <c r="T2710" s="11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0">
        <f t="shared" si="171"/>
        <v>101.60599999999999</v>
      </c>
      <c r="P2711" s="6">
        <f t="shared" si="168"/>
        <v>164.94480519480518</v>
      </c>
      <c r="Q2711" t="str">
        <f>TRIM(MID(SUBSTITUTE($N2711,"/",REPT(" ",LEN($N2711))),COLUMNS($N:N)*LEN($N2711)-(LEN($N2711)-1),LEN($N2711)))</f>
        <v>theater</v>
      </c>
      <c r="R2711" t="str">
        <f>TRIM(MID(SUBSTITUTE($N2711,"/",REPT(" ",LEN($N2711))),COLUMNS($N:O)*LEN($N2711)-(LEN($N2711)-1),LEN($N2711)))</f>
        <v>spaces</v>
      </c>
      <c r="S2711" s="11">
        <f t="shared" si="169"/>
        <v>42612.149780092594</v>
      </c>
      <c r="T2711" s="11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0">
        <f t="shared" si="171"/>
        <v>153.90035000000003</v>
      </c>
      <c r="P2712" s="6">
        <f t="shared" si="168"/>
        <v>84.871516544117654</v>
      </c>
      <c r="Q2712" t="str">
        <f>TRIM(MID(SUBSTITUTE($N2712,"/",REPT(" ",LEN($N2712))),COLUMNS($N:N)*LEN($N2712)-(LEN($N2712)-1),LEN($N2712)))</f>
        <v>theater</v>
      </c>
      <c r="R2712" t="str">
        <f>TRIM(MID(SUBSTITUTE($N2712,"/",REPT(" ",LEN($N2712))),COLUMNS($N:O)*LEN($N2712)-(LEN($N2712)-1),LEN($N2712)))</f>
        <v>spaces</v>
      </c>
      <c r="S2712" s="11">
        <f t="shared" si="169"/>
        <v>41828.229490740741</v>
      </c>
      <c r="T2712" s="11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0">
        <f t="shared" si="171"/>
        <v>100.7161125319693</v>
      </c>
      <c r="P2713" s="6">
        <f t="shared" si="168"/>
        <v>53.945205479452056</v>
      </c>
      <c r="Q2713" t="str">
        <f>TRIM(MID(SUBSTITUTE($N2713,"/",REPT(" ",LEN($N2713))),COLUMNS($N:N)*LEN($N2713)-(LEN($N2713)-1),LEN($N2713)))</f>
        <v>theater</v>
      </c>
      <c r="R2713" t="str">
        <f>TRIM(MID(SUBSTITUTE($N2713,"/",REPT(" ",LEN($N2713))),COLUMNS($N:O)*LEN($N2713)-(LEN($N2713)-1),LEN($N2713)))</f>
        <v>spaces</v>
      </c>
      <c r="S2713" s="11">
        <f t="shared" si="169"/>
        <v>41780.745254629634</v>
      </c>
      <c r="T2713" s="11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0">
        <f t="shared" si="171"/>
        <v>131.38181818181818</v>
      </c>
      <c r="P2714" s="6">
        <f t="shared" si="168"/>
        <v>50.531468531468533</v>
      </c>
      <c r="Q2714" t="str">
        <f>TRIM(MID(SUBSTITUTE($N2714,"/",REPT(" ",LEN($N2714))),COLUMNS($N:N)*LEN($N2714)-(LEN($N2714)-1),LEN($N2714)))</f>
        <v>theater</v>
      </c>
      <c r="R2714" t="str">
        <f>TRIM(MID(SUBSTITUTE($N2714,"/",REPT(" ",LEN($N2714))),COLUMNS($N:O)*LEN($N2714)-(LEN($N2714)-1),LEN($N2714)))</f>
        <v>spaces</v>
      </c>
      <c r="S2714" s="11">
        <f t="shared" si="169"/>
        <v>41432.062037037038</v>
      </c>
      <c r="T2714" s="11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0">
        <f t="shared" si="171"/>
        <v>102.24133333333334</v>
      </c>
      <c r="P2715" s="6">
        <f t="shared" si="168"/>
        <v>108.00140845070422</v>
      </c>
      <c r="Q2715" t="str">
        <f>TRIM(MID(SUBSTITUTE($N2715,"/",REPT(" ",LEN($N2715))),COLUMNS($N:N)*LEN($N2715)-(LEN($N2715)-1),LEN($N2715)))</f>
        <v>theater</v>
      </c>
      <c r="R2715" t="str">
        <f>TRIM(MID(SUBSTITUTE($N2715,"/",REPT(" ",LEN($N2715))),COLUMNS($N:O)*LEN($N2715)-(LEN($N2715)-1),LEN($N2715)))</f>
        <v>spaces</v>
      </c>
      <c r="S2715" s="11">
        <f t="shared" si="169"/>
        <v>42322.653749999998</v>
      </c>
      <c r="T2715" s="11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0">
        <f t="shared" si="171"/>
        <v>116.35599999999999</v>
      </c>
      <c r="P2716" s="6">
        <f t="shared" si="168"/>
        <v>95.373770491803285</v>
      </c>
      <c r="Q2716" t="str">
        <f>TRIM(MID(SUBSTITUTE($N2716,"/",REPT(" ",LEN($N2716))),COLUMNS($N:N)*LEN($N2716)-(LEN($N2716)-1),LEN($N2716)))</f>
        <v>theater</v>
      </c>
      <c r="R2716" t="str">
        <f>TRIM(MID(SUBSTITUTE($N2716,"/",REPT(" ",LEN($N2716))),COLUMNS($N:O)*LEN($N2716)-(LEN($N2716)-1),LEN($N2716)))</f>
        <v>spaces</v>
      </c>
      <c r="S2716" s="11">
        <f t="shared" si="169"/>
        <v>42629.655046296291</v>
      </c>
      <c r="T2716" s="11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0">
        <f t="shared" si="171"/>
        <v>264.62241666666665</v>
      </c>
      <c r="P2717" s="6">
        <f t="shared" si="168"/>
        <v>57.631016333938291</v>
      </c>
      <c r="Q2717" t="str">
        <f>TRIM(MID(SUBSTITUTE($N2717,"/",REPT(" ",LEN($N2717))),COLUMNS($N:N)*LEN($N2717)-(LEN($N2717)-1),LEN($N2717)))</f>
        <v>theater</v>
      </c>
      <c r="R2717" t="str">
        <f>TRIM(MID(SUBSTITUTE($N2717,"/",REPT(" ",LEN($N2717))),COLUMNS($N:O)*LEN($N2717)-(LEN($N2717)-1),LEN($N2717)))</f>
        <v>spaces</v>
      </c>
      <c r="S2717" s="11">
        <f t="shared" si="169"/>
        <v>42387.398472222223</v>
      </c>
      <c r="T2717" s="11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0">
        <f t="shared" si="171"/>
        <v>119.98010000000001</v>
      </c>
      <c r="P2718" s="6">
        <f t="shared" si="168"/>
        <v>64.160481283422456</v>
      </c>
      <c r="Q2718" t="str">
        <f>TRIM(MID(SUBSTITUTE($N2718,"/",REPT(" ",LEN($N2718))),COLUMNS($N:N)*LEN($N2718)-(LEN($N2718)-1),LEN($N2718)))</f>
        <v>theater</v>
      </c>
      <c r="R2718" t="str">
        <f>TRIM(MID(SUBSTITUTE($N2718,"/",REPT(" ",LEN($N2718))),COLUMNS($N:O)*LEN($N2718)-(LEN($N2718)-1),LEN($N2718)))</f>
        <v>spaces</v>
      </c>
      <c r="S2718" s="11">
        <f t="shared" si="169"/>
        <v>42255.333252314813</v>
      </c>
      <c r="T2718" s="11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0">
        <f t="shared" si="171"/>
        <v>120.10400000000001</v>
      </c>
      <c r="P2719" s="6">
        <f t="shared" si="168"/>
        <v>92.387692307692305</v>
      </c>
      <c r="Q2719" t="str">
        <f>TRIM(MID(SUBSTITUTE($N2719,"/",REPT(" ",LEN($N2719))),COLUMNS($N:N)*LEN($N2719)-(LEN($N2719)-1),LEN($N2719)))</f>
        <v>theater</v>
      </c>
      <c r="R2719" t="str">
        <f>TRIM(MID(SUBSTITUTE($N2719,"/",REPT(" ",LEN($N2719))),COLUMNS($N:O)*LEN($N2719)-(LEN($N2719)-1),LEN($N2719)))</f>
        <v>spaces</v>
      </c>
      <c r="S2719" s="11">
        <f t="shared" si="169"/>
        <v>41934.914918981485</v>
      </c>
      <c r="T2719" s="11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0">
        <f t="shared" si="171"/>
        <v>103.58333333333334</v>
      </c>
      <c r="P2720" s="6">
        <f t="shared" si="168"/>
        <v>125.97972972972973</v>
      </c>
      <c r="Q2720" t="str">
        <f>TRIM(MID(SUBSTITUTE($N2720,"/",REPT(" ",LEN($N2720))),COLUMNS($N:N)*LEN($N2720)-(LEN($N2720)-1),LEN($N2720)))</f>
        <v>theater</v>
      </c>
      <c r="R2720" t="str">
        <f>TRIM(MID(SUBSTITUTE($N2720,"/",REPT(" ",LEN($N2720))),COLUMNS($N:O)*LEN($N2720)-(LEN($N2720)-1),LEN($N2720)))</f>
        <v>spaces</v>
      </c>
      <c r="S2720" s="11">
        <f t="shared" si="169"/>
        <v>42465.596585648149</v>
      </c>
      <c r="T2720" s="11">
        <f t="shared" si="170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0">
        <f t="shared" si="171"/>
        <v>108.83333333333334</v>
      </c>
      <c r="P2721" s="6">
        <f t="shared" si="168"/>
        <v>94.637681159420296</v>
      </c>
      <c r="Q2721" t="str">
        <f>TRIM(MID(SUBSTITUTE($N2721,"/",REPT(" ",LEN($N2721))),COLUMNS($N:N)*LEN($N2721)-(LEN($N2721)-1),LEN($N2721)))</f>
        <v>theater</v>
      </c>
      <c r="R2721" t="str">
        <f>TRIM(MID(SUBSTITUTE($N2721,"/",REPT(" ",LEN($N2721))),COLUMNS($N:O)*LEN($N2721)-(LEN($N2721)-1),LEN($N2721)))</f>
        <v>spaces</v>
      </c>
      <c r="S2721" s="11">
        <f t="shared" si="169"/>
        <v>42418.031180555554</v>
      </c>
      <c r="T2721" s="11">
        <f t="shared" si="170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0">
        <f t="shared" si="171"/>
        <v>118.12400000000001</v>
      </c>
      <c r="P2722" s="6">
        <f t="shared" si="168"/>
        <v>170.69942196531792</v>
      </c>
      <c r="Q2722" t="str">
        <f>TRIM(MID(SUBSTITUTE($N2722,"/",REPT(" ",LEN($N2722))),COLUMNS($N:N)*LEN($N2722)-(LEN($N2722)-1),LEN($N2722)))</f>
        <v>theater</v>
      </c>
      <c r="R2722" t="str">
        <f>TRIM(MID(SUBSTITUTE($N2722,"/",REPT(" ",LEN($N2722))),COLUMNS($N:O)*LEN($N2722)-(LEN($N2722)-1),LEN($N2722)))</f>
        <v>spaces</v>
      </c>
      <c r="S2722" s="11">
        <f t="shared" si="169"/>
        <v>42655.465891203698</v>
      </c>
      <c r="T2722" s="11">
        <f t="shared" si="170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0">
        <f t="shared" si="171"/>
        <v>1462</v>
      </c>
      <c r="P2723" s="6">
        <f t="shared" si="168"/>
        <v>40.762081784386616</v>
      </c>
      <c r="Q2723" t="str">
        <f>TRIM(MID(SUBSTITUTE($N2723,"/",REPT(" ",LEN($N2723))),COLUMNS($N:N)*LEN($N2723)-(LEN($N2723)-1),LEN($N2723)))</f>
        <v>technology</v>
      </c>
      <c r="R2723" t="str">
        <f>TRIM(MID(SUBSTITUTE($N2723,"/",REPT(" ",LEN($N2723))),COLUMNS($N:O)*LEN($N2723)-(LEN($N2723)-1),LEN($N2723)))</f>
        <v>hardware</v>
      </c>
      <c r="S2723" s="11">
        <f t="shared" si="169"/>
        <v>41493.543958333335</v>
      </c>
      <c r="T2723" s="11">
        <f t="shared" si="170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0">
        <f t="shared" si="171"/>
        <v>252.54</v>
      </c>
      <c r="P2724" s="6">
        <f t="shared" si="168"/>
        <v>68.254054054054052</v>
      </c>
      <c r="Q2724" t="str">
        <f>TRIM(MID(SUBSTITUTE($N2724,"/",REPT(" ",LEN($N2724))),COLUMNS($N:N)*LEN($N2724)-(LEN($N2724)-1),LEN($N2724)))</f>
        <v>technology</v>
      </c>
      <c r="R2724" t="str">
        <f>TRIM(MID(SUBSTITUTE($N2724,"/",REPT(" ",LEN($N2724))),COLUMNS($N:O)*LEN($N2724)-(LEN($N2724)-1),LEN($N2724)))</f>
        <v>hardware</v>
      </c>
      <c r="S2724" s="11">
        <f t="shared" si="169"/>
        <v>42704.857094907406</v>
      </c>
      <c r="T2724" s="11">
        <f t="shared" si="170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0">
        <f t="shared" si="171"/>
        <v>140.05000000000001</v>
      </c>
      <c r="P2725" s="6">
        <f t="shared" si="168"/>
        <v>95.48863636363636</v>
      </c>
      <c r="Q2725" t="str">
        <f>TRIM(MID(SUBSTITUTE($N2725,"/",REPT(" ",LEN($N2725))),COLUMNS($N:N)*LEN($N2725)-(LEN($N2725)-1),LEN($N2725)))</f>
        <v>technology</v>
      </c>
      <c r="R2725" t="str">
        <f>TRIM(MID(SUBSTITUTE($N2725,"/",REPT(" ",LEN($N2725))),COLUMNS($N:O)*LEN($N2725)-(LEN($N2725)-1),LEN($N2725)))</f>
        <v>hardware</v>
      </c>
      <c r="S2725" s="11">
        <f t="shared" si="169"/>
        <v>41944.83898148148</v>
      </c>
      <c r="T2725" s="11">
        <f t="shared" si="170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0">
        <f t="shared" si="171"/>
        <v>296.87520259319291</v>
      </c>
      <c r="P2726" s="6">
        <f t="shared" si="168"/>
        <v>7.1902649656526005</v>
      </c>
      <c r="Q2726" t="str">
        <f>TRIM(MID(SUBSTITUTE($N2726,"/",REPT(" ",LEN($N2726))),COLUMNS($N:N)*LEN($N2726)-(LEN($N2726)-1),LEN($N2726)))</f>
        <v>technology</v>
      </c>
      <c r="R2726" t="str">
        <f>TRIM(MID(SUBSTITUTE($N2726,"/",REPT(" ",LEN($N2726))),COLUMNS($N:O)*LEN($N2726)-(LEN($N2726)-1),LEN($N2726)))</f>
        <v>hardware</v>
      </c>
      <c r="S2726" s="11">
        <f t="shared" si="169"/>
        <v>42199.32707175926</v>
      </c>
      <c r="T2726" s="11">
        <f t="shared" si="170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0">
        <f t="shared" si="171"/>
        <v>144.54249999999999</v>
      </c>
      <c r="P2727" s="6">
        <f t="shared" si="168"/>
        <v>511.65486725663715</v>
      </c>
      <c r="Q2727" t="str">
        <f>TRIM(MID(SUBSTITUTE($N2727,"/",REPT(" ",LEN($N2727))),COLUMNS($N:N)*LEN($N2727)-(LEN($N2727)-1),LEN($N2727)))</f>
        <v>technology</v>
      </c>
      <c r="R2727" t="str">
        <f>TRIM(MID(SUBSTITUTE($N2727,"/",REPT(" ",LEN($N2727))),COLUMNS($N:O)*LEN($N2727)-(LEN($N2727)-1),LEN($N2727)))</f>
        <v>hardware</v>
      </c>
      <c r="S2727" s="11">
        <f t="shared" si="169"/>
        <v>42745.744618055556</v>
      </c>
      <c r="T2727" s="11">
        <f t="shared" si="170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0">
        <f t="shared" si="171"/>
        <v>105.745</v>
      </c>
      <c r="P2728" s="6">
        <f t="shared" si="168"/>
        <v>261.74504950495049</v>
      </c>
      <c r="Q2728" t="str">
        <f>TRIM(MID(SUBSTITUTE($N2728,"/",REPT(" ",LEN($N2728))),COLUMNS($N:N)*LEN($N2728)-(LEN($N2728)-1),LEN($N2728)))</f>
        <v>technology</v>
      </c>
      <c r="R2728" t="str">
        <f>TRIM(MID(SUBSTITUTE($N2728,"/",REPT(" ",LEN($N2728))),COLUMNS($N:O)*LEN($N2728)-(LEN($N2728)-1),LEN($N2728)))</f>
        <v>hardware</v>
      </c>
      <c r="S2728" s="11">
        <f t="shared" si="169"/>
        <v>42452.579988425925</v>
      </c>
      <c r="T2728" s="11">
        <f t="shared" si="170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0">
        <f t="shared" si="171"/>
        <v>493.21000000000004</v>
      </c>
      <c r="P2729" s="6">
        <f t="shared" si="168"/>
        <v>69.760961810466767</v>
      </c>
      <c r="Q2729" t="str">
        <f>TRIM(MID(SUBSTITUTE($N2729,"/",REPT(" ",LEN($N2729))),COLUMNS($N:N)*LEN($N2729)-(LEN($N2729)-1),LEN($N2729)))</f>
        <v>technology</v>
      </c>
      <c r="R2729" t="str">
        <f>TRIM(MID(SUBSTITUTE($N2729,"/",REPT(" ",LEN($N2729))),COLUMNS($N:O)*LEN($N2729)-(LEN($N2729)-1),LEN($N2729)))</f>
        <v>hardware</v>
      </c>
      <c r="S2729" s="11">
        <f t="shared" si="169"/>
        <v>42198.676655092597</v>
      </c>
      <c r="T2729" s="11">
        <f t="shared" si="170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0">
        <f t="shared" si="171"/>
        <v>201.82666666666668</v>
      </c>
      <c r="P2730" s="6">
        <f t="shared" si="168"/>
        <v>77.229591836734699</v>
      </c>
      <c r="Q2730" t="str">
        <f>TRIM(MID(SUBSTITUTE($N2730,"/",REPT(" ",LEN($N2730))),COLUMNS($N:N)*LEN($N2730)-(LEN($N2730)-1),LEN($N2730)))</f>
        <v>technology</v>
      </c>
      <c r="R2730" t="str">
        <f>TRIM(MID(SUBSTITUTE($N2730,"/",REPT(" ",LEN($N2730))),COLUMNS($N:O)*LEN($N2730)-(LEN($N2730)-1),LEN($N2730)))</f>
        <v>hardware</v>
      </c>
      <c r="S2730" s="11">
        <f t="shared" si="169"/>
        <v>42333.59993055556</v>
      </c>
      <c r="T2730" s="11">
        <f t="shared" si="170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0">
        <f t="shared" si="171"/>
        <v>104.44</v>
      </c>
      <c r="P2731" s="6">
        <f t="shared" si="168"/>
        <v>340.56521739130437</v>
      </c>
      <c r="Q2731" t="str">
        <f>TRIM(MID(SUBSTITUTE($N2731,"/",REPT(" ",LEN($N2731))),COLUMNS($N:N)*LEN($N2731)-(LEN($N2731)-1),LEN($N2731)))</f>
        <v>technology</v>
      </c>
      <c r="R2731" t="str">
        <f>TRIM(MID(SUBSTITUTE($N2731,"/",REPT(" ",LEN($N2731))),COLUMNS($N:O)*LEN($N2731)-(LEN($N2731)-1),LEN($N2731)))</f>
        <v>hardware</v>
      </c>
      <c r="S2731" s="11">
        <f t="shared" si="169"/>
        <v>42095.240706018521</v>
      </c>
      <c r="T2731" s="11">
        <f t="shared" si="170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0">
        <f t="shared" si="171"/>
        <v>170.29262962962963</v>
      </c>
      <c r="P2732" s="6">
        <f t="shared" si="168"/>
        <v>67.417903225806455</v>
      </c>
      <c r="Q2732" t="str">
        <f>TRIM(MID(SUBSTITUTE($N2732,"/",REPT(" ",LEN($N2732))),COLUMNS($N:N)*LEN($N2732)-(LEN($N2732)-1),LEN($N2732)))</f>
        <v>technology</v>
      </c>
      <c r="R2732" t="str">
        <f>TRIM(MID(SUBSTITUTE($N2732,"/",REPT(" ",LEN($N2732))),COLUMNS($N:O)*LEN($N2732)-(LEN($N2732)-1),LEN($N2732)))</f>
        <v>hardware</v>
      </c>
      <c r="S2732" s="11">
        <f t="shared" si="169"/>
        <v>41351.541377314818</v>
      </c>
      <c r="T2732" s="11">
        <f t="shared" si="170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0">
        <f t="shared" si="171"/>
        <v>104.30333333333333</v>
      </c>
      <c r="P2733" s="6">
        <f t="shared" si="168"/>
        <v>845.70270270270271</v>
      </c>
      <c r="Q2733" t="str">
        <f>TRIM(MID(SUBSTITUTE($N2733,"/",REPT(" ",LEN($N2733))),COLUMNS($N:N)*LEN($N2733)-(LEN($N2733)-1),LEN($N2733)))</f>
        <v>technology</v>
      </c>
      <c r="R2733" t="str">
        <f>TRIM(MID(SUBSTITUTE($N2733,"/",REPT(" ",LEN($N2733))),COLUMNS($N:O)*LEN($N2733)-(LEN($N2733)-1),LEN($N2733)))</f>
        <v>hardware</v>
      </c>
      <c r="S2733" s="11">
        <f t="shared" si="169"/>
        <v>41872.525717592594</v>
      </c>
      <c r="T2733" s="11">
        <f t="shared" si="170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0">
        <f t="shared" si="171"/>
        <v>118.25000000000001</v>
      </c>
      <c r="P2734" s="6">
        <f t="shared" si="168"/>
        <v>97.191780821917803</v>
      </c>
      <c r="Q2734" t="str">
        <f>TRIM(MID(SUBSTITUTE($N2734,"/",REPT(" ",LEN($N2734))),COLUMNS($N:N)*LEN($N2734)-(LEN($N2734)-1),LEN($N2734)))</f>
        <v>technology</v>
      </c>
      <c r="R2734" t="str">
        <f>TRIM(MID(SUBSTITUTE($N2734,"/",REPT(" ",LEN($N2734))),COLUMNS($N:O)*LEN($N2734)-(LEN($N2734)-1),LEN($N2734)))</f>
        <v>hardware</v>
      </c>
      <c r="S2734" s="11">
        <f t="shared" si="169"/>
        <v>41389.808194444442</v>
      </c>
      <c r="T2734" s="11">
        <f t="shared" si="170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0">
        <f t="shared" si="171"/>
        <v>107.538</v>
      </c>
      <c r="P2735" s="6">
        <f t="shared" si="168"/>
        <v>451.84033613445376</v>
      </c>
      <c r="Q2735" t="str">
        <f>TRIM(MID(SUBSTITUTE($N2735,"/",REPT(" ",LEN($N2735))),COLUMNS($N:N)*LEN($N2735)-(LEN($N2735)-1),LEN($N2735)))</f>
        <v>technology</v>
      </c>
      <c r="R2735" t="str">
        <f>TRIM(MID(SUBSTITUTE($N2735,"/",REPT(" ",LEN($N2735))),COLUMNS($N:O)*LEN($N2735)-(LEN($N2735)-1),LEN($N2735)))</f>
        <v>hardware</v>
      </c>
      <c r="S2735" s="11">
        <f t="shared" si="169"/>
        <v>42044.272847222222</v>
      </c>
      <c r="T2735" s="11">
        <f t="shared" si="170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0">
        <f t="shared" si="171"/>
        <v>2260300</v>
      </c>
      <c r="P2736" s="6">
        <f t="shared" si="168"/>
        <v>138.66871165644173</v>
      </c>
      <c r="Q2736" t="str">
        <f>TRIM(MID(SUBSTITUTE($N2736,"/",REPT(" ",LEN($N2736))),COLUMNS($N:N)*LEN($N2736)-(LEN($N2736)-1),LEN($N2736)))</f>
        <v>technology</v>
      </c>
      <c r="R2736" t="str">
        <f>TRIM(MID(SUBSTITUTE($N2736,"/",REPT(" ",LEN($N2736))),COLUMNS($N:O)*LEN($N2736)-(LEN($N2736)-1),LEN($N2736)))</f>
        <v>hardware</v>
      </c>
      <c r="S2736" s="11">
        <f t="shared" si="169"/>
        <v>42626.668888888889</v>
      </c>
      <c r="T2736" s="11">
        <f t="shared" si="170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0">
        <f t="shared" si="171"/>
        <v>978.13466666666682</v>
      </c>
      <c r="P2737" s="6">
        <f t="shared" si="168"/>
        <v>21.640147492625371</v>
      </c>
      <c r="Q2737" t="str">
        <f>TRIM(MID(SUBSTITUTE($N2737,"/",REPT(" ",LEN($N2737))),COLUMNS($N:N)*LEN($N2737)-(LEN($N2737)-1),LEN($N2737)))</f>
        <v>technology</v>
      </c>
      <c r="R2737" t="str">
        <f>TRIM(MID(SUBSTITUTE($N2737,"/",REPT(" ",LEN($N2737))),COLUMNS($N:O)*LEN($N2737)-(LEN($N2737)-1),LEN($N2737)))</f>
        <v>hardware</v>
      </c>
      <c r="S2737" s="11">
        <f t="shared" si="169"/>
        <v>41316.120949074073</v>
      </c>
      <c r="T2737" s="11">
        <f t="shared" si="170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0">
        <f t="shared" si="171"/>
        <v>122.9</v>
      </c>
      <c r="P2738" s="6">
        <f t="shared" si="168"/>
        <v>169.51724137931035</v>
      </c>
      <c r="Q2738" t="str">
        <f>TRIM(MID(SUBSTITUTE($N2738,"/",REPT(" ",LEN($N2738))),COLUMNS($N:N)*LEN($N2738)-(LEN($N2738)-1),LEN($N2738)))</f>
        <v>technology</v>
      </c>
      <c r="R2738" t="str">
        <f>TRIM(MID(SUBSTITUTE($N2738,"/",REPT(" ",LEN($N2738))),COLUMNS($N:O)*LEN($N2738)-(LEN($N2738)-1),LEN($N2738)))</f>
        <v>hardware</v>
      </c>
      <c r="S2738" s="11">
        <f t="shared" si="169"/>
        <v>41722.666354166664</v>
      </c>
      <c r="T2738" s="11">
        <f t="shared" si="170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0">
        <f t="shared" si="171"/>
        <v>246.0608</v>
      </c>
      <c r="P2739" s="6">
        <f t="shared" si="168"/>
        <v>161.88210526315791</v>
      </c>
      <c r="Q2739" t="str">
        <f>TRIM(MID(SUBSTITUTE($N2739,"/",REPT(" ",LEN($N2739))),COLUMNS($N:N)*LEN($N2739)-(LEN($N2739)-1),LEN($N2739)))</f>
        <v>technology</v>
      </c>
      <c r="R2739" t="str">
        <f>TRIM(MID(SUBSTITUTE($N2739,"/",REPT(" ",LEN($N2739))),COLUMNS($N:O)*LEN($N2739)-(LEN($N2739)-1),LEN($N2739)))</f>
        <v>hardware</v>
      </c>
      <c r="S2739" s="11">
        <f t="shared" si="169"/>
        <v>41611.917673611111</v>
      </c>
      <c r="T2739" s="11">
        <f t="shared" si="170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0">
        <f t="shared" si="171"/>
        <v>147.94</v>
      </c>
      <c r="P2740" s="6">
        <f t="shared" si="168"/>
        <v>493.13333333333333</v>
      </c>
      <c r="Q2740" t="str">
        <f>TRIM(MID(SUBSTITUTE($N2740,"/",REPT(" ",LEN($N2740))),COLUMNS($N:N)*LEN($N2740)-(LEN($N2740)-1),LEN($N2740)))</f>
        <v>technology</v>
      </c>
      <c r="R2740" t="str">
        <f>TRIM(MID(SUBSTITUTE($N2740,"/",REPT(" ",LEN($N2740))),COLUMNS($N:O)*LEN($N2740)-(LEN($N2740)-1),LEN($N2740)))</f>
        <v>hardware</v>
      </c>
      <c r="S2740" s="11">
        <f t="shared" si="169"/>
        <v>42620.143564814818</v>
      </c>
      <c r="T2740" s="11">
        <f t="shared" si="170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0">
        <f t="shared" si="171"/>
        <v>384.09090909090907</v>
      </c>
      <c r="P2741" s="6">
        <f t="shared" si="168"/>
        <v>22.120418848167539</v>
      </c>
      <c r="Q2741" t="str">
        <f>TRIM(MID(SUBSTITUTE($N2741,"/",REPT(" ",LEN($N2741))),COLUMNS($N:N)*LEN($N2741)-(LEN($N2741)-1),LEN($N2741)))</f>
        <v>technology</v>
      </c>
      <c r="R2741" t="str">
        <f>TRIM(MID(SUBSTITUTE($N2741,"/",REPT(" ",LEN($N2741))),COLUMNS($N:O)*LEN($N2741)-(LEN($N2741)-1),LEN($N2741)))</f>
        <v>hardware</v>
      </c>
      <c r="S2741" s="11">
        <f t="shared" si="169"/>
        <v>41719.887928240743</v>
      </c>
      <c r="T2741" s="11">
        <f t="shared" si="170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0">
        <f t="shared" si="171"/>
        <v>103.33333333333334</v>
      </c>
      <c r="P2742" s="6">
        <f t="shared" si="168"/>
        <v>18.235294117647058</v>
      </c>
      <c r="Q2742" t="str">
        <f>TRIM(MID(SUBSTITUTE($N2742,"/",REPT(" ",LEN($N2742))),COLUMNS($N:N)*LEN($N2742)-(LEN($N2742)-1),LEN($N2742)))</f>
        <v>technology</v>
      </c>
      <c r="R2742" t="str">
        <f>TRIM(MID(SUBSTITUTE($N2742,"/",REPT(" ",LEN($N2742))),COLUMNS($N:O)*LEN($N2742)-(LEN($N2742)-1),LEN($N2742)))</f>
        <v>hardware</v>
      </c>
      <c r="S2742" s="11">
        <f t="shared" si="169"/>
        <v>42045.031851851847</v>
      </c>
      <c r="T2742" s="11">
        <f t="shared" si="170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0">
        <f t="shared" si="171"/>
        <v>0.43750000000000006</v>
      </c>
      <c r="P2743" s="6">
        <f t="shared" si="168"/>
        <v>8.75</v>
      </c>
      <c r="Q2743" t="str">
        <f>TRIM(MID(SUBSTITUTE($N2743,"/",REPT(" ",LEN($N2743))),COLUMNS($N:N)*LEN($N2743)-(LEN($N2743)-1),LEN($N2743)))</f>
        <v>publishing</v>
      </c>
      <c r="R2743" t="str">
        <f>TRIM(MID(SUBSTITUTE($N2743,"/",REPT(" ",LEN($N2743))),COLUMNS($N:O)*LEN($N2743)-(LEN($N2743)-1),LEN($N2743)))</f>
        <v>children's books</v>
      </c>
      <c r="S2743" s="11">
        <f t="shared" si="169"/>
        <v>41911.657430555555</v>
      </c>
      <c r="T2743" s="11">
        <f t="shared" si="170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0">
        <f t="shared" si="171"/>
        <v>29.24</v>
      </c>
      <c r="P2744" s="6">
        <f t="shared" si="168"/>
        <v>40.611111111111114</v>
      </c>
      <c r="Q2744" t="str">
        <f>TRIM(MID(SUBSTITUTE($N2744,"/",REPT(" ",LEN($N2744))),COLUMNS($N:N)*LEN($N2744)-(LEN($N2744)-1),LEN($N2744)))</f>
        <v>publishing</v>
      </c>
      <c r="R2744" t="str">
        <f>TRIM(MID(SUBSTITUTE($N2744,"/",REPT(" ",LEN($N2744))),COLUMNS($N:O)*LEN($N2744)-(LEN($N2744)-1),LEN($N2744)))</f>
        <v>children's books</v>
      </c>
      <c r="S2744" s="11">
        <f t="shared" si="169"/>
        <v>41030.719756944447</v>
      </c>
      <c r="T2744" s="11">
        <f t="shared" si="170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0">
        <f t="shared" si="171"/>
        <v>0</v>
      </c>
      <c r="P2745" s="6" t="e">
        <f t="shared" si="168"/>
        <v>#DIV/0!</v>
      </c>
      <c r="Q2745" t="str">
        <f>TRIM(MID(SUBSTITUTE($N2745,"/",REPT(" ",LEN($N2745))),COLUMNS($N:N)*LEN($N2745)-(LEN($N2745)-1),LEN($N2745)))</f>
        <v>publishing</v>
      </c>
      <c r="R2745" t="str">
        <f>TRIM(MID(SUBSTITUTE($N2745,"/",REPT(" ",LEN($N2745))),COLUMNS($N:O)*LEN($N2745)-(LEN($N2745)-1),LEN($N2745)))</f>
        <v>children's books</v>
      </c>
      <c r="S2745" s="11">
        <f t="shared" si="169"/>
        <v>42632.328784722224</v>
      </c>
      <c r="T2745" s="11">
        <f t="shared" si="170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0">
        <f t="shared" si="171"/>
        <v>5.21875</v>
      </c>
      <c r="P2746" s="6">
        <f t="shared" si="168"/>
        <v>37.954545454545453</v>
      </c>
      <c r="Q2746" t="str">
        <f>TRIM(MID(SUBSTITUTE($N2746,"/",REPT(" ",LEN($N2746))),COLUMNS($N:N)*LEN($N2746)-(LEN($N2746)-1),LEN($N2746)))</f>
        <v>publishing</v>
      </c>
      <c r="R2746" t="str">
        <f>TRIM(MID(SUBSTITUTE($N2746,"/",REPT(" ",LEN($N2746))),COLUMNS($N:O)*LEN($N2746)-(LEN($N2746)-1),LEN($N2746)))</f>
        <v>children's books</v>
      </c>
      <c r="S2746" s="11">
        <f t="shared" si="169"/>
        <v>40938.062476851854</v>
      </c>
      <c r="T2746" s="11">
        <f t="shared" si="170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0">
        <f t="shared" si="171"/>
        <v>21.887499999999999</v>
      </c>
      <c r="P2747" s="6">
        <f t="shared" si="168"/>
        <v>35.734693877551024</v>
      </c>
      <c r="Q2747" t="str">
        <f>TRIM(MID(SUBSTITUTE($N2747,"/",REPT(" ",LEN($N2747))),COLUMNS($N:N)*LEN($N2747)-(LEN($N2747)-1),LEN($N2747)))</f>
        <v>publishing</v>
      </c>
      <c r="R2747" t="str">
        <f>TRIM(MID(SUBSTITUTE($N2747,"/",REPT(" ",LEN($N2747))),COLUMNS($N:O)*LEN($N2747)-(LEN($N2747)-1),LEN($N2747)))</f>
        <v>children's books</v>
      </c>
      <c r="S2747" s="11">
        <f t="shared" si="169"/>
        <v>41044.988055555557</v>
      </c>
      <c r="T2747" s="11">
        <f t="shared" si="170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0">
        <f t="shared" si="171"/>
        <v>26.700000000000003</v>
      </c>
      <c r="P2748" s="6">
        <f t="shared" si="168"/>
        <v>42.157894736842103</v>
      </c>
      <c r="Q2748" t="str">
        <f>TRIM(MID(SUBSTITUTE($N2748,"/",REPT(" ",LEN($N2748))),COLUMNS($N:N)*LEN($N2748)-(LEN($N2748)-1),LEN($N2748)))</f>
        <v>publishing</v>
      </c>
      <c r="R2748" t="str">
        <f>TRIM(MID(SUBSTITUTE($N2748,"/",REPT(" ",LEN($N2748))),COLUMNS($N:O)*LEN($N2748)-(LEN($N2748)-1),LEN($N2748)))</f>
        <v>children's books</v>
      </c>
      <c r="S2748" s="11">
        <f t="shared" si="169"/>
        <v>41850.781377314815</v>
      </c>
      <c r="T2748" s="11">
        <f t="shared" si="170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0">
        <f t="shared" si="171"/>
        <v>28.000000000000004</v>
      </c>
      <c r="P2749" s="6">
        <f t="shared" si="168"/>
        <v>35</v>
      </c>
      <c r="Q2749" t="str">
        <f>TRIM(MID(SUBSTITUTE($N2749,"/",REPT(" ",LEN($N2749))),COLUMNS($N:N)*LEN($N2749)-(LEN($N2749)-1),LEN($N2749)))</f>
        <v>publishing</v>
      </c>
      <c r="R2749" t="str">
        <f>TRIM(MID(SUBSTITUTE($N2749,"/",REPT(" ",LEN($N2749))),COLUMNS($N:O)*LEN($N2749)-(LEN($N2749)-1),LEN($N2749)))</f>
        <v>children's books</v>
      </c>
      <c r="S2749" s="11">
        <f t="shared" si="169"/>
        <v>41044.64811342593</v>
      </c>
      <c r="T2749" s="11">
        <f t="shared" si="170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0">
        <f t="shared" si="171"/>
        <v>1.06</v>
      </c>
      <c r="P2750" s="6">
        <f t="shared" si="168"/>
        <v>13.25</v>
      </c>
      <c r="Q2750" t="str">
        <f>TRIM(MID(SUBSTITUTE($N2750,"/",REPT(" ",LEN($N2750))),COLUMNS($N:N)*LEN($N2750)-(LEN($N2750)-1),LEN($N2750)))</f>
        <v>publishing</v>
      </c>
      <c r="R2750" t="str">
        <f>TRIM(MID(SUBSTITUTE($N2750,"/",REPT(" ",LEN($N2750))),COLUMNS($N:O)*LEN($N2750)-(LEN($N2750)-1),LEN($N2750)))</f>
        <v>children's books</v>
      </c>
      <c r="S2750" s="11">
        <f t="shared" si="169"/>
        <v>42585.7106712963</v>
      </c>
      <c r="T2750" s="11">
        <f t="shared" si="170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0">
        <f t="shared" si="171"/>
        <v>1.0999999999999999</v>
      </c>
      <c r="P2751" s="6">
        <f t="shared" si="168"/>
        <v>55</v>
      </c>
      <c r="Q2751" t="str">
        <f>TRIM(MID(SUBSTITUTE($N2751,"/",REPT(" ",LEN($N2751))),COLUMNS($N:N)*LEN($N2751)-(LEN($N2751)-1),LEN($N2751)))</f>
        <v>publishing</v>
      </c>
      <c r="R2751" t="str">
        <f>TRIM(MID(SUBSTITUTE($N2751,"/",REPT(" ",LEN($N2751))),COLUMNS($N:O)*LEN($N2751)-(LEN($N2751)-1),LEN($N2751)))</f>
        <v>children's books</v>
      </c>
      <c r="S2751" s="11">
        <f t="shared" si="169"/>
        <v>42068.799039351856</v>
      </c>
      <c r="T2751" s="11">
        <f t="shared" si="170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0">
        <f t="shared" si="171"/>
        <v>0</v>
      </c>
      <c r="P2752" s="6" t="e">
        <f t="shared" si="168"/>
        <v>#DIV/0!</v>
      </c>
      <c r="Q2752" t="str">
        <f>TRIM(MID(SUBSTITUTE($N2752,"/",REPT(" ",LEN($N2752))),COLUMNS($N:N)*LEN($N2752)-(LEN($N2752)-1),LEN($N2752)))</f>
        <v>publishing</v>
      </c>
      <c r="R2752" t="str">
        <f>TRIM(MID(SUBSTITUTE($N2752,"/",REPT(" ",LEN($N2752))),COLUMNS($N:O)*LEN($N2752)-(LEN($N2752)-1),LEN($N2752)))</f>
        <v>children's books</v>
      </c>
      <c r="S2752" s="11">
        <f t="shared" si="169"/>
        <v>41078.899826388886</v>
      </c>
      <c r="T2752" s="11">
        <f t="shared" si="170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0">
        <f t="shared" si="171"/>
        <v>0</v>
      </c>
      <c r="P2753" s="6" t="e">
        <f t="shared" si="168"/>
        <v>#DIV/0!</v>
      </c>
      <c r="Q2753" t="str">
        <f>TRIM(MID(SUBSTITUTE($N2753,"/",REPT(" ",LEN($N2753))),COLUMNS($N:N)*LEN($N2753)-(LEN($N2753)-1),LEN($N2753)))</f>
        <v>publishing</v>
      </c>
      <c r="R2753" t="str">
        <f>TRIM(MID(SUBSTITUTE($N2753,"/",REPT(" ",LEN($N2753))),COLUMNS($N:O)*LEN($N2753)-(LEN($N2753)-1),LEN($N2753)))</f>
        <v>children's books</v>
      </c>
      <c r="S2753" s="11">
        <f t="shared" si="169"/>
        <v>41747.887060185189</v>
      </c>
      <c r="T2753" s="11">
        <f t="shared" si="170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0">
        <f t="shared" si="171"/>
        <v>11.458333333333332</v>
      </c>
      <c r="P2754" s="6">
        <f t="shared" ref="P2754:P2817" si="172">E2754/L2754</f>
        <v>39.285714285714285</v>
      </c>
      <c r="Q2754" t="str">
        <f>TRIM(MID(SUBSTITUTE($N2754,"/",REPT(" ",LEN($N2754))),COLUMNS($N:N)*LEN($N2754)-(LEN($N2754)-1),LEN($N2754)))</f>
        <v>publishing</v>
      </c>
      <c r="R2754" t="str">
        <f>TRIM(MID(SUBSTITUTE($N2754,"/",REPT(" ",LEN($N2754))),COLUMNS($N:O)*LEN($N2754)-(LEN($N2754)-1),LEN($N2754)))</f>
        <v>children's books</v>
      </c>
      <c r="S2754" s="11">
        <f t="shared" ref="S2754:S2817" si="173">(((J2754/60)/60)/24)+DATE(1970,1,1)</f>
        <v>40855.765092592592</v>
      </c>
      <c r="T2754" s="11">
        <f t="shared" ref="T2754:T2817" si="174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0">
        <f t="shared" ref="O2755:O2818" si="175">E2755/D2755*100</f>
        <v>19</v>
      </c>
      <c r="P2755" s="6">
        <f t="shared" si="172"/>
        <v>47.5</v>
      </c>
      <c r="Q2755" t="str">
        <f>TRIM(MID(SUBSTITUTE($N2755,"/",REPT(" ",LEN($N2755))),COLUMNS($N:N)*LEN($N2755)-(LEN($N2755)-1),LEN($N2755)))</f>
        <v>publishing</v>
      </c>
      <c r="R2755" t="str">
        <f>TRIM(MID(SUBSTITUTE($N2755,"/",REPT(" ",LEN($N2755))),COLUMNS($N:O)*LEN($N2755)-(LEN($N2755)-1),LEN($N2755)))</f>
        <v>children's books</v>
      </c>
      <c r="S2755" s="11">
        <f t="shared" si="173"/>
        <v>41117.900729166664</v>
      </c>
      <c r="T2755" s="11">
        <f t="shared" si="174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0">
        <f t="shared" si="175"/>
        <v>0</v>
      </c>
      <c r="P2756" s="6" t="e">
        <f t="shared" si="172"/>
        <v>#DIV/0!</v>
      </c>
      <c r="Q2756" t="str">
        <f>TRIM(MID(SUBSTITUTE($N2756,"/",REPT(" ",LEN($N2756))),COLUMNS($N:N)*LEN($N2756)-(LEN($N2756)-1),LEN($N2756)))</f>
        <v>publishing</v>
      </c>
      <c r="R2756" t="str">
        <f>TRIM(MID(SUBSTITUTE($N2756,"/",REPT(" ",LEN($N2756))),COLUMNS($N:O)*LEN($N2756)-(LEN($N2756)-1),LEN($N2756)))</f>
        <v>children's books</v>
      </c>
      <c r="S2756" s="11">
        <f t="shared" si="173"/>
        <v>41863.636006944449</v>
      </c>
      <c r="T2756" s="11">
        <f t="shared" si="17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0">
        <f t="shared" si="175"/>
        <v>52</v>
      </c>
      <c r="P2757" s="6">
        <f t="shared" si="172"/>
        <v>17.333333333333332</v>
      </c>
      <c r="Q2757" t="str">
        <f>TRIM(MID(SUBSTITUTE($N2757,"/",REPT(" ",LEN($N2757))),COLUMNS($N:N)*LEN($N2757)-(LEN($N2757)-1),LEN($N2757)))</f>
        <v>publishing</v>
      </c>
      <c r="R2757" t="str">
        <f>TRIM(MID(SUBSTITUTE($N2757,"/",REPT(" ",LEN($N2757))),COLUMNS($N:O)*LEN($N2757)-(LEN($N2757)-1),LEN($N2757)))</f>
        <v>children's books</v>
      </c>
      <c r="S2757" s="11">
        <f t="shared" si="173"/>
        <v>42072.790821759263</v>
      </c>
      <c r="T2757" s="11">
        <f t="shared" si="17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0">
        <f t="shared" si="175"/>
        <v>10.48</v>
      </c>
      <c r="P2758" s="6">
        <f t="shared" si="172"/>
        <v>31.757575757575758</v>
      </c>
      <c r="Q2758" t="str">
        <f>TRIM(MID(SUBSTITUTE($N2758,"/",REPT(" ",LEN($N2758))),COLUMNS($N:N)*LEN($N2758)-(LEN($N2758)-1),LEN($N2758)))</f>
        <v>publishing</v>
      </c>
      <c r="R2758" t="str">
        <f>TRIM(MID(SUBSTITUTE($N2758,"/",REPT(" ",LEN($N2758))),COLUMNS($N:O)*LEN($N2758)-(LEN($N2758)-1),LEN($N2758)))</f>
        <v>children's books</v>
      </c>
      <c r="S2758" s="11">
        <f t="shared" si="173"/>
        <v>41620.90047453704</v>
      </c>
      <c r="T2758" s="11">
        <f t="shared" si="17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0">
        <f t="shared" si="175"/>
        <v>0.66666666666666674</v>
      </c>
      <c r="P2759" s="6">
        <f t="shared" si="172"/>
        <v>5</v>
      </c>
      <c r="Q2759" t="str">
        <f>TRIM(MID(SUBSTITUTE($N2759,"/",REPT(" ",LEN($N2759))),COLUMNS($N:N)*LEN($N2759)-(LEN($N2759)-1),LEN($N2759)))</f>
        <v>publishing</v>
      </c>
      <c r="R2759" t="str">
        <f>TRIM(MID(SUBSTITUTE($N2759,"/",REPT(" ",LEN($N2759))),COLUMNS($N:O)*LEN($N2759)-(LEN($N2759)-1),LEN($N2759)))</f>
        <v>children's books</v>
      </c>
      <c r="S2759" s="11">
        <f t="shared" si="173"/>
        <v>42573.65662037037</v>
      </c>
      <c r="T2759" s="11">
        <f t="shared" si="17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0">
        <f t="shared" si="175"/>
        <v>11.700000000000001</v>
      </c>
      <c r="P2760" s="6">
        <f t="shared" si="172"/>
        <v>39</v>
      </c>
      <c r="Q2760" t="str">
        <f>TRIM(MID(SUBSTITUTE($N2760,"/",REPT(" ",LEN($N2760))),COLUMNS($N:N)*LEN($N2760)-(LEN($N2760)-1),LEN($N2760)))</f>
        <v>publishing</v>
      </c>
      <c r="R2760" t="str">
        <f>TRIM(MID(SUBSTITUTE($N2760,"/",REPT(" ",LEN($N2760))),COLUMNS($N:O)*LEN($N2760)-(LEN($N2760)-1),LEN($N2760)))</f>
        <v>children's books</v>
      </c>
      <c r="S2760" s="11">
        <f t="shared" si="173"/>
        <v>42639.441932870366</v>
      </c>
      <c r="T2760" s="11">
        <f t="shared" si="17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0">
        <f t="shared" si="175"/>
        <v>10.5</v>
      </c>
      <c r="P2761" s="6">
        <f t="shared" si="172"/>
        <v>52.5</v>
      </c>
      <c r="Q2761" t="str">
        <f>TRIM(MID(SUBSTITUTE($N2761,"/",REPT(" ",LEN($N2761))),COLUMNS($N:N)*LEN($N2761)-(LEN($N2761)-1),LEN($N2761)))</f>
        <v>publishing</v>
      </c>
      <c r="R2761" t="str">
        <f>TRIM(MID(SUBSTITUTE($N2761,"/",REPT(" ",LEN($N2761))),COLUMNS($N:O)*LEN($N2761)-(LEN($N2761)-1),LEN($N2761)))</f>
        <v>children's books</v>
      </c>
      <c r="S2761" s="11">
        <f t="shared" si="173"/>
        <v>42524.36650462963</v>
      </c>
      <c r="T2761" s="11">
        <f t="shared" si="17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0">
        <f t="shared" si="175"/>
        <v>0</v>
      </c>
      <c r="P2762" s="6" t="e">
        <f t="shared" si="172"/>
        <v>#DIV/0!</v>
      </c>
      <c r="Q2762" t="str">
        <f>TRIM(MID(SUBSTITUTE($N2762,"/",REPT(" ",LEN($N2762))),COLUMNS($N:N)*LEN($N2762)-(LEN($N2762)-1),LEN($N2762)))</f>
        <v>publishing</v>
      </c>
      <c r="R2762" t="str">
        <f>TRIM(MID(SUBSTITUTE($N2762,"/",REPT(" ",LEN($N2762))),COLUMNS($N:O)*LEN($N2762)-(LEN($N2762)-1),LEN($N2762)))</f>
        <v>children's books</v>
      </c>
      <c r="S2762" s="11">
        <f t="shared" si="173"/>
        <v>41415.461319444446</v>
      </c>
      <c r="T2762" s="11">
        <f t="shared" si="1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0">
        <f t="shared" si="175"/>
        <v>0.72</v>
      </c>
      <c r="P2763" s="6">
        <f t="shared" si="172"/>
        <v>9</v>
      </c>
      <c r="Q2763" t="str">
        <f>TRIM(MID(SUBSTITUTE($N2763,"/",REPT(" ",LEN($N2763))),COLUMNS($N:N)*LEN($N2763)-(LEN($N2763)-1),LEN($N2763)))</f>
        <v>publishing</v>
      </c>
      <c r="R2763" t="str">
        <f>TRIM(MID(SUBSTITUTE($N2763,"/",REPT(" ",LEN($N2763))),COLUMNS($N:O)*LEN($N2763)-(LEN($N2763)-1),LEN($N2763)))</f>
        <v>children's books</v>
      </c>
      <c r="S2763" s="11">
        <f t="shared" si="173"/>
        <v>41247.063576388886</v>
      </c>
      <c r="T2763" s="11">
        <f t="shared" si="17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0">
        <f t="shared" si="175"/>
        <v>0.76923076923076927</v>
      </c>
      <c r="P2764" s="6">
        <f t="shared" si="172"/>
        <v>25</v>
      </c>
      <c r="Q2764" t="str">
        <f>TRIM(MID(SUBSTITUTE($N2764,"/",REPT(" ",LEN($N2764))),COLUMNS($N:N)*LEN($N2764)-(LEN($N2764)-1),LEN($N2764)))</f>
        <v>publishing</v>
      </c>
      <c r="R2764" t="str">
        <f>TRIM(MID(SUBSTITUTE($N2764,"/",REPT(" ",LEN($N2764))),COLUMNS($N:O)*LEN($N2764)-(LEN($N2764)-1),LEN($N2764)))</f>
        <v>children's books</v>
      </c>
      <c r="S2764" s="11">
        <f t="shared" si="173"/>
        <v>40927.036979166667</v>
      </c>
      <c r="T2764" s="11">
        <f t="shared" si="17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0">
        <f t="shared" si="175"/>
        <v>0.22842639593908631</v>
      </c>
      <c r="P2765" s="6">
        <f t="shared" si="172"/>
        <v>30</v>
      </c>
      <c r="Q2765" t="str">
        <f>TRIM(MID(SUBSTITUTE($N2765,"/",REPT(" ",LEN($N2765))),COLUMNS($N:N)*LEN($N2765)-(LEN($N2765)-1),LEN($N2765)))</f>
        <v>publishing</v>
      </c>
      <c r="R2765" t="str">
        <f>TRIM(MID(SUBSTITUTE($N2765,"/",REPT(" ",LEN($N2765))),COLUMNS($N:O)*LEN($N2765)-(LEN($N2765)-1),LEN($N2765)))</f>
        <v>children's books</v>
      </c>
      <c r="S2765" s="11">
        <f t="shared" si="173"/>
        <v>41373.579675925925</v>
      </c>
      <c r="T2765" s="11">
        <f t="shared" si="17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0">
        <f t="shared" si="175"/>
        <v>1.125</v>
      </c>
      <c r="P2766" s="6">
        <f t="shared" si="172"/>
        <v>11.25</v>
      </c>
      <c r="Q2766" t="str">
        <f>TRIM(MID(SUBSTITUTE($N2766,"/",REPT(" ",LEN($N2766))),COLUMNS($N:N)*LEN($N2766)-(LEN($N2766)-1),LEN($N2766)))</f>
        <v>publishing</v>
      </c>
      <c r="R2766" t="str">
        <f>TRIM(MID(SUBSTITUTE($N2766,"/",REPT(" ",LEN($N2766))),COLUMNS($N:O)*LEN($N2766)-(LEN($N2766)-1),LEN($N2766)))</f>
        <v>children's books</v>
      </c>
      <c r="S2766" s="11">
        <f t="shared" si="173"/>
        <v>41030.292025462964</v>
      </c>
      <c r="T2766" s="11">
        <f t="shared" si="17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0">
        <f t="shared" si="175"/>
        <v>0</v>
      </c>
      <c r="P2767" s="6" t="e">
        <f t="shared" si="172"/>
        <v>#DIV/0!</v>
      </c>
      <c r="Q2767" t="str">
        <f>TRIM(MID(SUBSTITUTE($N2767,"/",REPT(" ",LEN($N2767))),COLUMNS($N:N)*LEN($N2767)-(LEN($N2767)-1),LEN($N2767)))</f>
        <v>publishing</v>
      </c>
      <c r="R2767" t="str">
        <f>TRIM(MID(SUBSTITUTE($N2767,"/",REPT(" ",LEN($N2767))),COLUMNS($N:O)*LEN($N2767)-(LEN($N2767)-1),LEN($N2767)))</f>
        <v>children's books</v>
      </c>
      <c r="S2767" s="11">
        <f t="shared" si="173"/>
        <v>41194.579027777778</v>
      </c>
      <c r="T2767" s="11">
        <f t="shared" si="17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0">
        <f t="shared" si="175"/>
        <v>2</v>
      </c>
      <c r="P2768" s="6">
        <f t="shared" si="172"/>
        <v>25</v>
      </c>
      <c r="Q2768" t="str">
        <f>TRIM(MID(SUBSTITUTE($N2768,"/",REPT(" ",LEN($N2768))),COLUMNS($N:N)*LEN($N2768)-(LEN($N2768)-1),LEN($N2768)))</f>
        <v>publishing</v>
      </c>
      <c r="R2768" t="str">
        <f>TRIM(MID(SUBSTITUTE($N2768,"/",REPT(" ",LEN($N2768))),COLUMNS($N:O)*LEN($N2768)-(LEN($N2768)-1),LEN($N2768)))</f>
        <v>children's books</v>
      </c>
      <c r="S2768" s="11">
        <f t="shared" si="173"/>
        <v>40736.668032407404</v>
      </c>
      <c r="T2768" s="11">
        <f t="shared" si="17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0">
        <f t="shared" si="175"/>
        <v>0.85000000000000009</v>
      </c>
      <c r="P2769" s="6">
        <f t="shared" si="172"/>
        <v>11.333333333333334</v>
      </c>
      <c r="Q2769" t="str">
        <f>TRIM(MID(SUBSTITUTE($N2769,"/",REPT(" ",LEN($N2769))),COLUMNS($N:N)*LEN($N2769)-(LEN($N2769)-1),LEN($N2769)))</f>
        <v>publishing</v>
      </c>
      <c r="R2769" t="str">
        <f>TRIM(MID(SUBSTITUTE($N2769,"/",REPT(" ",LEN($N2769))),COLUMNS($N:O)*LEN($N2769)-(LEN($N2769)-1),LEN($N2769)))</f>
        <v>children's books</v>
      </c>
      <c r="S2769" s="11">
        <f t="shared" si="173"/>
        <v>42172.958912037036</v>
      </c>
      <c r="T2769" s="11">
        <f t="shared" si="1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0">
        <f t="shared" si="175"/>
        <v>14.314285714285715</v>
      </c>
      <c r="P2770" s="6">
        <f t="shared" si="172"/>
        <v>29.470588235294116</v>
      </c>
      <c r="Q2770" t="str">
        <f>TRIM(MID(SUBSTITUTE($N2770,"/",REPT(" ",LEN($N2770))),COLUMNS($N:N)*LEN($N2770)-(LEN($N2770)-1),LEN($N2770)))</f>
        <v>publishing</v>
      </c>
      <c r="R2770" t="str">
        <f>TRIM(MID(SUBSTITUTE($N2770,"/",REPT(" ",LEN($N2770))),COLUMNS($N:O)*LEN($N2770)-(LEN($N2770)-1),LEN($N2770)))</f>
        <v>children's books</v>
      </c>
      <c r="S2770" s="11">
        <f t="shared" si="173"/>
        <v>40967.614849537036</v>
      </c>
      <c r="T2770" s="11">
        <f t="shared" si="17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0">
        <f t="shared" si="175"/>
        <v>0.25</v>
      </c>
      <c r="P2771" s="6">
        <f t="shared" si="172"/>
        <v>1</v>
      </c>
      <c r="Q2771" t="str">
        <f>TRIM(MID(SUBSTITUTE($N2771,"/",REPT(" ",LEN($N2771))),COLUMNS($N:N)*LEN($N2771)-(LEN($N2771)-1),LEN($N2771)))</f>
        <v>publishing</v>
      </c>
      <c r="R2771" t="str">
        <f>TRIM(MID(SUBSTITUTE($N2771,"/",REPT(" ",LEN($N2771))),COLUMNS($N:O)*LEN($N2771)-(LEN($N2771)-1),LEN($N2771)))</f>
        <v>children's books</v>
      </c>
      <c r="S2771" s="11">
        <f t="shared" si="173"/>
        <v>41745.826273148145</v>
      </c>
      <c r="T2771" s="11">
        <f t="shared" si="17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0">
        <f t="shared" si="175"/>
        <v>10.411249999999999</v>
      </c>
      <c r="P2772" s="6">
        <f t="shared" si="172"/>
        <v>63.098484848484851</v>
      </c>
      <c r="Q2772" t="str">
        <f>TRIM(MID(SUBSTITUTE($N2772,"/",REPT(" ",LEN($N2772))),COLUMNS($N:N)*LEN($N2772)-(LEN($N2772)-1),LEN($N2772)))</f>
        <v>publishing</v>
      </c>
      <c r="R2772" t="str">
        <f>TRIM(MID(SUBSTITUTE($N2772,"/",REPT(" ",LEN($N2772))),COLUMNS($N:O)*LEN($N2772)-(LEN($N2772)-1),LEN($N2772)))</f>
        <v>children's books</v>
      </c>
      <c r="S2772" s="11">
        <f t="shared" si="173"/>
        <v>41686.705208333333</v>
      </c>
      <c r="T2772" s="11">
        <f t="shared" si="17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0">
        <f t="shared" si="175"/>
        <v>0</v>
      </c>
      <c r="P2773" s="6" t="e">
        <f t="shared" si="172"/>
        <v>#DIV/0!</v>
      </c>
      <c r="Q2773" t="str">
        <f>TRIM(MID(SUBSTITUTE($N2773,"/",REPT(" ",LEN($N2773))),COLUMNS($N:N)*LEN($N2773)-(LEN($N2773)-1),LEN($N2773)))</f>
        <v>publishing</v>
      </c>
      <c r="R2773" t="str">
        <f>TRIM(MID(SUBSTITUTE($N2773,"/",REPT(" ",LEN($N2773))),COLUMNS($N:O)*LEN($N2773)-(LEN($N2773)-1),LEN($N2773)))</f>
        <v>children's books</v>
      </c>
      <c r="S2773" s="11">
        <f t="shared" si="173"/>
        <v>41257.531712962962</v>
      </c>
      <c r="T2773" s="11">
        <f t="shared" si="17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0">
        <f t="shared" si="175"/>
        <v>0</v>
      </c>
      <c r="P2774" s="6" t="e">
        <f t="shared" si="172"/>
        <v>#DIV/0!</v>
      </c>
      <c r="Q2774" t="str">
        <f>TRIM(MID(SUBSTITUTE($N2774,"/",REPT(" ",LEN($N2774))),COLUMNS($N:N)*LEN($N2774)-(LEN($N2774)-1),LEN($N2774)))</f>
        <v>publishing</v>
      </c>
      <c r="R2774" t="str">
        <f>TRIM(MID(SUBSTITUTE($N2774,"/",REPT(" ",LEN($N2774))),COLUMNS($N:O)*LEN($N2774)-(LEN($N2774)-1),LEN($N2774)))</f>
        <v>children's books</v>
      </c>
      <c r="S2774" s="11">
        <f t="shared" si="173"/>
        <v>41537.869143518517</v>
      </c>
      <c r="T2774" s="11">
        <f t="shared" si="17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0">
        <f t="shared" si="175"/>
        <v>0.18867924528301888</v>
      </c>
      <c r="P2775" s="6">
        <f t="shared" si="172"/>
        <v>1</v>
      </c>
      <c r="Q2775" t="str">
        <f>TRIM(MID(SUBSTITUTE($N2775,"/",REPT(" ",LEN($N2775))),COLUMNS($N:N)*LEN($N2775)-(LEN($N2775)-1),LEN($N2775)))</f>
        <v>publishing</v>
      </c>
      <c r="R2775" t="str">
        <f>TRIM(MID(SUBSTITUTE($N2775,"/",REPT(" ",LEN($N2775))),COLUMNS($N:O)*LEN($N2775)-(LEN($N2775)-1),LEN($N2775)))</f>
        <v>children's books</v>
      </c>
      <c r="S2775" s="11">
        <f t="shared" si="173"/>
        <v>42474.86482638889</v>
      </c>
      <c r="T2775" s="11">
        <f t="shared" si="17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0">
        <f t="shared" si="175"/>
        <v>14.249999999999998</v>
      </c>
      <c r="P2776" s="6">
        <f t="shared" si="172"/>
        <v>43.846153846153847</v>
      </c>
      <c r="Q2776" t="str">
        <f>TRIM(MID(SUBSTITUTE($N2776,"/",REPT(" ",LEN($N2776))),COLUMNS($N:N)*LEN($N2776)-(LEN($N2776)-1),LEN($N2776)))</f>
        <v>publishing</v>
      </c>
      <c r="R2776" t="str">
        <f>TRIM(MID(SUBSTITUTE($N2776,"/",REPT(" ",LEN($N2776))),COLUMNS($N:O)*LEN($N2776)-(LEN($N2776)-1),LEN($N2776)))</f>
        <v>children's books</v>
      </c>
      <c r="S2776" s="11">
        <f t="shared" si="173"/>
        <v>41311.126481481479</v>
      </c>
      <c r="T2776" s="11">
        <f t="shared" si="17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0">
        <f t="shared" si="175"/>
        <v>3</v>
      </c>
      <c r="P2777" s="6">
        <f t="shared" si="172"/>
        <v>75</v>
      </c>
      <c r="Q2777" t="str">
        <f>TRIM(MID(SUBSTITUTE($N2777,"/",REPT(" ",LEN($N2777))),COLUMNS($N:N)*LEN($N2777)-(LEN($N2777)-1),LEN($N2777)))</f>
        <v>publishing</v>
      </c>
      <c r="R2777" t="str">
        <f>TRIM(MID(SUBSTITUTE($N2777,"/",REPT(" ",LEN($N2777))),COLUMNS($N:O)*LEN($N2777)-(LEN($N2777)-1),LEN($N2777)))</f>
        <v>children's books</v>
      </c>
      <c r="S2777" s="11">
        <f t="shared" si="173"/>
        <v>40863.013356481482</v>
      </c>
      <c r="T2777" s="11">
        <f t="shared" si="1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0">
        <f t="shared" si="175"/>
        <v>7.8809523809523814</v>
      </c>
      <c r="P2778" s="6">
        <f t="shared" si="172"/>
        <v>45.972222222222221</v>
      </c>
      <c r="Q2778" t="str">
        <f>TRIM(MID(SUBSTITUTE($N2778,"/",REPT(" ",LEN($N2778))),COLUMNS($N:N)*LEN($N2778)-(LEN($N2778)-1),LEN($N2778)))</f>
        <v>publishing</v>
      </c>
      <c r="R2778" t="str">
        <f>TRIM(MID(SUBSTITUTE($N2778,"/",REPT(" ",LEN($N2778))),COLUMNS($N:O)*LEN($N2778)-(LEN($N2778)-1),LEN($N2778)))</f>
        <v>children's books</v>
      </c>
      <c r="S2778" s="11">
        <f t="shared" si="173"/>
        <v>42136.297175925924</v>
      </c>
      <c r="T2778" s="11">
        <f t="shared" si="17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0">
        <f t="shared" si="175"/>
        <v>0.33333333333333337</v>
      </c>
      <c r="P2779" s="6">
        <f t="shared" si="172"/>
        <v>10</v>
      </c>
      <c r="Q2779" t="str">
        <f>TRIM(MID(SUBSTITUTE($N2779,"/",REPT(" ",LEN($N2779))),COLUMNS($N:N)*LEN($N2779)-(LEN($N2779)-1),LEN($N2779)))</f>
        <v>publishing</v>
      </c>
      <c r="R2779" t="str">
        <f>TRIM(MID(SUBSTITUTE($N2779,"/",REPT(" ",LEN($N2779))),COLUMNS($N:O)*LEN($N2779)-(LEN($N2779)-1),LEN($N2779)))</f>
        <v>children's books</v>
      </c>
      <c r="S2779" s="11">
        <f t="shared" si="173"/>
        <v>42172.669027777782</v>
      </c>
      <c r="T2779" s="11">
        <f t="shared" si="17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0">
        <f t="shared" si="175"/>
        <v>25.545454545454543</v>
      </c>
      <c r="P2780" s="6">
        <f t="shared" si="172"/>
        <v>93.666666666666671</v>
      </c>
      <c r="Q2780" t="str">
        <f>TRIM(MID(SUBSTITUTE($N2780,"/",REPT(" ",LEN($N2780))),COLUMNS($N:N)*LEN($N2780)-(LEN($N2780)-1),LEN($N2780)))</f>
        <v>publishing</v>
      </c>
      <c r="R2780" t="str">
        <f>TRIM(MID(SUBSTITUTE($N2780,"/",REPT(" ",LEN($N2780))),COLUMNS($N:O)*LEN($N2780)-(LEN($N2780)-1),LEN($N2780)))</f>
        <v>children's books</v>
      </c>
      <c r="S2780" s="11">
        <f t="shared" si="173"/>
        <v>41846.978078703702</v>
      </c>
      <c r="T2780" s="11">
        <f t="shared" si="17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0">
        <f t="shared" si="175"/>
        <v>2.12</v>
      </c>
      <c r="P2781" s="6">
        <f t="shared" si="172"/>
        <v>53</v>
      </c>
      <c r="Q2781" t="str">
        <f>TRIM(MID(SUBSTITUTE($N2781,"/",REPT(" ",LEN($N2781))),COLUMNS($N:N)*LEN($N2781)-(LEN($N2781)-1),LEN($N2781)))</f>
        <v>publishing</v>
      </c>
      <c r="R2781" t="str">
        <f>TRIM(MID(SUBSTITUTE($N2781,"/",REPT(" ",LEN($N2781))),COLUMNS($N:O)*LEN($N2781)-(LEN($N2781)-1),LEN($N2781)))</f>
        <v>children's books</v>
      </c>
      <c r="S2781" s="11">
        <f t="shared" si="173"/>
        <v>42300.585891203707</v>
      </c>
      <c r="T2781" s="11">
        <f t="shared" si="17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0">
        <f t="shared" si="175"/>
        <v>0</v>
      </c>
      <c r="P2782" s="6" t="e">
        <f t="shared" si="172"/>
        <v>#DIV/0!</v>
      </c>
      <c r="Q2782" t="str">
        <f>TRIM(MID(SUBSTITUTE($N2782,"/",REPT(" ",LEN($N2782))),COLUMNS($N:N)*LEN($N2782)-(LEN($N2782)-1),LEN($N2782)))</f>
        <v>publishing</v>
      </c>
      <c r="R2782" t="str">
        <f>TRIM(MID(SUBSTITUTE($N2782,"/",REPT(" ",LEN($N2782))),COLUMNS($N:O)*LEN($N2782)-(LEN($N2782)-1),LEN($N2782)))</f>
        <v>children's books</v>
      </c>
      <c r="S2782" s="11">
        <f t="shared" si="173"/>
        <v>42774.447777777779</v>
      </c>
      <c r="T2782" s="11">
        <f t="shared" si="17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0">
        <f t="shared" si="175"/>
        <v>105.28</v>
      </c>
      <c r="P2783" s="6">
        <f t="shared" si="172"/>
        <v>47</v>
      </c>
      <c r="Q2783" t="str">
        <f>TRIM(MID(SUBSTITUTE($N2783,"/",REPT(" ",LEN($N2783))),COLUMNS($N:N)*LEN($N2783)-(LEN($N2783)-1),LEN($N2783)))</f>
        <v>theater</v>
      </c>
      <c r="R2783" t="str">
        <f>TRIM(MID(SUBSTITUTE($N2783,"/",REPT(" ",LEN($N2783))),COLUMNS($N:O)*LEN($N2783)-(LEN($N2783)-1),LEN($N2783)))</f>
        <v>plays</v>
      </c>
      <c r="S2783" s="11">
        <f t="shared" si="173"/>
        <v>42018.94159722222</v>
      </c>
      <c r="T2783" s="11">
        <f t="shared" si="17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0">
        <f t="shared" si="175"/>
        <v>120</v>
      </c>
      <c r="P2784" s="6">
        <f t="shared" si="172"/>
        <v>66.666666666666671</v>
      </c>
      <c r="Q2784" t="str">
        <f>TRIM(MID(SUBSTITUTE($N2784,"/",REPT(" ",LEN($N2784))),COLUMNS($N:N)*LEN($N2784)-(LEN($N2784)-1),LEN($N2784)))</f>
        <v>theater</v>
      </c>
      <c r="R2784" t="str">
        <f>TRIM(MID(SUBSTITUTE($N2784,"/",REPT(" ",LEN($N2784))),COLUMNS($N:O)*LEN($N2784)-(LEN($N2784)-1),LEN($N2784)))</f>
        <v>plays</v>
      </c>
      <c r="S2784" s="11">
        <f t="shared" si="173"/>
        <v>42026.924976851849</v>
      </c>
      <c r="T2784" s="11">
        <f t="shared" si="17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0">
        <f t="shared" si="175"/>
        <v>114.5</v>
      </c>
      <c r="P2785" s="6">
        <f t="shared" si="172"/>
        <v>18.770491803278688</v>
      </c>
      <c r="Q2785" t="str">
        <f>TRIM(MID(SUBSTITUTE($N2785,"/",REPT(" ",LEN($N2785))),COLUMNS($N:N)*LEN($N2785)-(LEN($N2785)-1),LEN($N2785)))</f>
        <v>theater</v>
      </c>
      <c r="R2785" t="str">
        <f>TRIM(MID(SUBSTITUTE($N2785,"/",REPT(" ",LEN($N2785))),COLUMNS($N:O)*LEN($N2785)-(LEN($N2785)-1),LEN($N2785)))</f>
        <v>plays</v>
      </c>
      <c r="S2785" s="11">
        <f t="shared" si="173"/>
        <v>42103.535254629634</v>
      </c>
      <c r="T2785" s="11">
        <f t="shared" si="17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0">
        <f t="shared" si="175"/>
        <v>119</v>
      </c>
      <c r="P2786" s="6">
        <f t="shared" si="172"/>
        <v>66.111111111111114</v>
      </c>
      <c r="Q2786" t="str">
        <f>TRIM(MID(SUBSTITUTE($N2786,"/",REPT(" ",LEN($N2786))),COLUMNS($N:N)*LEN($N2786)-(LEN($N2786)-1),LEN($N2786)))</f>
        <v>theater</v>
      </c>
      <c r="R2786" t="str">
        <f>TRIM(MID(SUBSTITUTE($N2786,"/",REPT(" ",LEN($N2786))),COLUMNS($N:O)*LEN($N2786)-(LEN($N2786)-1),LEN($N2786)))</f>
        <v>plays</v>
      </c>
      <c r="S2786" s="11">
        <f t="shared" si="173"/>
        <v>41920.787534722222</v>
      </c>
      <c r="T2786" s="11">
        <f t="shared" si="17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0">
        <f t="shared" si="175"/>
        <v>104.67999999999999</v>
      </c>
      <c r="P2787" s="6">
        <f t="shared" si="172"/>
        <v>36.859154929577464</v>
      </c>
      <c r="Q2787" t="str">
        <f>TRIM(MID(SUBSTITUTE($N2787,"/",REPT(" ",LEN($N2787))),COLUMNS($N:N)*LEN($N2787)-(LEN($N2787)-1),LEN($N2787)))</f>
        <v>theater</v>
      </c>
      <c r="R2787" t="str">
        <f>TRIM(MID(SUBSTITUTE($N2787,"/",REPT(" ",LEN($N2787))),COLUMNS($N:O)*LEN($N2787)-(LEN($N2787)-1),LEN($N2787)))</f>
        <v>plays</v>
      </c>
      <c r="S2787" s="11">
        <f t="shared" si="173"/>
        <v>42558.189432870371</v>
      </c>
      <c r="T2787" s="11">
        <f t="shared" si="17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0">
        <f t="shared" si="175"/>
        <v>117.83999999999999</v>
      </c>
      <c r="P2788" s="6">
        <f t="shared" si="172"/>
        <v>39.810810810810814</v>
      </c>
      <c r="Q2788" t="str">
        <f>TRIM(MID(SUBSTITUTE($N2788,"/",REPT(" ",LEN($N2788))),COLUMNS($N:N)*LEN($N2788)-(LEN($N2788)-1),LEN($N2788)))</f>
        <v>theater</v>
      </c>
      <c r="R2788" t="str">
        <f>TRIM(MID(SUBSTITUTE($N2788,"/",REPT(" ",LEN($N2788))),COLUMNS($N:O)*LEN($N2788)-(LEN($N2788)-1),LEN($N2788)))</f>
        <v>plays</v>
      </c>
      <c r="S2788" s="11">
        <f t="shared" si="173"/>
        <v>41815.569212962961</v>
      </c>
      <c r="T2788" s="11">
        <f t="shared" si="17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0">
        <f t="shared" si="175"/>
        <v>119.7</v>
      </c>
      <c r="P2789" s="6">
        <f t="shared" si="172"/>
        <v>31.5</v>
      </c>
      <c r="Q2789" t="str">
        <f>TRIM(MID(SUBSTITUTE($N2789,"/",REPT(" ",LEN($N2789))),COLUMNS($N:N)*LEN($N2789)-(LEN($N2789)-1),LEN($N2789)))</f>
        <v>theater</v>
      </c>
      <c r="R2789" t="str">
        <f>TRIM(MID(SUBSTITUTE($N2789,"/",REPT(" ",LEN($N2789))),COLUMNS($N:O)*LEN($N2789)-(LEN($N2789)-1),LEN($N2789)))</f>
        <v>plays</v>
      </c>
      <c r="S2789" s="11">
        <f t="shared" si="173"/>
        <v>41808.198518518519</v>
      </c>
      <c r="T2789" s="11">
        <f t="shared" si="17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0">
        <f t="shared" si="175"/>
        <v>102.49999999999999</v>
      </c>
      <c r="P2790" s="6">
        <f t="shared" si="172"/>
        <v>102.5</v>
      </c>
      <c r="Q2790" t="str">
        <f>TRIM(MID(SUBSTITUTE($N2790,"/",REPT(" ",LEN($N2790))),COLUMNS($N:N)*LEN($N2790)-(LEN($N2790)-1),LEN($N2790)))</f>
        <v>theater</v>
      </c>
      <c r="R2790" t="str">
        <f>TRIM(MID(SUBSTITUTE($N2790,"/",REPT(" ",LEN($N2790))),COLUMNS($N:O)*LEN($N2790)-(LEN($N2790)-1),LEN($N2790)))</f>
        <v>plays</v>
      </c>
      <c r="S2790" s="11">
        <f t="shared" si="173"/>
        <v>42550.701886574068</v>
      </c>
      <c r="T2790" s="11">
        <f t="shared" si="17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0">
        <f t="shared" si="175"/>
        <v>101.16666666666667</v>
      </c>
      <c r="P2791" s="6">
        <f t="shared" si="172"/>
        <v>126.45833333333333</v>
      </c>
      <c r="Q2791" t="str">
        <f>TRIM(MID(SUBSTITUTE($N2791,"/",REPT(" ",LEN($N2791))),COLUMNS($N:N)*LEN($N2791)-(LEN($N2791)-1),LEN($N2791)))</f>
        <v>theater</v>
      </c>
      <c r="R2791" t="str">
        <f>TRIM(MID(SUBSTITUTE($N2791,"/",REPT(" ",LEN($N2791))),COLUMNS($N:O)*LEN($N2791)-(LEN($N2791)-1),LEN($N2791)))</f>
        <v>plays</v>
      </c>
      <c r="S2791" s="11">
        <f t="shared" si="173"/>
        <v>42056.013124999998</v>
      </c>
      <c r="T2791" s="11">
        <f t="shared" si="17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0">
        <f t="shared" si="175"/>
        <v>105.33333333333333</v>
      </c>
      <c r="P2792" s="6">
        <f t="shared" si="172"/>
        <v>47.878787878787875</v>
      </c>
      <c r="Q2792" t="str">
        <f>TRIM(MID(SUBSTITUTE($N2792,"/",REPT(" ",LEN($N2792))),COLUMNS($N:N)*LEN($N2792)-(LEN($N2792)-1),LEN($N2792)))</f>
        <v>theater</v>
      </c>
      <c r="R2792" t="str">
        <f>TRIM(MID(SUBSTITUTE($N2792,"/",REPT(" ",LEN($N2792))),COLUMNS($N:O)*LEN($N2792)-(LEN($N2792)-1),LEN($N2792)))</f>
        <v>plays</v>
      </c>
      <c r="S2792" s="11">
        <f t="shared" si="173"/>
        <v>42016.938692129625</v>
      </c>
      <c r="T2792" s="11">
        <f t="shared" si="17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0">
        <f t="shared" si="175"/>
        <v>102.49999999999999</v>
      </c>
      <c r="P2793" s="6">
        <f t="shared" si="172"/>
        <v>73.214285714285708</v>
      </c>
      <c r="Q2793" t="str">
        <f>TRIM(MID(SUBSTITUTE($N2793,"/",REPT(" ",LEN($N2793))),COLUMNS($N:N)*LEN($N2793)-(LEN($N2793)-1),LEN($N2793)))</f>
        <v>theater</v>
      </c>
      <c r="R2793" t="str">
        <f>TRIM(MID(SUBSTITUTE($N2793,"/",REPT(" ",LEN($N2793))),COLUMNS($N:O)*LEN($N2793)-(LEN($N2793)-1),LEN($N2793)))</f>
        <v>plays</v>
      </c>
      <c r="S2793" s="11">
        <f t="shared" si="173"/>
        <v>42591.899988425925</v>
      </c>
      <c r="T2793" s="11">
        <f t="shared" si="17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0">
        <f t="shared" si="175"/>
        <v>107.60000000000001</v>
      </c>
      <c r="P2794" s="6">
        <f t="shared" si="172"/>
        <v>89.666666666666671</v>
      </c>
      <c r="Q2794" t="str">
        <f>TRIM(MID(SUBSTITUTE($N2794,"/",REPT(" ",LEN($N2794))),COLUMNS($N:N)*LEN($N2794)-(LEN($N2794)-1),LEN($N2794)))</f>
        <v>theater</v>
      </c>
      <c r="R2794" t="str">
        <f>TRIM(MID(SUBSTITUTE($N2794,"/",REPT(" ",LEN($N2794))),COLUMNS($N:O)*LEN($N2794)-(LEN($N2794)-1),LEN($N2794)))</f>
        <v>plays</v>
      </c>
      <c r="S2794" s="11">
        <f t="shared" si="173"/>
        <v>42183.231006944443</v>
      </c>
      <c r="T2794" s="11">
        <f t="shared" si="17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0">
        <f t="shared" si="175"/>
        <v>110.5675</v>
      </c>
      <c r="P2795" s="6">
        <f t="shared" si="172"/>
        <v>151.4623287671233</v>
      </c>
      <c r="Q2795" t="str">
        <f>TRIM(MID(SUBSTITUTE($N2795,"/",REPT(" ",LEN($N2795))),COLUMNS($N:N)*LEN($N2795)-(LEN($N2795)-1),LEN($N2795)))</f>
        <v>theater</v>
      </c>
      <c r="R2795" t="str">
        <f>TRIM(MID(SUBSTITUTE($N2795,"/",REPT(" ",LEN($N2795))),COLUMNS($N:O)*LEN($N2795)-(LEN($N2795)-1),LEN($N2795)))</f>
        <v>plays</v>
      </c>
      <c r="S2795" s="11">
        <f t="shared" si="173"/>
        <v>42176.419039351851</v>
      </c>
      <c r="T2795" s="11">
        <f t="shared" si="17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0">
        <f t="shared" si="175"/>
        <v>150</v>
      </c>
      <c r="P2796" s="6">
        <f t="shared" si="172"/>
        <v>25</v>
      </c>
      <c r="Q2796" t="str">
        <f>TRIM(MID(SUBSTITUTE($N2796,"/",REPT(" ",LEN($N2796))),COLUMNS($N:N)*LEN($N2796)-(LEN($N2796)-1),LEN($N2796)))</f>
        <v>theater</v>
      </c>
      <c r="R2796" t="str">
        <f>TRIM(MID(SUBSTITUTE($N2796,"/",REPT(" ",LEN($N2796))),COLUMNS($N:O)*LEN($N2796)-(LEN($N2796)-1),LEN($N2796)))</f>
        <v>plays</v>
      </c>
      <c r="S2796" s="11">
        <f t="shared" si="173"/>
        <v>42416.691655092596</v>
      </c>
      <c r="T2796" s="11">
        <f t="shared" si="17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0">
        <f t="shared" si="175"/>
        <v>104.28571428571429</v>
      </c>
      <c r="P2797" s="6">
        <f t="shared" si="172"/>
        <v>36.5</v>
      </c>
      <c r="Q2797" t="str">
        <f>TRIM(MID(SUBSTITUTE($N2797,"/",REPT(" ",LEN($N2797))),COLUMNS($N:N)*LEN($N2797)-(LEN($N2797)-1),LEN($N2797)))</f>
        <v>theater</v>
      </c>
      <c r="R2797" t="str">
        <f>TRIM(MID(SUBSTITUTE($N2797,"/",REPT(" ",LEN($N2797))),COLUMNS($N:O)*LEN($N2797)-(LEN($N2797)-1),LEN($N2797)))</f>
        <v>plays</v>
      </c>
      <c r="S2797" s="11">
        <f t="shared" si="173"/>
        <v>41780.525937500002</v>
      </c>
      <c r="T2797" s="11">
        <f t="shared" si="17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0">
        <f t="shared" si="175"/>
        <v>115.5</v>
      </c>
      <c r="P2798" s="6">
        <f t="shared" si="172"/>
        <v>44</v>
      </c>
      <c r="Q2798" t="str">
        <f>TRIM(MID(SUBSTITUTE($N2798,"/",REPT(" ",LEN($N2798))),COLUMNS($N:N)*LEN($N2798)-(LEN($N2798)-1),LEN($N2798)))</f>
        <v>theater</v>
      </c>
      <c r="R2798" t="str">
        <f>TRIM(MID(SUBSTITUTE($N2798,"/",REPT(" ",LEN($N2798))),COLUMNS($N:O)*LEN($N2798)-(LEN($N2798)-1),LEN($N2798)))</f>
        <v>plays</v>
      </c>
      <c r="S2798" s="11">
        <f t="shared" si="173"/>
        <v>41795.528101851851</v>
      </c>
      <c r="T2798" s="11">
        <f t="shared" si="17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0">
        <f t="shared" si="175"/>
        <v>102.64512500000001</v>
      </c>
      <c r="P2799" s="6">
        <f t="shared" si="172"/>
        <v>87.357553191489373</v>
      </c>
      <c r="Q2799" t="str">
        <f>TRIM(MID(SUBSTITUTE($N2799,"/",REPT(" ",LEN($N2799))),COLUMNS($N:N)*LEN($N2799)-(LEN($N2799)-1),LEN($N2799)))</f>
        <v>theater</v>
      </c>
      <c r="R2799" t="str">
        <f>TRIM(MID(SUBSTITUTE($N2799,"/",REPT(" ",LEN($N2799))),COLUMNS($N:O)*LEN($N2799)-(LEN($N2799)-1),LEN($N2799)))</f>
        <v>plays</v>
      </c>
      <c r="S2799" s="11">
        <f t="shared" si="173"/>
        <v>41798.94027777778</v>
      </c>
      <c r="T2799" s="11">
        <f t="shared" si="17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0">
        <f t="shared" si="175"/>
        <v>101.4</v>
      </c>
      <c r="P2800" s="6">
        <f t="shared" si="172"/>
        <v>36.474820143884891</v>
      </c>
      <c r="Q2800" t="str">
        <f>TRIM(MID(SUBSTITUTE($N2800,"/",REPT(" ",LEN($N2800))),COLUMNS($N:N)*LEN($N2800)-(LEN($N2800)-1),LEN($N2800)))</f>
        <v>theater</v>
      </c>
      <c r="R2800" t="str">
        <f>TRIM(MID(SUBSTITUTE($N2800,"/",REPT(" ",LEN($N2800))),COLUMNS($N:O)*LEN($N2800)-(LEN($N2800)-1),LEN($N2800)))</f>
        <v>plays</v>
      </c>
      <c r="S2800" s="11">
        <f t="shared" si="173"/>
        <v>42201.675011574072</v>
      </c>
      <c r="T2800" s="11">
        <f t="shared" si="17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0">
        <f t="shared" si="175"/>
        <v>116.6348</v>
      </c>
      <c r="P2801" s="6">
        <f t="shared" si="172"/>
        <v>44.859538461538463</v>
      </c>
      <c r="Q2801" t="str">
        <f>TRIM(MID(SUBSTITUTE($N2801,"/",REPT(" ",LEN($N2801))),COLUMNS($N:N)*LEN($N2801)-(LEN($N2801)-1),LEN($N2801)))</f>
        <v>theater</v>
      </c>
      <c r="R2801" t="str">
        <f>TRIM(MID(SUBSTITUTE($N2801,"/",REPT(" ",LEN($N2801))),COLUMNS($N:O)*LEN($N2801)-(LEN($N2801)-1),LEN($N2801)))</f>
        <v>plays</v>
      </c>
      <c r="S2801" s="11">
        <f t="shared" si="173"/>
        <v>42507.264699074076</v>
      </c>
      <c r="T2801" s="11">
        <f t="shared" si="17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0">
        <f t="shared" si="175"/>
        <v>133</v>
      </c>
      <c r="P2802" s="6">
        <f t="shared" si="172"/>
        <v>42.903225806451616</v>
      </c>
      <c r="Q2802" t="str">
        <f>TRIM(MID(SUBSTITUTE($N2802,"/",REPT(" ",LEN($N2802))),COLUMNS($N:N)*LEN($N2802)-(LEN($N2802)-1),LEN($N2802)))</f>
        <v>theater</v>
      </c>
      <c r="R2802" t="str">
        <f>TRIM(MID(SUBSTITUTE($N2802,"/",REPT(" ",LEN($N2802))),COLUMNS($N:O)*LEN($N2802)-(LEN($N2802)-1),LEN($N2802)))</f>
        <v>plays</v>
      </c>
      <c r="S2802" s="11">
        <f t="shared" si="173"/>
        <v>41948.552847222221</v>
      </c>
      <c r="T2802" s="11">
        <f t="shared" si="17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0">
        <f t="shared" si="175"/>
        <v>133.20000000000002</v>
      </c>
      <c r="P2803" s="6">
        <f t="shared" si="172"/>
        <v>51.230769230769234</v>
      </c>
      <c r="Q2803" t="str">
        <f>TRIM(MID(SUBSTITUTE($N2803,"/",REPT(" ",LEN($N2803))),COLUMNS($N:N)*LEN($N2803)-(LEN($N2803)-1),LEN($N2803)))</f>
        <v>theater</v>
      </c>
      <c r="R2803" t="str">
        <f>TRIM(MID(SUBSTITUTE($N2803,"/",REPT(" ",LEN($N2803))),COLUMNS($N:O)*LEN($N2803)-(LEN($N2803)-1),LEN($N2803)))</f>
        <v>plays</v>
      </c>
      <c r="S2803" s="11">
        <f t="shared" si="173"/>
        <v>41900.243159722224</v>
      </c>
      <c r="T2803" s="11">
        <f t="shared" si="17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0">
        <f t="shared" si="175"/>
        <v>101.83333333333333</v>
      </c>
      <c r="P2804" s="6">
        <f t="shared" si="172"/>
        <v>33.944444444444443</v>
      </c>
      <c r="Q2804" t="str">
        <f>TRIM(MID(SUBSTITUTE($N2804,"/",REPT(" ",LEN($N2804))),COLUMNS($N:N)*LEN($N2804)-(LEN($N2804)-1),LEN($N2804)))</f>
        <v>theater</v>
      </c>
      <c r="R2804" t="str">
        <f>TRIM(MID(SUBSTITUTE($N2804,"/",REPT(" ",LEN($N2804))),COLUMNS($N:O)*LEN($N2804)-(LEN($N2804)-1),LEN($N2804)))</f>
        <v>plays</v>
      </c>
      <c r="S2804" s="11">
        <f t="shared" si="173"/>
        <v>42192.64707175926</v>
      </c>
      <c r="T2804" s="11">
        <f t="shared" si="17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0">
        <f t="shared" si="175"/>
        <v>127.95</v>
      </c>
      <c r="P2805" s="6">
        <f t="shared" si="172"/>
        <v>90.744680851063833</v>
      </c>
      <c r="Q2805" t="str">
        <f>TRIM(MID(SUBSTITUTE($N2805,"/",REPT(" ",LEN($N2805))),COLUMNS($N:N)*LEN($N2805)-(LEN($N2805)-1),LEN($N2805)))</f>
        <v>theater</v>
      </c>
      <c r="R2805" t="str">
        <f>TRIM(MID(SUBSTITUTE($N2805,"/",REPT(" ",LEN($N2805))),COLUMNS($N:O)*LEN($N2805)-(LEN($N2805)-1),LEN($N2805)))</f>
        <v>plays</v>
      </c>
      <c r="S2805" s="11">
        <f t="shared" si="173"/>
        <v>42158.065694444449</v>
      </c>
      <c r="T2805" s="11">
        <f t="shared" si="17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0">
        <f t="shared" si="175"/>
        <v>114.99999999999999</v>
      </c>
      <c r="P2806" s="6">
        <f t="shared" si="172"/>
        <v>50</v>
      </c>
      <c r="Q2806" t="str">
        <f>TRIM(MID(SUBSTITUTE($N2806,"/",REPT(" ",LEN($N2806))),COLUMNS($N:N)*LEN($N2806)-(LEN($N2806)-1),LEN($N2806)))</f>
        <v>theater</v>
      </c>
      <c r="R2806" t="str">
        <f>TRIM(MID(SUBSTITUTE($N2806,"/",REPT(" ",LEN($N2806))),COLUMNS($N:O)*LEN($N2806)-(LEN($N2806)-1),LEN($N2806)))</f>
        <v>plays</v>
      </c>
      <c r="S2806" s="11">
        <f t="shared" si="173"/>
        <v>41881.453587962962</v>
      </c>
      <c r="T2806" s="11">
        <f t="shared" si="17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0">
        <f t="shared" si="175"/>
        <v>110.00000000000001</v>
      </c>
      <c r="P2807" s="6">
        <f t="shared" si="172"/>
        <v>24.444444444444443</v>
      </c>
      <c r="Q2807" t="str">
        <f>TRIM(MID(SUBSTITUTE($N2807,"/",REPT(" ",LEN($N2807))),COLUMNS($N:N)*LEN($N2807)-(LEN($N2807)-1),LEN($N2807)))</f>
        <v>theater</v>
      </c>
      <c r="R2807" t="str">
        <f>TRIM(MID(SUBSTITUTE($N2807,"/",REPT(" ",LEN($N2807))),COLUMNS($N:O)*LEN($N2807)-(LEN($N2807)-1),LEN($N2807)))</f>
        <v>plays</v>
      </c>
      <c r="S2807" s="11">
        <f t="shared" si="173"/>
        <v>42213.505474537036</v>
      </c>
      <c r="T2807" s="11">
        <f t="shared" si="17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0">
        <f t="shared" si="175"/>
        <v>112.1</v>
      </c>
      <c r="P2808" s="6">
        <f t="shared" si="172"/>
        <v>44.25</v>
      </c>
      <c r="Q2808" t="str">
        <f>TRIM(MID(SUBSTITUTE($N2808,"/",REPT(" ",LEN($N2808))),COLUMNS($N:N)*LEN($N2808)-(LEN($N2808)-1),LEN($N2808)))</f>
        <v>theater</v>
      </c>
      <c r="R2808" t="str">
        <f>TRIM(MID(SUBSTITUTE($N2808,"/",REPT(" ",LEN($N2808))),COLUMNS($N:O)*LEN($N2808)-(LEN($N2808)-1),LEN($N2808)))</f>
        <v>plays</v>
      </c>
      <c r="S2808" s="11">
        <f t="shared" si="173"/>
        <v>42185.267245370371</v>
      </c>
      <c r="T2808" s="11">
        <f t="shared" si="17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0">
        <f t="shared" si="175"/>
        <v>126</v>
      </c>
      <c r="P2809" s="6">
        <f t="shared" si="172"/>
        <v>67.741935483870961</v>
      </c>
      <c r="Q2809" t="str">
        <f>TRIM(MID(SUBSTITUTE($N2809,"/",REPT(" ",LEN($N2809))),COLUMNS($N:N)*LEN($N2809)-(LEN($N2809)-1),LEN($N2809)))</f>
        <v>theater</v>
      </c>
      <c r="R2809" t="str">
        <f>TRIM(MID(SUBSTITUTE($N2809,"/",REPT(" ",LEN($N2809))),COLUMNS($N:O)*LEN($N2809)-(LEN($N2809)-1),LEN($N2809)))</f>
        <v>plays</v>
      </c>
      <c r="S2809" s="11">
        <f t="shared" si="173"/>
        <v>42154.873124999998</v>
      </c>
      <c r="T2809" s="11">
        <f t="shared" si="17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0">
        <f t="shared" si="175"/>
        <v>100.24444444444444</v>
      </c>
      <c r="P2810" s="6">
        <f t="shared" si="172"/>
        <v>65.376811594202906</v>
      </c>
      <c r="Q2810" t="str">
        <f>TRIM(MID(SUBSTITUTE($N2810,"/",REPT(" ",LEN($N2810))),COLUMNS($N:N)*LEN($N2810)-(LEN($N2810)-1),LEN($N2810)))</f>
        <v>theater</v>
      </c>
      <c r="R2810" t="str">
        <f>TRIM(MID(SUBSTITUTE($N2810,"/",REPT(" ",LEN($N2810))),COLUMNS($N:O)*LEN($N2810)-(LEN($N2810)-1),LEN($N2810)))</f>
        <v>plays</v>
      </c>
      <c r="S2810" s="11">
        <f t="shared" si="173"/>
        <v>42208.84646990741</v>
      </c>
      <c r="T2810" s="11">
        <f t="shared" si="17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0">
        <f t="shared" si="175"/>
        <v>102.4</v>
      </c>
      <c r="P2811" s="6">
        <f t="shared" si="172"/>
        <v>121.9047619047619</v>
      </c>
      <c r="Q2811" t="str">
        <f>TRIM(MID(SUBSTITUTE($N2811,"/",REPT(" ",LEN($N2811))),COLUMNS($N:N)*LEN($N2811)-(LEN($N2811)-1),LEN($N2811)))</f>
        <v>theater</v>
      </c>
      <c r="R2811" t="str">
        <f>TRIM(MID(SUBSTITUTE($N2811,"/",REPT(" ",LEN($N2811))),COLUMNS($N:O)*LEN($N2811)-(LEN($N2811)-1),LEN($N2811)))</f>
        <v>plays</v>
      </c>
      <c r="S2811" s="11">
        <f t="shared" si="173"/>
        <v>42451.496817129635</v>
      </c>
      <c r="T2811" s="11">
        <f t="shared" si="17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0">
        <f t="shared" si="175"/>
        <v>108.2</v>
      </c>
      <c r="P2812" s="6">
        <f t="shared" si="172"/>
        <v>47.456140350877192</v>
      </c>
      <c r="Q2812" t="str">
        <f>TRIM(MID(SUBSTITUTE($N2812,"/",REPT(" ",LEN($N2812))),COLUMNS($N:N)*LEN($N2812)-(LEN($N2812)-1),LEN($N2812)))</f>
        <v>theater</v>
      </c>
      <c r="R2812" t="str">
        <f>TRIM(MID(SUBSTITUTE($N2812,"/",REPT(" ",LEN($N2812))),COLUMNS($N:O)*LEN($N2812)-(LEN($N2812)-1),LEN($N2812)))</f>
        <v>plays</v>
      </c>
      <c r="S2812" s="11">
        <f t="shared" si="173"/>
        <v>41759.13962962963</v>
      </c>
      <c r="T2812" s="11">
        <f t="shared" si="17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0">
        <f t="shared" si="175"/>
        <v>100.27</v>
      </c>
      <c r="P2813" s="6">
        <f t="shared" si="172"/>
        <v>92.842592592592595</v>
      </c>
      <c r="Q2813" t="str">
        <f>TRIM(MID(SUBSTITUTE($N2813,"/",REPT(" ",LEN($N2813))),COLUMNS($N:N)*LEN($N2813)-(LEN($N2813)-1),LEN($N2813)))</f>
        <v>theater</v>
      </c>
      <c r="R2813" t="str">
        <f>TRIM(MID(SUBSTITUTE($N2813,"/",REPT(" ",LEN($N2813))),COLUMNS($N:O)*LEN($N2813)-(LEN($N2813)-1),LEN($N2813)))</f>
        <v>plays</v>
      </c>
      <c r="S2813" s="11">
        <f t="shared" si="173"/>
        <v>42028.496562500004</v>
      </c>
      <c r="T2813" s="11">
        <f t="shared" si="17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0">
        <f t="shared" si="175"/>
        <v>113.3</v>
      </c>
      <c r="P2814" s="6">
        <f t="shared" si="172"/>
        <v>68.253012048192772</v>
      </c>
      <c r="Q2814" t="str">
        <f>TRIM(MID(SUBSTITUTE($N2814,"/",REPT(" ",LEN($N2814))),COLUMNS($N:N)*LEN($N2814)-(LEN($N2814)-1),LEN($N2814)))</f>
        <v>theater</v>
      </c>
      <c r="R2814" t="str">
        <f>TRIM(MID(SUBSTITUTE($N2814,"/",REPT(" ",LEN($N2814))),COLUMNS($N:O)*LEN($N2814)-(LEN($N2814)-1),LEN($N2814)))</f>
        <v>plays</v>
      </c>
      <c r="S2814" s="11">
        <f t="shared" si="173"/>
        <v>42054.74418981481</v>
      </c>
      <c r="T2814" s="11">
        <f t="shared" si="17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0">
        <f t="shared" si="175"/>
        <v>127.57571428571428</v>
      </c>
      <c r="P2815" s="6">
        <f t="shared" si="172"/>
        <v>37.209583333333335</v>
      </c>
      <c r="Q2815" t="str">
        <f>TRIM(MID(SUBSTITUTE($N2815,"/",REPT(" ",LEN($N2815))),COLUMNS($N:N)*LEN($N2815)-(LEN($N2815)-1),LEN($N2815)))</f>
        <v>theater</v>
      </c>
      <c r="R2815" t="str">
        <f>TRIM(MID(SUBSTITUTE($N2815,"/",REPT(" ",LEN($N2815))),COLUMNS($N:O)*LEN($N2815)-(LEN($N2815)-1),LEN($N2815)))</f>
        <v>plays</v>
      </c>
      <c r="S2815" s="11">
        <f t="shared" si="173"/>
        <v>42693.742604166662</v>
      </c>
      <c r="T2815" s="11">
        <f t="shared" si="17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0">
        <f t="shared" si="175"/>
        <v>107.73333333333332</v>
      </c>
      <c r="P2816" s="6">
        <f t="shared" si="172"/>
        <v>25.25</v>
      </c>
      <c r="Q2816" t="str">
        <f>TRIM(MID(SUBSTITUTE($N2816,"/",REPT(" ",LEN($N2816))),COLUMNS($N:N)*LEN($N2816)-(LEN($N2816)-1),LEN($N2816)))</f>
        <v>theater</v>
      </c>
      <c r="R2816" t="str">
        <f>TRIM(MID(SUBSTITUTE($N2816,"/",REPT(" ",LEN($N2816))),COLUMNS($N:O)*LEN($N2816)-(LEN($N2816)-1),LEN($N2816)))</f>
        <v>plays</v>
      </c>
      <c r="S2816" s="11">
        <f t="shared" si="173"/>
        <v>42103.399479166663</v>
      </c>
      <c r="T2816" s="11">
        <f t="shared" si="17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0">
        <f t="shared" si="175"/>
        <v>242</v>
      </c>
      <c r="P2817" s="6">
        <f t="shared" si="172"/>
        <v>43.214285714285715</v>
      </c>
      <c r="Q2817" t="str">
        <f>TRIM(MID(SUBSTITUTE($N2817,"/",REPT(" ",LEN($N2817))),COLUMNS($N:N)*LEN($N2817)-(LEN($N2817)-1),LEN($N2817)))</f>
        <v>theater</v>
      </c>
      <c r="R2817" t="str">
        <f>TRIM(MID(SUBSTITUTE($N2817,"/",REPT(" ",LEN($N2817))),COLUMNS($N:O)*LEN($N2817)-(LEN($N2817)-1),LEN($N2817)))</f>
        <v>plays</v>
      </c>
      <c r="S2817" s="11">
        <f t="shared" si="173"/>
        <v>42559.776724537034</v>
      </c>
      <c r="T2817" s="11">
        <f t="shared" si="17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0">
        <f t="shared" si="175"/>
        <v>141.56666666666666</v>
      </c>
      <c r="P2818" s="6">
        <f t="shared" ref="P2818:P2881" si="176">E2818/L2818</f>
        <v>25.130177514792898</v>
      </c>
      <c r="Q2818" t="str">
        <f>TRIM(MID(SUBSTITUTE($N2818,"/",REPT(" ",LEN($N2818))),COLUMNS($N:N)*LEN($N2818)-(LEN($N2818)-1),LEN($N2818)))</f>
        <v>theater</v>
      </c>
      <c r="R2818" t="str">
        <f>TRIM(MID(SUBSTITUTE($N2818,"/",REPT(" ",LEN($N2818))),COLUMNS($N:O)*LEN($N2818)-(LEN($N2818)-1),LEN($N2818)))</f>
        <v>plays</v>
      </c>
      <c r="S2818" s="11">
        <f t="shared" ref="S2818:S2881" si="177">(((J2818/60)/60)/24)+DATE(1970,1,1)</f>
        <v>42188.467499999999</v>
      </c>
      <c r="T2818" s="11">
        <f t="shared" ref="T2818:T2881" si="178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0">
        <f t="shared" ref="O2819:O2882" si="179">E2819/D2819*100</f>
        <v>130</v>
      </c>
      <c r="P2819" s="6">
        <f t="shared" si="176"/>
        <v>23.636363636363637</v>
      </c>
      <c r="Q2819" t="str">
        <f>TRIM(MID(SUBSTITUTE($N2819,"/",REPT(" ",LEN($N2819))),COLUMNS($N:N)*LEN($N2819)-(LEN($N2819)-1),LEN($N2819)))</f>
        <v>theater</v>
      </c>
      <c r="R2819" t="str">
        <f>TRIM(MID(SUBSTITUTE($N2819,"/",REPT(" ",LEN($N2819))),COLUMNS($N:O)*LEN($N2819)-(LEN($N2819)-1),LEN($N2819)))</f>
        <v>plays</v>
      </c>
      <c r="S2819" s="11">
        <f t="shared" si="177"/>
        <v>42023.634976851856</v>
      </c>
      <c r="T2819" s="11">
        <f t="shared" si="178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0">
        <f t="shared" si="179"/>
        <v>106.03</v>
      </c>
      <c r="P2820" s="6">
        <f t="shared" si="176"/>
        <v>103.95098039215686</v>
      </c>
      <c r="Q2820" t="str">
        <f>TRIM(MID(SUBSTITUTE($N2820,"/",REPT(" ",LEN($N2820))),COLUMNS($N:N)*LEN($N2820)-(LEN($N2820)-1),LEN($N2820)))</f>
        <v>theater</v>
      </c>
      <c r="R2820" t="str">
        <f>TRIM(MID(SUBSTITUTE($N2820,"/",REPT(" ",LEN($N2820))),COLUMNS($N:O)*LEN($N2820)-(LEN($N2820)-1),LEN($N2820)))</f>
        <v>plays</v>
      </c>
      <c r="S2820" s="11">
        <f t="shared" si="177"/>
        <v>42250.598217592589</v>
      </c>
      <c r="T2820" s="11">
        <f t="shared" si="17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0">
        <f t="shared" si="179"/>
        <v>104.80000000000001</v>
      </c>
      <c r="P2821" s="6">
        <f t="shared" si="176"/>
        <v>50.384615384615387</v>
      </c>
      <c r="Q2821" t="str">
        <f>TRIM(MID(SUBSTITUTE($N2821,"/",REPT(" ",LEN($N2821))),COLUMNS($N:N)*LEN($N2821)-(LEN($N2821)-1),LEN($N2821)))</f>
        <v>theater</v>
      </c>
      <c r="R2821" t="str">
        <f>TRIM(MID(SUBSTITUTE($N2821,"/",REPT(" ",LEN($N2821))),COLUMNS($N:O)*LEN($N2821)-(LEN($N2821)-1),LEN($N2821)))</f>
        <v>plays</v>
      </c>
      <c r="S2821" s="11">
        <f t="shared" si="177"/>
        <v>42139.525567129633</v>
      </c>
      <c r="T2821" s="11">
        <f t="shared" si="17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0">
        <f t="shared" si="179"/>
        <v>136</v>
      </c>
      <c r="P2822" s="6">
        <f t="shared" si="176"/>
        <v>13.6</v>
      </c>
      <c r="Q2822" t="str">
        <f>TRIM(MID(SUBSTITUTE($N2822,"/",REPT(" ",LEN($N2822))),COLUMNS($N:N)*LEN($N2822)-(LEN($N2822)-1),LEN($N2822)))</f>
        <v>theater</v>
      </c>
      <c r="R2822" t="str">
        <f>TRIM(MID(SUBSTITUTE($N2822,"/",REPT(" ",LEN($N2822))),COLUMNS($N:O)*LEN($N2822)-(LEN($N2822)-1),LEN($N2822)))</f>
        <v>plays</v>
      </c>
      <c r="S2822" s="11">
        <f t="shared" si="177"/>
        <v>42401.610983796301</v>
      </c>
      <c r="T2822" s="11">
        <f t="shared" si="17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0">
        <f t="shared" si="179"/>
        <v>100</v>
      </c>
      <c r="P2823" s="6">
        <f t="shared" si="176"/>
        <v>28.571428571428573</v>
      </c>
      <c r="Q2823" t="str">
        <f>TRIM(MID(SUBSTITUTE($N2823,"/",REPT(" ",LEN($N2823))),COLUMNS($N:N)*LEN($N2823)-(LEN($N2823)-1),LEN($N2823)))</f>
        <v>theater</v>
      </c>
      <c r="R2823" t="str">
        <f>TRIM(MID(SUBSTITUTE($N2823,"/",REPT(" ",LEN($N2823))),COLUMNS($N:O)*LEN($N2823)-(LEN($N2823)-1),LEN($N2823)))</f>
        <v>plays</v>
      </c>
      <c r="S2823" s="11">
        <f t="shared" si="177"/>
        <v>41875.922858796301</v>
      </c>
      <c r="T2823" s="11">
        <f t="shared" si="17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0">
        <f t="shared" si="179"/>
        <v>100</v>
      </c>
      <c r="P2824" s="6">
        <f t="shared" si="176"/>
        <v>63.829787234042556</v>
      </c>
      <c r="Q2824" t="str">
        <f>TRIM(MID(SUBSTITUTE($N2824,"/",REPT(" ",LEN($N2824))),COLUMNS($N:N)*LEN($N2824)-(LEN($N2824)-1),LEN($N2824)))</f>
        <v>theater</v>
      </c>
      <c r="R2824" t="str">
        <f>TRIM(MID(SUBSTITUTE($N2824,"/",REPT(" ",LEN($N2824))),COLUMNS($N:O)*LEN($N2824)-(LEN($N2824)-1),LEN($N2824)))</f>
        <v>plays</v>
      </c>
      <c r="S2824" s="11">
        <f t="shared" si="177"/>
        <v>42060.683935185181</v>
      </c>
      <c r="T2824" s="11">
        <f t="shared" si="17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0">
        <f t="shared" si="179"/>
        <v>124</v>
      </c>
      <c r="P2825" s="6">
        <f t="shared" si="176"/>
        <v>8.8571428571428577</v>
      </c>
      <c r="Q2825" t="str">
        <f>TRIM(MID(SUBSTITUTE($N2825,"/",REPT(" ",LEN($N2825))),COLUMNS($N:N)*LEN($N2825)-(LEN($N2825)-1),LEN($N2825)))</f>
        <v>theater</v>
      </c>
      <c r="R2825" t="str">
        <f>TRIM(MID(SUBSTITUTE($N2825,"/",REPT(" ",LEN($N2825))),COLUMNS($N:O)*LEN($N2825)-(LEN($N2825)-1),LEN($N2825)))</f>
        <v>plays</v>
      </c>
      <c r="S2825" s="11">
        <f t="shared" si="177"/>
        <v>42067.011643518519</v>
      </c>
      <c r="T2825" s="11">
        <f t="shared" si="17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0">
        <f t="shared" si="179"/>
        <v>116.92307692307693</v>
      </c>
      <c r="P2826" s="6">
        <f t="shared" si="176"/>
        <v>50.666666666666664</v>
      </c>
      <c r="Q2826" t="str">
        <f>TRIM(MID(SUBSTITUTE($N2826,"/",REPT(" ",LEN($N2826))),COLUMNS($N:N)*LEN($N2826)-(LEN($N2826)-1),LEN($N2826)))</f>
        <v>theater</v>
      </c>
      <c r="R2826" t="str">
        <f>TRIM(MID(SUBSTITUTE($N2826,"/",REPT(" ",LEN($N2826))),COLUMNS($N:O)*LEN($N2826)-(LEN($N2826)-1),LEN($N2826)))</f>
        <v>plays</v>
      </c>
      <c r="S2826" s="11">
        <f t="shared" si="177"/>
        <v>42136.270787037036</v>
      </c>
      <c r="T2826" s="11">
        <f t="shared" si="17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0">
        <f t="shared" si="179"/>
        <v>103.33333333333334</v>
      </c>
      <c r="P2827" s="6">
        <f t="shared" si="176"/>
        <v>60.784313725490193</v>
      </c>
      <c r="Q2827" t="str">
        <f>TRIM(MID(SUBSTITUTE($N2827,"/",REPT(" ",LEN($N2827))),COLUMNS($N:N)*LEN($N2827)-(LEN($N2827)-1),LEN($N2827)))</f>
        <v>theater</v>
      </c>
      <c r="R2827" t="str">
        <f>TRIM(MID(SUBSTITUTE($N2827,"/",REPT(" ",LEN($N2827))),COLUMNS($N:O)*LEN($N2827)-(LEN($N2827)-1),LEN($N2827)))</f>
        <v>plays</v>
      </c>
      <c r="S2827" s="11">
        <f t="shared" si="177"/>
        <v>42312.792662037042</v>
      </c>
      <c r="T2827" s="11">
        <f t="shared" si="17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0">
        <f t="shared" si="179"/>
        <v>107.74999999999999</v>
      </c>
      <c r="P2828" s="6">
        <f t="shared" si="176"/>
        <v>113.42105263157895</v>
      </c>
      <c r="Q2828" t="str">
        <f>TRIM(MID(SUBSTITUTE($N2828,"/",REPT(" ",LEN($N2828))),COLUMNS($N:N)*LEN($N2828)-(LEN($N2828)-1),LEN($N2828)))</f>
        <v>theater</v>
      </c>
      <c r="R2828" t="str">
        <f>TRIM(MID(SUBSTITUTE($N2828,"/",REPT(" ",LEN($N2828))),COLUMNS($N:O)*LEN($N2828)-(LEN($N2828)-1),LEN($N2828)))</f>
        <v>plays</v>
      </c>
      <c r="S2828" s="11">
        <f t="shared" si="177"/>
        <v>42171.034861111111</v>
      </c>
      <c r="T2828" s="11">
        <f t="shared" si="17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0">
        <f t="shared" si="179"/>
        <v>120.24999999999999</v>
      </c>
      <c r="P2829" s="6">
        <f t="shared" si="176"/>
        <v>104.56521739130434</v>
      </c>
      <c r="Q2829" t="str">
        <f>TRIM(MID(SUBSTITUTE($N2829,"/",REPT(" ",LEN($N2829))),COLUMNS($N:N)*LEN($N2829)-(LEN($N2829)-1),LEN($N2829)))</f>
        <v>theater</v>
      </c>
      <c r="R2829" t="str">
        <f>TRIM(MID(SUBSTITUTE($N2829,"/",REPT(" ",LEN($N2829))),COLUMNS($N:O)*LEN($N2829)-(LEN($N2829)-1),LEN($N2829)))</f>
        <v>plays</v>
      </c>
      <c r="S2829" s="11">
        <f t="shared" si="177"/>
        <v>42494.683634259258</v>
      </c>
      <c r="T2829" s="11">
        <f t="shared" si="17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0">
        <f t="shared" si="179"/>
        <v>100.37894736842105</v>
      </c>
      <c r="P2830" s="6">
        <f t="shared" si="176"/>
        <v>98.30927835051547</v>
      </c>
      <c r="Q2830" t="str">
        <f>TRIM(MID(SUBSTITUTE($N2830,"/",REPT(" ",LEN($N2830))),COLUMNS($N:N)*LEN($N2830)-(LEN($N2830)-1),LEN($N2830)))</f>
        <v>theater</v>
      </c>
      <c r="R2830" t="str">
        <f>TRIM(MID(SUBSTITUTE($N2830,"/",REPT(" ",LEN($N2830))),COLUMNS($N:O)*LEN($N2830)-(LEN($N2830)-1),LEN($N2830)))</f>
        <v>plays</v>
      </c>
      <c r="S2830" s="11">
        <f t="shared" si="177"/>
        <v>42254.264687499999</v>
      </c>
      <c r="T2830" s="11">
        <f t="shared" si="17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0">
        <f t="shared" si="179"/>
        <v>106.52</v>
      </c>
      <c r="P2831" s="6">
        <f t="shared" si="176"/>
        <v>35.039473684210527</v>
      </c>
      <c r="Q2831" t="str">
        <f>TRIM(MID(SUBSTITUTE($N2831,"/",REPT(" ",LEN($N2831))),COLUMNS($N:N)*LEN($N2831)-(LEN($N2831)-1),LEN($N2831)))</f>
        <v>theater</v>
      </c>
      <c r="R2831" t="str">
        <f>TRIM(MID(SUBSTITUTE($N2831,"/",REPT(" ",LEN($N2831))),COLUMNS($N:O)*LEN($N2831)-(LEN($N2831)-1),LEN($N2831)))</f>
        <v>plays</v>
      </c>
      <c r="S2831" s="11">
        <f t="shared" si="177"/>
        <v>42495.434236111112</v>
      </c>
      <c r="T2831" s="11">
        <f t="shared" si="17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0">
        <f t="shared" si="179"/>
        <v>100</v>
      </c>
      <c r="P2832" s="6">
        <f t="shared" si="176"/>
        <v>272.72727272727275</v>
      </c>
      <c r="Q2832" t="str">
        <f>TRIM(MID(SUBSTITUTE($N2832,"/",REPT(" ",LEN($N2832))),COLUMNS($N:N)*LEN($N2832)-(LEN($N2832)-1),LEN($N2832)))</f>
        <v>theater</v>
      </c>
      <c r="R2832" t="str">
        <f>TRIM(MID(SUBSTITUTE($N2832,"/",REPT(" ",LEN($N2832))),COLUMNS($N:O)*LEN($N2832)-(LEN($N2832)-1),LEN($N2832)))</f>
        <v>plays</v>
      </c>
      <c r="S2832" s="11">
        <f t="shared" si="177"/>
        <v>41758.839675925927</v>
      </c>
      <c r="T2832" s="11">
        <f t="shared" si="17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0">
        <f t="shared" si="179"/>
        <v>110.66666666666667</v>
      </c>
      <c r="P2833" s="6">
        <f t="shared" si="176"/>
        <v>63.846153846153847</v>
      </c>
      <c r="Q2833" t="str">
        <f>TRIM(MID(SUBSTITUTE($N2833,"/",REPT(" ",LEN($N2833))),COLUMNS($N:N)*LEN($N2833)-(LEN($N2833)-1),LEN($N2833)))</f>
        <v>theater</v>
      </c>
      <c r="R2833" t="str">
        <f>TRIM(MID(SUBSTITUTE($N2833,"/",REPT(" ",LEN($N2833))),COLUMNS($N:O)*LEN($N2833)-(LEN($N2833)-1),LEN($N2833)))</f>
        <v>plays</v>
      </c>
      <c r="S2833" s="11">
        <f t="shared" si="177"/>
        <v>42171.824884259258</v>
      </c>
      <c r="T2833" s="11">
        <f t="shared" si="17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0">
        <f t="shared" si="179"/>
        <v>114.71959999999999</v>
      </c>
      <c r="P2834" s="6">
        <f t="shared" si="176"/>
        <v>30.189368421052631</v>
      </c>
      <c r="Q2834" t="str">
        <f>TRIM(MID(SUBSTITUTE($N2834,"/",REPT(" ",LEN($N2834))),COLUMNS($N:N)*LEN($N2834)-(LEN($N2834)-1),LEN($N2834)))</f>
        <v>theater</v>
      </c>
      <c r="R2834" t="str">
        <f>TRIM(MID(SUBSTITUTE($N2834,"/",REPT(" ",LEN($N2834))),COLUMNS($N:O)*LEN($N2834)-(LEN($N2834)-1),LEN($N2834)))</f>
        <v>plays</v>
      </c>
      <c r="S2834" s="11">
        <f t="shared" si="177"/>
        <v>41938.709421296298</v>
      </c>
      <c r="T2834" s="11">
        <f t="shared" si="17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0">
        <f t="shared" si="179"/>
        <v>108.25925925925925</v>
      </c>
      <c r="P2835" s="6">
        <f t="shared" si="176"/>
        <v>83.51428571428572</v>
      </c>
      <c r="Q2835" t="str">
        <f>TRIM(MID(SUBSTITUTE($N2835,"/",REPT(" ",LEN($N2835))),COLUMNS($N:N)*LEN($N2835)-(LEN($N2835)-1),LEN($N2835)))</f>
        <v>theater</v>
      </c>
      <c r="R2835" t="str">
        <f>TRIM(MID(SUBSTITUTE($N2835,"/",REPT(" ",LEN($N2835))),COLUMNS($N:O)*LEN($N2835)-(LEN($N2835)-1),LEN($N2835)))</f>
        <v>plays</v>
      </c>
      <c r="S2835" s="11">
        <f t="shared" si="177"/>
        <v>42268.127696759257</v>
      </c>
      <c r="T2835" s="11">
        <f t="shared" si="17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0">
        <f t="shared" si="179"/>
        <v>170</v>
      </c>
      <c r="P2836" s="6">
        <f t="shared" si="176"/>
        <v>64.761904761904759</v>
      </c>
      <c r="Q2836" t="str">
        <f>TRIM(MID(SUBSTITUTE($N2836,"/",REPT(" ",LEN($N2836))),COLUMNS($N:N)*LEN($N2836)-(LEN($N2836)-1),LEN($N2836)))</f>
        <v>theater</v>
      </c>
      <c r="R2836" t="str">
        <f>TRIM(MID(SUBSTITUTE($N2836,"/",REPT(" ",LEN($N2836))),COLUMNS($N:O)*LEN($N2836)-(LEN($N2836)-1),LEN($N2836)))</f>
        <v>plays</v>
      </c>
      <c r="S2836" s="11">
        <f t="shared" si="177"/>
        <v>42019.959837962961</v>
      </c>
      <c r="T2836" s="11">
        <f t="shared" si="17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0">
        <f t="shared" si="179"/>
        <v>187.09899999999999</v>
      </c>
      <c r="P2837" s="6">
        <f t="shared" si="176"/>
        <v>20.118172043010752</v>
      </c>
      <c r="Q2837" t="str">
        <f>TRIM(MID(SUBSTITUTE($N2837,"/",REPT(" ",LEN($N2837))),COLUMNS($N:N)*LEN($N2837)-(LEN($N2837)-1),LEN($N2837)))</f>
        <v>theater</v>
      </c>
      <c r="R2837" t="str">
        <f>TRIM(MID(SUBSTITUTE($N2837,"/",REPT(" ",LEN($N2837))),COLUMNS($N:O)*LEN($N2837)-(LEN($N2837)-1),LEN($N2837)))</f>
        <v>plays</v>
      </c>
      <c r="S2837" s="11">
        <f t="shared" si="177"/>
        <v>42313.703900462962</v>
      </c>
      <c r="T2837" s="11">
        <f t="shared" si="17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0">
        <f t="shared" si="179"/>
        <v>107.77777777777777</v>
      </c>
      <c r="P2838" s="6">
        <f t="shared" si="176"/>
        <v>44.090909090909093</v>
      </c>
      <c r="Q2838" t="str">
        <f>TRIM(MID(SUBSTITUTE($N2838,"/",REPT(" ",LEN($N2838))),COLUMNS($N:N)*LEN($N2838)-(LEN($N2838)-1),LEN($N2838)))</f>
        <v>theater</v>
      </c>
      <c r="R2838" t="str">
        <f>TRIM(MID(SUBSTITUTE($N2838,"/",REPT(" ",LEN($N2838))),COLUMNS($N:O)*LEN($N2838)-(LEN($N2838)-1),LEN($N2838)))</f>
        <v>plays</v>
      </c>
      <c r="S2838" s="11">
        <f t="shared" si="177"/>
        <v>42746.261782407411</v>
      </c>
      <c r="T2838" s="11">
        <f t="shared" si="17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0">
        <f t="shared" si="179"/>
        <v>100</v>
      </c>
      <c r="P2839" s="6">
        <f t="shared" si="176"/>
        <v>40.476190476190474</v>
      </c>
      <c r="Q2839" t="str">
        <f>TRIM(MID(SUBSTITUTE($N2839,"/",REPT(" ",LEN($N2839))),COLUMNS($N:N)*LEN($N2839)-(LEN($N2839)-1),LEN($N2839)))</f>
        <v>theater</v>
      </c>
      <c r="R2839" t="str">
        <f>TRIM(MID(SUBSTITUTE($N2839,"/",REPT(" ",LEN($N2839))),COLUMNS($N:O)*LEN($N2839)-(LEN($N2839)-1),LEN($N2839)))</f>
        <v>plays</v>
      </c>
      <c r="S2839" s="11">
        <f t="shared" si="177"/>
        <v>42307.908379629633</v>
      </c>
      <c r="T2839" s="11">
        <f t="shared" si="17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0">
        <f t="shared" si="179"/>
        <v>120.24999999999999</v>
      </c>
      <c r="P2840" s="6">
        <f t="shared" si="176"/>
        <v>44.537037037037038</v>
      </c>
      <c r="Q2840" t="str">
        <f>TRIM(MID(SUBSTITUTE($N2840,"/",REPT(" ",LEN($N2840))),COLUMNS($N:N)*LEN($N2840)-(LEN($N2840)-1),LEN($N2840)))</f>
        <v>theater</v>
      </c>
      <c r="R2840" t="str">
        <f>TRIM(MID(SUBSTITUTE($N2840,"/",REPT(" ",LEN($N2840))),COLUMNS($N:O)*LEN($N2840)-(LEN($N2840)-1),LEN($N2840)))</f>
        <v>plays</v>
      </c>
      <c r="S2840" s="11">
        <f t="shared" si="177"/>
        <v>41842.607592592591</v>
      </c>
      <c r="T2840" s="11">
        <f t="shared" si="17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0">
        <f t="shared" si="179"/>
        <v>111.42857142857143</v>
      </c>
      <c r="P2841" s="6">
        <f t="shared" si="176"/>
        <v>125.80645161290323</v>
      </c>
      <c r="Q2841" t="str">
        <f>TRIM(MID(SUBSTITUTE($N2841,"/",REPT(" ",LEN($N2841))),COLUMNS($N:N)*LEN($N2841)-(LEN($N2841)-1),LEN($N2841)))</f>
        <v>theater</v>
      </c>
      <c r="R2841" t="str">
        <f>TRIM(MID(SUBSTITUTE($N2841,"/",REPT(" ",LEN($N2841))),COLUMNS($N:O)*LEN($N2841)-(LEN($N2841)-1),LEN($N2841)))</f>
        <v>plays</v>
      </c>
      <c r="S2841" s="11">
        <f t="shared" si="177"/>
        <v>41853.240208333329</v>
      </c>
      <c r="T2841" s="11">
        <f t="shared" si="17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0">
        <f t="shared" si="179"/>
        <v>104</v>
      </c>
      <c r="P2842" s="6">
        <f t="shared" si="176"/>
        <v>19.696969696969695</v>
      </c>
      <c r="Q2842" t="str">
        <f>TRIM(MID(SUBSTITUTE($N2842,"/",REPT(" ",LEN($N2842))),COLUMNS($N:N)*LEN($N2842)-(LEN($N2842)-1),LEN($N2842)))</f>
        <v>theater</v>
      </c>
      <c r="R2842" t="str">
        <f>TRIM(MID(SUBSTITUTE($N2842,"/",REPT(" ",LEN($N2842))),COLUMNS($N:O)*LEN($N2842)-(LEN($N2842)-1),LEN($N2842)))</f>
        <v>plays</v>
      </c>
      <c r="S2842" s="11">
        <f t="shared" si="177"/>
        <v>42060.035636574074</v>
      </c>
      <c r="T2842" s="11">
        <f t="shared" si="17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0">
        <f t="shared" si="179"/>
        <v>1</v>
      </c>
      <c r="P2843" s="6">
        <f t="shared" si="176"/>
        <v>10</v>
      </c>
      <c r="Q2843" t="str">
        <f>TRIM(MID(SUBSTITUTE($N2843,"/",REPT(" ",LEN($N2843))),COLUMNS($N:N)*LEN($N2843)-(LEN($N2843)-1),LEN($N2843)))</f>
        <v>theater</v>
      </c>
      <c r="R2843" t="str">
        <f>TRIM(MID(SUBSTITUTE($N2843,"/",REPT(" ",LEN($N2843))),COLUMNS($N:O)*LEN($N2843)-(LEN($N2843)-1),LEN($N2843)))</f>
        <v>plays</v>
      </c>
      <c r="S2843" s="11">
        <f t="shared" si="177"/>
        <v>42291.739548611105</v>
      </c>
      <c r="T2843" s="11">
        <f t="shared" si="17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0">
        <f t="shared" si="179"/>
        <v>0</v>
      </c>
      <c r="P2844" s="6" t="e">
        <f t="shared" si="176"/>
        <v>#DIV/0!</v>
      </c>
      <c r="Q2844" t="str">
        <f>TRIM(MID(SUBSTITUTE($N2844,"/",REPT(" ",LEN($N2844))),COLUMNS($N:N)*LEN($N2844)-(LEN($N2844)-1),LEN($N2844)))</f>
        <v>theater</v>
      </c>
      <c r="R2844" t="str">
        <f>TRIM(MID(SUBSTITUTE($N2844,"/",REPT(" ",LEN($N2844))),COLUMNS($N:O)*LEN($N2844)-(LEN($N2844)-1),LEN($N2844)))</f>
        <v>plays</v>
      </c>
      <c r="S2844" s="11">
        <f t="shared" si="177"/>
        <v>41784.952488425923</v>
      </c>
      <c r="T2844" s="11">
        <f t="shared" si="17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0">
        <f t="shared" si="179"/>
        <v>0</v>
      </c>
      <c r="P2845" s="6" t="e">
        <f t="shared" si="176"/>
        <v>#DIV/0!</v>
      </c>
      <c r="Q2845" t="str">
        <f>TRIM(MID(SUBSTITUTE($N2845,"/",REPT(" ",LEN($N2845))),COLUMNS($N:N)*LEN($N2845)-(LEN($N2845)-1),LEN($N2845)))</f>
        <v>theater</v>
      </c>
      <c r="R2845" t="str">
        <f>TRIM(MID(SUBSTITUTE($N2845,"/",REPT(" ",LEN($N2845))),COLUMNS($N:O)*LEN($N2845)-(LEN($N2845)-1),LEN($N2845)))</f>
        <v>plays</v>
      </c>
      <c r="S2845" s="11">
        <f t="shared" si="177"/>
        <v>42492.737847222219</v>
      </c>
      <c r="T2845" s="11">
        <f t="shared" si="17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0">
        <f t="shared" si="179"/>
        <v>5.4545454545454541</v>
      </c>
      <c r="P2846" s="6">
        <f t="shared" si="176"/>
        <v>30</v>
      </c>
      <c r="Q2846" t="str">
        <f>TRIM(MID(SUBSTITUTE($N2846,"/",REPT(" ",LEN($N2846))),COLUMNS($N:N)*LEN($N2846)-(LEN($N2846)-1),LEN($N2846)))</f>
        <v>theater</v>
      </c>
      <c r="R2846" t="str">
        <f>TRIM(MID(SUBSTITUTE($N2846,"/",REPT(" ",LEN($N2846))),COLUMNS($N:O)*LEN($N2846)-(LEN($N2846)-1),LEN($N2846)))</f>
        <v>plays</v>
      </c>
      <c r="S2846" s="11">
        <f t="shared" si="177"/>
        <v>42709.546064814815</v>
      </c>
      <c r="T2846" s="11">
        <f t="shared" si="17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0">
        <f t="shared" si="179"/>
        <v>31.546666666666667</v>
      </c>
      <c r="P2847" s="6">
        <f t="shared" si="176"/>
        <v>60.666666666666664</v>
      </c>
      <c r="Q2847" t="str">
        <f>TRIM(MID(SUBSTITUTE($N2847,"/",REPT(" ",LEN($N2847))),COLUMNS($N:N)*LEN($N2847)-(LEN($N2847)-1),LEN($N2847)))</f>
        <v>theater</v>
      </c>
      <c r="R2847" t="str">
        <f>TRIM(MID(SUBSTITUTE($N2847,"/",REPT(" ",LEN($N2847))),COLUMNS($N:O)*LEN($N2847)-(LEN($N2847)-1),LEN($N2847)))</f>
        <v>plays</v>
      </c>
      <c r="S2847" s="11">
        <f t="shared" si="177"/>
        <v>42103.016585648147</v>
      </c>
      <c r="T2847" s="11">
        <f t="shared" si="17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0">
        <f t="shared" si="179"/>
        <v>0</v>
      </c>
      <c r="P2848" s="6" t="e">
        <f t="shared" si="176"/>
        <v>#DIV/0!</v>
      </c>
      <c r="Q2848" t="str">
        <f>TRIM(MID(SUBSTITUTE($N2848,"/",REPT(" ",LEN($N2848))),COLUMNS($N:N)*LEN($N2848)-(LEN($N2848)-1),LEN($N2848)))</f>
        <v>theater</v>
      </c>
      <c r="R2848" t="str">
        <f>TRIM(MID(SUBSTITUTE($N2848,"/",REPT(" ",LEN($N2848))),COLUMNS($N:O)*LEN($N2848)-(LEN($N2848)-1),LEN($N2848)))</f>
        <v>plays</v>
      </c>
      <c r="S2848" s="11">
        <f t="shared" si="177"/>
        <v>42108.692060185189</v>
      </c>
      <c r="T2848" s="11">
        <f t="shared" si="17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0">
        <f t="shared" si="179"/>
        <v>0</v>
      </c>
      <c r="P2849" s="6" t="e">
        <f t="shared" si="176"/>
        <v>#DIV/0!</v>
      </c>
      <c r="Q2849" t="str">
        <f>TRIM(MID(SUBSTITUTE($N2849,"/",REPT(" ",LEN($N2849))),COLUMNS($N:N)*LEN($N2849)-(LEN($N2849)-1),LEN($N2849)))</f>
        <v>theater</v>
      </c>
      <c r="R2849" t="str">
        <f>TRIM(MID(SUBSTITUTE($N2849,"/",REPT(" ",LEN($N2849))),COLUMNS($N:O)*LEN($N2849)-(LEN($N2849)-1),LEN($N2849)))</f>
        <v>plays</v>
      </c>
      <c r="S2849" s="11">
        <f t="shared" si="177"/>
        <v>42453.806307870371</v>
      </c>
      <c r="T2849" s="11">
        <f t="shared" si="17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0">
        <f t="shared" si="179"/>
        <v>0.2</v>
      </c>
      <c r="P2850" s="6">
        <f t="shared" si="176"/>
        <v>23.333333333333332</v>
      </c>
      <c r="Q2850" t="str">
        <f>TRIM(MID(SUBSTITUTE($N2850,"/",REPT(" ",LEN($N2850))),COLUMNS($N:N)*LEN($N2850)-(LEN($N2850)-1),LEN($N2850)))</f>
        <v>theater</v>
      </c>
      <c r="R2850" t="str">
        <f>TRIM(MID(SUBSTITUTE($N2850,"/",REPT(" ",LEN($N2850))),COLUMNS($N:O)*LEN($N2850)-(LEN($N2850)-1),LEN($N2850)))</f>
        <v>plays</v>
      </c>
      <c r="S2850" s="11">
        <f t="shared" si="177"/>
        <v>42123.648831018523</v>
      </c>
      <c r="T2850" s="11">
        <f t="shared" si="17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0">
        <f t="shared" si="179"/>
        <v>1</v>
      </c>
      <c r="P2851" s="6">
        <f t="shared" si="176"/>
        <v>5</v>
      </c>
      <c r="Q2851" t="str">
        <f>TRIM(MID(SUBSTITUTE($N2851,"/",REPT(" ",LEN($N2851))),COLUMNS($N:N)*LEN($N2851)-(LEN($N2851)-1),LEN($N2851)))</f>
        <v>theater</v>
      </c>
      <c r="R2851" t="str">
        <f>TRIM(MID(SUBSTITUTE($N2851,"/",REPT(" ",LEN($N2851))),COLUMNS($N:O)*LEN($N2851)-(LEN($N2851)-1),LEN($N2851)))</f>
        <v>plays</v>
      </c>
      <c r="S2851" s="11">
        <f t="shared" si="177"/>
        <v>42453.428240740745</v>
      </c>
      <c r="T2851" s="11">
        <f t="shared" si="17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0">
        <f t="shared" si="179"/>
        <v>3.8875000000000002</v>
      </c>
      <c r="P2852" s="6">
        <f t="shared" si="176"/>
        <v>23.923076923076923</v>
      </c>
      <c r="Q2852" t="str">
        <f>TRIM(MID(SUBSTITUTE($N2852,"/",REPT(" ",LEN($N2852))),COLUMNS($N:N)*LEN($N2852)-(LEN($N2852)-1),LEN($N2852)))</f>
        <v>theater</v>
      </c>
      <c r="R2852" t="str">
        <f>TRIM(MID(SUBSTITUTE($N2852,"/",REPT(" ",LEN($N2852))),COLUMNS($N:O)*LEN($N2852)-(LEN($N2852)-1),LEN($N2852)))</f>
        <v>plays</v>
      </c>
      <c r="S2852" s="11">
        <f t="shared" si="177"/>
        <v>41858.007071759261</v>
      </c>
      <c r="T2852" s="11">
        <f t="shared" si="17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0">
        <f t="shared" si="179"/>
        <v>0</v>
      </c>
      <c r="P2853" s="6" t="e">
        <f t="shared" si="176"/>
        <v>#DIV/0!</v>
      </c>
      <c r="Q2853" t="str">
        <f>TRIM(MID(SUBSTITUTE($N2853,"/",REPT(" ",LEN($N2853))),COLUMNS($N:N)*LEN($N2853)-(LEN($N2853)-1),LEN($N2853)))</f>
        <v>theater</v>
      </c>
      <c r="R2853" t="str">
        <f>TRIM(MID(SUBSTITUTE($N2853,"/",REPT(" ",LEN($N2853))),COLUMNS($N:O)*LEN($N2853)-(LEN($N2853)-1),LEN($N2853)))</f>
        <v>plays</v>
      </c>
      <c r="S2853" s="11">
        <f t="shared" si="177"/>
        <v>42390.002650462964</v>
      </c>
      <c r="T2853" s="11">
        <f t="shared" si="17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0">
        <f t="shared" si="179"/>
        <v>1.9</v>
      </c>
      <c r="P2854" s="6">
        <f t="shared" si="176"/>
        <v>15.833333333333334</v>
      </c>
      <c r="Q2854" t="str">
        <f>TRIM(MID(SUBSTITUTE($N2854,"/",REPT(" ",LEN($N2854))),COLUMNS($N:N)*LEN($N2854)-(LEN($N2854)-1),LEN($N2854)))</f>
        <v>theater</v>
      </c>
      <c r="R2854" t="str">
        <f>TRIM(MID(SUBSTITUTE($N2854,"/",REPT(" ",LEN($N2854))),COLUMNS($N:O)*LEN($N2854)-(LEN($N2854)-1),LEN($N2854)))</f>
        <v>plays</v>
      </c>
      <c r="S2854" s="11">
        <f t="shared" si="177"/>
        <v>41781.045173611114</v>
      </c>
      <c r="T2854" s="11">
        <f t="shared" si="17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0">
        <f t="shared" si="179"/>
        <v>0</v>
      </c>
      <c r="P2855" s="6" t="e">
        <f t="shared" si="176"/>
        <v>#DIV/0!</v>
      </c>
      <c r="Q2855" t="str">
        <f>TRIM(MID(SUBSTITUTE($N2855,"/",REPT(" ",LEN($N2855))),COLUMNS($N:N)*LEN($N2855)-(LEN($N2855)-1),LEN($N2855)))</f>
        <v>theater</v>
      </c>
      <c r="R2855" t="str">
        <f>TRIM(MID(SUBSTITUTE($N2855,"/",REPT(" ",LEN($N2855))),COLUMNS($N:O)*LEN($N2855)-(LEN($N2855)-1),LEN($N2855)))</f>
        <v>plays</v>
      </c>
      <c r="S2855" s="11">
        <f t="shared" si="177"/>
        <v>41836.190937499996</v>
      </c>
      <c r="T2855" s="11">
        <f t="shared" si="17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0">
        <f t="shared" si="179"/>
        <v>41.699999999999996</v>
      </c>
      <c r="P2856" s="6">
        <f t="shared" si="176"/>
        <v>29.785714285714285</v>
      </c>
      <c r="Q2856" t="str">
        <f>TRIM(MID(SUBSTITUTE($N2856,"/",REPT(" ",LEN($N2856))),COLUMNS($N:N)*LEN($N2856)-(LEN($N2856)-1),LEN($N2856)))</f>
        <v>theater</v>
      </c>
      <c r="R2856" t="str">
        <f>TRIM(MID(SUBSTITUTE($N2856,"/",REPT(" ",LEN($N2856))),COLUMNS($N:O)*LEN($N2856)-(LEN($N2856)-1),LEN($N2856)))</f>
        <v>plays</v>
      </c>
      <c r="S2856" s="11">
        <f t="shared" si="177"/>
        <v>42111.71665509259</v>
      </c>
      <c r="T2856" s="11">
        <f t="shared" si="17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0">
        <f t="shared" si="179"/>
        <v>50</v>
      </c>
      <c r="P2857" s="6">
        <f t="shared" si="176"/>
        <v>60</v>
      </c>
      <c r="Q2857" t="str">
        <f>TRIM(MID(SUBSTITUTE($N2857,"/",REPT(" ",LEN($N2857))),COLUMNS($N:N)*LEN($N2857)-(LEN($N2857)-1),LEN($N2857)))</f>
        <v>theater</v>
      </c>
      <c r="R2857" t="str">
        <f>TRIM(MID(SUBSTITUTE($N2857,"/",REPT(" ",LEN($N2857))),COLUMNS($N:O)*LEN($N2857)-(LEN($N2857)-1),LEN($N2857)))</f>
        <v>plays</v>
      </c>
      <c r="S2857" s="11">
        <f t="shared" si="177"/>
        <v>42370.007766203707</v>
      </c>
      <c r="T2857" s="11">
        <f t="shared" si="17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0">
        <f t="shared" si="179"/>
        <v>4.8666666666666663</v>
      </c>
      <c r="P2858" s="6">
        <f t="shared" si="176"/>
        <v>24.333333333333332</v>
      </c>
      <c r="Q2858" t="str">
        <f>TRIM(MID(SUBSTITUTE($N2858,"/",REPT(" ",LEN($N2858))),COLUMNS($N:N)*LEN($N2858)-(LEN($N2858)-1),LEN($N2858)))</f>
        <v>theater</v>
      </c>
      <c r="R2858" t="str">
        <f>TRIM(MID(SUBSTITUTE($N2858,"/",REPT(" ",LEN($N2858))),COLUMNS($N:O)*LEN($N2858)-(LEN($N2858)-1),LEN($N2858)))</f>
        <v>plays</v>
      </c>
      <c r="S2858" s="11">
        <f t="shared" si="177"/>
        <v>42165.037581018521</v>
      </c>
      <c r="T2858" s="11">
        <f t="shared" si="17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0">
        <f t="shared" si="179"/>
        <v>19.736842105263158</v>
      </c>
      <c r="P2859" s="6">
        <f t="shared" si="176"/>
        <v>500</v>
      </c>
      <c r="Q2859" t="str">
        <f>TRIM(MID(SUBSTITUTE($N2859,"/",REPT(" ",LEN($N2859))),COLUMNS($N:N)*LEN($N2859)-(LEN($N2859)-1),LEN($N2859)))</f>
        <v>theater</v>
      </c>
      <c r="R2859" t="str">
        <f>TRIM(MID(SUBSTITUTE($N2859,"/",REPT(" ",LEN($N2859))),COLUMNS($N:O)*LEN($N2859)-(LEN($N2859)-1),LEN($N2859)))</f>
        <v>plays</v>
      </c>
      <c r="S2859" s="11">
        <f t="shared" si="177"/>
        <v>42726.920081018514</v>
      </c>
      <c r="T2859" s="11">
        <f t="shared" si="17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0">
        <f t="shared" si="179"/>
        <v>0</v>
      </c>
      <c r="P2860" s="6" t="e">
        <f t="shared" si="176"/>
        <v>#DIV/0!</v>
      </c>
      <c r="Q2860" t="str">
        <f>TRIM(MID(SUBSTITUTE($N2860,"/",REPT(" ",LEN($N2860))),COLUMNS($N:N)*LEN($N2860)-(LEN($N2860)-1),LEN($N2860)))</f>
        <v>theater</v>
      </c>
      <c r="R2860" t="str">
        <f>TRIM(MID(SUBSTITUTE($N2860,"/",REPT(" ",LEN($N2860))),COLUMNS($N:O)*LEN($N2860)-(LEN($N2860)-1),LEN($N2860)))</f>
        <v>plays</v>
      </c>
      <c r="S2860" s="11">
        <f t="shared" si="177"/>
        <v>41954.545081018514</v>
      </c>
      <c r="T2860" s="11">
        <f t="shared" si="17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0">
        <f t="shared" si="179"/>
        <v>1.7500000000000002</v>
      </c>
      <c r="P2861" s="6">
        <f t="shared" si="176"/>
        <v>35</v>
      </c>
      <c r="Q2861" t="str">
        <f>TRIM(MID(SUBSTITUTE($N2861,"/",REPT(" ",LEN($N2861))),COLUMNS($N:N)*LEN($N2861)-(LEN($N2861)-1),LEN($N2861)))</f>
        <v>theater</v>
      </c>
      <c r="R2861" t="str">
        <f>TRIM(MID(SUBSTITUTE($N2861,"/",REPT(" ",LEN($N2861))),COLUMNS($N:O)*LEN($N2861)-(LEN($N2861)-1),LEN($N2861)))</f>
        <v>plays</v>
      </c>
      <c r="S2861" s="11">
        <f t="shared" si="177"/>
        <v>42233.362314814818</v>
      </c>
      <c r="T2861" s="11">
        <f t="shared" si="17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0">
        <f t="shared" si="179"/>
        <v>6.65</v>
      </c>
      <c r="P2862" s="6">
        <f t="shared" si="176"/>
        <v>29.555555555555557</v>
      </c>
      <c r="Q2862" t="str">
        <f>TRIM(MID(SUBSTITUTE($N2862,"/",REPT(" ",LEN($N2862))),COLUMNS($N:N)*LEN($N2862)-(LEN($N2862)-1),LEN($N2862)))</f>
        <v>theater</v>
      </c>
      <c r="R2862" t="str">
        <f>TRIM(MID(SUBSTITUTE($N2862,"/",REPT(" ",LEN($N2862))),COLUMNS($N:O)*LEN($N2862)-(LEN($N2862)-1),LEN($N2862)))</f>
        <v>plays</v>
      </c>
      <c r="S2862" s="11">
        <f t="shared" si="177"/>
        <v>42480.800648148142</v>
      </c>
      <c r="T2862" s="11">
        <f t="shared" si="17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0">
        <f t="shared" si="179"/>
        <v>32</v>
      </c>
      <c r="P2863" s="6">
        <f t="shared" si="176"/>
        <v>26.666666666666668</v>
      </c>
      <c r="Q2863" t="str">
        <f>TRIM(MID(SUBSTITUTE($N2863,"/",REPT(" ",LEN($N2863))),COLUMNS($N:N)*LEN($N2863)-(LEN($N2863)-1),LEN($N2863)))</f>
        <v>theater</v>
      </c>
      <c r="R2863" t="str">
        <f>TRIM(MID(SUBSTITUTE($N2863,"/",REPT(" ",LEN($N2863))),COLUMNS($N:O)*LEN($N2863)-(LEN($N2863)-1),LEN($N2863)))</f>
        <v>plays</v>
      </c>
      <c r="S2863" s="11">
        <f t="shared" si="177"/>
        <v>42257.590833333335</v>
      </c>
      <c r="T2863" s="11">
        <f t="shared" si="17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0">
        <f t="shared" si="179"/>
        <v>0.43307086614173229</v>
      </c>
      <c r="P2864" s="6">
        <f t="shared" si="176"/>
        <v>18.333333333333332</v>
      </c>
      <c r="Q2864" t="str">
        <f>TRIM(MID(SUBSTITUTE($N2864,"/",REPT(" ",LEN($N2864))),COLUMNS($N:N)*LEN($N2864)-(LEN($N2864)-1),LEN($N2864)))</f>
        <v>theater</v>
      </c>
      <c r="R2864" t="str">
        <f>TRIM(MID(SUBSTITUTE($N2864,"/",REPT(" ",LEN($N2864))),COLUMNS($N:O)*LEN($N2864)-(LEN($N2864)-1),LEN($N2864)))</f>
        <v>plays</v>
      </c>
      <c r="S2864" s="11">
        <f t="shared" si="177"/>
        <v>41784.789687500001</v>
      </c>
      <c r="T2864" s="11">
        <f t="shared" si="17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0">
        <f t="shared" si="179"/>
        <v>0.04</v>
      </c>
      <c r="P2865" s="6">
        <f t="shared" si="176"/>
        <v>20</v>
      </c>
      <c r="Q2865" t="str">
        <f>TRIM(MID(SUBSTITUTE($N2865,"/",REPT(" ",LEN($N2865))),COLUMNS($N:N)*LEN($N2865)-(LEN($N2865)-1),LEN($N2865)))</f>
        <v>theater</v>
      </c>
      <c r="R2865" t="str">
        <f>TRIM(MID(SUBSTITUTE($N2865,"/",REPT(" ",LEN($N2865))),COLUMNS($N:O)*LEN($N2865)-(LEN($N2865)-1),LEN($N2865)))</f>
        <v>plays</v>
      </c>
      <c r="S2865" s="11">
        <f t="shared" si="177"/>
        <v>41831.675034722226</v>
      </c>
      <c r="T2865" s="11">
        <f t="shared" si="17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0">
        <f t="shared" si="179"/>
        <v>1.6</v>
      </c>
      <c r="P2866" s="6">
        <f t="shared" si="176"/>
        <v>13.333333333333334</v>
      </c>
      <c r="Q2866" t="str">
        <f>TRIM(MID(SUBSTITUTE($N2866,"/",REPT(" ",LEN($N2866))),COLUMNS($N:N)*LEN($N2866)-(LEN($N2866)-1),LEN($N2866)))</f>
        <v>theater</v>
      </c>
      <c r="R2866" t="str">
        <f>TRIM(MID(SUBSTITUTE($N2866,"/",REPT(" ",LEN($N2866))),COLUMNS($N:O)*LEN($N2866)-(LEN($N2866)-1),LEN($N2866)))</f>
        <v>plays</v>
      </c>
      <c r="S2866" s="11">
        <f t="shared" si="177"/>
        <v>42172.613506944443</v>
      </c>
      <c r="T2866" s="11">
        <f t="shared" si="17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0">
        <f t="shared" si="179"/>
        <v>0</v>
      </c>
      <c r="P2867" s="6" t="e">
        <f t="shared" si="176"/>
        <v>#DIV/0!</v>
      </c>
      <c r="Q2867" t="str">
        <f>TRIM(MID(SUBSTITUTE($N2867,"/",REPT(" ",LEN($N2867))),COLUMNS($N:N)*LEN($N2867)-(LEN($N2867)-1),LEN($N2867)))</f>
        <v>theater</v>
      </c>
      <c r="R2867" t="str">
        <f>TRIM(MID(SUBSTITUTE($N2867,"/",REPT(" ",LEN($N2867))),COLUMNS($N:O)*LEN($N2867)-(LEN($N2867)-1),LEN($N2867)))</f>
        <v>plays</v>
      </c>
      <c r="S2867" s="11">
        <f t="shared" si="177"/>
        <v>41950.114108796297</v>
      </c>
      <c r="T2867" s="11">
        <f t="shared" si="17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0">
        <f t="shared" si="179"/>
        <v>0.89999999999999991</v>
      </c>
      <c r="P2868" s="6">
        <f t="shared" si="176"/>
        <v>22.5</v>
      </c>
      <c r="Q2868" t="str">
        <f>TRIM(MID(SUBSTITUTE($N2868,"/",REPT(" ",LEN($N2868))),COLUMNS($N:N)*LEN($N2868)-(LEN($N2868)-1),LEN($N2868)))</f>
        <v>theater</v>
      </c>
      <c r="R2868" t="str">
        <f>TRIM(MID(SUBSTITUTE($N2868,"/",REPT(" ",LEN($N2868))),COLUMNS($N:O)*LEN($N2868)-(LEN($N2868)-1),LEN($N2868)))</f>
        <v>plays</v>
      </c>
      <c r="S2868" s="11">
        <f t="shared" si="177"/>
        <v>42627.955104166671</v>
      </c>
      <c r="T2868" s="11">
        <f t="shared" si="17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0">
        <f t="shared" si="179"/>
        <v>20.16</v>
      </c>
      <c r="P2869" s="6">
        <f t="shared" si="176"/>
        <v>50.4</v>
      </c>
      <c r="Q2869" t="str">
        <f>TRIM(MID(SUBSTITUTE($N2869,"/",REPT(" ",LEN($N2869))),COLUMNS($N:N)*LEN($N2869)-(LEN($N2869)-1),LEN($N2869)))</f>
        <v>theater</v>
      </c>
      <c r="R2869" t="str">
        <f>TRIM(MID(SUBSTITUTE($N2869,"/",REPT(" ",LEN($N2869))),COLUMNS($N:O)*LEN($N2869)-(LEN($N2869)-1),LEN($N2869)))</f>
        <v>plays</v>
      </c>
      <c r="S2869" s="11">
        <f t="shared" si="177"/>
        <v>42531.195277777777</v>
      </c>
      <c r="T2869" s="11">
        <f t="shared" si="17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0">
        <f t="shared" si="179"/>
        <v>42.011733333333332</v>
      </c>
      <c r="P2870" s="6">
        <f t="shared" si="176"/>
        <v>105.02933333333334</v>
      </c>
      <c r="Q2870" t="str">
        <f>TRIM(MID(SUBSTITUTE($N2870,"/",REPT(" ",LEN($N2870))),COLUMNS($N:N)*LEN($N2870)-(LEN($N2870)-1),LEN($N2870)))</f>
        <v>theater</v>
      </c>
      <c r="R2870" t="str">
        <f>TRIM(MID(SUBSTITUTE($N2870,"/",REPT(" ",LEN($N2870))),COLUMNS($N:O)*LEN($N2870)-(LEN($N2870)-1),LEN($N2870)))</f>
        <v>plays</v>
      </c>
      <c r="S2870" s="11">
        <f t="shared" si="177"/>
        <v>42618.827013888891</v>
      </c>
      <c r="T2870" s="11">
        <f t="shared" si="17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0">
        <f t="shared" si="179"/>
        <v>0.88500000000000001</v>
      </c>
      <c r="P2871" s="6">
        <f t="shared" si="176"/>
        <v>35.4</v>
      </c>
      <c r="Q2871" t="str">
        <f>TRIM(MID(SUBSTITUTE($N2871,"/",REPT(" ",LEN($N2871))),COLUMNS($N:N)*LEN($N2871)-(LEN($N2871)-1),LEN($N2871)))</f>
        <v>theater</v>
      </c>
      <c r="R2871" t="str">
        <f>TRIM(MID(SUBSTITUTE($N2871,"/",REPT(" ",LEN($N2871))),COLUMNS($N:O)*LEN($N2871)-(LEN($N2871)-1),LEN($N2871)))</f>
        <v>plays</v>
      </c>
      <c r="S2871" s="11">
        <f t="shared" si="177"/>
        <v>42540.593530092592</v>
      </c>
      <c r="T2871" s="11">
        <f t="shared" si="17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0">
        <f t="shared" si="179"/>
        <v>15</v>
      </c>
      <c r="P2872" s="6">
        <f t="shared" si="176"/>
        <v>83.333333333333329</v>
      </c>
      <c r="Q2872" t="str">
        <f>TRIM(MID(SUBSTITUTE($N2872,"/",REPT(" ",LEN($N2872))),COLUMNS($N:N)*LEN($N2872)-(LEN($N2872)-1),LEN($N2872)))</f>
        <v>theater</v>
      </c>
      <c r="R2872" t="str">
        <f>TRIM(MID(SUBSTITUTE($N2872,"/",REPT(" ",LEN($N2872))),COLUMNS($N:O)*LEN($N2872)-(LEN($N2872)-1),LEN($N2872)))</f>
        <v>plays</v>
      </c>
      <c r="S2872" s="11">
        <f t="shared" si="177"/>
        <v>41746.189409722225</v>
      </c>
      <c r="T2872" s="11">
        <f t="shared" si="17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0">
        <f t="shared" si="179"/>
        <v>4.67</v>
      </c>
      <c r="P2873" s="6">
        <f t="shared" si="176"/>
        <v>35.92307692307692</v>
      </c>
      <c r="Q2873" t="str">
        <f>TRIM(MID(SUBSTITUTE($N2873,"/",REPT(" ",LEN($N2873))),COLUMNS($N:N)*LEN($N2873)-(LEN($N2873)-1),LEN($N2873)))</f>
        <v>theater</v>
      </c>
      <c r="R2873" t="str">
        <f>TRIM(MID(SUBSTITUTE($N2873,"/",REPT(" ",LEN($N2873))),COLUMNS($N:O)*LEN($N2873)-(LEN($N2873)-1),LEN($N2873)))</f>
        <v>plays</v>
      </c>
      <c r="S2873" s="11">
        <f t="shared" si="177"/>
        <v>41974.738576388889</v>
      </c>
      <c r="T2873" s="11">
        <f t="shared" si="17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0">
        <f t="shared" si="179"/>
        <v>0</v>
      </c>
      <c r="P2874" s="6" t="e">
        <f t="shared" si="176"/>
        <v>#DIV/0!</v>
      </c>
      <c r="Q2874" t="str">
        <f>TRIM(MID(SUBSTITUTE($N2874,"/",REPT(" ",LEN($N2874))),COLUMNS($N:N)*LEN($N2874)-(LEN($N2874)-1),LEN($N2874)))</f>
        <v>theater</v>
      </c>
      <c r="R2874" t="str">
        <f>TRIM(MID(SUBSTITUTE($N2874,"/",REPT(" ",LEN($N2874))),COLUMNS($N:O)*LEN($N2874)-(LEN($N2874)-1),LEN($N2874)))</f>
        <v>plays</v>
      </c>
      <c r="S2874" s="11">
        <f t="shared" si="177"/>
        <v>42115.11618055556</v>
      </c>
      <c r="T2874" s="11">
        <f t="shared" si="17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0">
        <f t="shared" si="179"/>
        <v>38.119999999999997</v>
      </c>
      <c r="P2875" s="6">
        <f t="shared" si="176"/>
        <v>119.125</v>
      </c>
      <c r="Q2875" t="str">
        <f>TRIM(MID(SUBSTITUTE($N2875,"/",REPT(" ",LEN($N2875))),COLUMNS($N:N)*LEN($N2875)-(LEN($N2875)-1),LEN($N2875)))</f>
        <v>theater</v>
      </c>
      <c r="R2875" t="str">
        <f>TRIM(MID(SUBSTITUTE($N2875,"/",REPT(" ",LEN($N2875))),COLUMNS($N:O)*LEN($N2875)-(LEN($N2875)-1),LEN($N2875)))</f>
        <v>plays</v>
      </c>
      <c r="S2875" s="11">
        <f t="shared" si="177"/>
        <v>42002.817488425921</v>
      </c>
      <c r="T2875" s="11">
        <f t="shared" si="17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0">
        <f t="shared" si="179"/>
        <v>5.42</v>
      </c>
      <c r="P2876" s="6">
        <f t="shared" si="176"/>
        <v>90.333333333333329</v>
      </c>
      <c r="Q2876" t="str">
        <f>TRIM(MID(SUBSTITUTE($N2876,"/",REPT(" ",LEN($N2876))),COLUMNS($N:N)*LEN($N2876)-(LEN($N2876)-1),LEN($N2876)))</f>
        <v>theater</v>
      </c>
      <c r="R2876" t="str">
        <f>TRIM(MID(SUBSTITUTE($N2876,"/",REPT(" ",LEN($N2876))),COLUMNS($N:O)*LEN($N2876)-(LEN($N2876)-1),LEN($N2876)))</f>
        <v>plays</v>
      </c>
      <c r="S2876" s="11">
        <f t="shared" si="177"/>
        <v>42722.84474537037</v>
      </c>
      <c r="T2876" s="11">
        <f t="shared" si="17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0">
        <f t="shared" si="179"/>
        <v>3.4999999999999996E-2</v>
      </c>
      <c r="P2877" s="6">
        <f t="shared" si="176"/>
        <v>2.3333333333333335</v>
      </c>
      <c r="Q2877" t="str">
        <f>TRIM(MID(SUBSTITUTE($N2877,"/",REPT(" ",LEN($N2877))),COLUMNS($N:N)*LEN($N2877)-(LEN($N2877)-1),LEN($N2877)))</f>
        <v>theater</v>
      </c>
      <c r="R2877" t="str">
        <f>TRIM(MID(SUBSTITUTE($N2877,"/",REPT(" ",LEN($N2877))),COLUMNS($N:O)*LEN($N2877)-(LEN($N2877)-1),LEN($N2877)))</f>
        <v>plays</v>
      </c>
      <c r="S2877" s="11">
        <f t="shared" si="177"/>
        <v>42465.128391203703</v>
      </c>
      <c r="T2877" s="11">
        <f t="shared" si="17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0">
        <f t="shared" si="179"/>
        <v>0</v>
      </c>
      <c r="P2878" s="6" t="e">
        <f t="shared" si="176"/>
        <v>#DIV/0!</v>
      </c>
      <c r="Q2878" t="str">
        <f>TRIM(MID(SUBSTITUTE($N2878,"/",REPT(" ",LEN($N2878))),COLUMNS($N:N)*LEN($N2878)-(LEN($N2878)-1),LEN($N2878)))</f>
        <v>theater</v>
      </c>
      <c r="R2878" t="str">
        <f>TRIM(MID(SUBSTITUTE($N2878,"/",REPT(" ",LEN($N2878))),COLUMNS($N:O)*LEN($N2878)-(LEN($N2878)-1),LEN($N2878)))</f>
        <v>plays</v>
      </c>
      <c r="S2878" s="11">
        <f t="shared" si="177"/>
        <v>42171.743969907402</v>
      </c>
      <c r="T2878" s="11">
        <f t="shared" si="17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0">
        <f t="shared" si="179"/>
        <v>10.833333333333334</v>
      </c>
      <c r="P2879" s="6">
        <f t="shared" si="176"/>
        <v>108.33333333333333</v>
      </c>
      <c r="Q2879" t="str">
        <f>TRIM(MID(SUBSTITUTE($N2879,"/",REPT(" ",LEN($N2879))),COLUMNS($N:N)*LEN($N2879)-(LEN($N2879)-1),LEN($N2879)))</f>
        <v>theater</v>
      </c>
      <c r="R2879" t="str">
        <f>TRIM(MID(SUBSTITUTE($N2879,"/",REPT(" ",LEN($N2879))),COLUMNS($N:O)*LEN($N2879)-(LEN($N2879)-1),LEN($N2879)))</f>
        <v>plays</v>
      </c>
      <c r="S2879" s="11">
        <f t="shared" si="177"/>
        <v>42672.955138888887</v>
      </c>
      <c r="T2879" s="11">
        <f t="shared" si="17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0">
        <f t="shared" si="179"/>
        <v>2.1</v>
      </c>
      <c r="P2880" s="6">
        <f t="shared" si="176"/>
        <v>15.75</v>
      </c>
      <c r="Q2880" t="str">
        <f>TRIM(MID(SUBSTITUTE($N2880,"/",REPT(" ",LEN($N2880))),COLUMNS($N:N)*LEN($N2880)-(LEN($N2880)-1),LEN($N2880)))</f>
        <v>theater</v>
      </c>
      <c r="R2880" t="str">
        <f>TRIM(MID(SUBSTITUTE($N2880,"/",REPT(" ",LEN($N2880))),COLUMNS($N:O)*LEN($N2880)-(LEN($N2880)-1),LEN($N2880)))</f>
        <v>plays</v>
      </c>
      <c r="S2880" s="11">
        <f t="shared" si="177"/>
        <v>42128.615682870368</v>
      </c>
      <c r="T2880" s="11">
        <f t="shared" si="17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0">
        <f t="shared" si="179"/>
        <v>0.2589285714285714</v>
      </c>
      <c r="P2881" s="6">
        <f t="shared" si="176"/>
        <v>29</v>
      </c>
      <c r="Q2881" t="str">
        <f>TRIM(MID(SUBSTITUTE($N2881,"/",REPT(" ",LEN($N2881))),COLUMNS($N:N)*LEN($N2881)-(LEN($N2881)-1),LEN($N2881)))</f>
        <v>theater</v>
      </c>
      <c r="R2881" t="str">
        <f>TRIM(MID(SUBSTITUTE($N2881,"/",REPT(" ",LEN($N2881))),COLUMNS($N:O)*LEN($N2881)-(LEN($N2881)-1),LEN($N2881)))</f>
        <v>plays</v>
      </c>
      <c r="S2881" s="11">
        <f t="shared" si="177"/>
        <v>42359.725243055553</v>
      </c>
      <c r="T2881" s="11">
        <f t="shared" si="17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0">
        <f t="shared" si="179"/>
        <v>23.333333333333332</v>
      </c>
      <c r="P2882" s="6">
        <f t="shared" ref="P2882:P2945" si="180">E2882/L2882</f>
        <v>96.551724137931032</v>
      </c>
      <c r="Q2882" t="str">
        <f>TRIM(MID(SUBSTITUTE($N2882,"/",REPT(" ",LEN($N2882))),COLUMNS($N:N)*LEN($N2882)-(LEN($N2882)-1),LEN($N2882)))</f>
        <v>theater</v>
      </c>
      <c r="R2882" t="str">
        <f>TRIM(MID(SUBSTITUTE($N2882,"/",REPT(" ",LEN($N2882))),COLUMNS($N:O)*LEN($N2882)-(LEN($N2882)-1),LEN($N2882)))</f>
        <v>plays</v>
      </c>
      <c r="S2882" s="11">
        <f t="shared" ref="S2882:S2945" si="181">(((J2882/60)/60)/24)+DATE(1970,1,1)</f>
        <v>42192.905694444446</v>
      </c>
      <c r="T2882" s="11">
        <f t="shared" ref="T2882:T2945" si="182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0">
        <f t="shared" ref="O2883:O2946" si="183">E2883/D2883*100</f>
        <v>0</v>
      </c>
      <c r="P2883" s="6" t="e">
        <f t="shared" si="180"/>
        <v>#DIV/0!</v>
      </c>
      <c r="Q2883" t="str">
        <f>TRIM(MID(SUBSTITUTE($N2883,"/",REPT(" ",LEN($N2883))),COLUMNS($N:N)*LEN($N2883)-(LEN($N2883)-1),LEN($N2883)))</f>
        <v>theater</v>
      </c>
      <c r="R2883" t="str">
        <f>TRIM(MID(SUBSTITUTE($N2883,"/",REPT(" ",LEN($N2883))),COLUMNS($N:O)*LEN($N2883)-(LEN($N2883)-1),LEN($N2883)))</f>
        <v>plays</v>
      </c>
      <c r="S2883" s="11">
        <f t="shared" si="181"/>
        <v>41916.597638888888</v>
      </c>
      <c r="T2883" s="11">
        <f t="shared" si="182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0">
        <f t="shared" si="183"/>
        <v>33.6</v>
      </c>
      <c r="P2884" s="6">
        <f t="shared" si="180"/>
        <v>63</v>
      </c>
      <c r="Q2884" t="str">
        <f>TRIM(MID(SUBSTITUTE($N2884,"/",REPT(" ",LEN($N2884))),COLUMNS($N:N)*LEN($N2884)-(LEN($N2884)-1),LEN($N2884)))</f>
        <v>theater</v>
      </c>
      <c r="R2884" t="str">
        <f>TRIM(MID(SUBSTITUTE($N2884,"/",REPT(" ",LEN($N2884))),COLUMNS($N:O)*LEN($N2884)-(LEN($N2884)-1),LEN($N2884)))</f>
        <v>plays</v>
      </c>
      <c r="S2884" s="11">
        <f t="shared" si="181"/>
        <v>42461.596273148149</v>
      </c>
      <c r="T2884" s="11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0">
        <f t="shared" si="183"/>
        <v>19.079999999999998</v>
      </c>
      <c r="P2885" s="6">
        <f t="shared" si="180"/>
        <v>381.6</v>
      </c>
      <c r="Q2885" t="str">
        <f>TRIM(MID(SUBSTITUTE($N2885,"/",REPT(" ",LEN($N2885))),COLUMNS($N:N)*LEN($N2885)-(LEN($N2885)-1),LEN($N2885)))</f>
        <v>theater</v>
      </c>
      <c r="R2885" t="str">
        <f>TRIM(MID(SUBSTITUTE($N2885,"/",REPT(" ",LEN($N2885))),COLUMNS($N:O)*LEN($N2885)-(LEN($N2885)-1),LEN($N2885)))</f>
        <v>plays</v>
      </c>
      <c r="S2885" s="11">
        <f t="shared" si="181"/>
        <v>42370.90320601852</v>
      </c>
      <c r="T2885" s="11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0">
        <f t="shared" si="183"/>
        <v>0.41111111111111115</v>
      </c>
      <c r="P2886" s="6">
        <f t="shared" si="180"/>
        <v>46.25</v>
      </c>
      <c r="Q2886" t="str">
        <f>TRIM(MID(SUBSTITUTE($N2886,"/",REPT(" ",LEN($N2886))),COLUMNS($N:N)*LEN($N2886)-(LEN($N2886)-1),LEN($N2886)))</f>
        <v>theater</v>
      </c>
      <c r="R2886" t="str">
        <f>TRIM(MID(SUBSTITUTE($N2886,"/",REPT(" ",LEN($N2886))),COLUMNS($N:O)*LEN($N2886)-(LEN($N2886)-1),LEN($N2886)))</f>
        <v>plays</v>
      </c>
      <c r="S2886" s="11">
        <f t="shared" si="181"/>
        <v>41948.727256944447</v>
      </c>
      <c r="T2886" s="11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0">
        <f t="shared" si="183"/>
        <v>32.5</v>
      </c>
      <c r="P2887" s="6">
        <f t="shared" si="180"/>
        <v>26</v>
      </c>
      <c r="Q2887" t="str">
        <f>TRIM(MID(SUBSTITUTE($N2887,"/",REPT(" ",LEN($N2887))),COLUMNS($N:N)*LEN($N2887)-(LEN($N2887)-1),LEN($N2887)))</f>
        <v>theater</v>
      </c>
      <c r="R2887" t="str">
        <f>TRIM(MID(SUBSTITUTE($N2887,"/",REPT(" ",LEN($N2887))),COLUMNS($N:O)*LEN($N2887)-(LEN($N2887)-1),LEN($N2887)))</f>
        <v>plays</v>
      </c>
      <c r="S2887" s="11">
        <f t="shared" si="181"/>
        <v>42047.07640046296</v>
      </c>
      <c r="T2887" s="11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0">
        <f t="shared" si="183"/>
        <v>5</v>
      </c>
      <c r="P2888" s="6">
        <f t="shared" si="180"/>
        <v>10</v>
      </c>
      <c r="Q2888" t="str">
        <f>TRIM(MID(SUBSTITUTE($N2888,"/",REPT(" ",LEN($N2888))),COLUMNS($N:N)*LEN($N2888)-(LEN($N2888)-1),LEN($N2888)))</f>
        <v>theater</v>
      </c>
      <c r="R2888" t="str">
        <f>TRIM(MID(SUBSTITUTE($N2888,"/",REPT(" ",LEN($N2888))),COLUMNS($N:O)*LEN($N2888)-(LEN($N2888)-1),LEN($N2888)))</f>
        <v>plays</v>
      </c>
      <c r="S2888" s="11">
        <f t="shared" si="181"/>
        <v>42261.632916666669</v>
      </c>
      <c r="T2888" s="11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0">
        <f t="shared" si="183"/>
        <v>0.16666666666666669</v>
      </c>
      <c r="P2889" s="6">
        <f t="shared" si="180"/>
        <v>5</v>
      </c>
      <c r="Q2889" t="str">
        <f>TRIM(MID(SUBSTITUTE($N2889,"/",REPT(" ",LEN($N2889))),COLUMNS($N:N)*LEN($N2889)-(LEN($N2889)-1),LEN($N2889)))</f>
        <v>theater</v>
      </c>
      <c r="R2889" t="str">
        <f>TRIM(MID(SUBSTITUTE($N2889,"/",REPT(" ",LEN($N2889))),COLUMNS($N:O)*LEN($N2889)-(LEN($N2889)-1),LEN($N2889)))</f>
        <v>plays</v>
      </c>
      <c r="S2889" s="11">
        <f t="shared" si="181"/>
        <v>41985.427361111113</v>
      </c>
      <c r="T2889" s="11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0">
        <f t="shared" si="183"/>
        <v>0</v>
      </c>
      <c r="P2890" s="6" t="e">
        <f t="shared" si="180"/>
        <v>#DIV/0!</v>
      </c>
      <c r="Q2890" t="str">
        <f>TRIM(MID(SUBSTITUTE($N2890,"/",REPT(" ",LEN($N2890))),COLUMNS($N:N)*LEN($N2890)-(LEN($N2890)-1),LEN($N2890)))</f>
        <v>theater</v>
      </c>
      <c r="R2890" t="str">
        <f>TRIM(MID(SUBSTITUTE($N2890,"/",REPT(" ",LEN($N2890))),COLUMNS($N:O)*LEN($N2890)-(LEN($N2890)-1),LEN($N2890)))</f>
        <v>plays</v>
      </c>
      <c r="S2890" s="11">
        <f t="shared" si="181"/>
        <v>41922.535185185188</v>
      </c>
      <c r="T2890" s="11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0">
        <f t="shared" si="183"/>
        <v>38.066666666666663</v>
      </c>
      <c r="P2891" s="6">
        <f t="shared" si="180"/>
        <v>81.571428571428569</v>
      </c>
      <c r="Q2891" t="str">
        <f>TRIM(MID(SUBSTITUTE($N2891,"/",REPT(" ",LEN($N2891))),COLUMNS($N:N)*LEN($N2891)-(LEN($N2891)-1),LEN($N2891)))</f>
        <v>theater</v>
      </c>
      <c r="R2891" t="str">
        <f>TRIM(MID(SUBSTITUTE($N2891,"/",REPT(" ",LEN($N2891))),COLUMNS($N:O)*LEN($N2891)-(LEN($N2891)-1),LEN($N2891)))</f>
        <v>plays</v>
      </c>
      <c r="S2891" s="11">
        <f t="shared" si="181"/>
        <v>41850.863252314812</v>
      </c>
      <c r="T2891" s="11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0">
        <f t="shared" si="183"/>
        <v>1.05</v>
      </c>
      <c r="P2892" s="6">
        <f t="shared" si="180"/>
        <v>7</v>
      </c>
      <c r="Q2892" t="str">
        <f>TRIM(MID(SUBSTITUTE($N2892,"/",REPT(" ",LEN($N2892))),COLUMNS($N:N)*LEN($N2892)-(LEN($N2892)-1),LEN($N2892)))</f>
        <v>theater</v>
      </c>
      <c r="R2892" t="str">
        <f>TRIM(MID(SUBSTITUTE($N2892,"/",REPT(" ",LEN($N2892))),COLUMNS($N:O)*LEN($N2892)-(LEN($N2892)-1),LEN($N2892)))</f>
        <v>plays</v>
      </c>
      <c r="S2892" s="11">
        <f t="shared" si="181"/>
        <v>41831.742962962962</v>
      </c>
      <c r="T2892" s="11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0">
        <f t="shared" si="183"/>
        <v>2.73</v>
      </c>
      <c r="P2893" s="6">
        <f t="shared" si="180"/>
        <v>27.3</v>
      </c>
      <c r="Q2893" t="str">
        <f>TRIM(MID(SUBSTITUTE($N2893,"/",REPT(" ",LEN($N2893))),COLUMNS($N:N)*LEN($N2893)-(LEN($N2893)-1),LEN($N2893)))</f>
        <v>theater</v>
      </c>
      <c r="R2893" t="str">
        <f>TRIM(MID(SUBSTITUTE($N2893,"/",REPT(" ",LEN($N2893))),COLUMNS($N:O)*LEN($N2893)-(LEN($N2893)-1),LEN($N2893)))</f>
        <v>plays</v>
      </c>
      <c r="S2893" s="11">
        <f t="shared" si="181"/>
        <v>42415.883425925931</v>
      </c>
      <c r="T2893" s="11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0">
        <f t="shared" si="183"/>
        <v>9.0909090909090917</v>
      </c>
      <c r="P2894" s="6">
        <f t="shared" si="180"/>
        <v>29.411764705882351</v>
      </c>
      <c r="Q2894" t="str">
        <f>TRIM(MID(SUBSTITUTE($N2894,"/",REPT(" ",LEN($N2894))),COLUMNS($N:N)*LEN($N2894)-(LEN($N2894)-1),LEN($N2894)))</f>
        <v>theater</v>
      </c>
      <c r="R2894" t="str">
        <f>TRIM(MID(SUBSTITUTE($N2894,"/",REPT(" ",LEN($N2894))),COLUMNS($N:O)*LEN($N2894)-(LEN($N2894)-1),LEN($N2894)))</f>
        <v>plays</v>
      </c>
      <c r="S2894" s="11">
        <f t="shared" si="181"/>
        <v>41869.714166666665</v>
      </c>
      <c r="T2894" s="11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0">
        <f t="shared" si="183"/>
        <v>0.5</v>
      </c>
      <c r="P2895" s="6">
        <f t="shared" si="180"/>
        <v>12.5</v>
      </c>
      <c r="Q2895" t="str">
        <f>TRIM(MID(SUBSTITUTE($N2895,"/",REPT(" ",LEN($N2895))),COLUMNS($N:N)*LEN($N2895)-(LEN($N2895)-1),LEN($N2895)))</f>
        <v>theater</v>
      </c>
      <c r="R2895" t="str">
        <f>TRIM(MID(SUBSTITUTE($N2895,"/",REPT(" ",LEN($N2895))),COLUMNS($N:O)*LEN($N2895)-(LEN($N2895)-1),LEN($N2895)))</f>
        <v>plays</v>
      </c>
      <c r="S2895" s="11">
        <f t="shared" si="181"/>
        <v>41953.773090277777</v>
      </c>
      <c r="T2895" s="11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0">
        <f t="shared" si="183"/>
        <v>0</v>
      </c>
      <c r="P2896" s="6" t="e">
        <f t="shared" si="180"/>
        <v>#DIV/0!</v>
      </c>
      <c r="Q2896" t="str">
        <f>TRIM(MID(SUBSTITUTE($N2896,"/",REPT(" ",LEN($N2896))),COLUMNS($N:N)*LEN($N2896)-(LEN($N2896)-1),LEN($N2896)))</f>
        <v>theater</v>
      </c>
      <c r="R2896" t="str">
        <f>TRIM(MID(SUBSTITUTE($N2896,"/",REPT(" ",LEN($N2896))),COLUMNS($N:O)*LEN($N2896)-(LEN($N2896)-1),LEN($N2896)))</f>
        <v>plays</v>
      </c>
      <c r="S2896" s="11">
        <f t="shared" si="181"/>
        <v>42037.986284722225</v>
      </c>
      <c r="T2896" s="11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0">
        <f t="shared" si="183"/>
        <v>4.5999999999999996</v>
      </c>
      <c r="P2897" s="6">
        <f t="shared" si="180"/>
        <v>5.75</v>
      </c>
      <c r="Q2897" t="str">
        <f>TRIM(MID(SUBSTITUTE($N2897,"/",REPT(" ",LEN($N2897))),COLUMNS($N:N)*LEN($N2897)-(LEN($N2897)-1),LEN($N2897)))</f>
        <v>theater</v>
      </c>
      <c r="R2897" t="str">
        <f>TRIM(MID(SUBSTITUTE($N2897,"/",REPT(" ",LEN($N2897))),COLUMNS($N:O)*LEN($N2897)-(LEN($N2897)-1),LEN($N2897)))</f>
        <v>plays</v>
      </c>
      <c r="S2897" s="11">
        <f t="shared" si="181"/>
        <v>41811.555462962962</v>
      </c>
      <c r="T2897" s="11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0">
        <f t="shared" si="183"/>
        <v>20.833333333333336</v>
      </c>
      <c r="P2898" s="6">
        <f t="shared" si="180"/>
        <v>52.083333333333336</v>
      </c>
      <c r="Q2898" t="str">
        <f>TRIM(MID(SUBSTITUTE($N2898,"/",REPT(" ",LEN($N2898))),COLUMNS($N:N)*LEN($N2898)-(LEN($N2898)-1),LEN($N2898)))</f>
        <v>theater</v>
      </c>
      <c r="R2898" t="str">
        <f>TRIM(MID(SUBSTITUTE($N2898,"/",REPT(" ",LEN($N2898))),COLUMNS($N:O)*LEN($N2898)-(LEN($N2898)-1),LEN($N2898)))</f>
        <v>plays</v>
      </c>
      <c r="S2898" s="11">
        <f t="shared" si="181"/>
        <v>42701.908807870372</v>
      </c>
      <c r="T2898" s="11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0">
        <f t="shared" si="183"/>
        <v>4.583333333333333</v>
      </c>
      <c r="P2899" s="6">
        <f t="shared" si="180"/>
        <v>183.33333333333334</v>
      </c>
      <c r="Q2899" t="str">
        <f>TRIM(MID(SUBSTITUTE($N2899,"/",REPT(" ",LEN($N2899))),COLUMNS($N:N)*LEN($N2899)-(LEN($N2899)-1),LEN($N2899)))</f>
        <v>theater</v>
      </c>
      <c r="R2899" t="str">
        <f>TRIM(MID(SUBSTITUTE($N2899,"/",REPT(" ",LEN($N2899))),COLUMNS($N:O)*LEN($N2899)-(LEN($N2899)-1),LEN($N2899)))</f>
        <v>plays</v>
      </c>
      <c r="S2899" s="11">
        <f t="shared" si="181"/>
        <v>42258.646504629629</v>
      </c>
      <c r="T2899" s="11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0">
        <f t="shared" si="183"/>
        <v>4.2133333333333338</v>
      </c>
      <c r="P2900" s="6">
        <f t="shared" si="180"/>
        <v>26.333333333333332</v>
      </c>
      <c r="Q2900" t="str">
        <f>TRIM(MID(SUBSTITUTE($N2900,"/",REPT(" ",LEN($N2900))),COLUMNS($N:N)*LEN($N2900)-(LEN($N2900)-1),LEN($N2900)))</f>
        <v>theater</v>
      </c>
      <c r="R2900" t="str">
        <f>TRIM(MID(SUBSTITUTE($N2900,"/",REPT(" ",LEN($N2900))),COLUMNS($N:O)*LEN($N2900)-(LEN($N2900)-1),LEN($N2900)))</f>
        <v>plays</v>
      </c>
      <c r="S2900" s="11">
        <f t="shared" si="181"/>
        <v>42278.664965277778</v>
      </c>
      <c r="T2900" s="11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0">
        <f t="shared" si="183"/>
        <v>0</v>
      </c>
      <c r="P2901" s="6" t="e">
        <f t="shared" si="180"/>
        <v>#DIV/0!</v>
      </c>
      <c r="Q2901" t="str">
        <f>TRIM(MID(SUBSTITUTE($N2901,"/",REPT(" ",LEN($N2901))),COLUMNS($N:N)*LEN($N2901)-(LEN($N2901)-1),LEN($N2901)))</f>
        <v>theater</v>
      </c>
      <c r="R2901" t="str">
        <f>TRIM(MID(SUBSTITUTE($N2901,"/",REPT(" ",LEN($N2901))),COLUMNS($N:O)*LEN($N2901)-(LEN($N2901)-1),LEN($N2901)))</f>
        <v>plays</v>
      </c>
      <c r="S2901" s="11">
        <f t="shared" si="181"/>
        <v>42515.078217592592</v>
      </c>
      <c r="T2901" s="11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0">
        <f t="shared" si="183"/>
        <v>61.909090909090914</v>
      </c>
      <c r="P2902" s="6">
        <f t="shared" si="180"/>
        <v>486.42857142857144</v>
      </c>
      <c r="Q2902" t="str">
        <f>TRIM(MID(SUBSTITUTE($N2902,"/",REPT(" ",LEN($N2902))),COLUMNS($N:N)*LEN($N2902)-(LEN($N2902)-1),LEN($N2902)))</f>
        <v>theater</v>
      </c>
      <c r="R2902" t="str">
        <f>TRIM(MID(SUBSTITUTE($N2902,"/",REPT(" ",LEN($N2902))),COLUMNS($N:O)*LEN($N2902)-(LEN($N2902)-1),LEN($N2902)))</f>
        <v>plays</v>
      </c>
      <c r="S2902" s="11">
        <f t="shared" si="181"/>
        <v>41830.234166666669</v>
      </c>
      <c r="T2902" s="11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0">
        <f t="shared" si="183"/>
        <v>0.8</v>
      </c>
      <c r="P2903" s="6">
        <f t="shared" si="180"/>
        <v>3</v>
      </c>
      <c r="Q2903" t="str">
        <f>TRIM(MID(SUBSTITUTE($N2903,"/",REPT(" ",LEN($N2903))),COLUMNS($N:N)*LEN($N2903)-(LEN($N2903)-1),LEN($N2903)))</f>
        <v>theater</v>
      </c>
      <c r="R2903" t="str">
        <f>TRIM(MID(SUBSTITUTE($N2903,"/",REPT(" ",LEN($N2903))),COLUMNS($N:O)*LEN($N2903)-(LEN($N2903)-1),LEN($N2903)))</f>
        <v>plays</v>
      </c>
      <c r="S2903" s="11">
        <f t="shared" si="181"/>
        <v>41982.904386574075</v>
      </c>
      <c r="T2903" s="11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0">
        <f t="shared" si="183"/>
        <v>1.6666666666666666E-2</v>
      </c>
      <c r="P2904" s="6">
        <f t="shared" si="180"/>
        <v>25</v>
      </c>
      <c r="Q2904" t="str">
        <f>TRIM(MID(SUBSTITUTE($N2904,"/",REPT(" ",LEN($N2904))),COLUMNS($N:N)*LEN($N2904)-(LEN($N2904)-1),LEN($N2904)))</f>
        <v>theater</v>
      </c>
      <c r="R2904" t="str">
        <f>TRIM(MID(SUBSTITUTE($N2904,"/",REPT(" ",LEN($N2904))),COLUMNS($N:O)*LEN($N2904)-(LEN($N2904)-1),LEN($N2904)))</f>
        <v>plays</v>
      </c>
      <c r="S2904" s="11">
        <f t="shared" si="181"/>
        <v>42210.439768518518</v>
      </c>
      <c r="T2904" s="11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0">
        <f t="shared" si="183"/>
        <v>0.77999999999999992</v>
      </c>
      <c r="P2905" s="6">
        <f t="shared" si="180"/>
        <v>9.75</v>
      </c>
      <c r="Q2905" t="str">
        <f>TRIM(MID(SUBSTITUTE($N2905,"/",REPT(" ",LEN($N2905))),COLUMNS($N:N)*LEN($N2905)-(LEN($N2905)-1),LEN($N2905)))</f>
        <v>theater</v>
      </c>
      <c r="R2905" t="str">
        <f>TRIM(MID(SUBSTITUTE($N2905,"/",REPT(" ",LEN($N2905))),COLUMNS($N:O)*LEN($N2905)-(LEN($N2905)-1),LEN($N2905)))</f>
        <v>plays</v>
      </c>
      <c r="S2905" s="11">
        <f t="shared" si="181"/>
        <v>42196.166874999995</v>
      </c>
      <c r="T2905" s="11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0">
        <f t="shared" si="183"/>
        <v>5</v>
      </c>
      <c r="P2906" s="6">
        <f t="shared" si="180"/>
        <v>18.75</v>
      </c>
      <c r="Q2906" t="str">
        <f>TRIM(MID(SUBSTITUTE($N2906,"/",REPT(" ",LEN($N2906))),COLUMNS($N:N)*LEN($N2906)-(LEN($N2906)-1),LEN($N2906)))</f>
        <v>theater</v>
      </c>
      <c r="R2906" t="str">
        <f>TRIM(MID(SUBSTITUTE($N2906,"/",REPT(" ",LEN($N2906))),COLUMNS($N:O)*LEN($N2906)-(LEN($N2906)-1),LEN($N2906)))</f>
        <v>plays</v>
      </c>
      <c r="S2906" s="11">
        <f t="shared" si="181"/>
        <v>41940.967951388891</v>
      </c>
      <c r="T2906" s="11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0">
        <f t="shared" si="183"/>
        <v>17.771428571428572</v>
      </c>
      <c r="P2907" s="6">
        <f t="shared" si="180"/>
        <v>36.588235294117645</v>
      </c>
      <c r="Q2907" t="str">
        <f>TRIM(MID(SUBSTITUTE($N2907,"/",REPT(" ",LEN($N2907))),COLUMNS($N:N)*LEN($N2907)-(LEN($N2907)-1),LEN($N2907)))</f>
        <v>theater</v>
      </c>
      <c r="R2907" t="str">
        <f>TRIM(MID(SUBSTITUTE($N2907,"/",REPT(" ",LEN($N2907))),COLUMNS($N:O)*LEN($N2907)-(LEN($N2907)-1),LEN($N2907)))</f>
        <v>plays</v>
      </c>
      <c r="S2907" s="11">
        <f t="shared" si="181"/>
        <v>42606.056863425925</v>
      </c>
      <c r="T2907" s="11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0">
        <f t="shared" si="183"/>
        <v>9.4166666666666661</v>
      </c>
      <c r="P2908" s="6">
        <f t="shared" si="180"/>
        <v>80.714285714285708</v>
      </c>
      <c r="Q2908" t="str">
        <f>TRIM(MID(SUBSTITUTE($N2908,"/",REPT(" ",LEN($N2908))),COLUMNS($N:N)*LEN($N2908)-(LEN($N2908)-1),LEN($N2908)))</f>
        <v>theater</v>
      </c>
      <c r="R2908" t="str">
        <f>TRIM(MID(SUBSTITUTE($N2908,"/",REPT(" ",LEN($N2908))),COLUMNS($N:O)*LEN($N2908)-(LEN($N2908)-1),LEN($N2908)))</f>
        <v>plays</v>
      </c>
      <c r="S2908" s="11">
        <f t="shared" si="181"/>
        <v>42199.648912037039</v>
      </c>
      <c r="T2908" s="11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0">
        <f t="shared" si="183"/>
        <v>0.08</v>
      </c>
      <c r="P2909" s="6">
        <f t="shared" si="180"/>
        <v>1</v>
      </c>
      <c r="Q2909" t="str">
        <f>TRIM(MID(SUBSTITUTE($N2909,"/",REPT(" ",LEN($N2909))),COLUMNS($N:N)*LEN($N2909)-(LEN($N2909)-1),LEN($N2909)))</f>
        <v>theater</v>
      </c>
      <c r="R2909" t="str">
        <f>TRIM(MID(SUBSTITUTE($N2909,"/",REPT(" ",LEN($N2909))),COLUMNS($N:O)*LEN($N2909)-(LEN($N2909)-1),LEN($N2909)))</f>
        <v>plays</v>
      </c>
      <c r="S2909" s="11">
        <f t="shared" si="181"/>
        <v>42444.877743055549</v>
      </c>
      <c r="T2909" s="11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0">
        <f t="shared" si="183"/>
        <v>2.75</v>
      </c>
      <c r="P2910" s="6">
        <f t="shared" si="180"/>
        <v>52.8</v>
      </c>
      <c r="Q2910" t="str">
        <f>TRIM(MID(SUBSTITUTE($N2910,"/",REPT(" ",LEN($N2910))),COLUMNS($N:N)*LEN($N2910)-(LEN($N2910)-1),LEN($N2910)))</f>
        <v>theater</v>
      </c>
      <c r="R2910" t="str">
        <f>TRIM(MID(SUBSTITUTE($N2910,"/",REPT(" ",LEN($N2910))),COLUMNS($N:O)*LEN($N2910)-(LEN($N2910)-1),LEN($N2910)))</f>
        <v>plays</v>
      </c>
      <c r="S2910" s="11">
        <f t="shared" si="181"/>
        <v>42499.731701388882</v>
      </c>
      <c r="T2910" s="11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0">
        <f t="shared" si="183"/>
        <v>1.1111111111111112E-2</v>
      </c>
      <c r="P2911" s="6">
        <f t="shared" si="180"/>
        <v>20</v>
      </c>
      <c r="Q2911" t="str">
        <f>TRIM(MID(SUBSTITUTE($N2911,"/",REPT(" ",LEN($N2911))),COLUMNS($N:N)*LEN($N2911)-(LEN($N2911)-1),LEN($N2911)))</f>
        <v>theater</v>
      </c>
      <c r="R2911" t="str">
        <f>TRIM(MID(SUBSTITUTE($N2911,"/",REPT(" ",LEN($N2911))),COLUMNS($N:O)*LEN($N2911)-(LEN($N2911)-1),LEN($N2911)))</f>
        <v>plays</v>
      </c>
      <c r="S2911" s="11">
        <f t="shared" si="181"/>
        <v>41929.266215277778</v>
      </c>
      <c r="T2911" s="11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0">
        <f t="shared" si="183"/>
        <v>3.3333333333333335E-3</v>
      </c>
      <c r="P2912" s="6">
        <f t="shared" si="180"/>
        <v>1</v>
      </c>
      <c r="Q2912" t="str">
        <f>TRIM(MID(SUBSTITUTE($N2912,"/",REPT(" ",LEN($N2912))),COLUMNS($N:N)*LEN($N2912)-(LEN($N2912)-1),LEN($N2912)))</f>
        <v>theater</v>
      </c>
      <c r="R2912" t="str">
        <f>TRIM(MID(SUBSTITUTE($N2912,"/",REPT(" ",LEN($N2912))),COLUMNS($N:O)*LEN($N2912)-(LEN($N2912)-1),LEN($N2912)))</f>
        <v>plays</v>
      </c>
      <c r="S2912" s="11">
        <f t="shared" si="181"/>
        <v>42107.841284722221</v>
      </c>
      <c r="T2912" s="11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0">
        <f t="shared" si="183"/>
        <v>36.5</v>
      </c>
      <c r="P2913" s="6">
        <f t="shared" si="180"/>
        <v>46.928571428571431</v>
      </c>
      <c r="Q2913" t="str">
        <f>TRIM(MID(SUBSTITUTE($N2913,"/",REPT(" ",LEN($N2913))),COLUMNS($N:N)*LEN($N2913)-(LEN($N2913)-1),LEN($N2913)))</f>
        <v>theater</v>
      </c>
      <c r="R2913" t="str">
        <f>TRIM(MID(SUBSTITUTE($N2913,"/",REPT(" ",LEN($N2913))),COLUMNS($N:O)*LEN($N2913)-(LEN($N2913)-1),LEN($N2913)))</f>
        <v>plays</v>
      </c>
      <c r="S2913" s="11">
        <f t="shared" si="181"/>
        <v>42142.768819444449</v>
      </c>
      <c r="T2913" s="11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0">
        <f t="shared" si="183"/>
        <v>14.058171745152354</v>
      </c>
      <c r="P2914" s="6">
        <f t="shared" si="180"/>
        <v>78.07692307692308</v>
      </c>
      <c r="Q2914" t="str">
        <f>TRIM(MID(SUBSTITUTE($N2914,"/",REPT(" ",LEN($N2914))),COLUMNS($N:N)*LEN($N2914)-(LEN($N2914)-1),LEN($N2914)))</f>
        <v>theater</v>
      </c>
      <c r="R2914" t="str">
        <f>TRIM(MID(SUBSTITUTE($N2914,"/",REPT(" ",LEN($N2914))),COLUMNS($N:O)*LEN($N2914)-(LEN($N2914)-1),LEN($N2914)))</f>
        <v>plays</v>
      </c>
      <c r="S2914" s="11">
        <f t="shared" si="181"/>
        <v>42354.131643518514</v>
      </c>
      <c r="T2914" s="11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0">
        <f t="shared" si="183"/>
        <v>0.02</v>
      </c>
      <c r="P2915" s="6">
        <f t="shared" si="180"/>
        <v>1</v>
      </c>
      <c r="Q2915" t="str">
        <f>TRIM(MID(SUBSTITUTE($N2915,"/",REPT(" ",LEN($N2915))),COLUMNS($N:N)*LEN($N2915)-(LEN($N2915)-1),LEN($N2915)))</f>
        <v>theater</v>
      </c>
      <c r="R2915" t="str">
        <f>TRIM(MID(SUBSTITUTE($N2915,"/",REPT(" ",LEN($N2915))),COLUMNS($N:O)*LEN($N2915)-(LEN($N2915)-1),LEN($N2915)))</f>
        <v>plays</v>
      </c>
      <c r="S2915" s="11">
        <f t="shared" si="181"/>
        <v>41828.922905092593</v>
      </c>
      <c r="T2915" s="11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0">
        <f t="shared" si="183"/>
        <v>4.0000000000000001E-3</v>
      </c>
      <c r="P2916" s="6">
        <f t="shared" si="180"/>
        <v>1</v>
      </c>
      <c r="Q2916" t="str">
        <f>TRIM(MID(SUBSTITUTE($N2916,"/",REPT(" ",LEN($N2916))),COLUMNS($N:N)*LEN($N2916)-(LEN($N2916)-1),LEN($N2916)))</f>
        <v>theater</v>
      </c>
      <c r="R2916" t="str">
        <f>TRIM(MID(SUBSTITUTE($N2916,"/",REPT(" ",LEN($N2916))),COLUMNS($N:O)*LEN($N2916)-(LEN($N2916)-1),LEN($N2916)))</f>
        <v>plays</v>
      </c>
      <c r="S2916" s="11">
        <f t="shared" si="181"/>
        <v>42017.907337962963</v>
      </c>
      <c r="T2916" s="11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0">
        <f t="shared" si="183"/>
        <v>61.1</v>
      </c>
      <c r="P2917" s="6">
        <f t="shared" si="180"/>
        <v>203.66666666666666</v>
      </c>
      <c r="Q2917" t="str">
        <f>TRIM(MID(SUBSTITUTE($N2917,"/",REPT(" ",LEN($N2917))),COLUMNS($N:N)*LEN($N2917)-(LEN($N2917)-1),LEN($N2917)))</f>
        <v>theater</v>
      </c>
      <c r="R2917" t="str">
        <f>TRIM(MID(SUBSTITUTE($N2917,"/",REPT(" ",LEN($N2917))),COLUMNS($N:O)*LEN($N2917)-(LEN($N2917)-1),LEN($N2917)))</f>
        <v>plays</v>
      </c>
      <c r="S2917" s="11">
        <f t="shared" si="181"/>
        <v>42415.398032407407</v>
      </c>
      <c r="T2917" s="11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0">
        <f t="shared" si="183"/>
        <v>7.8378378378378386</v>
      </c>
      <c r="P2918" s="6">
        <f t="shared" si="180"/>
        <v>20.714285714285715</v>
      </c>
      <c r="Q2918" t="str">
        <f>TRIM(MID(SUBSTITUTE($N2918,"/",REPT(" ",LEN($N2918))),COLUMNS($N:N)*LEN($N2918)-(LEN($N2918)-1),LEN($N2918)))</f>
        <v>theater</v>
      </c>
      <c r="R2918" t="str">
        <f>TRIM(MID(SUBSTITUTE($N2918,"/",REPT(" ",LEN($N2918))),COLUMNS($N:O)*LEN($N2918)-(LEN($N2918)-1),LEN($N2918)))</f>
        <v>plays</v>
      </c>
      <c r="S2918" s="11">
        <f t="shared" si="181"/>
        <v>41755.476724537039</v>
      </c>
      <c r="T2918" s="11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0">
        <f t="shared" si="183"/>
        <v>21.85</v>
      </c>
      <c r="P2919" s="6">
        <f t="shared" si="180"/>
        <v>48.555555555555557</v>
      </c>
      <c r="Q2919" t="str">
        <f>TRIM(MID(SUBSTITUTE($N2919,"/",REPT(" ",LEN($N2919))),COLUMNS($N:N)*LEN($N2919)-(LEN($N2919)-1),LEN($N2919)))</f>
        <v>theater</v>
      </c>
      <c r="R2919" t="str">
        <f>TRIM(MID(SUBSTITUTE($N2919,"/",REPT(" ",LEN($N2919))),COLUMNS($N:O)*LEN($N2919)-(LEN($N2919)-1),LEN($N2919)))</f>
        <v>plays</v>
      </c>
      <c r="S2919" s="11">
        <f t="shared" si="181"/>
        <v>42245.234340277777</v>
      </c>
      <c r="T2919" s="11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0">
        <f t="shared" si="183"/>
        <v>27.24</v>
      </c>
      <c r="P2920" s="6">
        <f t="shared" si="180"/>
        <v>68.099999999999994</v>
      </c>
      <c r="Q2920" t="str">
        <f>TRIM(MID(SUBSTITUTE($N2920,"/",REPT(" ",LEN($N2920))),COLUMNS($N:N)*LEN($N2920)-(LEN($N2920)-1),LEN($N2920)))</f>
        <v>theater</v>
      </c>
      <c r="R2920" t="str">
        <f>TRIM(MID(SUBSTITUTE($N2920,"/",REPT(" ",LEN($N2920))),COLUMNS($N:O)*LEN($N2920)-(LEN($N2920)-1),LEN($N2920)))</f>
        <v>plays</v>
      </c>
      <c r="S2920" s="11">
        <f t="shared" si="181"/>
        <v>42278.629710648151</v>
      </c>
      <c r="T2920" s="11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0">
        <f t="shared" si="183"/>
        <v>8.5</v>
      </c>
      <c r="P2921" s="6">
        <f t="shared" si="180"/>
        <v>8.5</v>
      </c>
      <c r="Q2921" t="str">
        <f>TRIM(MID(SUBSTITUTE($N2921,"/",REPT(" ",LEN($N2921))),COLUMNS($N:N)*LEN($N2921)-(LEN($N2921)-1),LEN($N2921)))</f>
        <v>theater</v>
      </c>
      <c r="R2921" t="str">
        <f>TRIM(MID(SUBSTITUTE($N2921,"/",REPT(" ",LEN($N2921))),COLUMNS($N:O)*LEN($N2921)-(LEN($N2921)-1),LEN($N2921)))</f>
        <v>plays</v>
      </c>
      <c r="S2921" s="11">
        <f t="shared" si="181"/>
        <v>41826.61954861111</v>
      </c>
      <c r="T2921" s="11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0">
        <f t="shared" si="183"/>
        <v>26.840000000000003</v>
      </c>
      <c r="P2922" s="6">
        <f t="shared" si="180"/>
        <v>51.615384615384613</v>
      </c>
      <c r="Q2922" t="str">
        <f>TRIM(MID(SUBSTITUTE($N2922,"/",REPT(" ",LEN($N2922))),COLUMNS($N:N)*LEN($N2922)-(LEN($N2922)-1),LEN($N2922)))</f>
        <v>theater</v>
      </c>
      <c r="R2922" t="str">
        <f>TRIM(MID(SUBSTITUTE($N2922,"/",REPT(" ",LEN($N2922))),COLUMNS($N:O)*LEN($N2922)-(LEN($N2922)-1),LEN($N2922)))</f>
        <v>plays</v>
      </c>
      <c r="S2922" s="11">
        <f t="shared" si="181"/>
        <v>42058.792476851857</v>
      </c>
      <c r="T2922" s="11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0">
        <f t="shared" si="183"/>
        <v>129</v>
      </c>
      <c r="P2923" s="6">
        <f t="shared" si="180"/>
        <v>43</v>
      </c>
      <c r="Q2923" t="str">
        <f>TRIM(MID(SUBSTITUTE($N2923,"/",REPT(" ",LEN($N2923))),COLUMNS($N:N)*LEN($N2923)-(LEN($N2923)-1),LEN($N2923)))</f>
        <v>theater</v>
      </c>
      <c r="R2923" t="str">
        <f>TRIM(MID(SUBSTITUTE($N2923,"/",REPT(" ",LEN($N2923))),COLUMNS($N:O)*LEN($N2923)-(LEN($N2923)-1),LEN($N2923)))</f>
        <v>musical</v>
      </c>
      <c r="S2923" s="11">
        <f t="shared" si="181"/>
        <v>41877.886620370373</v>
      </c>
      <c r="T2923" s="11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0">
        <f t="shared" si="183"/>
        <v>100</v>
      </c>
      <c r="P2924" s="6">
        <f t="shared" si="180"/>
        <v>83.333333333333329</v>
      </c>
      <c r="Q2924" t="str">
        <f>TRIM(MID(SUBSTITUTE($N2924,"/",REPT(" ",LEN($N2924))),COLUMNS($N:N)*LEN($N2924)-(LEN($N2924)-1),LEN($N2924)))</f>
        <v>theater</v>
      </c>
      <c r="R2924" t="str">
        <f>TRIM(MID(SUBSTITUTE($N2924,"/",REPT(" ",LEN($N2924))),COLUMNS($N:O)*LEN($N2924)-(LEN($N2924)-1),LEN($N2924)))</f>
        <v>musical</v>
      </c>
      <c r="S2924" s="11">
        <f t="shared" si="181"/>
        <v>42097.874155092592</v>
      </c>
      <c r="T2924" s="11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0">
        <f t="shared" si="183"/>
        <v>100</v>
      </c>
      <c r="P2925" s="6">
        <f t="shared" si="180"/>
        <v>30</v>
      </c>
      <c r="Q2925" t="str">
        <f>TRIM(MID(SUBSTITUTE($N2925,"/",REPT(" ",LEN($N2925))),COLUMNS($N:N)*LEN($N2925)-(LEN($N2925)-1),LEN($N2925)))</f>
        <v>theater</v>
      </c>
      <c r="R2925" t="str">
        <f>TRIM(MID(SUBSTITUTE($N2925,"/",REPT(" ",LEN($N2925))),COLUMNS($N:O)*LEN($N2925)-(LEN($N2925)-1),LEN($N2925)))</f>
        <v>musical</v>
      </c>
      <c r="S2925" s="11">
        <f t="shared" si="181"/>
        <v>42013.15253472222</v>
      </c>
      <c r="T2925" s="11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0">
        <f t="shared" si="183"/>
        <v>103.2</v>
      </c>
      <c r="P2926" s="6">
        <f t="shared" si="180"/>
        <v>175.51020408163265</v>
      </c>
      <c r="Q2926" t="str">
        <f>TRIM(MID(SUBSTITUTE($N2926,"/",REPT(" ",LEN($N2926))),COLUMNS($N:N)*LEN($N2926)-(LEN($N2926)-1),LEN($N2926)))</f>
        <v>theater</v>
      </c>
      <c r="R2926" t="str">
        <f>TRIM(MID(SUBSTITUTE($N2926,"/",REPT(" ",LEN($N2926))),COLUMNS($N:O)*LEN($N2926)-(LEN($N2926)-1),LEN($N2926)))</f>
        <v>musical</v>
      </c>
      <c r="S2926" s="11">
        <f t="shared" si="181"/>
        <v>42103.556828703702</v>
      </c>
      <c r="T2926" s="11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0">
        <f t="shared" si="183"/>
        <v>102.44597777777777</v>
      </c>
      <c r="P2927" s="6">
        <f t="shared" si="180"/>
        <v>231.66175879396985</v>
      </c>
      <c r="Q2927" t="str">
        <f>TRIM(MID(SUBSTITUTE($N2927,"/",REPT(" ",LEN($N2927))),COLUMNS($N:N)*LEN($N2927)-(LEN($N2927)-1),LEN($N2927)))</f>
        <v>theater</v>
      </c>
      <c r="R2927" t="str">
        <f>TRIM(MID(SUBSTITUTE($N2927,"/",REPT(" ",LEN($N2927))),COLUMNS($N:O)*LEN($N2927)-(LEN($N2927)-1),LEN($N2927)))</f>
        <v>musical</v>
      </c>
      <c r="S2927" s="11">
        <f t="shared" si="181"/>
        <v>41863.584120370368</v>
      </c>
      <c r="T2927" s="11">
        <f t="shared" si="18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0">
        <f t="shared" si="183"/>
        <v>125</v>
      </c>
      <c r="P2928" s="6">
        <f t="shared" si="180"/>
        <v>75</v>
      </c>
      <c r="Q2928" t="str">
        <f>TRIM(MID(SUBSTITUTE($N2928,"/",REPT(" ",LEN($N2928))),COLUMNS($N:N)*LEN($N2928)-(LEN($N2928)-1),LEN($N2928)))</f>
        <v>theater</v>
      </c>
      <c r="R2928" t="str">
        <f>TRIM(MID(SUBSTITUTE($N2928,"/",REPT(" ",LEN($N2928))),COLUMNS($N:O)*LEN($N2928)-(LEN($N2928)-1),LEN($N2928)))</f>
        <v>musical</v>
      </c>
      <c r="S2928" s="11">
        <f t="shared" si="181"/>
        <v>42044.765960648147</v>
      </c>
      <c r="T2928" s="11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0">
        <f t="shared" si="183"/>
        <v>130.83333333333334</v>
      </c>
      <c r="P2929" s="6">
        <f t="shared" si="180"/>
        <v>112.14285714285714</v>
      </c>
      <c r="Q2929" t="str">
        <f>TRIM(MID(SUBSTITUTE($N2929,"/",REPT(" ",LEN($N2929))),COLUMNS($N:N)*LEN($N2929)-(LEN($N2929)-1),LEN($N2929)))</f>
        <v>theater</v>
      </c>
      <c r="R2929" t="str">
        <f>TRIM(MID(SUBSTITUTE($N2929,"/",REPT(" ",LEN($N2929))),COLUMNS($N:O)*LEN($N2929)-(LEN($N2929)-1),LEN($N2929)))</f>
        <v>musical</v>
      </c>
      <c r="S2929" s="11">
        <f t="shared" si="181"/>
        <v>41806.669317129628</v>
      </c>
      <c r="T2929" s="11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0">
        <f t="shared" si="183"/>
        <v>100</v>
      </c>
      <c r="P2930" s="6">
        <f t="shared" si="180"/>
        <v>41.666666666666664</v>
      </c>
      <c r="Q2930" t="str">
        <f>TRIM(MID(SUBSTITUTE($N2930,"/",REPT(" ",LEN($N2930))),COLUMNS($N:N)*LEN($N2930)-(LEN($N2930)-1),LEN($N2930)))</f>
        <v>theater</v>
      </c>
      <c r="R2930" t="str">
        <f>TRIM(MID(SUBSTITUTE($N2930,"/",REPT(" ",LEN($N2930))),COLUMNS($N:O)*LEN($N2930)-(LEN($N2930)-1),LEN($N2930)))</f>
        <v>musical</v>
      </c>
      <c r="S2930" s="11">
        <f t="shared" si="181"/>
        <v>42403.998217592598</v>
      </c>
      <c r="T2930" s="11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0">
        <f t="shared" si="183"/>
        <v>102.06937499999999</v>
      </c>
      <c r="P2931" s="6">
        <f t="shared" si="180"/>
        <v>255.17343750000001</v>
      </c>
      <c r="Q2931" t="str">
        <f>TRIM(MID(SUBSTITUTE($N2931,"/",REPT(" ",LEN($N2931))),COLUMNS($N:N)*LEN($N2931)-(LEN($N2931)-1),LEN($N2931)))</f>
        <v>theater</v>
      </c>
      <c r="R2931" t="str">
        <f>TRIM(MID(SUBSTITUTE($N2931,"/",REPT(" ",LEN($N2931))),COLUMNS($N:O)*LEN($N2931)-(LEN($N2931)-1),LEN($N2931)))</f>
        <v>musical</v>
      </c>
      <c r="S2931" s="11">
        <f t="shared" si="181"/>
        <v>41754.564328703702</v>
      </c>
      <c r="T2931" s="11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0">
        <f t="shared" si="183"/>
        <v>100.92000000000002</v>
      </c>
      <c r="P2932" s="6">
        <f t="shared" si="180"/>
        <v>162.7741935483871</v>
      </c>
      <c r="Q2932" t="str">
        <f>TRIM(MID(SUBSTITUTE($N2932,"/",REPT(" ",LEN($N2932))),COLUMNS($N:N)*LEN($N2932)-(LEN($N2932)-1),LEN($N2932)))</f>
        <v>theater</v>
      </c>
      <c r="R2932" t="str">
        <f>TRIM(MID(SUBSTITUTE($N2932,"/",REPT(" ",LEN($N2932))),COLUMNS($N:O)*LEN($N2932)-(LEN($N2932)-1),LEN($N2932)))</f>
        <v>musical</v>
      </c>
      <c r="S2932" s="11">
        <f t="shared" si="181"/>
        <v>42101.584074074075</v>
      </c>
      <c r="T2932" s="11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0">
        <f t="shared" si="183"/>
        <v>106</v>
      </c>
      <c r="P2933" s="6">
        <f t="shared" si="180"/>
        <v>88.333333333333329</v>
      </c>
      <c r="Q2933" t="str">
        <f>TRIM(MID(SUBSTITUTE($N2933,"/",REPT(" ",LEN($N2933))),COLUMNS($N:N)*LEN($N2933)-(LEN($N2933)-1),LEN($N2933)))</f>
        <v>theater</v>
      </c>
      <c r="R2933" t="str">
        <f>TRIM(MID(SUBSTITUTE($N2933,"/",REPT(" ",LEN($N2933))),COLUMNS($N:O)*LEN($N2933)-(LEN($N2933)-1),LEN($N2933)))</f>
        <v>musical</v>
      </c>
      <c r="S2933" s="11">
        <f t="shared" si="181"/>
        <v>41872.291238425925</v>
      </c>
      <c r="T2933" s="11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0">
        <f t="shared" si="183"/>
        <v>105.0967741935484</v>
      </c>
      <c r="P2934" s="6">
        <f t="shared" si="180"/>
        <v>85.736842105263165</v>
      </c>
      <c r="Q2934" t="str">
        <f>TRIM(MID(SUBSTITUTE($N2934,"/",REPT(" ",LEN($N2934))),COLUMNS($N:N)*LEN($N2934)-(LEN($N2934)-1),LEN($N2934)))</f>
        <v>theater</v>
      </c>
      <c r="R2934" t="str">
        <f>TRIM(MID(SUBSTITUTE($N2934,"/",REPT(" ",LEN($N2934))),COLUMNS($N:O)*LEN($N2934)-(LEN($N2934)-1),LEN($N2934)))</f>
        <v>musical</v>
      </c>
      <c r="S2934" s="11">
        <f t="shared" si="181"/>
        <v>42025.164780092593</v>
      </c>
      <c r="T2934" s="11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0">
        <f t="shared" si="183"/>
        <v>102.76</v>
      </c>
      <c r="P2935" s="6">
        <f t="shared" si="180"/>
        <v>47.574074074074076</v>
      </c>
      <c r="Q2935" t="str">
        <f>TRIM(MID(SUBSTITUTE($N2935,"/",REPT(" ",LEN($N2935))),COLUMNS($N:N)*LEN($N2935)-(LEN($N2935)-1),LEN($N2935)))</f>
        <v>theater</v>
      </c>
      <c r="R2935" t="str">
        <f>TRIM(MID(SUBSTITUTE($N2935,"/",REPT(" ",LEN($N2935))),COLUMNS($N:O)*LEN($N2935)-(LEN($N2935)-1),LEN($N2935)))</f>
        <v>musical</v>
      </c>
      <c r="S2935" s="11">
        <f t="shared" si="181"/>
        <v>42495.956631944442</v>
      </c>
      <c r="T2935" s="11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0">
        <f t="shared" si="183"/>
        <v>108</v>
      </c>
      <c r="P2936" s="6">
        <f t="shared" si="180"/>
        <v>72.972972972972968</v>
      </c>
      <c r="Q2936" t="str">
        <f>TRIM(MID(SUBSTITUTE($N2936,"/",REPT(" ",LEN($N2936))),COLUMNS($N:N)*LEN($N2936)-(LEN($N2936)-1),LEN($N2936)))</f>
        <v>theater</v>
      </c>
      <c r="R2936" t="str">
        <f>TRIM(MID(SUBSTITUTE($N2936,"/",REPT(" ",LEN($N2936))),COLUMNS($N:O)*LEN($N2936)-(LEN($N2936)-1),LEN($N2936)))</f>
        <v>musical</v>
      </c>
      <c r="S2936" s="11">
        <f t="shared" si="181"/>
        <v>41775.636157407411</v>
      </c>
      <c r="T2936" s="11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0">
        <f t="shared" si="183"/>
        <v>100.88571428571429</v>
      </c>
      <c r="P2937" s="6">
        <f t="shared" si="180"/>
        <v>90.538461538461533</v>
      </c>
      <c r="Q2937" t="str">
        <f>TRIM(MID(SUBSTITUTE($N2937,"/",REPT(" ",LEN($N2937))),COLUMNS($N:N)*LEN($N2937)-(LEN($N2937)-1),LEN($N2937)))</f>
        <v>theater</v>
      </c>
      <c r="R2937" t="str">
        <f>TRIM(MID(SUBSTITUTE($N2937,"/",REPT(" ",LEN($N2937))),COLUMNS($N:O)*LEN($N2937)-(LEN($N2937)-1),LEN($N2937)))</f>
        <v>musical</v>
      </c>
      <c r="S2937" s="11">
        <f t="shared" si="181"/>
        <v>42553.583425925928</v>
      </c>
      <c r="T2937" s="11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0">
        <f t="shared" si="183"/>
        <v>128</v>
      </c>
      <c r="P2938" s="6">
        <f t="shared" si="180"/>
        <v>37.647058823529413</v>
      </c>
      <c r="Q2938" t="str">
        <f>TRIM(MID(SUBSTITUTE($N2938,"/",REPT(" ",LEN($N2938))),COLUMNS($N:N)*LEN($N2938)-(LEN($N2938)-1),LEN($N2938)))</f>
        <v>theater</v>
      </c>
      <c r="R2938" t="str">
        <f>TRIM(MID(SUBSTITUTE($N2938,"/",REPT(" ",LEN($N2938))),COLUMNS($N:O)*LEN($N2938)-(LEN($N2938)-1),LEN($N2938)))</f>
        <v>musical</v>
      </c>
      <c r="S2938" s="11">
        <f t="shared" si="181"/>
        <v>41912.650729166664</v>
      </c>
      <c r="T2938" s="11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0">
        <f t="shared" si="183"/>
        <v>133.33333333333331</v>
      </c>
      <c r="P2939" s="6">
        <f t="shared" si="180"/>
        <v>36.363636363636367</v>
      </c>
      <c r="Q2939" t="str">
        <f>TRIM(MID(SUBSTITUTE($N2939,"/",REPT(" ",LEN($N2939))),COLUMNS($N:N)*LEN($N2939)-(LEN($N2939)-1),LEN($N2939)))</f>
        <v>theater</v>
      </c>
      <c r="R2939" t="str">
        <f>TRIM(MID(SUBSTITUTE($N2939,"/",REPT(" ",LEN($N2939))),COLUMNS($N:O)*LEN($N2939)-(LEN($N2939)-1),LEN($N2939)))</f>
        <v>musical</v>
      </c>
      <c r="S2939" s="11">
        <f t="shared" si="181"/>
        <v>41803.457326388889</v>
      </c>
      <c r="T2939" s="11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0">
        <f t="shared" si="183"/>
        <v>101.375</v>
      </c>
      <c r="P2940" s="6">
        <f t="shared" si="180"/>
        <v>126.71875</v>
      </c>
      <c r="Q2940" t="str">
        <f>TRIM(MID(SUBSTITUTE($N2940,"/",REPT(" ",LEN($N2940))),COLUMNS($N:N)*LEN($N2940)-(LEN($N2940)-1),LEN($N2940)))</f>
        <v>theater</v>
      </c>
      <c r="R2940" t="str">
        <f>TRIM(MID(SUBSTITUTE($N2940,"/",REPT(" ",LEN($N2940))),COLUMNS($N:O)*LEN($N2940)-(LEN($N2940)-1),LEN($N2940)))</f>
        <v>musical</v>
      </c>
      <c r="S2940" s="11">
        <f t="shared" si="181"/>
        <v>42004.703865740739</v>
      </c>
      <c r="T2940" s="11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0">
        <f t="shared" si="183"/>
        <v>102.875</v>
      </c>
      <c r="P2941" s="6">
        <f t="shared" si="180"/>
        <v>329.2</v>
      </c>
      <c r="Q2941" t="str">
        <f>TRIM(MID(SUBSTITUTE($N2941,"/",REPT(" ",LEN($N2941))),COLUMNS($N:N)*LEN($N2941)-(LEN($N2941)-1),LEN($N2941)))</f>
        <v>theater</v>
      </c>
      <c r="R2941" t="str">
        <f>TRIM(MID(SUBSTITUTE($N2941,"/",REPT(" ",LEN($N2941))),COLUMNS($N:O)*LEN($N2941)-(LEN($N2941)-1),LEN($N2941)))</f>
        <v>musical</v>
      </c>
      <c r="S2941" s="11">
        <f t="shared" si="181"/>
        <v>41845.809166666666</v>
      </c>
      <c r="T2941" s="11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0">
        <f t="shared" si="183"/>
        <v>107.24000000000001</v>
      </c>
      <c r="P2942" s="6">
        <f t="shared" si="180"/>
        <v>81.242424242424249</v>
      </c>
      <c r="Q2942" t="str">
        <f>TRIM(MID(SUBSTITUTE($N2942,"/",REPT(" ",LEN($N2942))),COLUMNS($N:N)*LEN($N2942)-(LEN($N2942)-1),LEN($N2942)))</f>
        <v>theater</v>
      </c>
      <c r="R2942" t="str">
        <f>TRIM(MID(SUBSTITUTE($N2942,"/",REPT(" ",LEN($N2942))),COLUMNS($N:O)*LEN($N2942)-(LEN($N2942)-1),LEN($N2942)))</f>
        <v>musical</v>
      </c>
      <c r="S2942" s="11">
        <f t="shared" si="181"/>
        <v>41982.773356481484</v>
      </c>
      <c r="T2942" s="11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0">
        <f t="shared" si="183"/>
        <v>4.0000000000000001E-3</v>
      </c>
      <c r="P2943" s="6">
        <f t="shared" si="180"/>
        <v>1</v>
      </c>
      <c r="Q2943" t="str">
        <f>TRIM(MID(SUBSTITUTE($N2943,"/",REPT(" ",LEN($N2943))),COLUMNS($N:N)*LEN($N2943)-(LEN($N2943)-1),LEN($N2943)))</f>
        <v>theater</v>
      </c>
      <c r="R2943" t="str">
        <f>TRIM(MID(SUBSTITUTE($N2943,"/",REPT(" ",LEN($N2943))),COLUMNS($N:O)*LEN($N2943)-(LEN($N2943)-1),LEN($N2943)))</f>
        <v>spaces</v>
      </c>
      <c r="S2943" s="11">
        <f t="shared" si="181"/>
        <v>42034.960127314815</v>
      </c>
      <c r="T2943" s="11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0">
        <f t="shared" si="183"/>
        <v>20.424999999999997</v>
      </c>
      <c r="P2944" s="6">
        <f t="shared" si="180"/>
        <v>202.22772277227722</v>
      </c>
      <c r="Q2944" t="str">
        <f>TRIM(MID(SUBSTITUTE($N2944,"/",REPT(" ",LEN($N2944))),COLUMNS($N:N)*LEN($N2944)-(LEN($N2944)-1),LEN($N2944)))</f>
        <v>theater</v>
      </c>
      <c r="R2944" t="str">
        <f>TRIM(MID(SUBSTITUTE($N2944,"/",REPT(" ",LEN($N2944))),COLUMNS($N:O)*LEN($N2944)-(LEN($N2944)-1),LEN($N2944)))</f>
        <v>spaces</v>
      </c>
      <c r="S2944" s="11">
        <f t="shared" si="181"/>
        <v>42334.803923611107</v>
      </c>
      <c r="T2944" s="11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0">
        <f t="shared" si="183"/>
        <v>0</v>
      </c>
      <c r="P2945" s="6" t="e">
        <f t="shared" si="180"/>
        <v>#DIV/0!</v>
      </c>
      <c r="Q2945" t="str">
        <f>TRIM(MID(SUBSTITUTE($N2945,"/",REPT(" ",LEN($N2945))),COLUMNS($N:N)*LEN($N2945)-(LEN($N2945)-1),LEN($N2945)))</f>
        <v>theater</v>
      </c>
      <c r="R2945" t="str">
        <f>TRIM(MID(SUBSTITUTE($N2945,"/",REPT(" ",LEN($N2945))),COLUMNS($N:O)*LEN($N2945)-(LEN($N2945)-1),LEN($N2945)))</f>
        <v>spaces</v>
      </c>
      <c r="S2945" s="11">
        <f t="shared" si="181"/>
        <v>42077.129398148143</v>
      </c>
      <c r="T2945" s="11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0">
        <f t="shared" si="183"/>
        <v>1</v>
      </c>
      <c r="P2946" s="6">
        <f t="shared" ref="P2946:P3009" si="184">E2946/L2946</f>
        <v>100</v>
      </c>
      <c r="Q2946" t="str">
        <f>TRIM(MID(SUBSTITUTE($N2946,"/",REPT(" ",LEN($N2946))),COLUMNS($N:N)*LEN($N2946)-(LEN($N2946)-1),LEN($N2946)))</f>
        <v>theater</v>
      </c>
      <c r="R2946" t="str">
        <f>TRIM(MID(SUBSTITUTE($N2946,"/",REPT(" ",LEN($N2946))),COLUMNS($N:O)*LEN($N2946)-(LEN($N2946)-1),LEN($N2946)))</f>
        <v>spaces</v>
      </c>
      <c r="S2946" s="11">
        <f t="shared" ref="S2946:S3009" si="185">(((J2946/60)/60)/24)+DATE(1970,1,1)</f>
        <v>42132.9143287037</v>
      </c>
      <c r="T2946" s="11">
        <f t="shared" ref="T2946:T3009" si="186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0">
        <f t="shared" ref="O2947:O3010" si="187">E2947/D2947*100</f>
        <v>0</v>
      </c>
      <c r="P2947" s="6" t="e">
        <f t="shared" si="184"/>
        <v>#DIV/0!</v>
      </c>
      <c r="Q2947" t="str">
        <f>TRIM(MID(SUBSTITUTE($N2947,"/",REPT(" ",LEN($N2947))),COLUMNS($N:N)*LEN($N2947)-(LEN($N2947)-1),LEN($N2947)))</f>
        <v>theater</v>
      </c>
      <c r="R2947" t="str">
        <f>TRIM(MID(SUBSTITUTE($N2947,"/",REPT(" ",LEN($N2947))),COLUMNS($N:O)*LEN($N2947)-(LEN($N2947)-1),LEN($N2947)))</f>
        <v>spaces</v>
      </c>
      <c r="S2947" s="11">
        <f t="shared" si="185"/>
        <v>42118.139583333337</v>
      </c>
      <c r="T2947" s="11">
        <f t="shared" si="186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0">
        <f t="shared" si="187"/>
        <v>0.1</v>
      </c>
      <c r="P2948" s="6">
        <f t="shared" si="184"/>
        <v>1</v>
      </c>
      <c r="Q2948" t="str">
        <f>TRIM(MID(SUBSTITUTE($N2948,"/",REPT(" ",LEN($N2948))),COLUMNS($N:N)*LEN($N2948)-(LEN($N2948)-1),LEN($N2948)))</f>
        <v>theater</v>
      </c>
      <c r="R2948" t="str">
        <f>TRIM(MID(SUBSTITUTE($N2948,"/",REPT(" ",LEN($N2948))),COLUMNS($N:O)*LEN($N2948)-(LEN($N2948)-1),LEN($N2948)))</f>
        <v>spaces</v>
      </c>
      <c r="S2948" s="11">
        <f t="shared" si="185"/>
        <v>42567.531157407408</v>
      </c>
      <c r="T2948" s="11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0">
        <f t="shared" si="187"/>
        <v>4.2880000000000003</v>
      </c>
      <c r="P2949" s="6">
        <f t="shared" si="184"/>
        <v>82.461538461538467</v>
      </c>
      <c r="Q2949" t="str">
        <f>TRIM(MID(SUBSTITUTE($N2949,"/",REPT(" ",LEN($N2949))),COLUMNS($N:N)*LEN($N2949)-(LEN($N2949)-1),LEN($N2949)))</f>
        <v>theater</v>
      </c>
      <c r="R2949" t="str">
        <f>TRIM(MID(SUBSTITUTE($N2949,"/",REPT(" ",LEN($N2949))),COLUMNS($N:O)*LEN($N2949)-(LEN($N2949)-1),LEN($N2949)))</f>
        <v>spaces</v>
      </c>
      <c r="S2949" s="11">
        <f t="shared" si="185"/>
        <v>42649.562118055561</v>
      </c>
      <c r="T2949" s="11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0">
        <f t="shared" si="187"/>
        <v>4.8000000000000004E-3</v>
      </c>
      <c r="P2950" s="6">
        <f t="shared" si="184"/>
        <v>2.6666666666666665</v>
      </c>
      <c r="Q2950" t="str">
        <f>TRIM(MID(SUBSTITUTE($N2950,"/",REPT(" ",LEN($N2950))),COLUMNS($N:N)*LEN($N2950)-(LEN($N2950)-1),LEN($N2950)))</f>
        <v>theater</v>
      </c>
      <c r="R2950" t="str">
        <f>TRIM(MID(SUBSTITUTE($N2950,"/",REPT(" ",LEN($N2950))),COLUMNS($N:O)*LEN($N2950)-(LEN($N2950)-1),LEN($N2950)))</f>
        <v>spaces</v>
      </c>
      <c r="S2950" s="11">
        <f t="shared" si="185"/>
        <v>42097.649224537032</v>
      </c>
      <c r="T2950" s="11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0">
        <f t="shared" si="187"/>
        <v>2.5</v>
      </c>
      <c r="P2951" s="6">
        <f t="shared" si="184"/>
        <v>12.5</v>
      </c>
      <c r="Q2951" t="str">
        <f>TRIM(MID(SUBSTITUTE($N2951,"/",REPT(" ",LEN($N2951))),COLUMNS($N:N)*LEN($N2951)-(LEN($N2951)-1),LEN($N2951)))</f>
        <v>theater</v>
      </c>
      <c r="R2951" t="str">
        <f>TRIM(MID(SUBSTITUTE($N2951,"/",REPT(" ",LEN($N2951))),COLUMNS($N:O)*LEN($N2951)-(LEN($N2951)-1),LEN($N2951)))</f>
        <v>spaces</v>
      </c>
      <c r="S2951" s="11">
        <f t="shared" si="185"/>
        <v>42297.823113425926</v>
      </c>
      <c r="T2951" s="11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0">
        <f t="shared" si="187"/>
        <v>0</v>
      </c>
      <c r="P2952" s="6" t="e">
        <f t="shared" si="184"/>
        <v>#DIV/0!</v>
      </c>
      <c r="Q2952" t="str">
        <f>TRIM(MID(SUBSTITUTE($N2952,"/",REPT(" ",LEN($N2952))),COLUMNS($N:N)*LEN($N2952)-(LEN($N2952)-1),LEN($N2952)))</f>
        <v>theater</v>
      </c>
      <c r="R2952" t="str">
        <f>TRIM(MID(SUBSTITUTE($N2952,"/",REPT(" ",LEN($N2952))),COLUMNS($N:O)*LEN($N2952)-(LEN($N2952)-1),LEN($N2952)))</f>
        <v>spaces</v>
      </c>
      <c r="S2952" s="11">
        <f t="shared" si="185"/>
        <v>42362.36518518519</v>
      </c>
      <c r="T2952" s="11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0">
        <f t="shared" si="187"/>
        <v>2.1919999999999997</v>
      </c>
      <c r="P2953" s="6">
        <f t="shared" si="184"/>
        <v>18.896551724137932</v>
      </c>
      <c r="Q2953" t="str">
        <f>TRIM(MID(SUBSTITUTE($N2953,"/",REPT(" ",LEN($N2953))),COLUMNS($N:N)*LEN($N2953)-(LEN($N2953)-1),LEN($N2953)))</f>
        <v>theater</v>
      </c>
      <c r="R2953" t="str">
        <f>TRIM(MID(SUBSTITUTE($N2953,"/",REPT(" ",LEN($N2953))),COLUMNS($N:O)*LEN($N2953)-(LEN($N2953)-1),LEN($N2953)))</f>
        <v>spaces</v>
      </c>
      <c r="S2953" s="11">
        <f t="shared" si="185"/>
        <v>41872.802928240737</v>
      </c>
      <c r="T2953" s="11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0">
        <f t="shared" si="187"/>
        <v>8.0250000000000004</v>
      </c>
      <c r="P2954" s="6">
        <f t="shared" si="184"/>
        <v>200.625</v>
      </c>
      <c r="Q2954" t="str">
        <f>TRIM(MID(SUBSTITUTE($N2954,"/",REPT(" ",LEN($N2954))),COLUMNS($N:N)*LEN($N2954)-(LEN($N2954)-1),LEN($N2954)))</f>
        <v>theater</v>
      </c>
      <c r="R2954" t="str">
        <f>TRIM(MID(SUBSTITUTE($N2954,"/",REPT(" ",LEN($N2954))),COLUMNS($N:O)*LEN($N2954)-(LEN($N2954)-1),LEN($N2954)))</f>
        <v>spaces</v>
      </c>
      <c r="S2954" s="11">
        <f t="shared" si="185"/>
        <v>42628.690266203703</v>
      </c>
      <c r="T2954" s="11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0">
        <f t="shared" si="187"/>
        <v>0.15125</v>
      </c>
      <c r="P2955" s="6">
        <f t="shared" si="184"/>
        <v>201.66666666666666</v>
      </c>
      <c r="Q2955" t="str">
        <f>TRIM(MID(SUBSTITUTE($N2955,"/",REPT(" ",LEN($N2955))),COLUMNS($N:N)*LEN($N2955)-(LEN($N2955)-1),LEN($N2955)))</f>
        <v>theater</v>
      </c>
      <c r="R2955" t="str">
        <f>TRIM(MID(SUBSTITUTE($N2955,"/",REPT(" ",LEN($N2955))),COLUMNS($N:O)*LEN($N2955)-(LEN($N2955)-1),LEN($N2955)))</f>
        <v>spaces</v>
      </c>
      <c r="S2955" s="11">
        <f t="shared" si="185"/>
        <v>42255.791909722218</v>
      </c>
      <c r="T2955" s="11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0">
        <f t="shared" si="187"/>
        <v>0</v>
      </c>
      <c r="P2956" s="6" t="e">
        <f t="shared" si="184"/>
        <v>#DIV/0!</v>
      </c>
      <c r="Q2956" t="str">
        <f>TRIM(MID(SUBSTITUTE($N2956,"/",REPT(" ",LEN($N2956))),COLUMNS($N:N)*LEN($N2956)-(LEN($N2956)-1),LEN($N2956)))</f>
        <v>theater</v>
      </c>
      <c r="R2956" t="str">
        <f>TRIM(MID(SUBSTITUTE($N2956,"/",REPT(" ",LEN($N2956))),COLUMNS($N:O)*LEN($N2956)-(LEN($N2956)-1),LEN($N2956)))</f>
        <v>spaces</v>
      </c>
      <c r="S2956" s="11">
        <f t="shared" si="185"/>
        <v>42790.583368055552</v>
      </c>
      <c r="T2956" s="11">
        <f t="shared" si="18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0">
        <f t="shared" si="187"/>
        <v>59.583333333333336</v>
      </c>
      <c r="P2957" s="6">
        <f t="shared" si="184"/>
        <v>65</v>
      </c>
      <c r="Q2957" t="str">
        <f>TRIM(MID(SUBSTITUTE($N2957,"/",REPT(" ",LEN($N2957))),COLUMNS($N:N)*LEN($N2957)-(LEN($N2957)-1),LEN($N2957)))</f>
        <v>theater</v>
      </c>
      <c r="R2957" t="str">
        <f>TRIM(MID(SUBSTITUTE($N2957,"/",REPT(" ",LEN($N2957))),COLUMNS($N:O)*LEN($N2957)-(LEN($N2957)-1),LEN($N2957)))</f>
        <v>spaces</v>
      </c>
      <c r="S2957" s="11">
        <f t="shared" si="185"/>
        <v>42141.741307870368</v>
      </c>
      <c r="T2957" s="11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0">
        <f t="shared" si="187"/>
        <v>16.734177215189874</v>
      </c>
      <c r="P2958" s="6">
        <f t="shared" si="184"/>
        <v>66.099999999999994</v>
      </c>
      <c r="Q2958" t="str">
        <f>TRIM(MID(SUBSTITUTE($N2958,"/",REPT(" ",LEN($N2958))),COLUMNS($N:N)*LEN($N2958)-(LEN($N2958)-1),LEN($N2958)))</f>
        <v>theater</v>
      </c>
      <c r="R2958" t="str">
        <f>TRIM(MID(SUBSTITUTE($N2958,"/",REPT(" ",LEN($N2958))),COLUMNS($N:O)*LEN($N2958)-(LEN($N2958)-1),LEN($N2958)))</f>
        <v>spaces</v>
      </c>
      <c r="S2958" s="11">
        <f t="shared" si="185"/>
        <v>42464.958912037036</v>
      </c>
      <c r="T2958" s="11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0">
        <f t="shared" si="187"/>
        <v>1.8666666666666669</v>
      </c>
      <c r="P2959" s="6">
        <f t="shared" si="184"/>
        <v>93.333333333333329</v>
      </c>
      <c r="Q2959" t="str">
        <f>TRIM(MID(SUBSTITUTE($N2959,"/",REPT(" ",LEN($N2959))),COLUMNS($N:N)*LEN($N2959)-(LEN($N2959)-1),LEN($N2959)))</f>
        <v>theater</v>
      </c>
      <c r="R2959" t="str">
        <f>TRIM(MID(SUBSTITUTE($N2959,"/",REPT(" ",LEN($N2959))),COLUMNS($N:O)*LEN($N2959)-(LEN($N2959)-1),LEN($N2959)))</f>
        <v>spaces</v>
      </c>
      <c r="S2959" s="11">
        <f t="shared" si="185"/>
        <v>42031.011249999996</v>
      </c>
      <c r="T2959" s="11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0">
        <f t="shared" si="187"/>
        <v>0</v>
      </c>
      <c r="P2960" s="6" t="e">
        <f t="shared" si="184"/>
        <v>#DIV/0!</v>
      </c>
      <c r="Q2960" t="str">
        <f>TRIM(MID(SUBSTITUTE($N2960,"/",REPT(" ",LEN($N2960))),COLUMNS($N:N)*LEN($N2960)-(LEN($N2960)-1),LEN($N2960)))</f>
        <v>theater</v>
      </c>
      <c r="R2960" t="str">
        <f>TRIM(MID(SUBSTITUTE($N2960,"/",REPT(" ",LEN($N2960))),COLUMNS($N:O)*LEN($N2960)-(LEN($N2960)-1),LEN($N2960)))</f>
        <v>spaces</v>
      </c>
      <c r="S2960" s="11">
        <f t="shared" si="185"/>
        <v>42438.779131944444</v>
      </c>
      <c r="T2960" s="11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0">
        <f t="shared" si="187"/>
        <v>0</v>
      </c>
      <c r="P2961" s="6" t="e">
        <f t="shared" si="184"/>
        <v>#DIV/0!</v>
      </c>
      <c r="Q2961" t="str">
        <f>TRIM(MID(SUBSTITUTE($N2961,"/",REPT(" ",LEN($N2961))),COLUMNS($N:N)*LEN($N2961)-(LEN($N2961)-1),LEN($N2961)))</f>
        <v>theater</v>
      </c>
      <c r="R2961" t="str">
        <f>TRIM(MID(SUBSTITUTE($N2961,"/",REPT(" ",LEN($N2961))),COLUMNS($N:O)*LEN($N2961)-(LEN($N2961)-1),LEN($N2961)))</f>
        <v>spaces</v>
      </c>
      <c r="S2961" s="11">
        <f t="shared" si="185"/>
        <v>42498.008391203708</v>
      </c>
      <c r="T2961" s="11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0">
        <f t="shared" si="187"/>
        <v>0</v>
      </c>
      <c r="P2962" s="6" t="e">
        <f t="shared" si="184"/>
        <v>#DIV/0!</v>
      </c>
      <c r="Q2962" t="str">
        <f>TRIM(MID(SUBSTITUTE($N2962,"/",REPT(" ",LEN($N2962))),COLUMNS($N:N)*LEN($N2962)-(LEN($N2962)-1),LEN($N2962)))</f>
        <v>theater</v>
      </c>
      <c r="R2962" t="str">
        <f>TRIM(MID(SUBSTITUTE($N2962,"/",REPT(" ",LEN($N2962))),COLUMNS($N:O)*LEN($N2962)-(LEN($N2962)-1),LEN($N2962)))</f>
        <v>spaces</v>
      </c>
      <c r="S2962" s="11">
        <f t="shared" si="185"/>
        <v>41863.757210648146</v>
      </c>
      <c r="T2962" s="11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0">
        <f t="shared" si="187"/>
        <v>109.62</v>
      </c>
      <c r="P2963" s="6">
        <f t="shared" si="184"/>
        <v>50.75</v>
      </c>
      <c r="Q2963" t="str">
        <f>TRIM(MID(SUBSTITUTE($N2963,"/",REPT(" ",LEN($N2963))),COLUMNS($N:N)*LEN($N2963)-(LEN($N2963)-1),LEN($N2963)))</f>
        <v>theater</v>
      </c>
      <c r="R2963" t="str">
        <f>TRIM(MID(SUBSTITUTE($N2963,"/",REPT(" ",LEN($N2963))),COLUMNS($N:O)*LEN($N2963)-(LEN($N2963)-1),LEN($N2963)))</f>
        <v>plays</v>
      </c>
      <c r="S2963" s="11">
        <f t="shared" si="185"/>
        <v>42061.212488425925</v>
      </c>
      <c r="T2963" s="11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0">
        <f t="shared" si="187"/>
        <v>121.8</v>
      </c>
      <c r="P2964" s="6">
        <f t="shared" si="184"/>
        <v>60.9</v>
      </c>
      <c r="Q2964" t="str">
        <f>TRIM(MID(SUBSTITUTE($N2964,"/",REPT(" ",LEN($N2964))),COLUMNS($N:N)*LEN($N2964)-(LEN($N2964)-1),LEN($N2964)))</f>
        <v>theater</v>
      </c>
      <c r="R2964" t="str">
        <f>TRIM(MID(SUBSTITUTE($N2964,"/",REPT(" ",LEN($N2964))),COLUMNS($N:O)*LEN($N2964)-(LEN($N2964)-1),LEN($N2964)))</f>
        <v>plays</v>
      </c>
      <c r="S2964" s="11">
        <f t="shared" si="185"/>
        <v>42036.24428240741</v>
      </c>
      <c r="T2964" s="11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0">
        <f t="shared" si="187"/>
        <v>106.85</v>
      </c>
      <c r="P2965" s="6">
        <f t="shared" si="184"/>
        <v>109.03061224489795</v>
      </c>
      <c r="Q2965" t="str">
        <f>TRIM(MID(SUBSTITUTE($N2965,"/",REPT(" ",LEN($N2965))),COLUMNS($N:N)*LEN($N2965)-(LEN($N2965)-1),LEN($N2965)))</f>
        <v>theater</v>
      </c>
      <c r="R2965" t="str">
        <f>TRIM(MID(SUBSTITUTE($N2965,"/",REPT(" ",LEN($N2965))),COLUMNS($N:O)*LEN($N2965)-(LEN($N2965)-1),LEN($N2965)))</f>
        <v>plays</v>
      </c>
      <c r="S2965" s="11">
        <f t="shared" si="185"/>
        <v>42157.470185185186</v>
      </c>
      <c r="T2965" s="11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0">
        <f t="shared" si="187"/>
        <v>100.71379999999999</v>
      </c>
      <c r="P2966" s="6">
        <f t="shared" si="184"/>
        <v>25.692295918367346</v>
      </c>
      <c r="Q2966" t="str">
        <f>TRIM(MID(SUBSTITUTE($N2966,"/",REPT(" ",LEN($N2966))),COLUMNS($N:N)*LEN($N2966)-(LEN($N2966)-1),LEN($N2966)))</f>
        <v>theater</v>
      </c>
      <c r="R2966" t="str">
        <f>TRIM(MID(SUBSTITUTE($N2966,"/",REPT(" ",LEN($N2966))),COLUMNS($N:O)*LEN($N2966)-(LEN($N2966)-1),LEN($N2966)))</f>
        <v>plays</v>
      </c>
      <c r="S2966" s="11">
        <f t="shared" si="185"/>
        <v>41827.909942129627</v>
      </c>
      <c r="T2966" s="11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0">
        <f t="shared" si="187"/>
        <v>109.00000000000001</v>
      </c>
      <c r="P2967" s="6">
        <f t="shared" si="184"/>
        <v>41.92307692307692</v>
      </c>
      <c r="Q2967" t="str">
        <f>TRIM(MID(SUBSTITUTE($N2967,"/",REPT(" ",LEN($N2967))),COLUMNS($N:N)*LEN($N2967)-(LEN($N2967)-1),LEN($N2967)))</f>
        <v>theater</v>
      </c>
      <c r="R2967" t="str">
        <f>TRIM(MID(SUBSTITUTE($N2967,"/",REPT(" ",LEN($N2967))),COLUMNS($N:O)*LEN($N2967)-(LEN($N2967)-1),LEN($N2967)))</f>
        <v>plays</v>
      </c>
      <c r="S2967" s="11">
        <f t="shared" si="185"/>
        <v>42162.729548611111</v>
      </c>
      <c r="T2967" s="11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0">
        <f t="shared" si="187"/>
        <v>113.63000000000001</v>
      </c>
      <c r="P2968" s="6">
        <f t="shared" si="184"/>
        <v>88.7734375</v>
      </c>
      <c r="Q2968" t="str">
        <f>TRIM(MID(SUBSTITUTE($N2968,"/",REPT(" ",LEN($N2968))),COLUMNS($N:N)*LEN($N2968)-(LEN($N2968)-1),LEN($N2968)))</f>
        <v>theater</v>
      </c>
      <c r="R2968" t="str">
        <f>TRIM(MID(SUBSTITUTE($N2968,"/",REPT(" ",LEN($N2968))),COLUMNS($N:O)*LEN($N2968)-(LEN($N2968)-1),LEN($N2968)))</f>
        <v>plays</v>
      </c>
      <c r="S2968" s="11">
        <f t="shared" si="185"/>
        <v>42233.738564814819</v>
      </c>
      <c r="T2968" s="11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0">
        <f t="shared" si="187"/>
        <v>113.92</v>
      </c>
      <c r="P2969" s="6">
        <f t="shared" si="184"/>
        <v>80.225352112676063</v>
      </c>
      <c r="Q2969" t="str">
        <f>TRIM(MID(SUBSTITUTE($N2969,"/",REPT(" ",LEN($N2969))),COLUMNS($N:N)*LEN($N2969)-(LEN($N2969)-1),LEN($N2969)))</f>
        <v>theater</v>
      </c>
      <c r="R2969" t="str">
        <f>TRIM(MID(SUBSTITUTE($N2969,"/",REPT(" ",LEN($N2969))),COLUMNS($N:O)*LEN($N2969)-(LEN($N2969)-1),LEN($N2969)))</f>
        <v>plays</v>
      </c>
      <c r="S2969" s="11">
        <f t="shared" si="185"/>
        <v>42042.197824074072</v>
      </c>
      <c r="T2969" s="11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0">
        <f t="shared" si="187"/>
        <v>106</v>
      </c>
      <c r="P2970" s="6">
        <f t="shared" si="184"/>
        <v>78.936170212765958</v>
      </c>
      <c r="Q2970" t="str">
        <f>TRIM(MID(SUBSTITUTE($N2970,"/",REPT(" ",LEN($N2970))),COLUMNS($N:N)*LEN($N2970)-(LEN($N2970)-1),LEN($N2970)))</f>
        <v>theater</v>
      </c>
      <c r="R2970" t="str">
        <f>TRIM(MID(SUBSTITUTE($N2970,"/",REPT(" ",LEN($N2970))),COLUMNS($N:O)*LEN($N2970)-(LEN($N2970)-1),LEN($N2970)))</f>
        <v>plays</v>
      </c>
      <c r="S2970" s="11">
        <f t="shared" si="185"/>
        <v>42585.523842592593</v>
      </c>
      <c r="T2970" s="11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0">
        <f t="shared" si="187"/>
        <v>162.5</v>
      </c>
      <c r="P2971" s="6">
        <f t="shared" si="184"/>
        <v>95.588235294117652</v>
      </c>
      <c r="Q2971" t="str">
        <f>TRIM(MID(SUBSTITUTE($N2971,"/",REPT(" ",LEN($N2971))),COLUMNS($N:N)*LEN($N2971)-(LEN($N2971)-1),LEN($N2971)))</f>
        <v>theater</v>
      </c>
      <c r="R2971" t="str">
        <f>TRIM(MID(SUBSTITUTE($N2971,"/",REPT(" ",LEN($N2971))),COLUMNS($N:O)*LEN($N2971)-(LEN($N2971)-1),LEN($N2971)))</f>
        <v>plays</v>
      </c>
      <c r="S2971" s="11">
        <f t="shared" si="185"/>
        <v>42097.786493055552</v>
      </c>
      <c r="T2971" s="11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0">
        <f t="shared" si="187"/>
        <v>106</v>
      </c>
      <c r="P2972" s="6">
        <f t="shared" si="184"/>
        <v>69.890109890109883</v>
      </c>
      <c r="Q2972" t="str">
        <f>TRIM(MID(SUBSTITUTE($N2972,"/",REPT(" ",LEN($N2972))),COLUMNS($N:N)*LEN($N2972)-(LEN($N2972)-1),LEN($N2972)))</f>
        <v>theater</v>
      </c>
      <c r="R2972" t="str">
        <f>TRIM(MID(SUBSTITUTE($N2972,"/",REPT(" ",LEN($N2972))),COLUMNS($N:O)*LEN($N2972)-(LEN($N2972)-1),LEN($N2972)))</f>
        <v>plays</v>
      </c>
      <c r="S2972" s="11">
        <f t="shared" si="185"/>
        <v>41808.669571759259</v>
      </c>
      <c r="T2972" s="11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0">
        <f t="shared" si="187"/>
        <v>100.15624999999999</v>
      </c>
      <c r="P2973" s="6">
        <f t="shared" si="184"/>
        <v>74.534883720930239</v>
      </c>
      <c r="Q2973" t="str">
        <f>TRIM(MID(SUBSTITUTE($N2973,"/",REPT(" ",LEN($N2973))),COLUMNS($N:N)*LEN($N2973)-(LEN($N2973)-1),LEN($N2973)))</f>
        <v>theater</v>
      </c>
      <c r="R2973" t="str">
        <f>TRIM(MID(SUBSTITUTE($N2973,"/",REPT(" ",LEN($N2973))),COLUMNS($N:O)*LEN($N2973)-(LEN($N2973)-1),LEN($N2973)))</f>
        <v>plays</v>
      </c>
      <c r="S2973" s="11">
        <f t="shared" si="185"/>
        <v>41852.658310185187</v>
      </c>
      <c r="T2973" s="11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0">
        <f t="shared" si="187"/>
        <v>105.35000000000001</v>
      </c>
      <c r="P2974" s="6">
        <f t="shared" si="184"/>
        <v>123.94117647058823</v>
      </c>
      <c r="Q2974" t="str">
        <f>TRIM(MID(SUBSTITUTE($N2974,"/",REPT(" ",LEN($N2974))),COLUMNS($N:N)*LEN($N2974)-(LEN($N2974)-1),LEN($N2974)))</f>
        <v>theater</v>
      </c>
      <c r="R2974" t="str">
        <f>TRIM(MID(SUBSTITUTE($N2974,"/",REPT(" ",LEN($N2974))),COLUMNS($N:O)*LEN($N2974)-(LEN($N2974)-1),LEN($N2974)))</f>
        <v>plays</v>
      </c>
      <c r="S2974" s="11">
        <f t="shared" si="185"/>
        <v>42694.110185185185</v>
      </c>
      <c r="T2974" s="11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0">
        <f t="shared" si="187"/>
        <v>174.8</v>
      </c>
      <c r="P2975" s="6">
        <f t="shared" si="184"/>
        <v>264.84848484848487</v>
      </c>
      <c r="Q2975" t="str">
        <f>TRIM(MID(SUBSTITUTE($N2975,"/",REPT(" ",LEN($N2975))),COLUMNS($N:N)*LEN($N2975)-(LEN($N2975)-1),LEN($N2975)))</f>
        <v>theater</v>
      </c>
      <c r="R2975" t="str">
        <f>TRIM(MID(SUBSTITUTE($N2975,"/",REPT(" ",LEN($N2975))),COLUMNS($N:O)*LEN($N2975)-(LEN($N2975)-1),LEN($N2975)))</f>
        <v>plays</v>
      </c>
      <c r="S2975" s="11">
        <f t="shared" si="185"/>
        <v>42341.818379629629</v>
      </c>
      <c r="T2975" s="11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0">
        <f t="shared" si="187"/>
        <v>102</v>
      </c>
      <c r="P2976" s="6">
        <f t="shared" si="184"/>
        <v>58.620689655172413</v>
      </c>
      <c r="Q2976" t="str">
        <f>TRIM(MID(SUBSTITUTE($N2976,"/",REPT(" ",LEN($N2976))),COLUMNS($N:N)*LEN($N2976)-(LEN($N2976)-1),LEN($N2976)))</f>
        <v>theater</v>
      </c>
      <c r="R2976" t="str">
        <f>TRIM(MID(SUBSTITUTE($N2976,"/",REPT(" ",LEN($N2976))),COLUMNS($N:O)*LEN($N2976)-(LEN($N2976)-1),LEN($N2976)))</f>
        <v>plays</v>
      </c>
      <c r="S2976" s="11">
        <f t="shared" si="185"/>
        <v>41880.061006944445</v>
      </c>
      <c r="T2976" s="11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0">
        <f t="shared" si="187"/>
        <v>100.125</v>
      </c>
      <c r="P2977" s="6">
        <f t="shared" si="184"/>
        <v>70.884955752212392</v>
      </c>
      <c r="Q2977" t="str">
        <f>TRIM(MID(SUBSTITUTE($N2977,"/",REPT(" ",LEN($N2977))),COLUMNS($N:N)*LEN($N2977)-(LEN($N2977)-1),LEN($N2977)))</f>
        <v>theater</v>
      </c>
      <c r="R2977" t="str">
        <f>TRIM(MID(SUBSTITUTE($N2977,"/",REPT(" ",LEN($N2977))),COLUMNS($N:O)*LEN($N2977)-(LEN($N2977)-1),LEN($N2977)))</f>
        <v>plays</v>
      </c>
      <c r="S2977" s="11">
        <f t="shared" si="185"/>
        <v>41941.683865740742</v>
      </c>
      <c r="T2977" s="11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0">
        <f t="shared" si="187"/>
        <v>171.42857142857142</v>
      </c>
      <c r="P2978" s="6">
        <f t="shared" si="184"/>
        <v>8.5714285714285712</v>
      </c>
      <c r="Q2978" t="str">
        <f>TRIM(MID(SUBSTITUTE($N2978,"/",REPT(" ",LEN($N2978))),COLUMNS($N:N)*LEN($N2978)-(LEN($N2978)-1),LEN($N2978)))</f>
        <v>theater</v>
      </c>
      <c r="R2978" t="str">
        <f>TRIM(MID(SUBSTITUTE($N2978,"/",REPT(" ",LEN($N2978))),COLUMNS($N:O)*LEN($N2978)-(LEN($N2978)-1),LEN($N2978)))</f>
        <v>plays</v>
      </c>
      <c r="S2978" s="11">
        <f t="shared" si="185"/>
        <v>42425.730671296296</v>
      </c>
      <c r="T2978" s="11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0">
        <f t="shared" si="187"/>
        <v>113.56666666666666</v>
      </c>
      <c r="P2979" s="6">
        <f t="shared" si="184"/>
        <v>113.56666666666666</v>
      </c>
      <c r="Q2979" t="str">
        <f>TRIM(MID(SUBSTITUTE($N2979,"/",REPT(" ",LEN($N2979))),COLUMNS($N:N)*LEN($N2979)-(LEN($N2979)-1),LEN($N2979)))</f>
        <v>theater</v>
      </c>
      <c r="R2979" t="str">
        <f>TRIM(MID(SUBSTITUTE($N2979,"/",REPT(" ",LEN($N2979))),COLUMNS($N:O)*LEN($N2979)-(LEN($N2979)-1),LEN($N2979)))</f>
        <v>plays</v>
      </c>
      <c r="S2979" s="11">
        <f t="shared" si="185"/>
        <v>42026.88118055556</v>
      </c>
      <c r="T2979" s="11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0">
        <f t="shared" si="187"/>
        <v>129.46666666666667</v>
      </c>
      <c r="P2980" s="6">
        <f t="shared" si="184"/>
        <v>60.6875</v>
      </c>
      <c r="Q2980" t="str">
        <f>TRIM(MID(SUBSTITUTE($N2980,"/",REPT(" ",LEN($N2980))),COLUMNS($N:N)*LEN($N2980)-(LEN($N2980)-1),LEN($N2980)))</f>
        <v>theater</v>
      </c>
      <c r="R2980" t="str">
        <f>TRIM(MID(SUBSTITUTE($N2980,"/",REPT(" ",LEN($N2980))),COLUMNS($N:O)*LEN($N2980)-(LEN($N2980)-1),LEN($N2980)))</f>
        <v>plays</v>
      </c>
      <c r="S2980" s="11">
        <f t="shared" si="185"/>
        <v>41922.640590277777</v>
      </c>
      <c r="T2980" s="11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0">
        <f t="shared" si="187"/>
        <v>101.4</v>
      </c>
      <c r="P2981" s="6">
        <f t="shared" si="184"/>
        <v>110.21739130434783</v>
      </c>
      <c r="Q2981" t="str">
        <f>TRIM(MID(SUBSTITUTE($N2981,"/",REPT(" ",LEN($N2981))),COLUMNS($N:N)*LEN($N2981)-(LEN($N2981)-1),LEN($N2981)))</f>
        <v>theater</v>
      </c>
      <c r="R2981" t="str">
        <f>TRIM(MID(SUBSTITUTE($N2981,"/",REPT(" ",LEN($N2981))),COLUMNS($N:O)*LEN($N2981)-(LEN($N2981)-1),LEN($N2981)))</f>
        <v>plays</v>
      </c>
      <c r="S2981" s="11">
        <f t="shared" si="185"/>
        <v>41993.824340277773</v>
      </c>
      <c r="T2981" s="11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0">
        <f t="shared" si="187"/>
        <v>109.16666666666666</v>
      </c>
      <c r="P2982" s="6">
        <f t="shared" si="184"/>
        <v>136.45833333333334</v>
      </c>
      <c r="Q2982" t="str">
        <f>TRIM(MID(SUBSTITUTE($N2982,"/",REPT(" ",LEN($N2982))),COLUMNS($N:N)*LEN($N2982)-(LEN($N2982)-1),LEN($N2982)))</f>
        <v>theater</v>
      </c>
      <c r="R2982" t="str">
        <f>TRIM(MID(SUBSTITUTE($N2982,"/",REPT(" ",LEN($N2982))),COLUMNS($N:O)*LEN($N2982)-(LEN($N2982)-1),LEN($N2982)))</f>
        <v>plays</v>
      </c>
      <c r="S2982" s="11">
        <f t="shared" si="185"/>
        <v>42219.915856481486</v>
      </c>
      <c r="T2982" s="11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0">
        <f t="shared" si="187"/>
        <v>128.92500000000001</v>
      </c>
      <c r="P2983" s="6">
        <f t="shared" si="184"/>
        <v>53.164948453608247</v>
      </c>
      <c r="Q2983" t="str">
        <f>TRIM(MID(SUBSTITUTE($N2983,"/",REPT(" ",LEN($N2983))),COLUMNS($N:N)*LEN($N2983)-(LEN($N2983)-1),LEN($N2983)))</f>
        <v>theater</v>
      </c>
      <c r="R2983" t="str">
        <f>TRIM(MID(SUBSTITUTE($N2983,"/",REPT(" ",LEN($N2983))),COLUMNS($N:O)*LEN($N2983)-(LEN($N2983)-1),LEN($N2983)))</f>
        <v>spaces</v>
      </c>
      <c r="S2983" s="11">
        <f t="shared" si="185"/>
        <v>42225.559675925921</v>
      </c>
      <c r="T2983" s="11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0">
        <f t="shared" si="187"/>
        <v>102.06</v>
      </c>
      <c r="P2984" s="6">
        <f t="shared" si="184"/>
        <v>86.491525423728817</v>
      </c>
      <c r="Q2984" t="str">
        <f>TRIM(MID(SUBSTITUTE($N2984,"/",REPT(" ",LEN($N2984))),COLUMNS($N:N)*LEN($N2984)-(LEN($N2984)-1),LEN($N2984)))</f>
        <v>theater</v>
      </c>
      <c r="R2984" t="str">
        <f>TRIM(MID(SUBSTITUTE($N2984,"/",REPT(" ",LEN($N2984))),COLUMNS($N:O)*LEN($N2984)-(LEN($N2984)-1),LEN($N2984)))</f>
        <v>spaces</v>
      </c>
      <c r="S2984" s="11">
        <f t="shared" si="185"/>
        <v>42381.686840277776</v>
      </c>
      <c r="T2984" s="11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0">
        <f t="shared" si="187"/>
        <v>146.53957758620692</v>
      </c>
      <c r="P2985" s="6">
        <f t="shared" si="184"/>
        <v>155.23827397260274</v>
      </c>
      <c r="Q2985" t="str">
        <f>TRIM(MID(SUBSTITUTE($N2985,"/",REPT(" ",LEN($N2985))),COLUMNS($N:N)*LEN($N2985)-(LEN($N2985)-1),LEN($N2985)))</f>
        <v>theater</v>
      </c>
      <c r="R2985" t="str">
        <f>TRIM(MID(SUBSTITUTE($N2985,"/",REPT(" ",LEN($N2985))),COLUMNS($N:O)*LEN($N2985)-(LEN($N2985)-1),LEN($N2985)))</f>
        <v>spaces</v>
      </c>
      <c r="S2985" s="11">
        <f t="shared" si="185"/>
        <v>41894.632361111115</v>
      </c>
      <c r="T2985" s="11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0">
        <f t="shared" si="187"/>
        <v>100.352</v>
      </c>
      <c r="P2986" s="6">
        <f t="shared" si="184"/>
        <v>115.08256880733946</v>
      </c>
      <c r="Q2986" t="str">
        <f>TRIM(MID(SUBSTITUTE($N2986,"/",REPT(" ",LEN($N2986))),COLUMNS($N:N)*LEN($N2986)-(LEN($N2986)-1),LEN($N2986)))</f>
        <v>theater</v>
      </c>
      <c r="R2986" t="str">
        <f>TRIM(MID(SUBSTITUTE($N2986,"/",REPT(" ",LEN($N2986))),COLUMNS($N:O)*LEN($N2986)-(LEN($N2986)-1),LEN($N2986)))</f>
        <v>spaces</v>
      </c>
      <c r="S2986" s="11">
        <f t="shared" si="185"/>
        <v>42576.278715277775</v>
      </c>
      <c r="T2986" s="11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0">
        <f t="shared" si="187"/>
        <v>121.64999999999999</v>
      </c>
      <c r="P2987" s="6">
        <f t="shared" si="184"/>
        <v>109.5945945945946</v>
      </c>
      <c r="Q2987" t="str">
        <f>TRIM(MID(SUBSTITUTE($N2987,"/",REPT(" ",LEN($N2987))),COLUMNS($N:N)*LEN($N2987)-(LEN($N2987)-1),LEN($N2987)))</f>
        <v>theater</v>
      </c>
      <c r="R2987" t="str">
        <f>TRIM(MID(SUBSTITUTE($N2987,"/",REPT(" ",LEN($N2987))),COLUMNS($N:O)*LEN($N2987)-(LEN($N2987)-1),LEN($N2987)))</f>
        <v>spaces</v>
      </c>
      <c r="S2987" s="11">
        <f t="shared" si="185"/>
        <v>42654.973703703698</v>
      </c>
      <c r="T2987" s="11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0">
        <f t="shared" si="187"/>
        <v>105.5</v>
      </c>
      <c r="P2988" s="6">
        <f t="shared" si="184"/>
        <v>45.214285714285715</v>
      </c>
      <c r="Q2988" t="str">
        <f>TRIM(MID(SUBSTITUTE($N2988,"/",REPT(" ",LEN($N2988))),COLUMNS($N:N)*LEN($N2988)-(LEN($N2988)-1),LEN($N2988)))</f>
        <v>theater</v>
      </c>
      <c r="R2988" t="str">
        <f>TRIM(MID(SUBSTITUTE($N2988,"/",REPT(" ",LEN($N2988))),COLUMNS($N:O)*LEN($N2988)-(LEN($N2988)-1),LEN($N2988)))</f>
        <v>spaces</v>
      </c>
      <c r="S2988" s="11">
        <f t="shared" si="185"/>
        <v>42431.500069444446</v>
      </c>
      <c r="T2988" s="11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0">
        <f t="shared" si="187"/>
        <v>110.4008</v>
      </c>
      <c r="P2989" s="6">
        <f t="shared" si="184"/>
        <v>104.15169811320754</v>
      </c>
      <c r="Q2989" t="str">
        <f>TRIM(MID(SUBSTITUTE($N2989,"/",REPT(" ",LEN($N2989))),COLUMNS($N:N)*LEN($N2989)-(LEN($N2989)-1),LEN($N2989)))</f>
        <v>theater</v>
      </c>
      <c r="R2989" t="str">
        <f>TRIM(MID(SUBSTITUTE($N2989,"/",REPT(" ",LEN($N2989))),COLUMNS($N:O)*LEN($N2989)-(LEN($N2989)-1),LEN($N2989)))</f>
        <v>spaces</v>
      </c>
      <c r="S2989" s="11">
        <f t="shared" si="185"/>
        <v>42627.307303240741</v>
      </c>
      <c r="T2989" s="11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0">
        <f t="shared" si="187"/>
        <v>100</v>
      </c>
      <c r="P2990" s="6">
        <f t="shared" si="184"/>
        <v>35.714285714285715</v>
      </c>
      <c r="Q2990" t="str">
        <f>TRIM(MID(SUBSTITUTE($N2990,"/",REPT(" ",LEN($N2990))),COLUMNS($N:N)*LEN($N2990)-(LEN($N2990)-1),LEN($N2990)))</f>
        <v>theater</v>
      </c>
      <c r="R2990" t="str">
        <f>TRIM(MID(SUBSTITUTE($N2990,"/",REPT(" ",LEN($N2990))),COLUMNS($N:O)*LEN($N2990)-(LEN($N2990)-1),LEN($N2990)))</f>
        <v>spaces</v>
      </c>
      <c r="S2990" s="11">
        <f t="shared" si="185"/>
        <v>42511.362048611118</v>
      </c>
      <c r="T2990" s="11">
        <f t="shared" si="18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0">
        <f t="shared" si="187"/>
        <v>176.535</v>
      </c>
      <c r="P2991" s="6">
        <f t="shared" si="184"/>
        <v>96.997252747252745</v>
      </c>
      <c r="Q2991" t="str">
        <f>TRIM(MID(SUBSTITUTE($N2991,"/",REPT(" ",LEN($N2991))),COLUMNS($N:N)*LEN($N2991)-(LEN($N2991)-1),LEN($N2991)))</f>
        <v>theater</v>
      </c>
      <c r="R2991" t="str">
        <f>TRIM(MID(SUBSTITUTE($N2991,"/",REPT(" ",LEN($N2991))),COLUMNS($N:O)*LEN($N2991)-(LEN($N2991)-1),LEN($N2991)))</f>
        <v>spaces</v>
      </c>
      <c r="S2991" s="11">
        <f t="shared" si="185"/>
        <v>42337.02039351852</v>
      </c>
      <c r="T2991" s="11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0">
        <f t="shared" si="187"/>
        <v>100</v>
      </c>
      <c r="P2992" s="6">
        <f t="shared" si="184"/>
        <v>370.37037037037038</v>
      </c>
      <c r="Q2992" t="str">
        <f>TRIM(MID(SUBSTITUTE($N2992,"/",REPT(" ",LEN($N2992))),COLUMNS($N:N)*LEN($N2992)-(LEN($N2992)-1),LEN($N2992)))</f>
        <v>theater</v>
      </c>
      <c r="R2992" t="str">
        <f>TRIM(MID(SUBSTITUTE($N2992,"/",REPT(" ",LEN($N2992))),COLUMNS($N:O)*LEN($N2992)-(LEN($N2992)-1),LEN($N2992)))</f>
        <v>spaces</v>
      </c>
      <c r="S2992" s="11">
        <f t="shared" si="185"/>
        <v>42341.57430555555</v>
      </c>
      <c r="T2992" s="11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0">
        <f t="shared" si="187"/>
        <v>103.29411764705883</v>
      </c>
      <c r="P2993" s="6">
        <f t="shared" si="184"/>
        <v>94.408602150537632</v>
      </c>
      <c r="Q2993" t="str">
        <f>TRIM(MID(SUBSTITUTE($N2993,"/",REPT(" ",LEN($N2993))),COLUMNS($N:N)*LEN($N2993)-(LEN($N2993)-1),LEN($N2993)))</f>
        <v>theater</v>
      </c>
      <c r="R2993" t="str">
        <f>TRIM(MID(SUBSTITUTE($N2993,"/",REPT(" ",LEN($N2993))),COLUMNS($N:O)*LEN($N2993)-(LEN($N2993)-1),LEN($N2993)))</f>
        <v>spaces</v>
      </c>
      <c r="S2993" s="11">
        <f t="shared" si="185"/>
        <v>42740.837152777778</v>
      </c>
      <c r="T2993" s="11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0">
        <f t="shared" si="187"/>
        <v>104.5</v>
      </c>
      <c r="P2994" s="6">
        <f t="shared" si="184"/>
        <v>48.984375</v>
      </c>
      <c r="Q2994" t="str">
        <f>TRIM(MID(SUBSTITUTE($N2994,"/",REPT(" ",LEN($N2994))),COLUMNS($N:N)*LEN($N2994)-(LEN($N2994)-1),LEN($N2994)))</f>
        <v>theater</v>
      </c>
      <c r="R2994" t="str">
        <f>TRIM(MID(SUBSTITUTE($N2994,"/",REPT(" ",LEN($N2994))),COLUMNS($N:O)*LEN($N2994)-(LEN($N2994)-1),LEN($N2994)))</f>
        <v>spaces</v>
      </c>
      <c r="S2994" s="11">
        <f t="shared" si="185"/>
        <v>42622.767476851848</v>
      </c>
      <c r="T2994" s="11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0">
        <f t="shared" si="187"/>
        <v>100.29999999999998</v>
      </c>
      <c r="P2995" s="6">
        <f t="shared" si="184"/>
        <v>45.590909090909093</v>
      </c>
      <c r="Q2995" t="str">
        <f>TRIM(MID(SUBSTITUTE($N2995,"/",REPT(" ",LEN($N2995))),COLUMNS($N:N)*LEN($N2995)-(LEN($N2995)-1),LEN($N2995)))</f>
        <v>theater</v>
      </c>
      <c r="R2995" t="str">
        <f>TRIM(MID(SUBSTITUTE($N2995,"/",REPT(" ",LEN($N2995))),COLUMNS($N:O)*LEN($N2995)-(LEN($N2995)-1),LEN($N2995)))</f>
        <v>spaces</v>
      </c>
      <c r="S2995" s="11">
        <f t="shared" si="185"/>
        <v>42390.838738425926</v>
      </c>
      <c r="T2995" s="11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0">
        <f t="shared" si="187"/>
        <v>457.74666666666673</v>
      </c>
      <c r="P2996" s="6">
        <f t="shared" si="184"/>
        <v>23.275254237288134</v>
      </c>
      <c r="Q2996" t="str">
        <f>TRIM(MID(SUBSTITUTE($N2996,"/",REPT(" ",LEN($N2996))),COLUMNS($N:N)*LEN($N2996)-(LEN($N2996)-1),LEN($N2996)))</f>
        <v>theater</v>
      </c>
      <c r="R2996" t="str">
        <f>TRIM(MID(SUBSTITUTE($N2996,"/",REPT(" ",LEN($N2996))),COLUMNS($N:O)*LEN($N2996)-(LEN($N2996)-1),LEN($N2996)))</f>
        <v>spaces</v>
      </c>
      <c r="S2996" s="11">
        <f t="shared" si="185"/>
        <v>41885.478842592594</v>
      </c>
      <c r="T2996" s="11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0">
        <f t="shared" si="187"/>
        <v>104.96000000000001</v>
      </c>
      <c r="P2997" s="6">
        <f t="shared" si="184"/>
        <v>63.2289156626506</v>
      </c>
      <c r="Q2997" t="str">
        <f>TRIM(MID(SUBSTITUTE($N2997,"/",REPT(" ",LEN($N2997))),COLUMNS($N:N)*LEN($N2997)-(LEN($N2997)-1),LEN($N2997)))</f>
        <v>theater</v>
      </c>
      <c r="R2997" t="str">
        <f>TRIM(MID(SUBSTITUTE($N2997,"/",REPT(" ",LEN($N2997))),COLUMNS($N:O)*LEN($N2997)-(LEN($N2997)-1),LEN($N2997)))</f>
        <v>spaces</v>
      </c>
      <c r="S2997" s="11">
        <f t="shared" si="185"/>
        <v>42724.665173611109</v>
      </c>
      <c r="T2997" s="11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0">
        <f t="shared" si="187"/>
        <v>171.94285714285715</v>
      </c>
      <c r="P2998" s="6">
        <f t="shared" si="184"/>
        <v>153.5204081632653</v>
      </c>
      <c r="Q2998" t="str">
        <f>TRIM(MID(SUBSTITUTE($N2998,"/",REPT(" ",LEN($N2998))),COLUMNS($N:N)*LEN($N2998)-(LEN($N2998)-1),LEN($N2998)))</f>
        <v>theater</v>
      </c>
      <c r="R2998" t="str">
        <f>TRIM(MID(SUBSTITUTE($N2998,"/",REPT(" ",LEN($N2998))),COLUMNS($N:O)*LEN($N2998)-(LEN($N2998)-1),LEN($N2998)))</f>
        <v>spaces</v>
      </c>
      <c r="S2998" s="11">
        <f t="shared" si="185"/>
        <v>42090.912500000006</v>
      </c>
      <c r="T2998" s="11">
        <f t="shared" si="18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0">
        <f t="shared" si="187"/>
        <v>103.73000000000002</v>
      </c>
      <c r="P2999" s="6">
        <f t="shared" si="184"/>
        <v>90.2</v>
      </c>
      <c r="Q2999" t="str">
        <f>TRIM(MID(SUBSTITUTE($N2999,"/",REPT(" ",LEN($N2999))),COLUMNS($N:N)*LEN($N2999)-(LEN($N2999)-1),LEN($N2999)))</f>
        <v>theater</v>
      </c>
      <c r="R2999" t="str">
        <f>TRIM(MID(SUBSTITUTE($N2999,"/",REPT(" ",LEN($N2999))),COLUMNS($N:O)*LEN($N2999)-(LEN($N2999)-1),LEN($N2999)))</f>
        <v>spaces</v>
      </c>
      <c r="S2999" s="11">
        <f t="shared" si="185"/>
        <v>42775.733715277776</v>
      </c>
      <c r="T2999" s="11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0">
        <f t="shared" si="187"/>
        <v>103.029</v>
      </c>
      <c r="P3000" s="6">
        <f t="shared" si="184"/>
        <v>118.97113163972287</v>
      </c>
      <c r="Q3000" t="str">
        <f>TRIM(MID(SUBSTITUTE($N3000,"/",REPT(" ",LEN($N3000))),COLUMNS($N:N)*LEN($N3000)-(LEN($N3000)-1),LEN($N3000)))</f>
        <v>theater</v>
      </c>
      <c r="R3000" t="str">
        <f>TRIM(MID(SUBSTITUTE($N3000,"/",REPT(" ",LEN($N3000))),COLUMNS($N:O)*LEN($N3000)-(LEN($N3000)-1),LEN($N3000)))</f>
        <v>spaces</v>
      </c>
      <c r="S3000" s="11">
        <f t="shared" si="185"/>
        <v>41778.193622685183</v>
      </c>
      <c r="T3000" s="11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0">
        <f t="shared" si="187"/>
        <v>118.88888888888889</v>
      </c>
      <c r="P3001" s="6">
        <f t="shared" si="184"/>
        <v>80.25</v>
      </c>
      <c r="Q3001" t="str">
        <f>TRIM(MID(SUBSTITUTE($N3001,"/",REPT(" ",LEN($N3001))),COLUMNS($N:N)*LEN($N3001)-(LEN($N3001)-1),LEN($N3001)))</f>
        <v>theater</v>
      </c>
      <c r="R3001" t="str">
        <f>TRIM(MID(SUBSTITUTE($N3001,"/",REPT(" ",LEN($N3001))),COLUMNS($N:O)*LEN($N3001)-(LEN($N3001)-1),LEN($N3001)))</f>
        <v>spaces</v>
      </c>
      <c r="S3001" s="11">
        <f t="shared" si="185"/>
        <v>42780.740277777775</v>
      </c>
      <c r="T3001" s="11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0">
        <f t="shared" si="187"/>
        <v>100</v>
      </c>
      <c r="P3002" s="6">
        <f t="shared" si="184"/>
        <v>62.5</v>
      </c>
      <c r="Q3002" t="str">
        <f>TRIM(MID(SUBSTITUTE($N3002,"/",REPT(" ",LEN($N3002))),COLUMNS($N:N)*LEN($N3002)-(LEN($N3002)-1),LEN($N3002)))</f>
        <v>theater</v>
      </c>
      <c r="R3002" t="str">
        <f>TRIM(MID(SUBSTITUTE($N3002,"/",REPT(" ",LEN($N3002))),COLUMNS($N:O)*LEN($N3002)-(LEN($N3002)-1),LEN($N3002)))</f>
        <v>spaces</v>
      </c>
      <c r="S3002" s="11">
        <f t="shared" si="185"/>
        <v>42752.827199074076</v>
      </c>
      <c r="T3002" s="11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0">
        <f t="shared" si="187"/>
        <v>318.69988910451895</v>
      </c>
      <c r="P3003" s="6">
        <f t="shared" si="184"/>
        <v>131.37719999999999</v>
      </c>
      <c r="Q3003" t="str">
        <f>TRIM(MID(SUBSTITUTE($N3003,"/",REPT(" ",LEN($N3003))),COLUMNS($N:N)*LEN($N3003)-(LEN($N3003)-1),LEN($N3003)))</f>
        <v>theater</v>
      </c>
      <c r="R3003" t="str">
        <f>TRIM(MID(SUBSTITUTE($N3003,"/",REPT(" ",LEN($N3003))),COLUMNS($N:O)*LEN($N3003)-(LEN($N3003)-1),LEN($N3003)))</f>
        <v>spaces</v>
      </c>
      <c r="S3003" s="11">
        <f t="shared" si="185"/>
        <v>42534.895625000005</v>
      </c>
      <c r="T3003" s="11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0">
        <f t="shared" si="187"/>
        <v>108.50614285714286</v>
      </c>
      <c r="P3004" s="6">
        <f t="shared" si="184"/>
        <v>73.032980769230775</v>
      </c>
      <c r="Q3004" t="str">
        <f>TRIM(MID(SUBSTITUTE($N3004,"/",REPT(" ",LEN($N3004))),COLUMNS($N:N)*LEN($N3004)-(LEN($N3004)-1),LEN($N3004)))</f>
        <v>theater</v>
      </c>
      <c r="R3004" t="str">
        <f>TRIM(MID(SUBSTITUTE($N3004,"/",REPT(" ",LEN($N3004))),COLUMNS($N:O)*LEN($N3004)-(LEN($N3004)-1),LEN($N3004)))</f>
        <v>spaces</v>
      </c>
      <c r="S3004" s="11">
        <f t="shared" si="185"/>
        <v>41239.83625</v>
      </c>
      <c r="T3004" s="11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0">
        <f t="shared" si="187"/>
        <v>101.16666666666667</v>
      </c>
      <c r="P3005" s="6">
        <f t="shared" si="184"/>
        <v>178.52941176470588</v>
      </c>
      <c r="Q3005" t="str">
        <f>TRIM(MID(SUBSTITUTE($N3005,"/",REPT(" ",LEN($N3005))),COLUMNS($N:N)*LEN($N3005)-(LEN($N3005)-1),LEN($N3005)))</f>
        <v>theater</v>
      </c>
      <c r="R3005" t="str">
        <f>TRIM(MID(SUBSTITUTE($N3005,"/",REPT(" ",LEN($N3005))),COLUMNS($N:O)*LEN($N3005)-(LEN($N3005)-1),LEN($N3005)))</f>
        <v>spaces</v>
      </c>
      <c r="S3005" s="11">
        <f t="shared" si="185"/>
        <v>42398.849259259259</v>
      </c>
      <c r="T3005" s="11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0">
        <f t="shared" si="187"/>
        <v>112.815</v>
      </c>
      <c r="P3006" s="6">
        <f t="shared" si="184"/>
        <v>162.90974729241879</v>
      </c>
      <c r="Q3006" t="str">
        <f>TRIM(MID(SUBSTITUTE($N3006,"/",REPT(" ",LEN($N3006))),COLUMNS($N:N)*LEN($N3006)-(LEN($N3006)-1),LEN($N3006)))</f>
        <v>theater</v>
      </c>
      <c r="R3006" t="str">
        <f>TRIM(MID(SUBSTITUTE($N3006,"/",REPT(" ",LEN($N3006))),COLUMNS($N:O)*LEN($N3006)-(LEN($N3006)-1),LEN($N3006)))</f>
        <v>spaces</v>
      </c>
      <c r="S3006" s="11">
        <f t="shared" si="185"/>
        <v>41928.881064814814</v>
      </c>
      <c r="T3006" s="11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0">
        <f t="shared" si="187"/>
        <v>120.49622641509434</v>
      </c>
      <c r="P3007" s="6">
        <f t="shared" si="184"/>
        <v>108.24237288135593</v>
      </c>
      <c r="Q3007" t="str">
        <f>TRIM(MID(SUBSTITUTE($N3007,"/",REPT(" ",LEN($N3007))),COLUMNS($N:N)*LEN($N3007)-(LEN($N3007)-1),LEN($N3007)))</f>
        <v>theater</v>
      </c>
      <c r="R3007" t="str">
        <f>TRIM(MID(SUBSTITUTE($N3007,"/",REPT(" ",LEN($N3007))),COLUMNS($N:O)*LEN($N3007)-(LEN($N3007)-1),LEN($N3007)))</f>
        <v>spaces</v>
      </c>
      <c r="S3007" s="11">
        <f t="shared" si="185"/>
        <v>41888.674826388888</v>
      </c>
      <c r="T3007" s="11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0">
        <f t="shared" si="187"/>
        <v>107.74999999999999</v>
      </c>
      <c r="P3008" s="6">
        <f t="shared" si="184"/>
        <v>88.865979381443296</v>
      </c>
      <c r="Q3008" t="str">
        <f>TRIM(MID(SUBSTITUTE($N3008,"/",REPT(" ",LEN($N3008))),COLUMNS($N:N)*LEN($N3008)-(LEN($N3008)-1),LEN($N3008)))</f>
        <v>theater</v>
      </c>
      <c r="R3008" t="str">
        <f>TRIM(MID(SUBSTITUTE($N3008,"/",REPT(" ",LEN($N3008))),COLUMNS($N:O)*LEN($N3008)-(LEN($N3008)-1),LEN($N3008)))</f>
        <v>spaces</v>
      </c>
      <c r="S3008" s="11">
        <f t="shared" si="185"/>
        <v>41957.756840277783</v>
      </c>
      <c r="T3008" s="11">
        <f t="shared" si="18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0">
        <f t="shared" si="187"/>
        <v>180</v>
      </c>
      <c r="P3009" s="6">
        <f t="shared" si="184"/>
        <v>54</v>
      </c>
      <c r="Q3009" t="str">
        <f>TRIM(MID(SUBSTITUTE($N3009,"/",REPT(" ",LEN($N3009))),COLUMNS($N:N)*LEN($N3009)-(LEN($N3009)-1),LEN($N3009)))</f>
        <v>theater</v>
      </c>
      <c r="R3009" t="str">
        <f>TRIM(MID(SUBSTITUTE($N3009,"/",REPT(" ",LEN($N3009))),COLUMNS($N:O)*LEN($N3009)-(LEN($N3009)-1),LEN($N3009)))</f>
        <v>spaces</v>
      </c>
      <c r="S3009" s="11">
        <f t="shared" si="185"/>
        <v>42098.216238425928</v>
      </c>
      <c r="T3009" s="11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0">
        <f t="shared" si="187"/>
        <v>101.16666666666667</v>
      </c>
      <c r="P3010" s="6">
        <f t="shared" ref="P3010:P3073" si="188">E3010/L3010</f>
        <v>116.73076923076923</v>
      </c>
      <c r="Q3010" t="str">
        <f>TRIM(MID(SUBSTITUTE($N3010,"/",REPT(" ",LEN($N3010))),COLUMNS($N:N)*LEN($N3010)-(LEN($N3010)-1),LEN($N3010)))</f>
        <v>theater</v>
      </c>
      <c r="R3010" t="str">
        <f>TRIM(MID(SUBSTITUTE($N3010,"/",REPT(" ",LEN($N3010))),COLUMNS($N:O)*LEN($N3010)-(LEN($N3010)-1),LEN($N3010)))</f>
        <v>spaces</v>
      </c>
      <c r="S3010" s="11">
        <f t="shared" ref="S3010:S3073" si="189">(((J3010/60)/60)/24)+DATE(1970,1,1)</f>
        <v>42360.212025462963</v>
      </c>
      <c r="T3010" s="11">
        <f t="shared" ref="T3010:T3073" si="190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0">
        <f t="shared" ref="O3011:O3074" si="191">E3011/D3011*100</f>
        <v>119.756</v>
      </c>
      <c r="P3011" s="6">
        <f t="shared" si="188"/>
        <v>233.8984375</v>
      </c>
      <c r="Q3011" t="str">
        <f>TRIM(MID(SUBSTITUTE($N3011,"/",REPT(" ",LEN($N3011))),COLUMNS($N:N)*LEN($N3011)-(LEN($N3011)-1),LEN($N3011)))</f>
        <v>theater</v>
      </c>
      <c r="R3011" t="str">
        <f>TRIM(MID(SUBSTITUTE($N3011,"/",REPT(" ",LEN($N3011))),COLUMNS($N:O)*LEN($N3011)-(LEN($N3011)-1),LEN($N3011)))</f>
        <v>spaces</v>
      </c>
      <c r="S3011" s="11">
        <f t="shared" si="189"/>
        <v>41939.569907407407</v>
      </c>
      <c r="T3011" s="11">
        <f t="shared" si="190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0">
        <f t="shared" si="191"/>
        <v>158</v>
      </c>
      <c r="P3012" s="6">
        <f t="shared" si="188"/>
        <v>158</v>
      </c>
      <c r="Q3012" t="str">
        <f>TRIM(MID(SUBSTITUTE($N3012,"/",REPT(" ",LEN($N3012))),COLUMNS($N:N)*LEN($N3012)-(LEN($N3012)-1),LEN($N3012)))</f>
        <v>theater</v>
      </c>
      <c r="R3012" t="str">
        <f>TRIM(MID(SUBSTITUTE($N3012,"/",REPT(" ",LEN($N3012))),COLUMNS($N:O)*LEN($N3012)-(LEN($N3012)-1),LEN($N3012)))</f>
        <v>spaces</v>
      </c>
      <c r="S3012" s="11">
        <f t="shared" si="189"/>
        <v>41996.832395833335</v>
      </c>
      <c r="T3012" s="11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0">
        <f t="shared" si="191"/>
        <v>123.66666666666666</v>
      </c>
      <c r="P3013" s="6">
        <f t="shared" si="188"/>
        <v>14.84</v>
      </c>
      <c r="Q3013" t="str">
        <f>TRIM(MID(SUBSTITUTE($N3013,"/",REPT(" ",LEN($N3013))),COLUMNS($N:N)*LEN($N3013)-(LEN($N3013)-1),LEN($N3013)))</f>
        <v>theater</v>
      </c>
      <c r="R3013" t="str">
        <f>TRIM(MID(SUBSTITUTE($N3013,"/",REPT(" ",LEN($N3013))),COLUMNS($N:O)*LEN($N3013)-(LEN($N3013)-1),LEN($N3013)))</f>
        <v>spaces</v>
      </c>
      <c r="S3013" s="11">
        <f t="shared" si="189"/>
        <v>42334.468935185185</v>
      </c>
      <c r="T3013" s="11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0">
        <f t="shared" si="191"/>
        <v>117.12499999999999</v>
      </c>
      <c r="P3014" s="6">
        <f t="shared" si="188"/>
        <v>85.181818181818187</v>
      </c>
      <c r="Q3014" t="str">
        <f>TRIM(MID(SUBSTITUTE($N3014,"/",REPT(" ",LEN($N3014))),COLUMNS($N:N)*LEN($N3014)-(LEN($N3014)-1),LEN($N3014)))</f>
        <v>theater</v>
      </c>
      <c r="R3014" t="str">
        <f>TRIM(MID(SUBSTITUTE($N3014,"/",REPT(" ",LEN($N3014))),COLUMNS($N:O)*LEN($N3014)-(LEN($N3014)-1),LEN($N3014)))</f>
        <v>spaces</v>
      </c>
      <c r="S3014" s="11">
        <f t="shared" si="189"/>
        <v>42024.702893518523</v>
      </c>
      <c r="T3014" s="11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0">
        <f t="shared" si="191"/>
        <v>156.96</v>
      </c>
      <c r="P3015" s="6">
        <f t="shared" si="188"/>
        <v>146.69158878504672</v>
      </c>
      <c r="Q3015" t="str">
        <f>TRIM(MID(SUBSTITUTE($N3015,"/",REPT(" ",LEN($N3015))),COLUMNS($N:N)*LEN($N3015)-(LEN($N3015)-1),LEN($N3015)))</f>
        <v>theater</v>
      </c>
      <c r="R3015" t="str">
        <f>TRIM(MID(SUBSTITUTE($N3015,"/",REPT(" ",LEN($N3015))),COLUMNS($N:O)*LEN($N3015)-(LEN($N3015)-1),LEN($N3015)))</f>
        <v>spaces</v>
      </c>
      <c r="S3015" s="11">
        <f t="shared" si="189"/>
        <v>42146.836215277777</v>
      </c>
      <c r="T3015" s="11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0">
        <f t="shared" si="191"/>
        <v>113.104</v>
      </c>
      <c r="P3016" s="6">
        <f t="shared" si="188"/>
        <v>50.764811490125673</v>
      </c>
      <c r="Q3016" t="str">
        <f>TRIM(MID(SUBSTITUTE($N3016,"/",REPT(" ",LEN($N3016))),COLUMNS($N:N)*LEN($N3016)-(LEN($N3016)-1),LEN($N3016)))</f>
        <v>theater</v>
      </c>
      <c r="R3016" t="str">
        <f>TRIM(MID(SUBSTITUTE($N3016,"/",REPT(" ",LEN($N3016))),COLUMNS($N:O)*LEN($N3016)-(LEN($N3016)-1),LEN($N3016)))</f>
        <v>spaces</v>
      </c>
      <c r="S3016" s="11">
        <f t="shared" si="189"/>
        <v>41920.123611111114</v>
      </c>
      <c r="T3016" s="11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0">
        <f t="shared" si="191"/>
        <v>103.17647058823529</v>
      </c>
      <c r="P3017" s="6">
        <f t="shared" si="188"/>
        <v>87.7</v>
      </c>
      <c r="Q3017" t="str">
        <f>TRIM(MID(SUBSTITUTE($N3017,"/",REPT(" ",LEN($N3017))),COLUMNS($N:N)*LEN($N3017)-(LEN($N3017)-1),LEN($N3017)))</f>
        <v>theater</v>
      </c>
      <c r="R3017" t="str">
        <f>TRIM(MID(SUBSTITUTE($N3017,"/",REPT(" ",LEN($N3017))),COLUMNS($N:O)*LEN($N3017)-(LEN($N3017)-1),LEN($N3017)))</f>
        <v>spaces</v>
      </c>
      <c r="S3017" s="11">
        <f t="shared" si="189"/>
        <v>41785.72729166667</v>
      </c>
      <c r="T3017" s="11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0">
        <f t="shared" si="191"/>
        <v>102.61176470588236</v>
      </c>
      <c r="P3018" s="6">
        <f t="shared" si="188"/>
        <v>242.27777777777777</v>
      </c>
      <c r="Q3018" t="str">
        <f>TRIM(MID(SUBSTITUTE($N3018,"/",REPT(" ",LEN($N3018))),COLUMNS($N:N)*LEN($N3018)-(LEN($N3018)-1),LEN($N3018)))</f>
        <v>theater</v>
      </c>
      <c r="R3018" t="str">
        <f>TRIM(MID(SUBSTITUTE($N3018,"/",REPT(" ",LEN($N3018))),COLUMNS($N:O)*LEN($N3018)-(LEN($N3018)-1),LEN($N3018)))</f>
        <v>spaces</v>
      </c>
      <c r="S3018" s="11">
        <f t="shared" si="189"/>
        <v>41778.548055555555</v>
      </c>
      <c r="T3018" s="11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0">
        <f t="shared" si="191"/>
        <v>105.84090909090908</v>
      </c>
      <c r="P3019" s="6">
        <f t="shared" si="188"/>
        <v>146.44654088050314</v>
      </c>
      <c r="Q3019" t="str">
        <f>TRIM(MID(SUBSTITUTE($N3019,"/",REPT(" ",LEN($N3019))),COLUMNS($N:N)*LEN($N3019)-(LEN($N3019)-1),LEN($N3019)))</f>
        <v>theater</v>
      </c>
      <c r="R3019" t="str">
        <f>TRIM(MID(SUBSTITUTE($N3019,"/",REPT(" ",LEN($N3019))),COLUMNS($N:O)*LEN($N3019)-(LEN($N3019)-1),LEN($N3019)))</f>
        <v>spaces</v>
      </c>
      <c r="S3019" s="11">
        <f t="shared" si="189"/>
        <v>41841.850034722222</v>
      </c>
      <c r="T3019" s="11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0">
        <f t="shared" si="191"/>
        <v>100.71428571428571</v>
      </c>
      <c r="P3020" s="6">
        <f t="shared" si="188"/>
        <v>103.17073170731707</v>
      </c>
      <c r="Q3020" t="str">
        <f>TRIM(MID(SUBSTITUTE($N3020,"/",REPT(" ",LEN($N3020))),COLUMNS($N:N)*LEN($N3020)-(LEN($N3020)-1),LEN($N3020)))</f>
        <v>theater</v>
      </c>
      <c r="R3020" t="str">
        <f>TRIM(MID(SUBSTITUTE($N3020,"/",REPT(" ",LEN($N3020))),COLUMNS($N:O)*LEN($N3020)-(LEN($N3020)-1),LEN($N3020)))</f>
        <v>spaces</v>
      </c>
      <c r="S3020" s="11">
        <f t="shared" si="189"/>
        <v>42163.29833333334</v>
      </c>
      <c r="T3020" s="11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0">
        <f t="shared" si="191"/>
        <v>121.23333333333332</v>
      </c>
      <c r="P3021" s="6">
        <f t="shared" si="188"/>
        <v>80.464601769911511</v>
      </c>
      <c r="Q3021" t="str">
        <f>TRIM(MID(SUBSTITUTE($N3021,"/",REPT(" ",LEN($N3021))),COLUMNS($N:N)*LEN($N3021)-(LEN($N3021)-1),LEN($N3021)))</f>
        <v>theater</v>
      </c>
      <c r="R3021" t="str">
        <f>TRIM(MID(SUBSTITUTE($N3021,"/",REPT(" ",LEN($N3021))),COLUMNS($N:O)*LEN($N3021)-(LEN($N3021)-1),LEN($N3021)))</f>
        <v>spaces</v>
      </c>
      <c r="S3021" s="11">
        <f t="shared" si="189"/>
        <v>41758.833564814813</v>
      </c>
      <c r="T3021" s="11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0">
        <f t="shared" si="191"/>
        <v>100.57142857142858</v>
      </c>
      <c r="P3022" s="6">
        <f t="shared" si="188"/>
        <v>234.66666666666666</v>
      </c>
      <c r="Q3022" t="str">
        <f>TRIM(MID(SUBSTITUTE($N3022,"/",REPT(" ",LEN($N3022))),COLUMNS($N:N)*LEN($N3022)-(LEN($N3022)-1),LEN($N3022)))</f>
        <v>theater</v>
      </c>
      <c r="R3022" t="str">
        <f>TRIM(MID(SUBSTITUTE($N3022,"/",REPT(" ",LEN($N3022))),COLUMNS($N:O)*LEN($N3022)-(LEN($N3022)-1),LEN($N3022)))</f>
        <v>spaces</v>
      </c>
      <c r="S3022" s="11">
        <f t="shared" si="189"/>
        <v>42170.846446759257</v>
      </c>
      <c r="T3022" s="11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0">
        <f t="shared" si="191"/>
        <v>116.02222222222223</v>
      </c>
      <c r="P3023" s="6">
        <f t="shared" si="188"/>
        <v>50.689320388349515</v>
      </c>
      <c r="Q3023" t="str">
        <f>TRIM(MID(SUBSTITUTE($N3023,"/",REPT(" ",LEN($N3023))),COLUMNS($N:N)*LEN($N3023)-(LEN($N3023)-1),LEN($N3023)))</f>
        <v>theater</v>
      </c>
      <c r="R3023" t="str">
        <f>TRIM(MID(SUBSTITUTE($N3023,"/",REPT(" ",LEN($N3023))),COLUMNS($N:O)*LEN($N3023)-(LEN($N3023)-1),LEN($N3023)))</f>
        <v>spaces</v>
      </c>
      <c r="S3023" s="11">
        <f t="shared" si="189"/>
        <v>42660.618854166663</v>
      </c>
      <c r="T3023" s="11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0">
        <f t="shared" si="191"/>
        <v>100.88</v>
      </c>
      <c r="P3024" s="6">
        <f t="shared" si="188"/>
        <v>162.70967741935485</v>
      </c>
      <c r="Q3024" t="str">
        <f>TRIM(MID(SUBSTITUTE($N3024,"/",REPT(" ",LEN($N3024))),COLUMNS($N:N)*LEN($N3024)-(LEN($N3024)-1),LEN($N3024)))</f>
        <v>theater</v>
      </c>
      <c r="R3024" t="str">
        <f>TRIM(MID(SUBSTITUTE($N3024,"/",REPT(" ",LEN($N3024))),COLUMNS($N:O)*LEN($N3024)-(LEN($N3024)-1),LEN($N3024)))</f>
        <v>spaces</v>
      </c>
      <c r="S3024" s="11">
        <f t="shared" si="189"/>
        <v>42564.95380787037</v>
      </c>
      <c r="T3024" s="11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0">
        <f t="shared" si="191"/>
        <v>103</v>
      </c>
      <c r="P3025" s="6">
        <f t="shared" si="188"/>
        <v>120.16666666666667</v>
      </c>
      <c r="Q3025" t="str">
        <f>TRIM(MID(SUBSTITUTE($N3025,"/",REPT(" ",LEN($N3025))),COLUMNS($N:N)*LEN($N3025)-(LEN($N3025)-1),LEN($N3025)))</f>
        <v>theater</v>
      </c>
      <c r="R3025" t="str">
        <f>TRIM(MID(SUBSTITUTE($N3025,"/",REPT(" ",LEN($N3025))),COLUMNS($N:O)*LEN($N3025)-(LEN($N3025)-1),LEN($N3025)))</f>
        <v>spaces</v>
      </c>
      <c r="S3025" s="11">
        <f t="shared" si="189"/>
        <v>42121.675763888896</v>
      </c>
      <c r="T3025" s="11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0">
        <f t="shared" si="191"/>
        <v>246.42</v>
      </c>
      <c r="P3026" s="6">
        <f t="shared" si="188"/>
        <v>67.697802197802204</v>
      </c>
      <c r="Q3026" t="str">
        <f>TRIM(MID(SUBSTITUTE($N3026,"/",REPT(" ",LEN($N3026))),COLUMNS($N:N)*LEN($N3026)-(LEN($N3026)-1),LEN($N3026)))</f>
        <v>theater</v>
      </c>
      <c r="R3026" t="str">
        <f>TRIM(MID(SUBSTITUTE($N3026,"/",REPT(" ",LEN($N3026))),COLUMNS($N:O)*LEN($N3026)-(LEN($N3026)-1),LEN($N3026)))</f>
        <v>spaces</v>
      </c>
      <c r="S3026" s="11">
        <f t="shared" si="189"/>
        <v>41158.993923611109</v>
      </c>
      <c r="T3026" s="11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0">
        <f t="shared" si="191"/>
        <v>302.2</v>
      </c>
      <c r="P3027" s="6">
        <f t="shared" si="188"/>
        <v>52.103448275862071</v>
      </c>
      <c r="Q3027" t="str">
        <f>TRIM(MID(SUBSTITUTE($N3027,"/",REPT(" ",LEN($N3027))),COLUMNS($N:N)*LEN($N3027)-(LEN($N3027)-1),LEN($N3027)))</f>
        <v>theater</v>
      </c>
      <c r="R3027" t="str">
        <f>TRIM(MID(SUBSTITUTE($N3027,"/",REPT(" ",LEN($N3027))),COLUMNS($N:O)*LEN($N3027)-(LEN($N3027)-1),LEN($N3027)))</f>
        <v>spaces</v>
      </c>
      <c r="S3027" s="11">
        <f t="shared" si="189"/>
        <v>41761.509409722225</v>
      </c>
      <c r="T3027" s="11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0">
        <f t="shared" si="191"/>
        <v>143.33333333333334</v>
      </c>
      <c r="P3028" s="6">
        <f t="shared" si="188"/>
        <v>51.6</v>
      </c>
      <c r="Q3028" t="str">
        <f>TRIM(MID(SUBSTITUTE($N3028,"/",REPT(" ",LEN($N3028))),COLUMNS($N:N)*LEN($N3028)-(LEN($N3028)-1),LEN($N3028)))</f>
        <v>theater</v>
      </c>
      <c r="R3028" t="str">
        <f>TRIM(MID(SUBSTITUTE($N3028,"/",REPT(" ",LEN($N3028))),COLUMNS($N:O)*LEN($N3028)-(LEN($N3028)-1),LEN($N3028)))</f>
        <v>spaces</v>
      </c>
      <c r="S3028" s="11">
        <f t="shared" si="189"/>
        <v>42783.459398148145</v>
      </c>
      <c r="T3028" s="11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0">
        <f t="shared" si="191"/>
        <v>131.44</v>
      </c>
      <c r="P3029" s="6">
        <f t="shared" si="188"/>
        <v>164.3</v>
      </c>
      <c r="Q3029" t="str">
        <f>TRIM(MID(SUBSTITUTE($N3029,"/",REPT(" ",LEN($N3029))),COLUMNS($N:N)*LEN($N3029)-(LEN($N3029)-1),LEN($N3029)))</f>
        <v>theater</v>
      </c>
      <c r="R3029" t="str">
        <f>TRIM(MID(SUBSTITUTE($N3029,"/",REPT(" ",LEN($N3029))),COLUMNS($N:O)*LEN($N3029)-(LEN($N3029)-1),LEN($N3029)))</f>
        <v>spaces</v>
      </c>
      <c r="S3029" s="11">
        <f t="shared" si="189"/>
        <v>42053.704293981486</v>
      </c>
      <c r="T3029" s="11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0">
        <f t="shared" si="191"/>
        <v>168.01999999999998</v>
      </c>
      <c r="P3030" s="6">
        <f t="shared" si="188"/>
        <v>84.858585858585855</v>
      </c>
      <c r="Q3030" t="str">
        <f>TRIM(MID(SUBSTITUTE($N3030,"/",REPT(" ",LEN($N3030))),COLUMNS($N:N)*LEN($N3030)-(LEN($N3030)-1),LEN($N3030)))</f>
        <v>theater</v>
      </c>
      <c r="R3030" t="str">
        <f>TRIM(MID(SUBSTITUTE($N3030,"/",REPT(" ",LEN($N3030))),COLUMNS($N:O)*LEN($N3030)-(LEN($N3030)-1),LEN($N3030)))</f>
        <v>spaces</v>
      </c>
      <c r="S3030" s="11">
        <f t="shared" si="189"/>
        <v>42567.264178240745</v>
      </c>
      <c r="T3030" s="11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0">
        <f t="shared" si="191"/>
        <v>109.67666666666666</v>
      </c>
      <c r="P3031" s="6">
        <f t="shared" si="188"/>
        <v>94.548850574712645</v>
      </c>
      <c r="Q3031" t="str">
        <f>TRIM(MID(SUBSTITUTE($N3031,"/",REPT(" ",LEN($N3031))),COLUMNS($N:N)*LEN($N3031)-(LEN($N3031)-1),LEN($N3031)))</f>
        <v>theater</v>
      </c>
      <c r="R3031" t="str">
        <f>TRIM(MID(SUBSTITUTE($N3031,"/",REPT(" ",LEN($N3031))),COLUMNS($N:O)*LEN($N3031)-(LEN($N3031)-1),LEN($N3031)))</f>
        <v>spaces</v>
      </c>
      <c r="S3031" s="11">
        <f t="shared" si="189"/>
        <v>41932.708877314813</v>
      </c>
      <c r="T3031" s="11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0">
        <f t="shared" si="191"/>
        <v>106.6857142857143</v>
      </c>
      <c r="P3032" s="6">
        <f t="shared" si="188"/>
        <v>45.536585365853661</v>
      </c>
      <c r="Q3032" t="str">
        <f>TRIM(MID(SUBSTITUTE($N3032,"/",REPT(" ",LEN($N3032))),COLUMNS($N:N)*LEN($N3032)-(LEN($N3032)-1),LEN($N3032)))</f>
        <v>theater</v>
      </c>
      <c r="R3032" t="str">
        <f>TRIM(MID(SUBSTITUTE($N3032,"/",REPT(" ",LEN($N3032))),COLUMNS($N:O)*LEN($N3032)-(LEN($N3032)-1),LEN($N3032)))</f>
        <v>spaces</v>
      </c>
      <c r="S3032" s="11">
        <f t="shared" si="189"/>
        <v>42233.747349537036</v>
      </c>
      <c r="T3032" s="11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0">
        <f t="shared" si="191"/>
        <v>100</v>
      </c>
      <c r="P3033" s="6">
        <f t="shared" si="188"/>
        <v>51.724137931034484</v>
      </c>
      <c r="Q3033" t="str">
        <f>TRIM(MID(SUBSTITUTE($N3033,"/",REPT(" ",LEN($N3033))),COLUMNS($N:N)*LEN($N3033)-(LEN($N3033)-1),LEN($N3033)))</f>
        <v>theater</v>
      </c>
      <c r="R3033" t="str">
        <f>TRIM(MID(SUBSTITUTE($N3033,"/",REPT(" ",LEN($N3033))),COLUMNS($N:O)*LEN($N3033)-(LEN($N3033)-1),LEN($N3033)))</f>
        <v>spaces</v>
      </c>
      <c r="S3033" s="11">
        <f t="shared" si="189"/>
        <v>42597.882488425923</v>
      </c>
      <c r="T3033" s="11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0">
        <f t="shared" si="191"/>
        <v>127.2</v>
      </c>
      <c r="P3034" s="6">
        <f t="shared" si="188"/>
        <v>50.88</v>
      </c>
      <c r="Q3034" t="str">
        <f>TRIM(MID(SUBSTITUTE($N3034,"/",REPT(" ",LEN($N3034))),COLUMNS($N:N)*LEN($N3034)-(LEN($N3034)-1),LEN($N3034)))</f>
        <v>theater</v>
      </c>
      <c r="R3034" t="str">
        <f>TRIM(MID(SUBSTITUTE($N3034,"/",REPT(" ",LEN($N3034))),COLUMNS($N:O)*LEN($N3034)-(LEN($N3034)-1),LEN($N3034)))</f>
        <v>spaces</v>
      </c>
      <c r="S3034" s="11">
        <f t="shared" si="189"/>
        <v>42228.044664351852</v>
      </c>
      <c r="T3034" s="11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0">
        <f t="shared" si="191"/>
        <v>146.53333333333333</v>
      </c>
      <c r="P3035" s="6">
        <f t="shared" si="188"/>
        <v>191.13043478260869</v>
      </c>
      <c r="Q3035" t="str">
        <f>TRIM(MID(SUBSTITUTE($N3035,"/",REPT(" ",LEN($N3035))),COLUMNS($N:N)*LEN($N3035)-(LEN($N3035)-1),LEN($N3035)))</f>
        <v>theater</v>
      </c>
      <c r="R3035" t="str">
        <f>TRIM(MID(SUBSTITUTE($N3035,"/",REPT(" ",LEN($N3035))),COLUMNS($N:O)*LEN($N3035)-(LEN($N3035)-1),LEN($N3035)))</f>
        <v>spaces</v>
      </c>
      <c r="S3035" s="11">
        <f t="shared" si="189"/>
        <v>42570.110243055555</v>
      </c>
      <c r="T3035" s="11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0">
        <f t="shared" si="191"/>
        <v>112.53599999999999</v>
      </c>
      <c r="P3036" s="6">
        <f t="shared" si="188"/>
        <v>89.314285714285717</v>
      </c>
      <c r="Q3036" t="str">
        <f>TRIM(MID(SUBSTITUTE($N3036,"/",REPT(" ",LEN($N3036))),COLUMNS($N:N)*LEN($N3036)-(LEN($N3036)-1),LEN($N3036)))</f>
        <v>theater</v>
      </c>
      <c r="R3036" t="str">
        <f>TRIM(MID(SUBSTITUTE($N3036,"/",REPT(" ",LEN($N3036))),COLUMNS($N:O)*LEN($N3036)-(LEN($N3036)-1),LEN($N3036)))</f>
        <v>spaces</v>
      </c>
      <c r="S3036" s="11">
        <f t="shared" si="189"/>
        <v>42644.535358796296</v>
      </c>
      <c r="T3036" s="11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0">
        <f t="shared" si="191"/>
        <v>108.78684000000001</v>
      </c>
      <c r="P3037" s="6">
        <f t="shared" si="188"/>
        <v>88.588631921824103</v>
      </c>
      <c r="Q3037" t="str">
        <f>TRIM(MID(SUBSTITUTE($N3037,"/",REPT(" ",LEN($N3037))),COLUMNS($N:N)*LEN($N3037)-(LEN($N3037)-1),LEN($N3037)))</f>
        <v>theater</v>
      </c>
      <c r="R3037" t="str">
        <f>TRIM(MID(SUBSTITUTE($N3037,"/",REPT(" ",LEN($N3037))),COLUMNS($N:O)*LEN($N3037)-(LEN($N3037)-1),LEN($N3037)))</f>
        <v>spaces</v>
      </c>
      <c r="S3037" s="11">
        <f t="shared" si="189"/>
        <v>41368.560289351852</v>
      </c>
      <c r="T3037" s="11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0">
        <f t="shared" si="191"/>
        <v>126.732</v>
      </c>
      <c r="P3038" s="6">
        <f t="shared" si="188"/>
        <v>96.300911854103347</v>
      </c>
      <c r="Q3038" t="str">
        <f>TRIM(MID(SUBSTITUTE($N3038,"/",REPT(" ",LEN($N3038))),COLUMNS($N:N)*LEN($N3038)-(LEN($N3038)-1),LEN($N3038)))</f>
        <v>theater</v>
      </c>
      <c r="R3038" t="str">
        <f>TRIM(MID(SUBSTITUTE($N3038,"/",REPT(" ",LEN($N3038))),COLUMNS($N:O)*LEN($N3038)-(LEN($N3038)-1),LEN($N3038)))</f>
        <v>spaces</v>
      </c>
      <c r="S3038" s="11">
        <f t="shared" si="189"/>
        <v>41466.785231481481</v>
      </c>
      <c r="T3038" s="11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0">
        <f t="shared" si="191"/>
        <v>213.20000000000002</v>
      </c>
      <c r="P3039" s="6">
        <f t="shared" si="188"/>
        <v>33.3125</v>
      </c>
      <c r="Q3039" t="str">
        <f>TRIM(MID(SUBSTITUTE($N3039,"/",REPT(" ",LEN($N3039))),COLUMNS($N:N)*LEN($N3039)-(LEN($N3039)-1),LEN($N3039)))</f>
        <v>theater</v>
      </c>
      <c r="R3039" t="str">
        <f>TRIM(MID(SUBSTITUTE($N3039,"/",REPT(" ",LEN($N3039))),COLUMNS($N:O)*LEN($N3039)-(LEN($N3039)-1),LEN($N3039)))</f>
        <v>spaces</v>
      </c>
      <c r="S3039" s="11">
        <f t="shared" si="189"/>
        <v>40378.893206018518</v>
      </c>
      <c r="T3039" s="11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0">
        <f t="shared" si="191"/>
        <v>100.49999999999999</v>
      </c>
      <c r="P3040" s="6">
        <f t="shared" si="188"/>
        <v>37.222222222222221</v>
      </c>
      <c r="Q3040" t="str">
        <f>TRIM(MID(SUBSTITUTE($N3040,"/",REPT(" ",LEN($N3040))),COLUMNS($N:N)*LEN($N3040)-(LEN($N3040)-1),LEN($N3040)))</f>
        <v>theater</v>
      </c>
      <c r="R3040" t="str">
        <f>TRIM(MID(SUBSTITUTE($N3040,"/",REPT(" ",LEN($N3040))),COLUMNS($N:O)*LEN($N3040)-(LEN($N3040)-1),LEN($N3040)))</f>
        <v>spaces</v>
      </c>
      <c r="S3040" s="11">
        <f t="shared" si="189"/>
        <v>42373.252280092594</v>
      </c>
      <c r="T3040" s="11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0">
        <f t="shared" si="191"/>
        <v>108.71389999999998</v>
      </c>
      <c r="P3041" s="6">
        <f t="shared" si="188"/>
        <v>92.130423728813554</v>
      </c>
      <c r="Q3041" t="str">
        <f>TRIM(MID(SUBSTITUTE($N3041,"/",REPT(" ",LEN($N3041))),COLUMNS($N:N)*LEN($N3041)-(LEN($N3041)-1),LEN($N3041)))</f>
        <v>theater</v>
      </c>
      <c r="R3041" t="str">
        <f>TRIM(MID(SUBSTITUTE($N3041,"/",REPT(" ",LEN($N3041))),COLUMNS($N:O)*LEN($N3041)-(LEN($N3041)-1),LEN($N3041)))</f>
        <v>spaces</v>
      </c>
      <c r="S3041" s="11">
        <f t="shared" si="189"/>
        <v>41610.794421296298</v>
      </c>
      <c r="T3041" s="11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0">
        <f t="shared" si="191"/>
        <v>107.5</v>
      </c>
      <c r="P3042" s="6">
        <f t="shared" si="188"/>
        <v>76.785714285714292</v>
      </c>
      <c r="Q3042" t="str">
        <f>TRIM(MID(SUBSTITUTE($N3042,"/",REPT(" ",LEN($N3042))),COLUMNS($N:N)*LEN($N3042)-(LEN($N3042)-1),LEN($N3042)))</f>
        <v>theater</v>
      </c>
      <c r="R3042" t="str">
        <f>TRIM(MID(SUBSTITUTE($N3042,"/",REPT(" ",LEN($N3042))),COLUMNS($N:O)*LEN($N3042)-(LEN($N3042)-1),LEN($N3042)))</f>
        <v>spaces</v>
      </c>
      <c r="S3042" s="11">
        <f t="shared" si="189"/>
        <v>42177.791909722218</v>
      </c>
      <c r="T3042" s="11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0">
        <f t="shared" si="191"/>
        <v>110.48192771084338</v>
      </c>
      <c r="P3043" s="6">
        <f t="shared" si="188"/>
        <v>96.526315789473685</v>
      </c>
      <c r="Q3043" t="str">
        <f>TRIM(MID(SUBSTITUTE($N3043,"/",REPT(" ",LEN($N3043))),COLUMNS($N:N)*LEN($N3043)-(LEN($N3043)-1),LEN($N3043)))</f>
        <v>theater</v>
      </c>
      <c r="R3043" t="str">
        <f>TRIM(MID(SUBSTITUTE($N3043,"/",REPT(" ",LEN($N3043))),COLUMNS($N:O)*LEN($N3043)-(LEN($N3043)-1),LEN($N3043)))</f>
        <v>spaces</v>
      </c>
      <c r="S3043" s="11">
        <f t="shared" si="189"/>
        <v>42359.868611111116</v>
      </c>
      <c r="T3043" s="11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0">
        <f t="shared" si="191"/>
        <v>128</v>
      </c>
      <c r="P3044" s="6">
        <f t="shared" si="188"/>
        <v>51.891891891891895</v>
      </c>
      <c r="Q3044" t="str">
        <f>TRIM(MID(SUBSTITUTE($N3044,"/",REPT(" ",LEN($N3044))),COLUMNS($N:N)*LEN($N3044)-(LEN($N3044)-1),LEN($N3044)))</f>
        <v>theater</v>
      </c>
      <c r="R3044" t="str">
        <f>TRIM(MID(SUBSTITUTE($N3044,"/",REPT(" ",LEN($N3044))),COLUMNS($N:O)*LEN($N3044)-(LEN($N3044)-1),LEN($N3044)))</f>
        <v>spaces</v>
      </c>
      <c r="S3044" s="11">
        <f t="shared" si="189"/>
        <v>42253.688043981485</v>
      </c>
      <c r="T3044" s="11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0">
        <f t="shared" si="191"/>
        <v>110.00666666666667</v>
      </c>
      <c r="P3045" s="6">
        <f t="shared" si="188"/>
        <v>128.9140625</v>
      </c>
      <c r="Q3045" t="str">
        <f>TRIM(MID(SUBSTITUTE($N3045,"/",REPT(" ",LEN($N3045))),COLUMNS($N:N)*LEN($N3045)-(LEN($N3045)-1),LEN($N3045)))</f>
        <v>theater</v>
      </c>
      <c r="R3045" t="str">
        <f>TRIM(MID(SUBSTITUTE($N3045,"/",REPT(" ",LEN($N3045))),COLUMNS($N:O)*LEN($N3045)-(LEN($N3045)-1),LEN($N3045)))</f>
        <v>spaces</v>
      </c>
      <c r="S3045" s="11">
        <f t="shared" si="189"/>
        <v>42083.070590277777</v>
      </c>
      <c r="T3045" s="11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0">
        <f t="shared" si="191"/>
        <v>109.34166666666667</v>
      </c>
      <c r="P3046" s="6">
        <f t="shared" si="188"/>
        <v>84.108974358974365</v>
      </c>
      <c r="Q3046" t="str">
        <f>TRIM(MID(SUBSTITUTE($N3046,"/",REPT(" ",LEN($N3046))),COLUMNS($N:N)*LEN($N3046)-(LEN($N3046)-1),LEN($N3046)))</f>
        <v>theater</v>
      </c>
      <c r="R3046" t="str">
        <f>TRIM(MID(SUBSTITUTE($N3046,"/",REPT(" ",LEN($N3046))),COLUMNS($N:O)*LEN($N3046)-(LEN($N3046)-1),LEN($N3046)))</f>
        <v>spaces</v>
      </c>
      <c r="S3046" s="11">
        <f t="shared" si="189"/>
        <v>42387.7268287037</v>
      </c>
      <c r="T3046" s="11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0">
        <f t="shared" si="191"/>
        <v>132.70650000000001</v>
      </c>
      <c r="P3047" s="6">
        <f t="shared" si="188"/>
        <v>82.941562500000003</v>
      </c>
      <c r="Q3047" t="str">
        <f>TRIM(MID(SUBSTITUTE($N3047,"/",REPT(" ",LEN($N3047))),COLUMNS($N:N)*LEN($N3047)-(LEN($N3047)-1),LEN($N3047)))</f>
        <v>theater</v>
      </c>
      <c r="R3047" t="str">
        <f>TRIM(MID(SUBSTITUTE($N3047,"/",REPT(" ",LEN($N3047))),COLUMNS($N:O)*LEN($N3047)-(LEN($N3047)-1),LEN($N3047)))</f>
        <v>spaces</v>
      </c>
      <c r="S3047" s="11">
        <f t="shared" si="189"/>
        <v>41843.155729166669</v>
      </c>
      <c r="T3047" s="11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0">
        <f t="shared" si="191"/>
        <v>190.84810126582278</v>
      </c>
      <c r="P3048" s="6">
        <f t="shared" si="188"/>
        <v>259.94827586206895</v>
      </c>
      <c r="Q3048" t="str">
        <f>TRIM(MID(SUBSTITUTE($N3048,"/",REPT(" ",LEN($N3048))),COLUMNS($N:N)*LEN($N3048)-(LEN($N3048)-1),LEN($N3048)))</f>
        <v>theater</v>
      </c>
      <c r="R3048" t="str">
        <f>TRIM(MID(SUBSTITUTE($N3048,"/",REPT(" ",LEN($N3048))),COLUMNS($N:O)*LEN($N3048)-(LEN($N3048)-1),LEN($N3048)))</f>
        <v>spaces</v>
      </c>
      <c r="S3048" s="11">
        <f t="shared" si="189"/>
        <v>41862.803078703706</v>
      </c>
      <c r="T3048" s="11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0">
        <f t="shared" si="191"/>
        <v>149</v>
      </c>
      <c r="P3049" s="6">
        <f t="shared" si="188"/>
        <v>37.25</v>
      </c>
      <c r="Q3049" t="str">
        <f>TRIM(MID(SUBSTITUTE($N3049,"/",REPT(" ",LEN($N3049))),COLUMNS($N:N)*LEN($N3049)-(LEN($N3049)-1),LEN($N3049)))</f>
        <v>theater</v>
      </c>
      <c r="R3049" t="str">
        <f>TRIM(MID(SUBSTITUTE($N3049,"/",REPT(" ",LEN($N3049))),COLUMNS($N:O)*LEN($N3049)-(LEN($N3049)-1),LEN($N3049)))</f>
        <v>spaces</v>
      </c>
      <c r="S3049" s="11">
        <f t="shared" si="189"/>
        <v>42443.989050925928</v>
      </c>
      <c r="T3049" s="11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0">
        <f t="shared" si="191"/>
        <v>166.4</v>
      </c>
      <c r="P3050" s="6">
        <f t="shared" si="188"/>
        <v>177.02127659574469</v>
      </c>
      <c r="Q3050" t="str">
        <f>TRIM(MID(SUBSTITUTE($N3050,"/",REPT(" ",LEN($N3050))),COLUMNS($N:N)*LEN($N3050)-(LEN($N3050)-1),LEN($N3050)))</f>
        <v>theater</v>
      </c>
      <c r="R3050" t="str">
        <f>TRIM(MID(SUBSTITUTE($N3050,"/",REPT(" ",LEN($N3050))),COLUMNS($N:O)*LEN($N3050)-(LEN($N3050)-1),LEN($N3050)))</f>
        <v>spaces</v>
      </c>
      <c r="S3050" s="11">
        <f t="shared" si="189"/>
        <v>41975.901180555549</v>
      </c>
      <c r="T3050" s="11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0">
        <f t="shared" si="191"/>
        <v>106.66666666666667</v>
      </c>
      <c r="P3051" s="6">
        <f t="shared" si="188"/>
        <v>74.074074074074076</v>
      </c>
      <c r="Q3051" t="str">
        <f>TRIM(MID(SUBSTITUTE($N3051,"/",REPT(" ",LEN($N3051))),COLUMNS($N:N)*LEN($N3051)-(LEN($N3051)-1),LEN($N3051)))</f>
        <v>theater</v>
      </c>
      <c r="R3051" t="str">
        <f>TRIM(MID(SUBSTITUTE($N3051,"/",REPT(" ",LEN($N3051))),COLUMNS($N:O)*LEN($N3051)-(LEN($N3051)-1),LEN($N3051)))</f>
        <v>spaces</v>
      </c>
      <c r="S3051" s="11">
        <f t="shared" si="189"/>
        <v>42139.014525462961</v>
      </c>
      <c r="T3051" s="11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0">
        <f t="shared" si="191"/>
        <v>106</v>
      </c>
      <c r="P3052" s="6">
        <f t="shared" si="188"/>
        <v>70.666666666666671</v>
      </c>
      <c r="Q3052" t="str">
        <f>TRIM(MID(SUBSTITUTE($N3052,"/",REPT(" ",LEN($N3052))),COLUMNS($N:N)*LEN($N3052)-(LEN($N3052)-1),LEN($N3052)))</f>
        <v>theater</v>
      </c>
      <c r="R3052" t="str">
        <f>TRIM(MID(SUBSTITUTE($N3052,"/",REPT(" ",LEN($N3052))),COLUMNS($N:O)*LEN($N3052)-(LEN($N3052)-1),LEN($N3052)))</f>
        <v>spaces</v>
      </c>
      <c r="S3052" s="11">
        <f t="shared" si="189"/>
        <v>42465.16851851852</v>
      </c>
      <c r="T3052" s="11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0">
        <f t="shared" si="191"/>
        <v>23.62857142857143</v>
      </c>
      <c r="P3053" s="6">
        <f t="shared" si="188"/>
        <v>23.62857142857143</v>
      </c>
      <c r="Q3053" t="str">
        <f>TRIM(MID(SUBSTITUTE($N3053,"/",REPT(" ",LEN($N3053))),COLUMNS($N:N)*LEN($N3053)-(LEN($N3053)-1),LEN($N3053)))</f>
        <v>theater</v>
      </c>
      <c r="R3053" t="str">
        <f>TRIM(MID(SUBSTITUTE($N3053,"/",REPT(" ",LEN($N3053))),COLUMNS($N:O)*LEN($N3053)-(LEN($N3053)-1),LEN($N3053)))</f>
        <v>spaces</v>
      </c>
      <c r="S3053" s="11">
        <f t="shared" si="189"/>
        <v>42744.416030092587</v>
      </c>
      <c r="T3053" s="11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0">
        <f t="shared" si="191"/>
        <v>0.15</v>
      </c>
      <c r="P3054" s="6">
        <f t="shared" si="188"/>
        <v>37.5</v>
      </c>
      <c r="Q3054" t="str">
        <f>TRIM(MID(SUBSTITUTE($N3054,"/",REPT(" ",LEN($N3054))),COLUMNS($N:N)*LEN($N3054)-(LEN($N3054)-1),LEN($N3054)))</f>
        <v>theater</v>
      </c>
      <c r="R3054" t="str">
        <f>TRIM(MID(SUBSTITUTE($N3054,"/",REPT(" ",LEN($N3054))),COLUMNS($N:O)*LEN($N3054)-(LEN($N3054)-1),LEN($N3054)))</f>
        <v>spaces</v>
      </c>
      <c r="S3054" s="11">
        <f t="shared" si="189"/>
        <v>42122.670069444444</v>
      </c>
      <c r="T3054" s="11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0">
        <f t="shared" si="191"/>
        <v>0.4</v>
      </c>
      <c r="P3055" s="6">
        <f t="shared" si="188"/>
        <v>13.333333333333334</v>
      </c>
      <c r="Q3055" t="str">
        <f>TRIM(MID(SUBSTITUTE($N3055,"/",REPT(" ",LEN($N3055))),COLUMNS($N:N)*LEN($N3055)-(LEN($N3055)-1),LEN($N3055)))</f>
        <v>theater</v>
      </c>
      <c r="R3055" t="str">
        <f>TRIM(MID(SUBSTITUTE($N3055,"/",REPT(" ",LEN($N3055))),COLUMNS($N:O)*LEN($N3055)-(LEN($N3055)-1),LEN($N3055)))</f>
        <v>spaces</v>
      </c>
      <c r="S3055" s="11">
        <f t="shared" si="189"/>
        <v>41862.761724537035</v>
      </c>
      <c r="T3055" s="11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0">
        <f t="shared" si="191"/>
        <v>0</v>
      </c>
      <c r="P3056" s="6" t="e">
        <f t="shared" si="188"/>
        <v>#DIV/0!</v>
      </c>
      <c r="Q3056" t="str">
        <f>TRIM(MID(SUBSTITUTE($N3056,"/",REPT(" ",LEN($N3056))),COLUMNS($N:N)*LEN($N3056)-(LEN($N3056)-1),LEN($N3056)))</f>
        <v>theater</v>
      </c>
      <c r="R3056" t="str">
        <f>TRIM(MID(SUBSTITUTE($N3056,"/",REPT(" ",LEN($N3056))),COLUMNS($N:O)*LEN($N3056)-(LEN($N3056)-1),LEN($N3056)))</f>
        <v>spaces</v>
      </c>
      <c r="S3056" s="11">
        <f t="shared" si="189"/>
        <v>42027.832800925928</v>
      </c>
      <c r="T3056" s="11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0">
        <f t="shared" si="191"/>
        <v>5.0000000000000001E-3</v>
      </c>
      <c r="P3057" s="6">
        <f t="shared" si="188"/>
        <v>1</v>
      </c>
      <c r="Q3057" t="str">
        <f>TRIM(MID(SUBSTITUTE($N3057,"/",REPT(" ",LEN($N3057))),COLUMNS($N:N)*LEN($N3057)-(LEN($N3057)-1),LEN($N3057)))</f>
        <v>theater</v>
      </c>
      <c r="R3057" t="str">
        <f>TRIM(MID(SUBSTITUTE($N3057,"/",REPT(" ",LEN($N3057))),COLUMNS($N:O)*LEN($N3057)-(LEN($N3057)-1),LEN($N3057)))</f>
        <v>spaces</v>
      </c>
      <c r="S3057" s="11">
        <f t="shared" si="189"/>
        <v>41953.95821759259</v>
      </c>
      <c r="T3057" s="11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0">
        <f t="shared" si="191"/>
        <v>0</v>
      </c>
      <c r="P3058" s="6" t="e">
        <f t="shared" si="188"/>
        <v>#DIV/0!</v>
      </c>
      <c r="Q3058" t="str">
        <f>TRIM(MID(SUBSTITUTE($N3058,"/",REPT(" ",LEN($N3058))),COLUMNS($N:N)*LEN($N3058)-(LEN($N3058)-1),LEN($N3058)))</f>
        <v>theater</v>
      </c>
      <c r="R3058" t="str">
        <f>TRIM(MID(SUBSTITUTE($N3058,"/",REPT(" ",LEN($N3058))),COLUMNS($N:O)*LEN($N3058)-(LEN($N3058)-1),LEN($N3058)))</f>
        <v>spaces</v>
      </c>
      <c r="S3058" s="11">
        <f t="shared" si="189"/>
        <v>41851.636388888888</v>
      </c>
      <c r="T3058" s="11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0">
        <f t="shared" si="191"/>
        <v>0</v>
      </c>
      <c r="P3059" s="6" t="e">
        <f t="shared" si="188"/>
        <v>#DIV/0!</v>
      </c>
      <c r="Q3059" t="str">
        <f>TRIM(MID(SUBSTITUTE($N3059,"/",REPT(" ",LEN($N3059))),COLUMNS($N:N)*LEN($N3059)-(LEN($N3059)-1),LEN($N3059)))</f>
        <v>theater</v>
      </c>
      <c r="R3059" t="str">
        <f>TRIM(MID(SUBSTITUTE($N3059,"/",REPT(" ",LEN($N3059))),COLUMNS($N:O)*LEN($N3059)-(LEN($N3059)-1),LEN($N3059)))</f>
        <v>spaces</v>
      </c>
      <c r="S3059" s="11">
        <f t="shared" si="189"/>
        <v>42433.650590277779</v>
      </c>
      <c r="T3059" s="11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0">
        <f t="shared" si="191"/>
        <v>1.6666666666666666E-2</v>
      </c>
      <c r="P3060" s="6">
        <f t="shared" si="188"/>
        <v>1</v>
      </c>
      <c r="Q3060" t="str">
        <f>TRIM(MID(SUBSTITUTE($N3060,"/",REPT(" ",LEN($N3060))),COLUMNS($N:N)*LEN($N3060)-(LEN($N3060)-1),LEN($N3060)))</f>
        <v>theater</v>
      </c>
      <c r="R3060" t="str">
        <f>TRIM(MID(SUBSTITUTE($N3060,"/",REPT(" ",LEN($N3060))),COLUMNS($N:O)*LEN($N3060)-(LEN($N3060)-1),LEN($N3060)))</f>
        <v>spaces</v>
      </c>
      <c r="S3060" s="11">
        <f t="shared" si="189"/>
        <v>42460.374305555553</v>
      </c>
      <c r="T3060" s="11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0">
        <f t="shared" si="191"/>
        <v>3.0066666666666664</v>
      </c>
      <c r="P3061" s="6">
        <f t="shared" si="188"/>
        <v>41</v>
      </c>
      <c r="Q3061" t="str">
        <f>TRIM(MID(SUBSTITUTE($N3061,"/",REPT(" ",LEN($N3061))),COLUMNS($N:N)*LEN($N3061)-(LEN($N3061)-1),LEN($N3061)))</f>
        <v>theater</v>
      </c>
      <c r="R3061" t="str">
        <f>TRIM(MID(SUBSTITUTE($N3061,"/",REPT(" ",LEN($N3061))),COLUMNS($N:O)*LEN($N3061)-(LEN($N3061)-1),LEN($N3061)))</f>
        <v>spaces</v>
      </c>
      <c r="S3061" s="11">
        <f t="shared" si="189"/>
        <v>41829.935717592591</v>
      </c>
      <c r="T3061" s="11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0">
        <f t="shared" si="191"/>
        <v>0.15227272727272728</v>
      </c>
      <c r="P3062" s="6">
        <f t="shared" si="188"/>
        <v>55.833333333333336</v>
      </c>
      <c r="Q3062" t="str">
        <f>TRIM(MID(SUBSTITUTE($N3062,"/",REPT(" ",LEN($N3062))),COLUMNS($N:N)*LEN($N3062)-(LEN($N3062)-1),LEN($N3062)))</f>
        <v>theater</v>
      </c>
      <c r="R3062" t="str">
        <f>TRIM(MID(SUBSTITUTE($N3062,"/",REPT(" ",LEN($N3062))),COLUMNS($N:O)*LEN($N3062)-(LEN($N3062)-1),LEN($N3062)))</f>
        <v>spaces</v>
      </c>
      <c r="S3062" s="11">
        <f t="shared" si="189"/>
        <v>42245.274699074071</v>
      </c>
      <c r="T3062" s="11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0">
        <f t="shared" si="191"/>
        <v>0</v>
      </c>
      <c r="P3063" s="6" t="e">
        <f t="shared" si="188"/>
        <v>#DIV/0!</v>
      </c>
      <c r="Q3063" t="str">
        <f>TRIM(MID(SUBSTITUTE($N3063,"/",REPT(" ",LEN($N3063))),COLUMNS($N:N)*LEN($N3063)-(LEN($N3063)-1),LEN($N3063)))</f>
        <v>theater</v>
      </c>
      <c r="R3063" t="str">
        <f>TRIM(MID(SUBSTITUTE($N3063,"/",REPT(" ",LEN($N3063))),COLUMNS($N:O)*LEN($N3063)-(LEN($N3063)-1),LEN($N3063)))</f>
        <v>spaces</v>
      </c>
      <c r="S3063" s="11">
        <f t="shared" si="189"/>
        <v>41834.784120370372</v>
      </c>
      <c r="T3063" s="11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0">
        <f t="shared" si="191"/>
        <v>66.84</v>
      </c>
      <c r="P3064" s="6">
        <f t="shared" si="188"/>
        <v>99.761194029850742</v>
      </c>
      <c r="Q3064" t="str">
        <f>TRIM(MID(SUBSTITUTE($N3064,"/",REPT(" ",LEN($N3064))),COLUMNS($N:N)*LEN($N3064)-(LEN($N3064)-1),LEN($N3064)))</f>
        <v>theater</v>
      </c>
      <c r="R3064" t="str">
        <f>TRIM(MID(SUBSTITUTE($N3064,"/",REPT(" ",LEN($N3064))),COLUMNS($N:O)*LEN($N3064)-(LEN($N3064)-1),LEN($N3064)))</f>
        <v>spaces</v>
      </c>
      <c r="S3064" s="11">
        <f t="shared" si="189"/>
        <v>42248.535787037035</v>
      </c>
      <c r="T3064" s="11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0">
        <f t="shared" si="191"/>
        <v>19.566666666666666</v>
      </c>
      <c r="P3065" s="6">
        <f t="shared" si="188"/>
        <v>25.521739130434781</v>
      </c>
      <c r="Q3065" t="str">
        <f>TRIM(MID(SUBSTITUTE($N3065,"/",REPT(" ",LEN($N3065))),COLUMNS($N:N)*LEN($N3065)-(LEN($N3065)-1),LEN($N3065)))</f>
        <v>theater</v>
      </c>
      <c r="R3065" t="str">
        <f>TRIM(MID(SUBSTITUTE($N3065,"/",REPT(" ",LEN($N3065))),COLUMNS($N:O)*LEN($N3065)-(LEN($N3065)-1),LEN($N3065)))</f>
        <v>spaces</v>
      </c>
      <c r="S3065" s="11">
        <f t="shared" si="189"/>
        <v>42630.922893518517</v>
      </c>
      <c r="T3065" s="11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0">
        <f t="shared" si="191"/>
        <v>11.294666666666666</v>
      </c>
      <c r="P3066" s="6">
        <f t="shared" si="188"/>
        <v>117.65277777777777</v>
      </c>
      <c r="Q3066" t="str">
        <f>TRIM(MID(SUBSTITUTE($N3066,"/",REPT(" ",LEN($N3066))),COLUMNS($N:N)*LEN($N3066)-(LEN($N3066)-1),LEN($N3066)))</f>
        <v>theater</v>
      </c>
      <c r="R3066" t="str">
        <f>TRIM(MID(SUBSTITUTE($N3066,"/",REPT(" ",LEN($N3066))),COLUMNS($N:O)*LEN($N3066)-(LEN($N3066)-1),LEN($N3066)))</f>
        <v>spaces</v>
      </c>
      <c r="S3066" s="11">
        <f t="shared" si="189"/>
        <v>42299.130162037036</v>
      </c>
      <c r="T3066" s="11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0">
        <f t="shared" si="191"/>
        <v>0.04</v>
      </c>
      <c r="P3067" s="6">
        <f t="shared" si="188"/>
        <v>5</v>
      </c>
      <c r="Q3067" t="str">
        <f>TRIM(MID(SUBSTITUTE($N3067,"/",REPT(" ",LEN($N3067))),COLUMNS($N:N)*LEN($N3067)-(LEN($N3067)-1),LEN($N3067)))</f>
        <v>theater</v>
      </c>
      <c r="R3067" t="str">
        <f>TRIM(MID(SUBSTITUTE($N3067,"/",REPT(" ",LEN($N3067))),COLUMNS($N:O)*LEN($N3067)-(LEN($N3067)-1),LEN($N3067)))</f>
        <v>spaces</v>
      </c>
      <c r="S3067" s="11">
        <f t="shared" si="189"/>
        <v>41825.055231481485</v>
      </c>
      <c r="T3067" s="11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0">
        <f t="shared" si="191"/>
        <v>11.985714285714286</v>
      </c>
      <c r="P3068" s="6">
        <f t="shared" si="188"/>
        <v>2796.6666666666665</v>
      </c>
      <c r="Q3068" t="str">
        <f>TRIM(MID(SUBSTITUTE($N3068,"/",REPT(" ",LEN($N3068))),COLUMNS($N:N)*LEN($N3068)-(LEN($N3068)-1),LEN($N3068)))</f>
        <v>theater</v>
      </c>
      <c r="R3068" t="str">
        <f>TRIM(MID(SUBSTITUTE($N3068,"/",REPT(" ",LEN($N3068))),COLUMNS($N:O)*LEN($N3068)-(LEN($N3068)-1),LEN($N3068)))</f>
        <v>spaces</v>
      </c>
      <c r="S3068" s="11">
        <f t="shared" si="189"/>
        <v>42531.228437500002</v>
      </c>
      <c r="T3068" s="11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0">
        <f t="shared" si="191"/>
        <v>2.5</v>
      </c>
      <c r="P3069" s="6">
        <f t="shared" si="188"/>
        <v>200</v>
      </c>
      <c r="Q3069" t="str">
        <f>TRIM(MID(SUBSTITUTE($N3069,"/",REPT(" ",LEN($N3069))),COLUMNS($N:N)*LEN($N3069)-(LEN($N3069)-1),LEN($N3069)))</f>
        <v>theater</v>
      </c>
      <c r="R3069" t="str">
        <f>TRIM(MID(SUBSTITUTE($N3069,"/",REPT(" ",LEN($N3069))),COLUMNS($N:O)*LEN($N3069)-(LEN($N3069)-1),LEN($N3069)))</f>
        <v>spaces</v>
      </c>
      <c r="S3069" s="11">
        <f t="shared" si="189"/>
        <v>42226.938414351855</v>
      </c>
      <c r="T3069" s="11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0">
        <f t="shared" si="191"/>
        <v>6.9999999999999993E-2</v>
      </c>
      <c r="P3070" s="6">
        <f t="shared" si="188"/>
        <v>87.5</v>
      </c>
      <c r="Q3070" t="str">
        <f>TRIM(MID(SUBSTITUTE($N3070,"/",REPT(" ",LEN($N3070))),COLUMNS($N:N)*LEN($N3070)-(LEN($N3070)-1),LEN($N3070)))</f>
        <v>theater</v>
      </c>
      <c r="R3070" t="str">
        <f>TRIM(MID(SUBSTITUTE($N3070,"/",REPT(" ",LEN($N3070))),COLUMNS($N:O)*LEN($N3070)-(LEN($N3070)-1),LEN($N3070)))</f>
        <v>spaces</v>
      </c>
      <c r="S3070" s="11">
        <f t="shared" si="189"/>
        <v>42263.691574074073</v>
      </c>
      <c r="T3070" s="11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0">
        <f t="shared" si="191"/>
        <v>14.099999999999998</v>
      </c>
      <c r="P3071" s="6">
        <f t="shared" si="188"/>
        <v>20.142857142857142</v>
      </c>
      <c r="Q3071" t="str">
        <f>TRIM(MID(SUBSTITUTE($N3071,"/",REPT(" ",LEN($N3071))),COLUMNS($N:N)*LEN($N3071)-(LEN($N3071)-1),LEN($N3071)))</f>
        <v>theater</v>
      </c>
      <c r="R3071" t="str">
        <f>TRIM(MID(SUBSTITUTE($N3071,"/",REPT(" ",LEN($N3071))),COLUMNS($N:O)*LEN($N3071)-(LEN($N3071)-1),LEN($N3071)))</f>
        <v>spaces</v>
      </c>
      <c r="S3071" s="11">
        <f t="shared" si="189"/>
        <v>41957.833726851852</v>
      </c>
      <c r="T3071" s="11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0">
        <f t="shared" si="191"/>
        <v>3.34</v>
      </c>
      <c r="P3072" s="6">
        <f t="shared" si="188"/>
        <v>20.875</v>
      </c>
      <c r="Q3072" t="str">
        <f>TRIM(MID(SUBSTITUTE($N3072,"/",REPT(" ",LEN($N3072))),COLUMNS($N:N)*LEN($N3072)-(LEN($N3072)-1),LEN($N3072)))</f>
        <v>theater</v>
      </c>
      <c r="R3072" t="str">
        <f>TRIM(MID(SUBSTITUTE($N3072,"/",REPT(" ",LEN($N3072))),COLUMNS($N:O)*LEN($N3072)-(LEN($N3072)-1),LEN($N3072)))</f>
        <v>spaces</v>
      </c>
      <c r="S3072" s="11">
        <f t="shared" si="189"/>
        <v>42690.733437499999</v>
      </c>
      <c r="T3072" s="11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0">
        <f t="shared" si="191"/>
        <v>59.774999999999999</v>
      </c>
      <c r="P3073" s="6">
        <f t="shared" si="188"/>
        <v>61.307692307692307</v>
      </c>
      <c r="Q3073" t="str">
        <f>TRIM(MID(SUBSTITUTE($N3073,"/",REPT(" ",LEN($N3073))),COLUMNS($N:N)*LEN($N3073)-(LEN($N3073)-1),LEN($N3073)))</f>
        <v>theater</v>
      </c>
      <c r="R3073" t="str">
        <f>TRIM(MID(SUBSTITUTE($N3073,"/",REPT(" ",LEN($N3073))),COLUMNS($N:O)*LEN($N3073)-(LEN($N3073)-1),LEN($N3073)))</f>
        <v>spaces</v>
      </c>
      <c r="S3073" s="11">
        <f t="shared" si="189"/>
        <v>42097.732418981483</v>
      </c>
      <c r="T3073" s="11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0">
        <f t="shared" si="191"/>
        <v>1.6666666666666666E-2</v>
      </c>
      <c r="P3074" s="6">
        <f t="shared" ref="P3074:P3137" si="192">E3074/L3074</f>
        <v>1</v>
      </c>
      <c r="Q3074" t="str">
        <f>TRIM(MID(SUBSTITUTE($N3074,"/",REPT(" ",LEN($N3074))),COLUMNS($N:N)*LEN($N3074)-(LEN($N3074)-1),LEN($N3074)))</f>
        <v>theater</v>
      </c>
      <c r="R3074" t="str">
        <f>TRIM(MID(SUBSTITUTE($N3074,"/",REPT(" ",LEN($N3074))),COLUMNS($N:O)*LEN($N3074)-(LEN($N3074)-1),LEN($N3074)))</f>
        <v>spaces</v>
      </c>
      <c r="S3074" s="11">
        <f t="shared" ref="S3074:S3137" si="193">(((J3074/60)/60)/24)+DATE(1970,1,1)</f>
        <v>42658.690532407403</v>
      </c>
      <c r="T3074" s="11">
        <f t="shared" ref="T3074:T3137" si="194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0">
        <f t="shared" ref="O3075:O3138" si="195">E3075/D3075*100</f>
        <v>2.3035714285714284E-2</v>
      </c>
      <c r="P3075" s="6">
        <f t="shared" si="192"/>
        <v>92.142857142857139</v>
      </c>
      <c r="Q3075" t="str">
        <f>TRIM(MID(SUBSTITUTE($N3075,"/",REPT(" ",LEN($N3075))),COLUMNS($N:N)*LEN($N3075)-(LEN($N3075)-1),LEN($N3075)))</f>
        <v>theater</v>
      </c>
      <c r="R3075" t="str">
        <f>TRIM(MID(SUBSTITUTE($N3075,"/",REPT(" ",LEN($N3075))),COLUMNS($N:O)*LEN($N3075)-(LEN($N3075)-1),LEN($N3075)))</f>
        <v>spaces</v>
      </c>
      <c r="S3075" s="11">
        <f t="shared" si="193"/>
        <v>42111.684027777781</v>
      </c>
      <c r="T3075" s="11">
        <f t="shared" si="194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0">
        <f t="shared" si="195"/>
        <v>8.8000000000000009E-2</v>
      </c>
      <c r="P3076" s="6">
        <f t="shared" si="192"/>
        <v>7.333333333333333</v>
      </c>
      <c r="Q3076" t="str">
        <f>TRIM(MID(SUBSTITUTE($N3076,"/",REPT(" ",LEN($N3076))),COLUMNS($N:N)*LEN($N3076)-(LEN($N3076)-1),LEN($N3076)))</f>
        <v>theater</v>
      </c>
      <c r="R3076" t="str">
        <f>TRIM(MID(SUBSTITUTE($N3076,"/",REPT(" ",LEN($N3076))),COLUMNS($N:O)*LEN($N3076)-(LEN($N3076)-1),LEN($N3076)))</f>
        <v>spaces</v>
      </c>
      <c r="S3076" s="11">
        <f t="shared" si="193"/>
        <v>42409.571284722217</v>
      </c>
      <c r="T3076" s="11">
        <f t="shared" si="1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0">
        <f t="shared" si="195"/>
        <v>8.64</v>
      </c>
      <c r="P3077" s="6">
        <f t="shared" si="192"/>
        <v>64.8</v>
      </c>
      <c r="Q3077" t="str">
        <f>TRIM(MID(SUBSTITUTE($N3077,"/",REPT(" ",LEN($N3077))),COLUMNS($N:N)*LEN($N3077)-(LEN($N3077)-1),LEN($N3077)))</f>
        <v>theater</v>
      </c>
      <c r="R3077" t="str">
        <f>TRIM(MID(SUBSTITUTE($N3077,"/",REPT(" ",LEN($N3077))),COLUMNS($N:O)*LEN($N3077)-(LEN($N3077)-1),LEN($N3077)))</f>
        <v>spaces</v>
      </c>
      <c r="S3077" s="11">
        <f t="shared" si="193"/>
        <v>42551.102314814809</v>
      </c>
      <c r="T3077" s="11">
        <f t="shared" si="1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0">
        <f t="shared" si="195"/>
        <v>15.06</v>
      </c>
      <c r="P3078" s="6">
        <f t="shared" si="192"/>
        <v>30.12</v>
      </c>
      <c r="Q3078" t="str">
        <f>TRIM(MID(SUBSTITUTE($N3078,"/",REPT(" ",LEN($N3078))),COLUMNS($N:N)*LEN($N3078)-(LEN($N3078)-1),LEN($N3078)))</f>
        <v>theater</v>
      </c>
      <c r="R3078" t="str">
        <f>TRIM(MID(SUBSTITUTE($N3078,"/",REPT(" ",LEN($N3078))),COLUMNS($N:O)*LEN($N3078)-(LEN($N3078)-1),LEN($N3078)))</f>
        <v>spaces</v>
      </c>
      <c r="S3078" s="11">
        <f t="shared" si="193"/>
        <v>42226.651886574073</v>
      </c>
      <c r="T3078" s="11">
        <f t="shared" si="1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0">
        <f t="shared" si="195"/>
        <v>0.47727272727272729</v>
      </c>
      <c r="P3079" s="6">
        <f t="shared" si="192"/>
        <v>52.5</v>
      </c>
      <c r="Q3079" t="str">
        <f>TRIM(MID(SUBSTITUTE($N3079,"/",REPT(" ",LEN($N3079))),COLUMNS($N:N)*LEN($N3079)-(LEN($N3079)-1),LEN($N3079)))</f>
        <v>theater</v>
      </c>
      <c r="R3079" t="str">
        <f>TRIM(MID(SUBSTITUTE($N3079,"/",REPT(" ",LEN($N3079))),COLUMNS($N:O)*LEN($N3079)-(LEN($N3079)-1),LEN($N3079)))</f>
        <v>spaces</v>
      </c>
      <c r="S3079" s="11">
        <f t="shared" si="193"/>
        <v>42766.956921296296</v>
      </c>
      <c r="T3079" s="11">
        <f t="shared" si="1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0">
        <f t="shared" si="195"/>
        <v>0.11833333333333333</v>
      </c>
      <c r="P3080" s="6">
        <f t="shared" si="192"/>
        <v>23.666666666666668</v>
      </c>
      <c r="Q3080" t="str">
        <f>TRIM(MID(SUBSTITUTE($N3080,"/",REPT(" ",LEN($N3080))),COLUMNS($N:N)*LEN($N3080)-(LEN($N3080)-1),LEN($N3080)))</f>
        <v>theater</v>
      </c>
      <c r="R3080" t="str">
        <f>TRIM(MID(SUBSTITUTE($N3080,"/",REPT(" ",LEN($N3080))),COLUMNS($N:O)*LEN($N3080)-(LEN($N3080)-1),LEN($N3080)))</f>
        <v>spaces</v>
      </c>
      <c r="S3080" s="11">
        <f t="shared" si="193"/>
        <v>42031.138831018514</v>
      </c>
      <c r="T3080" s="11">
        <f t="shared" si="1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0">
        <f t="shared" si="195"/>
        <v>0.8417399858735245</v>
      </c>
      <c r="P3081" s="6">
        <f t="shared" si="192"/>
        <v>415.77777777777777</v>
      </c>
      <c r="Q3081" t="str">
        <f>TRIM(MID(SUBSTITUTE($N3081,"/",REPT(" ",LEN($N3081))),COLUMNS($N:N)*LEN($N3081)-(LEN($N3081)-1),LEN($N3081)))</f>
        <v>theater</v>
      </c>
      <c r="R3081" t="str">
        <f>TRIM(MID(SUBSTITUTE($N3081,"/",REPT(" ",LEN($N3081))),COLUMNS($N:O)*LEN($N3081)-(LEN($N3081)-1),LEN($N3081)))</f>
        <v>spaces</v>
      </c>
      <c r="S3081" s="11">
        <f t="shared" si="193"/>
        <v>42055.713368055556</v>
      </c>
      <c r="T3081" s="11">
        <f t="shared" si="1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0">
        <f t="shared" si="195"/>
        <v>1.8799999999999997E-2</v>
      </c>
      <c r="P3082" s="6">
        <f t="shared" si="192"/>
        <v>53.714285714285715</v>
      </c>
      <c r="Q3082" t="str">
        <f>TRIM(MID(SUBSTITUTE($N3082,"/",REPT(" ",LEN($N3082))),COLUMNS($N:N)*LEN($N3082)-(LEN($N3082)-1),LEN($N3082)))</f>
        <v>theater</v>
      </c>
      <c r="R3082" t="str">
        <f>TRIM(MID(SUBSTITUTE($N3082,"/",REPT(" ",LEN($N3082))),COLUMNS($N:O)*LEN($N3082)-(LEN($N3082)-1),LEN($N3082)))</f>
        <v>spaces</v>
      </c>
      <c r="S3082" s="11">
        <f t="shared" si="193"/>
        <v>41940.028287037036</v>
      </c>
      <c r="T3082" s="11">
        <f t="shared" si="1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0">
        <f t="shared" si="195"/>
        <v>0.21029999999999999</v>
      </c>
      <c r="P3083" s="6">
        <f t="shared" si="192"/>
        <v>420.6</v>
      </c>
      <c r="Q3083" t="str">
        <f>TRIM(MID(SUBSTITUTE($N3083,"/",REPT(" ",LEN($N3083))),COLUMNS($N:N)*LEN($N3083)-(LEN($N3083)-1),LEN($N3083)))</f>
        <v>theater</v>
      </c>
      <c r="R3083" t="str">
        <f>TRIM(MID(SUBSTITUTE($N3083,"/",REPT(" ",LEN($N3083))),COLUMNS($N:O)*LEN($N3083)-(LEN($N3083)-1),LEN($N3083)))</f>
        <v>spaces</v>
      </c>
      <c r="S3083" s="11">
        <f t="shared" si="193"/>
        <v>42237.181608796294</v>
      </c>
      <c r="T3083" s="11">
        <f t="shared" si="1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0">
        <f t="shared" si="195"/>
        <v>0</v>
      </c>
      <c r="P3084" s="6" t="e">
        <f t="shared" si="192"/>
        <v>#DIV/0!</v>
      </c>
      <c r="Q3084" t="str">
        <f>TRIM(MID(SUBSTITUTE($N3084,"/",REPT(" ",LEN($N3084))),COLUMNS($N:N)*LEN($N3084)-(LEN($N3084)-1),LEN($N3084)))</f>
        <v>theater</v>
      </c>
      <c r="R3084" t="str">
        <f>TRIM(MID(SUBSTITUTE($N3084,"/",REPT(" ",LEN($N3084))),COLUMNS($N:O)*LEN($N3084)-(LEN($N3084)-1),LEN($N3084)))</f>
        <v>spaces</v>
      </c>
      <c r="S3084" s="11">
        <f t="shared" si="193"/>
        <v>42293.922986111109</v>
      </c>
      <c r="T3084" s="11">
        <f t="shared" si="1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0">
        <f t="shared" si="195"/>
        <v>0.27999999999999997</v>
      </c>
      <c r="P3085" s="6">
        <f t="shared" si="192"/>
        <v>18.666666666666668</v>
      </c>
      <c r="Q3085" t="str">
        <f>TRIM(MID(SUBSTITUTE($N3085,"/",REPT(" ",LEN($N3085))),COLUMNS($N:N)*LEN($N3085)-(LEN($N3085)-1),LEN($N3085)))</f>
        <v>theater</v>
      </c>
      <c r="R3085" t="str">
        <f>TRIM(MID(SUBSTITUTE($N3085,"/",REPT(" ",LEN($N3085))),COLUMNS($N:O)*LEN($N3085)-(LEN($N3085)-1),LEN($N3085)))</f>
        <v>spaces</v>
      </c>
      <c r="S3085" s="11">
        <f t="shared" si="193"/>
        <v>41853.563402777778</v>
      </c>
      <c r="T3085" s="11">
        <f t="shared" si="1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0">
        <f t="shared" si="195"/>
        <v>11.57920670115792</v>
      </c>
      <c r="P3086" s="6">
        <f t="shared" si="192"/>
        <v>78.333333333333329</v>
      </c>
      <c r="Q3086" t="str">
        <f>TRIM(MID(SUBSTITUTE($N3086,"/",REPT(" ",LEN($N3086))),COLUMNS($N:N)*LEN($N3086)-(LEN($N3086)-1),LEN($N3086)))</f>
        <v>theater</v>
      </c>
      <c r="R3086" t="str">
        <f>TRIM(MID(SUBSTITUTE($N3086,"/",REPT(" ",LEN($N3086))),COLUMNS($N:O)*LEN($N3086)-(LEN($N3086)-1),LEN($N3086)))</f>
        <v>spaces</v>
      </c>
      <c r="S3086" s="11">
        <f t="shared" si="193"/>
        <v>42100.723738425921</v>
      </c>
      <c r="T3086" s="11">
        <f t="shared" si="1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0">
        <f t="shared" si="195"/>
        <v>2.44</v>
      </c>
      <c r="P3087" s="6">
        <f t="shared" si="192"/>
        <v>67.777777777777771</v>
      </c>
      <c r="Q3087" t="str">
        <f>TRIM(MID(SUBSTITUTE($N3087,"/",REPT(" ",LEN($N3087))),COLUMNS($N:N)*LEN($N3087)-(LEN($N3087)-1),LEN($N3087)))</f>
        <v>theater</v>
      </c>
      <c r="R3087" t="str">
        <f>TRIM(MID(SUBSTITUTE($N3087,"/",REPT(" ",LEN($N3087))),COLUMNS($N:O)*LEN($N3087)-(LEN($N3087)-1),LEN($N3087)))</f>
        <v>spaces</v>
      </c>
      <c r="S3087" s="11">
        <f t="shared" si="193"/>
        <v>42246.883784722217</v>
      </c>
      <c r="T3087" s="11">
        <f t="shared" si="1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0">
        <f t="shared" si="195"/>
        <v>0.25</v>
      </c>
      <c r="P3088" s="6">
        <f t="shared" si="192"/>
        <v>16.666666666666668</v>
      </c>
      <c r="Q3088" t="str">
        <f>TRIM(MID(SUBSTITUTE($N3088,"/",REPT(" ",LEN($N3088))),COLUMNS($N:N)*LEN($N3088)-(LEN($N3088)-1),LEN($N3088)))</f>
        <v>theater</v>
      </c>
      <c r="R3088" t="str">
        <f>TRIM(MID(SUBSTITUTE($N3088,"/",REPT(" ",LEN($N3088))),COLUMNS($N:O)*LEN($N3088)-(LEN($N3088)-1),LEN($N3088)))</f>
        <v>spaces</v>
      </c>
      <c r="S3088" s="11">
        <f t="shared" si="193"/>
        <v>42173.67082175926</v>
      </c>
      <c r="T3088" s="11">
        <f t="shared" si="1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0">
        <f t="shared" si="195"/>
        <v>0.625</v>
      </c>
      <c r="P3089" s="6">
        <f t="shared" si="192"/>
        <v>62.5</v>
      </c>
      <c r="Q3089" t="str">
        <f>TRIM(MID(SUBSTITUTE($N3089,"/",REPT(" ",LEN($N3089))),COLUMNS($N:N)*LEN($N3089)-(LEN($N3089)-1),LEN($N3089)))</f>
        <v>theater</v>
      </c>
      <c r="R3089" t="str">
        <f>TRIM(MID(SUBSTITUTE($N3089,"/",REPT(" ",LEN($N3089))),COLUMNS($N:O)*LEN($N3089)-(LEN($N3089)-1),LEN($N3089)))</f>
        <v>spaces</v>
      </c>
      <c r="S3089" s="11">
        <f t="shared" si="193"/>
        <v>42665.150347222225</v>
      </c>
      <c r="T3089" s="11">
        <f t="shared" si="1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0">
        <f t="shared" si="195"/>
        <v>0.19384615384615383</v>
      </c>
      <c r="P3090" s="6">
        <f t="shared" si="192"/>
        <v>42</v>
      </c>
      <c r="Q3090" t="str">
        <f>TRIM(MID(SUBSTITUTE($N3090,"/",REPT(" ",LEN($N3090))),COLUMNS($N:N)*LEN($N3090)-(LEN($N3090)-1),LEN($N3090)))</f>
        <v>theater</v>
      </c>
      <c r="R3090" t="str">
        <f>TRIM(MID(SUBSTITUTE($N3090,"/",REPT(" ",LEN($N3090))),COLUMNS($N:O)*LEN($N3090)-(LEN($N3090)-1),LEN($N3090)))</f>
        <v>spaces</v>
      </c>
      <c r="S3090" s="11">
        <f t="shared" si="193"/>
        <v>41981.57230324074</v>
      </c>
      <c r="T3090" s="11">
        <f t="shared" si="1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0">
        <f t="shared" si="195"/>
        <v>23.416</v>
      </c>
      <c r="P3091" s="6">
        <f t="shared" si="192"/>
        <v>130.0888888888889</v>
      </c>
      <c r="Q3091" t="str">
        <f>TRIM(MID(SUBSTITUTE($N3091,"/",REPT(" ",LEN($N3091))),COLUMNS($N:N)*LEN($N3091)-(LEN($N3091)-1),LEN($N3091)))</f>
        <v>theater</v>
      </c>
      <c r="R3091" t="str">
        <f>TRIM(MID(SUBSTITUTE($N3091,"/",REPT(" ",LEN($N3091))),COLUMNS($N:O)*LEN($N3091)-(LEN($N3091)-1),LEN($N3091)))</f>
        <v>spaces</v>
      </c>
      <c r="S3091" s="11">
        <f t="shared" si="193"/>
        <v>42528.542627314819</v>
      </c>
      <c r="T3091" s="11">
        <f t="shared" si="1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0">
        <f t="shared" si="195"/>
        <v>5.0808888888888886</v>
      </c>
      <c r="P3092" s="6">
        <f t="shared" si="192"/>
        <v>1270.2222222222222</v>
      </c>
      <c r="Q3092" t="str">
        <f>TRIM(MID(SUBSTITUTE($N3092,"/",REPT(" ",LEN($N3092))),COLUMNS($N:N)*LEN($N3092)-(LEN($N3092)-1),LEN($N3092)))</f>
        <v>theater</v>
      </c>
      <c r="R3092" t="str">
        <f>TRIM(MID(SUBSTITUTE($N3092,"/",REPT(" ",LEN($N3092))),COLUMNS($N:O)*LEN($N3092)-(LEN($N3092)-1),LEN($N3092)))</f>
        <v>spaces</v>
      </c>
      <c r="S3092" s="11">
        <f t="shared" si="193"/>
        <v>42065.818807870368</v>
      </c>
      <c r="T3092" s="11">
        <f t="shared" si="1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0">
        <f t="shared" si="195"/>
        <v>15.920000000000002</v>
      </c>
      <c r="P3093" s="6">
        <f t="shared" si="192"/>
        <v>88.444444444444443</v>
      </c>
      <c r="Q3093" t="str">
        <f>TRIM(MID(SUBSTITUTE($N3093,"/",REPT(" ",LEN($N3093))),COLUMNS($N:N)*LEN($N3093)-(LEN($N3093)-1),LEN($N3093)))</f>
        <v>theater</v>
      </c>
      <c r="R3093" t="str">
        <f>TRIM(MID(SUBSTITUTE($N3093,"/",REPT(" ",LEN($N3093))),COLUMNS($N:O)*LEN($N3093)-(LEN($N3093)-1),LEN($N3093)))</f>
        <v>spaces</v>
      </c>
      <c r="S3093" s="11">
        <f t="shared" si="193"/>
        <v>42566.948414351849</v>
      </c>
      <c r="T3093" s="11">
        <f t="shared" si="1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0">
        <f t="shared" si="195"/>
        <v>1.1831900000000002</v>
      </c>
      <c r="P3094" s="6">
        <f t="shared" si="192"/>
        <v>56.342380952380957</v>
      </c>
      <c r="Q3094" t="str">
        <f>TRIM(MID(SUBSTITUTE($N3094,"/",REPT(" ",LEN($N3094))),COLUMNS($N:N)*LEN($N3094)-(LEN($N3094)-1),LEN($N3094)))</f>
        <v>theater</v>
      </c>
      <c r="R3094" t="str">
        <f>TRIM(MID(SUBSTITUTE($N3094,"/",REPT(" ",LEN($N3094))),COLUMNS($N:O)*LEN($N3094)-(LEN($N3094)-1),LEN($N3094)))</f>
        <v>spaces</v>
      </c>
      <c r="S3094" s="11">
        <f t="shared" si="193"/>
        <v>42255.619351851856</v>
      </c>
      <c r="T3094" s="11">
        <f t="shared" si="1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0">
        <f t="shared" si="195"/>
        <v>22.75</v>
      </c>
      <c r="P3095" s="6">
        <f t="shared" si="192"/>
        <v>53.529411764705884</v>
      </c>
      <c r="Q3095" t="str">
        <f>TRIM(MID(SUBSTITUTE($N3095,"/",REPT(" ",LEN($N3095))),COLUMNS($N:N)*LEN($N3095)-(LEN($N3095)-1),LEN($N3095)))</f>
        <v>theater</v>
      </c>
      <c r="R3095" t="str">
        <f>TRIM(MID(SUBSTITUTE($N3095,"/",REPT(" ",LEN($N3095))),COLUMNS($N:O)*LEN($N3095)-(LEN($N3095)-1),LEN($N3095)))</f>
        <v>spaces</v>
      </c>
      <c r="S3095" s="11">
        <f t="shared" si="193"/>
        <v>41760.909039351849</v>
      </c>
      <c r="T3095" s="11">
        <f t="shared" si="1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0">
        <f t="shared" si="195"/>
        <v>2.5000000000000001E-2</v>
      </c>
      <c r="P3096" s="6">
        <f t="shared" si="192"/>
        <v>25</v>
      </c>
      <c r="Q3096" t="str">
        <f>TRIM(MID(SUBSTITUTE($N3096,"/",REPT(" ",LEN($N3096))),COLUMNS($N:N)*LEN($N3096)-(LEN($N3096)-1),LEN($N3096)))</f>
        <v>theater</v>
      </c>
      <c r="R3096" t="str">
        <f>TRIM(MID(SUBSTITUTE($N3096,"/",REPT(" ",LEN($N3096))),COLUMNS($N:O)*LEN($N3096)-(LEN($N3096)-1),LEN($N3096)))</f>
        <v>spaces</v>
      </c>
      <c r="S3096" s="11">
        <f t="shared" si="193"/>
        <v>42207.795787037037</v>
      </c>
      <c r="T3096" s="11">
        <f t="shared" si="1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0">
        <f t="shared" si="195"/>
        <v>0.33512064343163539</v>
      </c>
      <c r="P3097" s="6">
        <f t="shared" si="192"/>
        <v>50</v>
      </c>
      <c r="Q3097" t="str">
        <f>TRIM(MID(SUBSTITUTE($N3097,"/",REPT(" ",LEN($N3097))),COLUMNS($N:N)*LEN($N3097)-(LEN($N3097)-1),LEN($N3097)))</f>
        <v>theater</v>
      </c>
      <c r="R3097" t="str">
        <f>TRIM(MID(SUBSTITUTE($N3097,"/",REPT(" ",LEN($N3097))),COLUMNS($N:O)*LEN($N3097)-(LEN($N3097)-1),LEN($N3097)))</f>
        <v>spaces</v>
      </c>
      <c r="S3097" s="11">
        <f t="shared" si="193"/>
        <v>42523.025231481486</v>
      </c>
      <c r="T3097" s="11">
        <f t="shared" si="1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0">
        <f t="shared" si="195"/>
        <v>3.9750000000000001</v>
      </c>
      <c r="P3098" s="6">
        <f t="shared" si="192"/>
        <v>56.785714285714285</v>
      </c>
      <c r="Q3098" t="str">
        <f>TRIM(MID(SUBSTITUTE($N3098,"/",REPT(" ",LEN($N3098))),COLUMNS($N:N)*LEN($N3098)-(LEN($N3098)-1),LEN($N3098)))</f>
        <v>theater</v>
      </c>
      <c r="R3098" t="str">
        <f>TRIM(MID(SUBSTITUTE($N3098,"/",REPT(" ",LEN($N3098))),COLUMNS($N:O)*LEN($N3098)-(LEN($N3098)-1),LEN($N3098)))</f>
        <v>spaces</v>
      </c>
      <c r="S3098" s="11">
        <f t="shared" si="193"/>
        <v>42114.825532407413</v>
      </c>
      <c r="T3098" s="11">
        <f t="shared" si="1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0">
        <f t="shared" si="195"/>
        <v>17.150000000000002</v>
      </c>
      <c r="P3099" s="6">
        <f t="shared" si="192"/>
        <v>40.833333333333336</v>
      </c>
      <c r="Q3099" t="str">
        <f>TRIM(MID(SUBSTITUTE($N3099,"/",REPT(" ",LEN($N3099))),COLUMNS($N:N)*LEN($N3099)-(LEN($N3099)-1),LEN($N3099)))</f>
        <v>theater</v>
      </c>
      <c r="R3099" t="str">
        <f>TRIM(MID(SUBSTITUTE($N3099,"/",REPT(" ",LEN($N3099))),COLUMNS($N:O)*LEN($N3099)-(LEN($N3099)-1),LEN($N3099)))</f>
        <v>spaces</v>
      </c>
      <c r="S3099" s="11">
        <f t="shared" si="193"/>
        <v>42629.503483796296</v>
      </c>
      <c r="T3099" s="11">
        <f t="shared" si="1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0">
        <f t="shared" si="195"/>
        <v>3.6080041046690612</v>
      </c>
      <c r="P3100" s="6">
        <f t="shared" si="192"/>
        <v>65.111111111111114</v>
      </c>
      <c r="Q3100" t="str">
        <f>TRIM(MID(SUBSTITUTE($N3100,"/",REPT(" ",LEN($N3100))),COLUMNS($N:N)*LEN($N3100)-(LEN($N3100)-1),LEN($N3100)))</f>
        <v>theater</v>
      </c>
      <c r="R3100" t="str">
        <f>TRIM(MID(SUBSTITUTE($N3100,"/",REPT(" ",LEN($N3100))),COLUMNS($N:O)*LEN($N3100)-(LEN($N3100)-1),LEN($N3100)))</f>
        <v>spaces</v>
      </c>
      <c r="S3100" s="11">
        <f t="shared" si="193"/>
        <v>42359.792233796295</v>
      </c>
      <c r="T3100" s="11">
        <f t="shared" si="1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0">
        <f t="shared" si="195"/>
        <v>13.900000000000002</v>
      </c>
      <c r="P3101" s="6">
        <f t="shared" si="192"/>
        <v>55.6</v>
      </c>
      <c r="Q3101" t="str">
        <f>TRIM(MID(SUBSTITUTE($N3101,"/",REPT(" ",LEN($N3101))),COLUMNS($N:N)*LEN($N3101)-(LEN($N3101)-1),LEN($N3101)))</f>
        <v>theater</v>
      </c>
      <c r="R3101" t="str">
        <f>TRIM(MID(SUBSTITUTE($N3101,"/",REPT(" ",LEN($N3101))),COLUMNS($N:O)*LEN($N3101)-(LEN($N3101)-1),LEN($N3101)))</f>
        <v>spaces</v>
      </c>
      <c r="S3101" s="11">
        <f t="shared" si="193"/>
        <v>42382.189710648148</v>
      </c>
      <c r="T3101" s="11">
        <f t="shared" si="1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0">
        <f t="shared" si="195"/>
        <v>15.225</v>
      </c>
      <c r="P3102" s="6">
        <f t="shared" si="192"/>
        <v>140.53846153846155</v>
      </c>
      <c r="Q3102" t="str">
        <f>TRIM(MID(SUBSTITUTE($N3102,"/",REPT(" ",LEN($N3102))),COLUMNS($N:N)*LEN($N3102)-(LEN($N3102)-1),LEN($N3102)))</f>
        <v>theater</v>
      </c>
      <c r="R3102" t="str">
        <f>TRIM(MID(SUBSTITUTE($N3102,"/",REPT(" ",LEN($N3102))),COLUMNS($N:O)*LEN($N3102)-(LEN($N3102)-1),LEN($N3102)))</f>
        <v>spaces</v>
      </c>
      <c r="S3102" s="11">
        <f t="shared" si="193"/>
        <v>41902.622395833336</v>
      </c>
      <c r="T3102" s="11">
        <f t="shared" si="1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0">
        <f t="shared" si="195"/>
        <v>12</v>
      </c>
      <c r="P3103" s="6">
        <f t="shared" si="192"/>
        <v>25</v>
      </c>
      <c r="Q3103" t="str">
        <f>TRIM(MID(SUBSTITUTE($N3103,"/",REPT(" ",LEN($N3103))),COLUMNS($N:N)*LEN($N3103)-(LEN($N3103)-1),LEN($N3103)))</f>
        <v>theater</v>
      </c>
      <c r="R3103" t="str">
        <f>TRIM(MID(SUBSTITUTE($N3103,"/",REPT(" ",LEN($N3103))),COLUMNS($N:O)*LEN($N3103)-(LEN($N3103)-1),LEN($N3103)))</f>
        <v>spaces</v>
      </c>
      <c r="S3103" s="11">
        <f t="shared" si="193"/>
        <v>42171.383530092593</v>
      </c>
      <c r="T3103" s="11">
        <f t="shared" si="1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0">
        <f t="shared" si="195"/>
        <v>39.112499999999997</v>
      </c>
      <c r="P3104" s="6">
        <f t="shared" si="192"/>
        <v>69.533333333333331</v>
      </c>
      <c r="Q3104" t="str">
        <f>TRIM(MID(SUBSTITUTE($N3104,"/",REPT(" ",LEN($N3104))),COLUMNS($N:N)*LEN($N3104)-(LEN($N3104)-1),LEN($N3104)))</f>
        <v>theater</v>
      </c>
      <c r="R3104" t="str">
        <f>TRIM(MID(SUBSTITUTE($N3104,"/",REPT(" ",LEN($N3104))),COLUMNS($N:O)*LEN($N3104)-(LEN($N3104)-1),LEN($N3104)))</f>
        <v>spaces</v>
      </c>
      <c r="S3104" s="11">
        <f t="shared" si="193"/>
        <v>42555.340486111112</v>
      </c>
      <c r="T3104" s="11">
        <f t="shared" si="1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0">
        <f t="shared" si="195"/>
        <v>0.26829268292682928</v>
      </c>
      <c r="P3105" s="6">
        <f t="shared" si="192"/>
        <v>5.5</v>
      </c>
      <c r="Q3105" t="str">
        <f>TRIM(MID(SUBSTITUTE($N3105,"/",REPT(" ",LEN($N3105))),COLUMNS($N:N)*LEN($N3105)-(LEN($N3105)-1),LEN($N3105)))</f>
        <v>theater</v>
      </c>
      <c r="R3105" t="str">
        <f>TRIM(MID(SUBSTITUTE($N3105,"/",REPT(" ",LEN($N3105))),COLUMNS($N:O)*LEN($N3105)-(LEN($N3105)-1),LEN($N3105)))</f>
        <v>spaces</v>
      </c>
      <c r="S3105" s="11">
        <f t="shared" si="193"/>
        <v>42107.156319444446</v>
      </c>
      <c r="T3105" s="11">
        <f t="shared" si="1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0">
        <f t="shared" si="195"/>
        <v>29.625</v>
      </c>
      <c r="P3106" s="6">
        <f t="shared" si="192"/>
        <v>237</v>
      </c>
      <c r="Q3106" t="str">
        <f>TRIM(MID(SUBSTITUTE($N3106,"/",REPT(" ",LEN($N3106))),COLUMNS($N:N)*LEN($N3106)-(LEN($N3106)-1),LEN($N3106)))</f>
        <v>theater</v>
      </c>
      <c r="R3106" t="str">
        <f>TRIM(MID(SUBSTITUTE($N3106,"/",REPT(" ",LEN($N3106))),COLUMNS($N:O)*LEN($N3106)-(LEN($N3106)-1),LEN($N3106)))</f>
        <v>spaces</v>
      </c>
      <c r="S3106" s="11">
        <f t="shared" si="193"/>
        <v>42006.908692129626</v>
      </c>
      <c r="T3106" s="11">
        <f t="shared" si="1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0">
        <f t="shared" si="195"/>
        <v>42.360992301112063</v>
      </c>
      <c r="P3107" s="6">
        <f t="shared" si="192"/>
        <v>79.870967741935488</v>
      </c>
      <c r="Q3107" t="str">
        <f>TRIM(MID(SUBSTITUTE($N3107,"/",REPT(" ",LEN($N3107))),COLUMNS($N:N)*LEN($N3107)-(LEN($N3107)-1),LEN($N3107)))</f>
        <v>theater</v>
      </c>
      <c r="R3107" t="str">
        <f>TRIM(MID(SUBSTITUTE($N3107,"/",REPT(" ",LEN($N3107))),COLUMNS($N:O)*LEN($N3107)-(LEN($N3107)-1),LEN($N3107)))</f>
        <v>spaces</v>
      </c>
      <c r="S3107" s="11">
        <f t="shared" si="193"/>
        <v>41876.718935185185</v>
      </c>
      <c r="T3107" s="11">
        <f t="shared" si="1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0">
        <f t="shared" si="195"/>
        <v>4.1000000000000005</v>
      </c>
      <c r="P3108" s="6">
        <f t="shared" si="192"/>
        <v>10.25</v>
      </c>
      <c r="Q3108" t="str">
        <f>TRIM(MID(SUBSTITUTE($N3108,"/",REPT(" ",LEN($N3108))),COLUMNS($N:N)*LEN($N3108)-(LEN($N3108)-1),LEN($N3108)))</f>
        <v>theater</v>
      </c>
      <c r="R3108" t="str">
        <f>TRIM(MID(SUBSTITUTE($N3108,"/",REPT(" ",LEN($N3108))),COLUMNS($N:O)*LEN($N3108)-(LEN($N3108)-1),LEN($N3108)))</f>
        <v>spaces</v>
      </c>
      <c r="S3108" s="11">
        <f t="shared" si="193"/>
        <v>42241.429120370376</v>
      </c>
      <c r="T3108" s="11">
        <f t="shared" si="1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0">
        <f t="shared" si="195"/>
        <v>19.762499999999999</v>
      </c>
      <c r="P3109" s="6">
        <f t="shared" si="192"/>
        <v>272.58620689655174</v>
      </c>
      <c r="Q3109" t="str">
        <f>TRIM(MID(SUBSTITUTE($N3109,"/",REPT(" ",LEN($N3109))),COLUMNS($N:N)*LEN($N3109)-(LEN($N3109)-1),LEN($N3109)))</f>
        <v>theater</v>
      </c>
      <c r="R3109" t="str">
        <f>TRIM(MID(SUBSTITUTE($N3109,"/",REPT(" ",LEN($N3109))),COLUMNS($N:O)*LEN($N3109)-(LEN($N3109)-1),LEN($N3109)))</f>
        <v>spaces</v>
      </c>
      <c r="S3109" s="11">
        <f t="shared" si="193"/>
        <v>42128.814247685179</v>
      </c>
      <c r="T3109" s="11">
        <f t="shared" si="1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0">
        <f t="shared" si="195"/>
        <v>5.1999999999999998E-2</v>
      </c>
      <c r="P3110" s="6">
        <f t="shared" si="192"/>
        <v>13</v>
      </c>
      <c r="Q3110" t="str">
        <f>TRIM(MID(SUBSTITUTE($N3110,"/",REPT(" ",LEN($N3110))),COLUMNS($N:N)*LEN($N3110)-(LEN($N3110)-1),LEN($N3110)))</f>
        <v>theater</v>
      </c>
      <c r="R3110" t="str">
        <f>TRIM(MID(SUBSTITUTE($N3110,"/",REPT(" ",LEN($N3110))),COLUMNS($N:O)*LEN($N3110)-(LEN($N3110)-1),LEN($N3110)))</f>
        <v>spaces</v>
      </c>
      <c r="S3110" s="11">
        <f t="shared" si="193"/>
        <v>42062.680486111116</v>
      </c>
      <c r="T3110" s="11">
        <f t="shared" si="1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0">
        <f t="shared" si="195"/>
        <v>25.030188679245285</v>
      </c>
      <c r="P3111" s="6">
        <f t="shared" si="192"/>
        <v>58.184210526315788</v>
      </c>
      <c r="Q3111" t="str">
        <f>TRIM(MID(SUBSTITUTE($N3111,"/",REPT(" ",LEN($N3111))),COLUMNS($N:N)*LEN($N3111)-(LEN($N3111)-1),LEN($N3111)))</f>
        <v>theater</v>
      </c>
      <c r="R3111" t="str">
        <f>TRIM(MID(SUBSTITUTE($N3111,"/",REPT(" ",LEN($N3111))),COLUMNS($N:O)*LEN($N3111)-(LEN($N3111)-1),LEN($N3111)))</f>
        <v>spaces</v>
      </c>
      <c r="S3111" s="11">
        <f t="shared" si="193"/>
        <v>41844.125115740739</v>
      </c>
      <c r="T3111" s="11">
        <f t="shared" si="1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0">
        <f t="shared" si="195"/>
        <v>0.04</v>
      </c>
      <c r="P3112" s="6">
        <f t="shared" si="192"/>
        <v>10</v>
      </c>
      <c r="Q3112" t="str">
        <f>TRIM(MID(SUBSTITUTE($N3112,"/",REPT(" ",LEN($N3112))),COLUMNS($N:N)*LEN($N3112)-(LEN($N3112)-1),LEN($N3112)))</f>
        <v>theater</v>
      </c>
      <c r="R3112" t="str">
        <f>TRIM(MID(SUBSTITUTE($N3112,"/",REPT(" ",LEN($N3112))),COLUMNS($N:O)*LEN($N3112)-(LEN($N3112)-1),LEN($N3112)))</f>
        <v>spaces</v>
      </c>
      <c r="S3112" s="11">
        <f t="shared" si="193"/>
        <v>42745.031469907408</v>
      </c>
      <c r="T3112" s="11">
        <f t="shared" si="1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0">
        <f t="shared" si="195"/>
        <v>26.640000000000004</v>
      </c>
      <c r="P3113" s="6">
        <f t="shared" si="192"/>
        <v>70.10526315789474</v>
      </c>
      <c r="Q3113" t="str">
        <f>TRIM(MID(SUBSTITUTE($N3113,"/",REPT(" ",LEN($N3113))),COLUMNS($N:N)*LEN($N3113)-(LEN($N3113)-1),LEN($N3113)))</f>
        <v>theater</v>
      </c>
      <c r="R3113" t="str">
        <f>TRIM(MID(SUBSTITUTE($N3113,"/",REPT(" ",LEN($N3113))),COLUMNS($N:O)*LEN($N3113)-(LEN($N3113)-1),LEN($N3113)))</f>
        <v>spaces</v>
      </c>
      <c r="S3113" s="11">
        <f t="shared" si="193"/>
        <v>41885.595138888886</v>
      </c>
      <c r="T3113" s="11">
        <f t="shared" si="1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0">
        <f t="shared" si="195"/>
        <v>4.7363636363636363</v>
      </c>
      <c r="P3114" s="6">
        <f t="shared" si="192"/>
        <v>57.888888888888886</v>
      </c>
      <c r="Q3114" t="str">
        <f>TRIM(MID(SUBSTITUTE($N3114,"/",REPT(" ",LEN($N3114))),COLUMNS($N:N)*LEN($N3114)-(LEN($N3114)-1),LEN($N3114)))</f>
        <v>theater</v>
      </c>
      <c r="R3114" t="str">
        <f>TRIM(MID(SUBSTITUTE($N3114,"/",REPT(" ",LEN($N3114))),COLUMNS($N:O)*LEN($N3114)-(LEN($N3114)-1),LEN($N3114)))</f>
        <v>spaces</v>
      </c>
      <c r="S3114" s="11">
        <f t="shared" si="193"/>
        <v>42615.121921296297</v>
      </c>
      <c r="T3114" s="11">
        <f t="shared" si="1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0">
        <f t="shared" si="195"/>
        <v>4.2435339894712749</v>
      </c>
      <c r="P3115" s="6">
        <f t="shared" si="192"/>
        <v>125.27027027027027</v>
      </c>
      <c r="Q3115" t="str">
        <f>TRIM(MID(SUBSTITUTE($N3115,"/",REPT(" ",LEN($N3115))),COLUMNS($N:N)*LEN($N3115)-(LEN($N3115)-1),LEN($N3115)))</f>
        <v>theater</v>
      </c>
      <c r="R3115" t="str">
        <f>TRIM(MID(SUBSTITUTE($N3115,"/",REPT(" ",LEN($N3115))),COLUMNS($N:O)*LEN($N3115)-(LEN($N3115)-1),LEN($N3115)))</f>
        <v>spaces</v>
      </c>
      <c r="S3115" s="11">
        <f t="shared" si="193"/>
        <v>42081.731273148151</v>
      </c>
      <c r="T3115" s="11">
        <f t="shared" si="1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0">
        <f t="shared" si="195"/>
        <v>0</v>
      </c>
      <c r="P3116" s="6" t="e">
        <f t="shared" si="192"/>
        <v>#DIV/0!</v>
      </c>
      <c r="Q3116" t="str">
        <f>TRIM(MID(SUBSTITUTE($N3116,"/",REPT(" ",LEN($N3116))),COLUMNS($N:N)*LEN($N3116)-(LEN($N3116)-1),LEN($N3116)))</f>
        <v>theater</v>
      </c>
      <c r="R3116" t="str">
        <f>TRIM(MID(SUBSTITUTE($N3116,"/",REPT(" ",LEN($N3116))),COLUMNS($N:O)*LEN($N3116)-(LEN($N3116)-1),LEN($N3116)))</f>
        <v>spaces</v>
      </c>
      <c r="S3116" s="11">
        <f t="shared" si="193"/>
        <v>41843.632523148146</v>
      </c>
      <c r="T3116" s="11">
        <f t="shared" si="1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0">
        <f t="shared" si="195"/>
        <v>3</v>
      </c>
      <c r="P3117" s="6">
        <f t="shared" si="192"/>
        <v>300</v>
      </c>
      <c r="Q3117" t="str">
        <f>TRIM(MID(SUBSTITUTE($N3117,"/",REPT(" ",LEN($N3117))),COLUMNS($N:N)*LEN($N3117)-(LEN($N3117)-1),LEN($N3117)))</f>
        <v>theater</v>
      </c>
      <c r="R3117" t="str">
        <f>TRIM(MID(SUBSTITUTE($N3117,"/",REPT(" ",LEN($N3117))),COLUMNS($N:O)*LEN($N3117)-(LEN($N3117)-1),LEN($N3117)))</f>
        <v>spaces</v>
      </c>
      <c r="S3117" s="11">
        <f t="shared" si="193"/>
        <v>42496.447071759263</v>
      </c>
      <c r="T3117" s="11">
        <f t="shared" si="1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0">
        <f t="shared" si="195"/>
        <v>57.333333333333336</v>
      </c>
      <c r="P3118" s="6">
        <f t="shared" si="192"/>
        <v>43</v>
      </c>
      <c r="Q3118" t="str">
        <f>TRIM(MID(SUBSTITUTE($N3118,"/",REPT(" ",LEN($N3118))),COLUMNS($N:N)*LEN($N3118)-(LEN($N3118)-1),LEN($N3118)))</f>
        <v>theater</v>
      </c>
      <c r="R3118" t="str">
        <f>TRIM(MID(SUBSTITUTE($N3118,"/",REPT(" ",LEN($N3118))),COLUMNS($N:O)*LEN($N3118)-(LEN($N3118)-1),LEN($N3118)))</f>
        <v>spaces</v>
      </c>
      <c r="S3118" s="11">
        <f t="shared" si="193"/>
        <v>42081.515335648146</v>
      </c>
      <c r="T3118" s="11">
        <f t="shared" si="1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0">
        <f t="shared" si="195"/>
        <v>0.1</v>
      </c>
      <c r="P3119" s="6">
        <f t="shared" si="192"/>
        <v>1</v>
      </c>
      <c r="Q3119" t="str">
        <f>TRIM(MID(SUBSTITUTE($N3119,"/",REPT(" ",LEN($N3119))),COLUMNS($N:N)*LEN($N3119)-(LEN($N3119)-1),LEN($N3119)))</f>
        <v>theater</v>
      </c>
      <c r="R3119" t="str">
        <f>TRIM(MID(SUBSTITUTE($N3119,"/",REPT(" ",LEN($N3119))),COLUMNS($N:O)*LEN($N3119)-(LEN($N3119)-1),LEN($N3119)))</f>
        <v>spaces</v>
      </c>
      <c r="S3119" s="11">
        <f t="shared" si="193"/>
        <v>42509.374537037031</v>
      </c>
      <c r="T3119" s="11">
        <f t="shared" si="1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0">
        <f t="shared" si="195"/>
        <v>0.31</v>
      </c>
      <c r="P3120" s="6">
        <f t="shared" si="192"/>
        <v>775</v>
      </c>
      <c r="Q3120" t="str">
        <f>TRIM(MID(SUBSTITUTE($N3120,"/",REPT(" ",LEN($N3120))),COLUMNS($N:N)*LEN($N3120)-(LEN($N3120)-1),LEN($N3120)))</f>
        <v>theater</v>
      </c>
      <c r="R3120" t="str">
        <f>TRIM(MID(SUBSTITUTE($N3120,"/",REPT(" ",LEN($N3120))),COLUMNS($N:O)*LEN($N3120)-(LEN($N3120)-1),LEN($N3120)))</f>
        <v>spaces</v>
      </c>
      <c r="S3120" s="11">
        <f t="shared" si="193"/>
        <v>42534.649571759262</v>
      </c>
      <c r="T3120" s="11">
        <f t="shared" si="1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0">
        <f t="shared" si="195"/>
        <v>0.05</v>
      </c>
      <c r="P3121" s="6">
        <f t="shared" si="192"/>
        <v>5</v>
      </c>
      <c r="Q3121" t="str">
        <f>TRIM(MID(SUBSTITUTE($N3121,"/",REPT(" ",LEN($N3121))),COLUMNS($N:N)*LEN($N3121)-(LEN($N3121)-1),LEN($N3121)))</f>
        <v>theater</v>
      </c>
      <c r="R3121" t="str">
        <f>TRIM(MID(SUBSTITUTE($N3121,"/",REPT(" ",LEN($N3121))),COLUMNS($N:O)*LEN($N3121)-(LEN($N3121)-1),LEN($N3121)))</f>
        <v>spaces</v>
      </c>
      <c r="S3121" s="11">
        <f t="shared" si="193"/>
        <v>42060.04550925926</v>
      </c>
      <c r="T3121" s="11">
        <f t="shared" si="1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0">
        <f t="shared" si="195"/>
        <v>9.8461538461538465E-3</v>
      </c>
      <c r="P3122" s="6">
        <f t="shared" si="192"/>
        <v>12.8</v>
      </c>
      <c r="Q3122" t="str">
        <f>TRIM(MID(SUBSTITUTE($N3122,"/",REPT(" ",LEN($N3122))),COLUMNS($N:N)*LEN($N3122)-(LEN($N3122)-1),LEN($N3122)))</f>
        <v>theater</v>
      </c>
      <c r="R3122" t="str">
        <f>TRIM(MID(SUBSTITUTE($N3122,"/",REPT(" ",LEN($N3122))),COLUMNS($N:O)*LEN($N3122)-(LEN($N3122)-1),LEN($N3122)))</f>
        <v>spaces</v>
      </c>
      <c r="S3122" s="11">
        <f t="shared" si="193"/>
        <v>42435.942083333335</v>
      </c>
      <c r="T3122" s="11">
        <f t="shared" si="1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0">
        <f t="shared" si="195"/>
        <v>0.66666666666666674</v>
      </c>
      <c r="P3123" s="6">
        <f t="shared" si="192"/>
        <v>10</v>
      </c>
      <c r="Q3123" t="str">
        <f>TRIM(MID(SUBSTITUTE($N3123,"/",REPT(" ",LEN($N3123))),COLUMNS($N:N)*LEN($N3123)-(LEN($N3123)-1),LEN($N3123)))</f>
        <v>theater</v>
      </c>
      <c r="R3123" t="str">
        <f>TRIM(MID(SUBSTITUTE($N3123,"/",REPT(" ",LEN($N3123))),COLUMNS($N:O)*LEN($N3123)-(LEN($N3123)-1),LEN($N3123)))</f>
        <v>spaces</v>
      </c>
      <c r="S3123" s="11">
        <f t="shared" si="193"/>
        <v>41848.679803240739</v>
      </c>
      <c r="T3123" s="11">
        <f t="shared" si="1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0">
        <f t="shared" si="195"/>
        <v>58.291457286432156</v>
      </c>
      <c r="P3124" s="6">
        <f t="shared" si="192"/>
        <v>58</v>
      </c>
      <c r="Q3124" t="str">
        <f>TRIM(MID(SUBSTITUTE($N3124,"/",REPT(" ",LEN($N3124))),COLUMNS($N:N)*LEN($N3124)-(LEN($N3124)-1),LEN($N3124)))</f>
        <v>theater</v>
      </c>
      <c r="R3124" t="str">
        <f>TRIM(MID(SUBSTITUTE($N3124,"/",REPT(" ",LEN($N3124))),COLUMNS($N:O)*LEN($N3124)-(LEN($N3124)-1),LEN($N3124)))</f>
        <v>spaces</v>
      </c>
      <c r="S3124" s="11">
        <f t="shared" si="193"/>
        <v>42678.932083333333</v>
      </c>
      <c r="T3124" s="11">
        <f t="shared" si="1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0">
        <f t="shared" si="195"/>
        <v>68.153599999999997</v>
      </c>
      <c r="P3125" s="6">
        <f t="shared" si="192"/>
        <v>244.80459770114942</v>
      </c>
      <c r="Q3125" t="str">
        <f>TRIM(MID(SUBSTITUTE($N3125,"/",REPT(" ",LEN($N3125))),COLUMNS($N:N)*LEN($N3125)-(LEN($N3125)-1),LEN($N3125)))</f>
        <v>theater</v>
      </c>
      <c r="R3125" t="str">
        <f>TRIM(MID(SUBSTITUTE($N3125,"/",REPT(" ",LEN($N3125))),COLUMNS($N:O)*LEN($N3125)-(LEN($N3125)-1),LEN($N3125)))</f>
        <v>spaces</v>
      </c>
      <c r="S3125" s="11">
        <f t="shared" si="193"/>
        <v>42530.993032407408</v>
      </c>
      <c r="T3125" s="11">
        <f t="shared" si="1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0">
        <f t="shared" si="195"/>
        <v>3.2499999999999999E-3</v>
      </c>
      <c r="P3126" s="6">
        <f t="shared" si="192"/>
        <v>6.5</v>
      </c>
      <c r="Q3126" t="str">
        <f>TRIM(MID(SUBSTITUTE($N3126,"/",REPT(" ",LEN($N3126))),COLUMNS($N:N)*LEN($N3126)-(LEN($N3126)-1),LEN($N3126)))</f>
        <v>theater</v>
      </c>
      <c r="R3126" t="str">
        <f>TRIM(MID(SUBSTITUTE($N3126,"/",REPT(" ",LEN($N3126))),COLUMNS($N:O)*LEN($N3126)-(LEN($N3126)-1),LEN($N3126)))</f>
        <v>spaces</v>
      </c>
      <c r="S3126" s="11">
        <f t="shared" si="193"/>
        <v>41977.780104166668</v>
      </c>
      <c r="T3126" s="11">
        <f t="shared" si="1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0">
        <f t="shared" si="195"/>
        <v>0</v>
      </c>
      <c r="P3127" s="6" t="e">
        <f t="shared" si="192"/>
        <v>#DIV/0!</v>
      </c>
      <c r="Q3127" t="str">
        <f>TRIM(MID(SUBSTITUTE($N3127,"/",REPT(" ",LEN($N3127))),COLUMNS($N:N)*LEN($N3127)-(LEN($N3127)-1),LEN($N3127)))</f>
        <v>theater</v>
      </c>
      <c r="R3127" t="str">
        <f>TRIM(MID(SUBSTITUTE($N3127,"/",REPT(" ",LEN($N3127))),COLUMNS($N:O)*LEN($N3127)-(LEN($N3127)-1),LEN($N3127)))</f>
        <v>spaces</v>
      </c>
      <c r="S3127" s="11">
        <f t="shared" si="193"/>
        <v>42346.20685185185</v>
      </c>
      <c r="T3127" s="11">
        <f t="shared" si="1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0">
        <f t="shared" si="195"/>
        <v>4.16</v>
      </c>
      <c r="P3128" s="6">
        <f t="shared" si="192"/>
        <v>61.176470588235297</v>
      </c>
      <c r="Q3128" t="str">
        <f>TRIM(MID(SUBSTITUTE($N3128,"/",REPT(" ",LEN($N3128))),COLUMNS($N:N)*LEN($N3128)-(LEN($N3128)-1),LEN($N3128)))</f>
        <v>theater</v>
      </c>
      <c r="R3128" t="str">
        <f>TRIM(MID(SUBSTITUTE($N3128,"/",REPT(" ",LEN($N3128))),COLUMNS($N:O)*LEN($N3128)-(LEN($N3128)-1),LEN($N3128)))</f>
        <v>spaces</v>
      </c>
      <c r="S3128" s="11">
        <f t="shared" si="193"/>
        <v>42427.01807870371</v>
      </c>
      <c r="T3128" s="11">
        <f t="shared" si="1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0">
        <f t="shared" si="195"/>
        <v>0</v>
      </c>
      <c r="P3129" s="6" t="e">
        <f t="shared" si="192"/>
        <v>#DIV/0!</v>
      </c>
      <c r="Q3129" t="str">
        <f>TRIM(MID(SUBSTITUTE($N3129,"/",REPT(" ",LEN($N3129))),COLUMNS($N:N)*LEN($N3129)-(LEN($N3129)-1),LEN($N3129)))</f>
        <v>theater</v>
      </c>
      <c r="R3129" t="str">
        <f>TRIM(MID(SUBSTITUTE($N3129,"/",REPT(" ",LEN($N3129))),COLUMNS($N:O)*LEN($N3129)-(LEN($N3129)-1),LEN($N3129)))</f>
        <v>spaces</v>
      </c>
      <c r="S3129" s="11">
        <f t="shared" si="193"/>
        <v>42034.856817129628</v>
      </c>
      <c r="T3129" s="11">
        <f t="shared" si="1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0">
        <f t="shared" si="195"/>
        <v>108.60666666666667</v>
      </c>
      <c r="P3130" s="6">
        <f t="shared" si="192"/>
        <v>139.23931623931625</v>
      </c>
      <c r="Q3130" t="str">
        <f>TRIM(MID(SUBSTITUTE($N3130,"/",REPT(" ",LEN($N3130))),COLUMNS($N:N)*LEN($N3130)-(LEN($N3130)-1),LEN($N3130)))</f>
        <v>theater</v>
      </c>
      <c r="R3130" t="str">
        <f>TRIM(MID(SUBSTITUTE($N3130,"/",REPT(" ",LEN($N3130))),COLUMNS($N:O)*LEN($N3130)-(LEN($N3130)-1),LEN($N3130)))</f>
        <v>plays</v>
      </c>
      <c r="S3130" s="11">
        <f t="shared" si="193"/>
        <v>42780.825706018513</v>
      </c>
      <c r="T3130" s="11">
        <f t="shared" si="1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0">
        <f t="shared" si="195"/>
        <v>0.8</v>
      </c>
      <c r="P3131" s="6">
        <f t="shared" si="192"/>
        <v>10</v>
      </c>
      <c r="Q3131" t="str">
        <f>TRIM(MID(SUBSTITUTE($N3131,"/",REPT(" ",LEN($N3131))),COLUMNS($N:N)*LEN($N3131)-(LEN($N3131)-1),LEN($N3131)))</f>
        <v>theater</v>
      </c>
      <c r="R3131" t="str">
        <f>TRIM(MID(SUBSTITUTE($N3131,"/",REPT(" ",LEN($N3131))),COLUMNS($N:O)*LEN($N3131)-(LEN($N3131)-1),LEN($N3131)))</f>
        <v>plays</v>
      </c>
      <c r="S3131" s="11">
        <f t="shared" si="193"/>
        <v>42803.842812499999</v>
      </c>
      <c r="T3131" s="11">
        <f t="shared" si="1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0">
        <f t="shared" si="195"/>
        <v>3.75</v>
      </c>
      <c r="P3132" s="6">
        <f t="shared" si="192"/>
        <v>93.75</v>
      </c>
      <c r="Q3132" t="str">
        <f>TRIM(MID(SUBSTITUTE($N3132,"/",REPT(" ",LEN($N3132))),COLUMNS($N:N)*LEN($N3132)-(LEN($N3132)-1),LEN($N3132)))</f>
        <v>theater</v>
      </c>
      <c r="R3132" t="str">
        <f>TRIM(MID(SUBSTITUTE($N3132,"/",REPT(" ",LEN($N3132))),COLUMNS($N:O)*LEN($N3132)-(LEN($N3132)-1),LEN($N3132)))</f>
        <v>plays</v>
      </c>
      <c r="S3132" s="11">
        <f t="shared" si="193"/>
        <v>42808.640231481477</v>
      </c>
      <c r="T3132" s="11">
        <f t="shared" si="1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0">
        <f t="shared" si="195"/>
        <v>15.731707317073171</v>
      </c>
      <c r="P3133" s="6">
        <f t="shared" si="192"/>
        <v>53.75</v>
      </c>
      <c r="Q3133" t="str">
        <f>TRIM(MID(SUBSTITUTE($N3133,"/",REPT(" ",LEN($N3133))),COLUMNS($N:N)*LEN($N3133)-(LEN($N3133)-1),LEN($N3133)))</f>
        <v>theater</v>
      </c>
      <c r="R3133" t="str">
        <f>TRIM(MID(SUBSTITUTE($N3133,"/",REPT(" ",LEN($N3133))),COLUMNS($N:O)*LEN($N3133)-(LEN($N3133)-1),LEN($N3133)))</f>
        <v>plays</v>
      </c>
      <c r="S3133" s="11">
        <f t="shared" si="193"/>
        <v>42803.579224537039</v>
      </c>
      <c r="T3133" s="11">
        <f t="shared" si="1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0">
        <f t="shared" si="195"/>
        <v>3.3333333333333333E-2</v>
      </c>
      <c r="P3134" s="6">
        <f t="shared" si="192"/>
        <v>10</v>
      </c>
      <c r="Q3134" t="str">
        <f>TRIM(MID(SUBSTITUTE($N3134,"/",REPT(" ",LEN($N3134))),COLUMNS($N:N)*LEN($N3134)-(LEN($N3134)-1),LEN($N3134)))</f>
        <v>theater</v>
      </c>
      <c r="R3134" t="str">
        <f>TRIM(MID(SUBSTITUTE($N3134,"/",REPT(" ",LEN($N3134))),COLUMNS($N:O)*LEN($N3134)-(LEN($N3134)-1),LEN($N3134)))</f>
        <v>plays</v>
      </c>
      <c r="S3134" s="11">
        <f t="shared" si="193"/>
        <v>42786.350231481483</v>
      </c>
      <c r="T3134" s="11">
        <f t="shared" si="1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0">
        <f t="shared" si="195"/>
        <v>108</v>
      </c>
      <c r="P3135" s="6">
        <f t="shared" si="192"/>
        <v>33.75</v>
      </c>
      <c r="Q3135" t="str">
        <f>TRIM(MID(SUBSTITUTE($N3135,"/",REPT(" ",LEN($N3135))),COLUMNS($N:N)*LEN($N3135)-(LEN($N3135)-1),LEN($N3135)))</f>
        <v>theater</v>
      </c>
      <c r="R3135" t="str">
        <f>TRIM(MID(SUBSTITUTE($N3135,"/",REPT(" ",LEN($N3135))),COLUMNS($N:O)*LEN($N3135)-(LEN($N3135)-1),LEN($N3135)))</f>
        <v>plays</v>
      </c>
      <c r="S3135" s="11">
        <f t="shared" si="193"/>
        <v>42788.565208333333</v>
      </c>
      <c r="T3135" s="11">
        <f t="shared" si="1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0">
        <f t="shared" si="195"/>
        <v>22.5</v>
      </c>
      <c r="P3136" s="6">
        <f t="shared" si="192"/>
        <v>18.75</v>
      </c>
      <c r="Q3136" t="str">
        <f>TRIM(MID(SUBSTITUTE($N3136,"/",REPT(" ",LEN($N3136))),COLUMNS($N:N)*LEN($N3136)-(LEN($N3136)-1),LEN($N3136)))</f>
        <v>theater</v>
      </c>
      <c r="R3136" t="str">
        <f>TRIM(MID(SUBSTITUTE($N3136,"/",REPT(" ",LEN($N3136))),COLUMNS($N:O)*LEN($N3136)-(LEN($N3136)-1),LEN($N3136)))</f>
        <v>plays</v>
      </c>
      <c r="S3136" s="11">
        <f t="shared" si="193"/>
        <v>42800.720127314817</v>
      </c>
      <c r="T3136" s="11">
        <f t="shared" si="1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0">
        <f t="shared" si="195"/>
        <v>20.849420849420849</v>
      </c>
      <c r="P3137" s="6">
        <f t="shared" si="192"/>
        <v>23.142857142857142</v>
      </c>
      <c r="Q3137" t="str">
        <f>TRIM(MID(SUBSTITUTE($N3137,"/",REPT(" ",LEN($N3137))),COLUMNS($N:N)*LEN($N3137)-(LEN($N3137)-1),LEN($N3137)))</f>
        <v>theater</v>
      </c>
      <c r="R3137" t="str">
        <f>TRIM(MID(SUBSTITUTE($N3137,"/",REPT(" ",LEN($N3137))),COLUMNS($N:O)*LEN($N3137)-(LEN($N3137)-1),LEN($N3137)))</f>
        <v>plays</v>
      </c>
      <c r="S3137" s="11">
        <f t="shared" si="193"/>
        <v>42807.151863425926</v>
      </c>
      <c r="T3137" s="11">
        <f t="shared" si="1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0">
        <f t="shared" si="195"/>
        <v>127.8</v>
      </c>
      <c r="P3138" s="6">
        <f t="shared" ref="P3138:P3201" si="196">E3138/L3138</f>
        <v>29.045454545454547</v>
      </c>
      <c r="Q3138" t="str">
        <f>TRIM(MID(SUBSTITUTE($N3138,"/",REPT(" ",LEN($N3138))),COLUMNS($N:N)*LEN($N3138)-(LEN($N3138)-1),LEN($N3138)))</f>
        <v>theater</v>
      </c>
      <c r="R3138" t="str">
        <f>TRIM(MID(SUBSTITUTE($N3138,"/",REPT(" ",LEN($N3138))),COLUMNS($N:O)*LEN($N3138)-(LEN($N3138)-1),LEN($N3138)))</f>
        <v>plays</v>
      </c>
      <c r="S3138" s="11">
        <f t="shared" ref="S3138:S3201" si="197">(((J3138/60)/60)/24)+DATE(1970,1,1)</f>
        <v>42789.462430555555</v>
      </c>
      <c r="T3138" s="11">
        <f t="shared" ref="T3138:T3201" si="198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0">
        <f t="shared" ref="O3139:O3202" si="199">E3139/D3139*100</f>
        <v>3.3333333333333335</v>
      </c>
      <c r="P3139" s="6">
        <f t="shared" si="196"/>
        <v>50</v>
      </c>
      <c r="Q3139" t="str">
        <f>TRIM(MID(SUBSTITUTE($N3139,"/",REPT(" ",LEN($N3139))),COLUMNS($N:N)*LEN($N3139)-(LEN($N3139)-1),LEN($N3139)))</f>
        <v>theater</v>
      </c>
      <c r="R3139" t="str">
        <f>TRIM(MID(SUBSTITUTE($N3139,"/",REPT(" ",LEN($N3139))),COLUMNS($N:O)*LEN($N3139)-(LEN($N3139)-1),LEN($N3139)))</f>
        <v>plays</v>
      </c>
      <c r="S3139" s="11">
        <f t="shared" si="197"/>
        <v>42807.885057870371</v>
      </c>
      <c r="T3139" s="11">
        <f t="shared" si="198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0">
        <f t="shared" si="199"/>
        <v>0</v>
      </c>
      <c r="P3140" s="6" t="e">
        <f t="shared" si="196"/>
        <v>#DIV/0!</v>
      </c>
      <c r="Q3140" t="str">
        <f>TRIM(MID(SUBSTITUTE($N3140,"/",REPT(" ",LEN($N3140))),COLUMNS($N:N)*LEN($N3140)-(LEN($N3140)-1),LEN($N3140)))</f>
        <v>theater</v>
      </c>
      <c r="R3140" t="str">
        <f>TRIM(MID(SUBSTITUTE($N3140,"/",REPT(" ",LEN($N3140))),COLUMNS($N:O)*LEN($N3140)-(LEN($N3140)-1),LEN($N3140)))</f>
        <v>plays</v>
      </c>
      <c r="S3140" s="11">
        <f t="shared" si="197"/>
        <v>42809.645914351851</v>
      </c>
      <c r="T3140" s="11">
        <f t="shared" si="1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0">
        <f t="shared" si="199"/>
        <v>5.4</v>
      </c>
      <c r="P3141" s="6">
        <f t="shared" si="196"/>
        <v>450</v>
      </c>
      <c r="Q3141" t="str">
        <f>TRIM(MID(SUBSTITUTE($N3141,"/",REPT(" ",LEN($N3141))),COLUMNS($N:N)*LEN($N3141)-(LEN($N3141)-1),LEN($N3141)))</f>
        <v>theater</v>
      </c>
      <c r="R3141" t="str">
        <f>TRIM(MID(SUBSTITUTE($N3141,"/",REPT(" ",LEN($N3141))),COLUMNS($N:O)*LEN($N3141)-(LEN($N3141)-1),LEN($N3141)))</f>
        <v>plays</v>
      </c>
      <c r="S3141" s="11">
        <f t="shared" si="197"/>
        <v>42785.270370370374</v>
      </c>
      <c r="T3141" s="11">
        <f t="shared" si="1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0">
        <f t="shared" si="199"/>
        <v>0.96</v>
      </c>
      <c r="P3142" s="6">
        <f t="shared" si="196"/>
        <v>24</v>
      </c>
      <c r="Q3142" t="str">
        <f>TRIM(MID(SUBSTITUTE($N3142,"/",REPT(" ",LEN($N3142))),COLUMNS($N:N)*LEN($N3142)-(LEN($N3142)-1),LEN($N3142)))</f>
        <v>theater</v>
      </c>
      <c r="R3142" t="str">
        <f>TRIM(MID(SUBSTITUTE($N3142,"/",REPT(" ",LEN($N3142))),COLUMNS($N:O)*LEN($N3142)-(LEN($N3142)-1),LEN($N3142)))</f>
        <v>plays</v>
      </c>
      <c r="S3142" s="11">
        <f t="shared" si="197"/>
        <v>42802.718784722223</v>
      </c>
      <c r="T3142" s="11">
        <f t="shared" si="1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0">
        <f t="shared" si="199"/>
        <v>51.6</v>
      </c>
      <c r="P3143" s="6">
        <f t="shared" si="196"/>
        <v>32.25</v>
      </c>
      <c r="Q3143" t="str">
        <f>TRIM(MID(SUBSTITUTE($N3143,"/",REPT(" ",LEN($N3143))),COLUMNS($N:N)*LEN($N3143)-(LEN($N3143)-1),LEN($N3143)))</f>
        <v>theater</v>
      </c>
      <c r="R3143" t="str">
        <f>TRIM(MID(SUBSTITUTE($N3143,"/",REPT(" ",LEN($N3143))),COLUMNS($N:O)*LEN($N3143)-(LEN($N3143)-1),LEN($N3143)))</f>
        <v>plays</v>
      </c>
      <c r="S3143" s="11">
        <f t="shared" si="197"/>
        <v>42800.753333333334</v>
      </c>
      <c r="T3143" s="11">
        <f t="shared" si="1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0">
        <f t="shared" si="199"/>
        <v>1.6363636363636365</v>
      </c>
      <c r="P3144" s="6">
        <f t="shared" si="196"/>
        <v>15</v>
      </c>
      <c r="Q3144" t="str">
        <f>TRIM(MID(SUBSTITUTE($N3144,"/",REPT(" ",LEN($N3144))),COLUMNS($N:N)*LEN($N3144)-(LEN($N3144)-1),LEN($N3144)))</f>
        <v>theater</v>
      </c>
      <c r="R3144" t="str">
        <f>TRIM(MID(SUBSTITUTE($N3144,"/",REPT(" ",LEN($N3144))),COLUMNS($N:O)*LEN($N3144)-(LEN($N3144)-1),LEN($N3144)))</f>
        <v>plays</v>
      </c>
      <c r="S3144" s="11">
        <f t="shared" si="197"/>
        <v>42783.513182870374</v>
      </c>
      <c r="T3144" s="11">
        <f t="shared" si="1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0">
        <f t="shared" si="199"/>
        <v>0</v>
      </c>
      <c r="P3145" s="6" t="e">
        <f t="shared" si="196"/>
        <v>#DIV/0!</v>
      </c>
      <c r="Q3145" t="str">
        <f>TRIM(MID(SUBSTITUTE($N3145,"/",REPT(" ",LEN($N3145))),COLUMNS($N:N)*LEN($N3145)-(LEN($N3145)-1),LEN($N3145)))</f>
        <v>theater</v>
      </c>
      <c r="R3145" t="str">
        <f>TRIM(MID(SUBSTITUTE($N3145,"/",REPT(" ",LEN($N3145))),COLUMNS($N:O)*LEN($N3145)-(LEN($N3145)-1),LEN($N3145)))</f>
        <v>plays</v>
      </c>
      <c r="S3145" s="11">
        <f t="shared" si="197"/>
        <v>42808.358287037037</v>
      </c>
      <c r="T3145" s="11">
        <f t="shared" si="1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0">
        <f t="shared" si="199"/>
        <v>75.400000000000006</v>
      </c>
      <c r="P3146" s="6">
        <f t="shared" si="196"/>
        <v>251.33333333333334</v>
      </c>
      <c r="Q3146" t="str">
        <f>TRIM(MID(SUBSTITUTE($N3146,"/",REPT(" ",LEN($N3146))),COLUMNS($N:N)*LEN($N3146)-(LEN($N3146)-1),LEN($N3146)))</f>
        <v>theater</v>
      </c>
      <c r="R3146" t="str">
        <f>TRIM(MID(SUBSTITUTE($N3146,"/",REPT(" ",LEN($N3146))),COLUMNS($N:O)*LEN($N3146)-(LEN($N3146)-1),LEN($N3146)))</f>
        <v>plays</v>
      </c>
      <c r="S3146" s="11">
        <f t="shared" si="197"/>
        <v>42796.538275462968</v>
      </c>
      <c r="T3146" s="11">
        <f t="shared" si="1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0">
        <f t="shared" si="199"/>
        <v>0</v>
      </c>
      <c r="P3147" s="6" t="e">
        <f t="shared" si="196"/>
        <v>#DIV/0!</v>
      </c>
      <c r="Q3147" t="str">
        <f>TRIM(MID(SUBSTITUTE($N3147,"/",REPT(" ",LEN($N3147))),COLUMNS($N:N)*LEN($N3147)-(LEN($N3147)-1),LEN($N3147)))</f>
        <v>theater</v>
      </c>
      <c r="R3147" t="str">
        <f>TRIM(MID(SUBSTITUTE($N3147,"/",REPT(" ",LEN($N3147))),COLUMNS($N:O)*LEN($N3147)-(LEN($N3147)-1),LEN($N3147)))</f>
        <v>plays</v>
      </c>
      <c r="S3147" s="11">
        <f t="shared" si="197"/>
        <v>42762.040902777779</v>
      </c>
      <c r="T3147" s="11">
        <f t="shared" si="1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0">
        <f t="shared" si="199"/>
        <v>10.5</v>
      </c>
      <c r="P3148" s="6">
        <f t="shared" si="196"/>
        <v>437.5</v>
      </c>
      <c r="Q3148" t="str">
        <f>TRIM(MID(SUBSTITUTE($N3148,"/",REPT(" ",LEN($N3148))),COLUMNS($N:N)*LEN($N3148)-(LEN($N3148)-1),LEN($N3148)))</f>
        <v>theater</v>
      </c>
      <c r="R3148" t="str">
        <f>TRIM(MID(SUBSTITUTE($N3148,"/",REPT(" ",LEN($N3148))),COLUMNS($N:O)*LEN($N3148)-(LEN($N3148)-1),LEN($N3148)))</f>
        <v>plays</v>
      </c>
      <c r="S3148" s="11">
        <f t="shared" si="197"/>
        <v>42796.682476851856</v>
      </c>
      <c r="T3148" s="11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0">
        <f t="shared" si="199"/>
        <v>117.52499999999999</v>
      </c>
      <c r="P3149" s="6">
        <f t="shared" si="196"/>
        <v>110.35211267605634</v>
      </c>
      <c r="Q3149" t="str">
        <f>TRIM(MID(SUBSTITUTE($N3149,"/",REPT(" ",LEN($N3149))),COLUMNS($N:N)*LEN($N3149)-(LEN($N3149)-1),LEN($N3149)))</f>
        <v>theater</v>
      </c>
      <c r="R3149" t="str">
        <f>TRIM(MID(SUBSTITUTE($N3149,"/",REPT(" ",LEN($N3149))),COLUMNS($N:O)*LEN($N3149)-(LEN($N3149)-1),LEN($N3149)))</f>
        <v>plays</v>
      </c>
      <c r="S3149" s="11">
        <f t="shared" si="197"/>
        <v>41909.969386574077</v>
      </c>
      <c r="T3149" s="11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0">
        <f t="shared" si="199"/>
        <v>131.16666666666669</v>
      </c>
      <c r="P3150" s="6">
        <f t="shared" si="196"/>
        <v>41.421052631578945</v>
      </c>
      <c r="Q3150" t="str">
        <f>TRIM(MID(SUBSTITUTE($N3150,"/",REPT(" ",LEN($N3150))),COLUMNS($N:N)*LEN($N3150)-(LEN($N3150)-1),LEN($N3150)))</f>
        <v>theater</v>
      </c>
      <c r="R3150" t="str">
        <f>TRIM(MID(SUBSTITUTE($N3150,"/",REPT(" ",LEN($N3150))),COLUMNS($N:O)*LEN($N3150)-(LEN($N3150)-1),LEN($N3150)))</f>
        <v>plays</v>
      </c>
      <c r="S3150" s="11">
        <f t="shared" si="197"/>
        <v>41891.665324074071</v>
      </c>
      <c r="T3150" s="11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0">
        <f t="shared" si="199"/>
        <v>104</v>
      </c>
      <c r="P3151" s="6">
        <f t="shared" si="196"/>
        <v>52</v>
      </c>
      <c r="Q3151" t="str">
        <f>TRIM(MID(SUBSTITUTE($N3151,"/",REPT(" ",LEN($N3151))),COLUMNS($N:N)*LEN($N3151)-(LEN($N3151)-1),LEN($N3151)))</f>
        <v>theater</v>
      </c>
      <c r="R3151" t="str">
        <f>TRIM(MID(SUBSTITUTE($N3151,"/",REPT(" ",LEN($N3151))),COLUMNS($N:O)*LEN($N3151)-(LEN($N3151)-1),LEN($N3151)))</f>
        <v>plays</v>
      </c>
      <c r="S3151" s="11">
        <f t="shared" si="197"/>
        <v>41226.017361111109</v>
      </c>
      <c r="T3151" s="11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0">
        <f t="shared" si="199"/>
        <v>101</v>
      </c>
      <c r="P3152" s="6">
        <f t="shared" si="196"/>
        <v>33.990384615384613</v>
      </c>
      <c r="Q3152" t="str">
        <f>TRIM(MID(SUBSTITUTE($N3152,"/",REPT(" ",LEN($N3152))),COLUMNS($N:N)*LEN($N3152)-(LEN($N3152)-1),LEN($N3152)))</f>
        <v>theater</v>
      </c>
      <c r="R3152" t="str">
        <f>TRIM(MID(SUBSTITUTE($N3152,"/",REPT(" ",LEN($N3152))),COLUMNS($N:O)*LEN($N3152)-(LEN($N3152)-1),LEN($N3152)))</f>
        <v>plays</v>
      </c>
      <c r="S3152" s="11">
        <f t="shared" si="197"/>
        <v>40478.263923611114</v>
      </c>
      <c r="T3152" s="11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0">
        <f t="shared" si="199"/>
        <v>100.4</v>
      </c>
      <c r="P3153" s="6">
        <f t="shared" si="196"/>
        <v>103.35294117647059</v>
      </c>
      <c r="Q3153" t="str">
        <f>TRIM(MID(SUBSTITUTE($N3153,"/",REPT(" ",LEN($N3153))),COLUMNS($N:N)*LEN($N3153)-(LEN($N3153)-1),LEN($N3153)))</f>
        <v>theater</v>
      </c>
      <c r="R3153" t="str">
        <f>TRIM(MID(SUBSTITUTE($N3153,"/",REPT(" ",LEN($N3153))),COLUMNS($N:O)*LEN($N3153)-(LEN($N3153)-1),LEN($N3153)))</f>
        <v>plays</v>
      </c>
      <c r="S3153" s="11">
        <f t="shared" si="197"/>
        <v>41862.83997685185</v>
      </c>
      <c r="T3153" s="11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0">
        <f t="shared" si="199"/>
        <v>105.95454545454545</v>
      </c>
      <c r="P3154" s="6">
        <f t="shared" si="196"/>
        <v>34.791044776119406</v>
      </c>
      <c r="Q3154" t="str">
        <f>TRIM(MID(SUBSTITUTE($N3154,"/",REPT(" ",LEN($N3154))),COLUMNS($N:N)*LEN($N3154)-(LEN($N3154)-1),LEN($N3154)))</f>
        <v>theater</v>
      </c>
      <c r="R3154" t="str">
        <f>TRIM(MID(SUBSTITUTE($N3154,"/",REPT(" ",LEN($N3154))),COLUMNS($N:O)*LEN($N3154)-(LEN($N3154)-1),LEN($N3154)))</f>
        <v>plays</v>
      </c>
      <c r="S3154" s="11">
        <f t="shared" si="197"/>
        <v>41550.867673611108</v>
      </c>
      <c r="T3154" s="11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0">
        <f t="shared" si="199"/>
        <v>335.58333333333337</v>
      </c>
      <c r="P3155" s="6">
        <f t="shared" si="196"/>
        <v>41.773858921161825</v>
      </c>
      <c r="Q3155" t="str">
        <f>TRIM(MID(SUBSTITUTE($N3155,"/",REPT(" ",LEN($N3155))),COLUMNS($N:N)*LEN($N3155)-(LEN($N3155)-1),LEN($N3155)))</f>
        <v>theater</v>
      </c>
      <c r="R3155" t="str">
        <f>TRIM(MID(SUBSTITUTE($N3155,"/",REPT(" ",LEN($N3155))),COLUMNS($N:O)*LEN($N3155)-(LEN($N3155)-1),LEN($N3155)))</f>
        <v>plays</v>
      </c>
      <c r="S3155" s="11">
        <f t="shared" si="197"/>
        <v>40633.154363425929</v>
      </c>
      <c r="T3155" s="11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0">
        <f t="shared" si="199"/>
        <v>112.92857142857142</v>
      </c>
      <c r="P3156" s="6">
        <f t="shared" si="196"/>
        <v>64.268292682926827</v>
      </c>
      <c r="Q3156" t="str">
        <f>TRIM(MID(SUBSTITUTE($N3156,"/",REPT(" ",LEN($N3156))),COLUMNS($N:N)*LEN($N3156)-(LEN($N3156)-1),LEN($N3156)))</f>
        <v>theater</v>
      </c>
      <c r="R3156" t="str">
        <f>TRIM(MID(SUBSTITUTE($N3156,"/",REPT(" ",LEN($N3156))),COLUMNS($N:O)*LEN($N3156)-(LEN($N3156)-1),LEN($N3156)))</f>
        <v>plays</v>
      </c>
      <c r="S3156" s="11">
        <f t="shared" si="197"/>
        <v>40970.875671296293</v>
      </c>
      <c r="T3156" s="11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0">
        <f t="shared" si="199"/>
        <v>188.50460000000001</v>
      </c>
      <c r="P3157" s="6">
        <f t="shared" si="196"/>
        <v>31.209370860927152</v>
      </c>
      <c r="Q3157" t="str">
        <f>TRIM(MID(SUBSTITUTE($N3157,"/",REPT(" ",LEN($N3157))),COLUMNS($N:N)*LEN($N3157)-(LEN($N3157)-1),LEN($N3157)))</f>
        <v>theater</v>
      </c>
      <c r="R3157" t="str">
        <f>TRIM(MID(SUBSTITUTE($N3157,"/",REPT(" ",LEN($N3157))),COLUMNS($N:O)*LEN($N3157)-(LEN($N3157)-1),LEN($N3157)))</f>
        <v>plays</v>
      </c>
      <c r="S3157" s="11">
        <f t="shared" si="197"/>
        <v>41233.499131944445</v>
      </c>
      <c r="T3157" s="11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0">
        <f t="shared" si="199"/>
        <v>101.81818181818181</v>
      </c>
      <c r="P3158" s="6">
        <f t="shared" si="196"/>
        <v>62.921348314606739</v>
      </c>
      <c r="Q3158" t="str">
        <f>TRIM(MID(SUBSTITUTE($N3158,"/",REPT(" ",LEN($N3158))),COLUMNS($N:N)*LEN($N3158)-(LEN($N3158)-1),LEN($N3158)))</f>
        <v>theater</v>
      </c>
      <c r="R3158" t="str">
        <f>TRIM(MID(SUBSTITUTE($N3158,"/",REPT(" ",LEN($N3158))),COLUMNS($N:O)*LEN($N3158)-(LEN($N3158)-1),LEN($N3158)))</f>
        <v>plays</v>
      </c>
      <c r="S3158" s="11">
        <f t="shared" si="197"/>
        <v>41026.953055555554</v>
      </c>
      <c r="T3158" s="11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0">
        <f t="shared" si="199"/>
        <v>101</v>
      </c>
      <c r="P3159" s="6">
        <f t="shared" si="196"/>
        <v>98.536585365853654</v>
      </c>
      <c r="Q3159" t="str">
        <f>TRIM(MID(SUBSTITUTE($N3159,"/",REPT(" ",LEN($N3159))),COLUMNS($N:N)*LEN($N3159)-(LEN($N3159)-1),LEN($N3159)))</f>
        <v>theater</v>
      </c>
      <c r="R3159" t="str">
        <f>TRIM(MID(SUBSTITUTE($N3159,"/",REPT(" ",LEN($N3159))),COLUMNS($N:O)*LEN($N3159)-(LEN($N3159)-1),LEN($N3159)))</f>
        <v>plays</v>
      </c>
      <c r="S3159" s="11">
        <f t="shared" si="197"/>
        <v>41829.788252314815</v>
      </c>
      <c r="T3159" s="11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0">
        <f t="shared" si="199"/>
        <v>113.99999999999999</v>
      </c>
      <c r="P3160" s="6">
        <f t="shared" si="196"/>
        <v>82.608695652173907</v>
      </c>
      <c r="Q3160" t="str">
        <f>TRIM(MID(SUBSTITUTE($N3160,"/",REPT(" ",LEN($N3160))),COLUMNS($N:N)*LEN($N3160)-(LEN($N3160)-1),LEN($N3160)))</f>
        <v>theater</v>
      </c>
      <c r="R3160" t="str">
        <f>TRIM(MID(SUBSTITUTE($N3160,"/",REPT(" ",LEN($N3160))),COLUMNS($N:O)*LEN($N3160)-(LEN($N3160)-1),LEN($N3160)))</f>
        <v>plays</v>
      </c>
      <c r="S3160" s="11">
        <f t="shared" si="197"/>
        <v>41447.839722222219</v>
      </c>
      <c r="T3160" s="11">
        <f t="shared" si="1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0">
        <f t="shared" si="199"/>
        <v>133.48133333333334</v>
      </c>
      <c r="P3161" s="6">
        <f t="shared" si="196"/>
        <v>38.504230769230773</v>
      </c>
      <c r="Q3161" t="str">
        <f>TRIM(MID(SUBSTITUTE($N3161,"/",REPT(" ",LEN($N3161))),COLUMNS($N:N)*LEN($N3161)-(LEN($N3161)-1),LEN($N3161)))</f>
        <v>theater</v>
      </c>
      <c r="R3161" t="str">
        <f>TRIM(MID(SUBSTITUTE($N3161,"/",REPT(" ",LEN($N3161))),COLUMNS($N:O)*LEN($N3161)-(LEN($N3161)-1),LEN($N3161)))</f>
        <v>plays</v>
      </c>
      <c r="S3161" s="11">
        <f t="shared" si="197"/>
        <v>40884.066678240742</v>
      </c>
      <c r="T3161" s="11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0">
        <f t="shared" si="199"/>
        <v>101.53333333333335</v>
      </c>
      <c r="P3162" s="6">
        <f t="shared" si="196"/>
        <v>80.15789473684211</v>
      </c>
      <c r="Q3162" t="str">
        <f>TRIM(MID(SUBSTITUTE($N3162,"/",REPT(" ",LEN($N3162))),COLUMNS($N:N)*LEN($N3162)-(LEN($N3162)-1),LEN($N3162)))</f>
        <v>theater</v>
      </c>
      <c r="R3162" t="str">
        <f>TRIM(MID(SUBSTITUTE($N3162,"/",REPT(" ",LEN($N3162))),COLUMNS($N:O)*LEN($N3162)-(LEN($N3162)-1),LEN($N3162)))</f>
        <v>plays</v>
      </c>
      <c r="S3162" s="11">
        <f t="shared" si="197"/>
        <v>41841.26489583333</v>
      </c>
      <c r="T3162" s="11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0">
        <f t="shared" si="199"/>
        <v>105.1</v>
      </c>
      <c r="P3163" s="6">
        <f t="shared" si="196"/>
        <v>28.405405405405407</v>
      </c>
      <c r="Q3163" t="str">
        <f>TRIM(MID(SUBSTITUTE($N3163,"/",REPT(" ",LEN($N3163))),COLUMNS($N:N)*LEN($N3163)-(LEN($N3163)-1),LEN($N3163)))</f>
        <v>theater</v>
      </c>
      <c r="R3163" t="str">
        <f>TRIM(MID(SUBSTITUTE($N3163,"/",REPT(" ",LEN($N3163))),COLUMNS($N:O)*LEN($N3163)-(LEN($N3163)-1),LEN($N3163)))</f>
        <v>plays</v>
      </c>
      <c r="S3163" s="11">
        <f t="shared" si="197"/>
        <v>41897.536134259259</v>
      </c>
      <c r="T3163" s="11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0">
        <f t="shared" si="199"/>
        <v>127.15</v>
      </c>
      <c r="P3164" s="6">
        <f t="shared" si="196"/>
        <v>80.730158730158735</v>
      </c>
      <c r="Q3164" t="str">
        <f>TRIM(MID(SUBSTITUTE($N3164,"/",REPT(" ",LEN($N3164))),COLUMNS($N:N)*LEN($N3164)-(LEN($N3164)-1),LEN($N3164)))</f>
        <v>theater</v>
      </c>
      <c r="R3164" t="str">
        <f>TRIM(MID(SUBSTITUTE($N3164,"/",REPT(" ",LEN($N3164))),COLUMNS($N:O)*LEN($N3164)-(LEN($N3164)-1),LEN($N3164)))</f>
        <v>plays</v>
      </c>
      <c r="S3164" s="11">
        <f t="shared" si="197"/>
        <v>41799.685902777775</v>
      </c>
      <c r="T3164" s="11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0">
        <f t="shared" si="199"/>
        <v>111.15384615384616</v>
      </c>
      <c r="P3165" s="6">
        <f t="shared" si="196"/>
        <v>200.69444444444446</v>
      </c>
      <c r="Q3165" t="str">
        <f>TRIM(MID(SUBSTITUTE($N3165,"/",REPT(" ",LEN($N3165))),COLUMNS($N:N)*LEN($N3165)-(LEN($N3165)-1),LEN($N3165)))</f>
        <v>theater</v>
      </c>
      <c r="R3165" t="str">
        <f>TRIM(MID(SUBSTITUTE($N3165,"/",REPT(" ",LEN($N3165))),COLUMNS($N:O)*LEN($N3165)-(LEN($N3165)-1),LEN($N3165)))</f>
        <v>plays</v>
      </c>
      <c r="S3165" s="11">
        <f t="shared" si="197"/>
        <v>41775.753761574073</v>
      </c>
      <c r="T3165" s="11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0">
        <f t="shared" si="199"/>
        <v>106.76</v>
      </c>
      <c r="P3166" s="6">
        <f t="shared" si="196"/>
        <v>37.591549295774648</v>
      </c>
      <c r="Q3166" t="str">
        <f>TRIM(MID(SUBSTITUTE($N3166,"/",REPT(" ",LEN($N3166))),COLUMNS($N:N)*LEN($N3166)-(LEN($N3166)-1),LEN($N3166)))</f>
        <v>theater</v>
      </c>
      <c r="R3166" t="str">
        <f>TRIM(MID(SUBSTITUTE($N3166,"/",REPT(" ",LEN($N3166))),COLUMNS($N:O)*LEN($N3166)-(LEN($N3166)-1),LEN($N3166)))</f>
        <v>plays</v>
      </c>
      <c r="S3166" s="11">
        <f t="shared" si="197"/>
        <v>41766.80572916667</v>
      </c>
      <c r="T3166" s="11">
        <f t="shared" si="1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0">
        <f t="shared" si="199"/>
        <v>162.66666666666666</v>
      </c>
      <c r="P3167" s="6">
        <f t="shared" si="196"/>
        <v>58.095238095238095</v>
      </c>
      <c r="Q3167" t="str">
        <f>TRIM(MID(SUBSTITUTE($N3167,"/",REPT(" ",LEN($N3167))),COLUMNS($N:N)*LEN($N3167)-(LEN($N3167)-1),LEN($N3167)))</f>
        <v>theater</v>
      </c>
      <c r="R3167" t="str">
        <f>TRIM(MID(SUBSTITUTE($N3167,"/",REPT(" ",LEN($N3167))),COLUMNS($N:O)*LEN($N3167)-(LEN($N3167)-1),LEN($N3167)))</f>
        <v>plays</v>
      </c>
      <c r="S3167" s="11">
        <f t="shared" si="197"/>
        <v>40644.159259259257</v>
      </c>
      <c r="T3167" s="11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0">
        <f t="shared" si="199"/>
        <v>160.22808571428573</v>
      </c>
      <c r="P3168" s="6">
        <f t="shared" si="196"/>
        <v>60.300892473118282</v>
      </c>
      <c r="Q3168" t="str">
        <f>TRIM(MID(SUBSTITUTE($N3168,"/",REPT(" ",LEN($N3168))),COLUMNS($N:N)*LEN($N3168)-(LEN($N3168)-1),LEN($N3168)))</f>
        <v>theater</v>
      </c>
      <c r="R3168" t="str">
        <f>TRIM(MID(SUBSTITUTE($N3168,"/",REPT(" ",LEN($N3168))),COLUMNS($N:O)*LEN($N3168)-(LEN($N3168)-1),LEN($N3168)))</f>
        <v>plays</v>
      </c>
      <c r="S3168" s="11">
        <f t="shared" si="197"/>
        <v>41940.69158564815</v>
      </c>
      <c r="T3168" s="11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0">
        <f t="shared" si="199"/>
        <v>116.16666666666666</v>
      </c>
      <c r="P3169" s="6">
        <f t="shared" si="196"/>
        <v>63.363636363636367</v>
      </c>
      <c r="Q3169" t="str">
        <f>TRIM(MID(SUBSTITUTE($N3169,"/",REPT(" ",LEN($N3169))),COLUMNS($N:N)*LEN($N3169)-(LEN($N3169)-1),LEN($N3169)))</f>
        <v>theater</v>
      </c>
      <c r="R3169" t="str">
        <f>TRIM(MID(SUBSTITUTE($N3169,"/",REPT(" ",LEN($N3169))),COLUMNS($N:O)*LEN($N3169)-(LEN($N3169)-1),LEN($N3169)))</f>
        <v>plays</v>
      </c>
      <c r="S3169" s="11">
        <f t="shared" si="197"/>
        <v>41839.175706018519</v>
      </c>
      <c r="T3169" s="11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0">
        <f t="shared" si="199"/>
        <v>124.2</v>
      </c>
      <c r="P3170" s="6">
        <f t="shared" si="196"/>
        <v>50.901639344262293</v>
      </c>
      <c r="Q3170" t="str">
        <f>TRIM(MID(SUBSTITUTE($N3170,"/",REPT(" ",LEN($N3170))),COLUMNS($N:N)*LEN($N3170)-(LEN($N3170)-1),LEN($N3170)))</f>
        <v>theater</v>
      </c>
      <c r="R3170" t="str">
        <f>TRIM(MID(SUBSTITUTE($N3170,"/",REPT(" ",LEN($N3170))),COLUMNS($N:O)*LEN($N3170)-(LEN($N3170)-1),LEN($N3170)))</f>
        <v>plays</v>
      </c>
      <c r="S3170" s="11">
        <f t="shared" si="197"/>
        <v>41772.105937500004</v>
      </c>
      <c r="T3170" s="11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0">
        <f t="shared" si="199"/>
        <v>103.01249999999999</v>
      </c>
      <c r="P3171" s="6">
        <f t="shared" si="196"/>
        <v>100.5</v>
      </c>
      <c r="Q3171" t="str">
        <f>TRIM(MID(SUBSTITUTE($N3171,"/",REPT(" ",LEN($N3171))),COLUMNS($N:N)*LEN($N3171)-(LEN($N3171)-1),LEN($N3171)))</f>
        <v>theater</v>
      </c>
      <c r="R3171" t="str">
        <f>TRIM(MID(SUBSTITUTE($N3171,"/",REPT(" ",LEN($N3171))),COLUMNS($N:O)*LEN($N3171)-(LEN($N3171)-1),LEN($N3171)))</f>
        <v>plays</v>
      </c>
      <c r="S3171" s="11">
        <f t="shared" si="197"/>
        <v>41591.737974537034</v>
      </c>
      <c r="T3171" s="11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0">
        <f t="shared" si="199"/>
        <v>112.25</v>
      </c>
      <c r="P3172" s="6">
        <f t="shared" si="196"/>
        <v>31.619718309859156</v>
      </c>
      <c r="Q3172" t="str">
        <f>TRIM(MID(SUBSTITUTE($N3172,"/",REPT(" ",LEN($N3172))),COLUMNS($N:N)*LEN($N3172)-(LEN($N3172)-1),LEN($N3172)))</f>
        <v>theater</v>
      </c>
      <c r="R3172" t="str">
        <f>TRIM(MID(SUBSTITUTE($N3172,"/",REPT(" ",LEN($N3172))),COLUMNS($N:O)*LEN($N3172)-(LEN($N3172)-1),LEN($N3172)))</f>
        <v>plays</v>
      </c>
      <c r="S3172" s="11">
        <f t="shared" si="197"/>
        <v>41789.080370370371</v>
      </c>
      <c r="T3172" s="11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0">
        <f t="shared" si="199"/>
        <v>108.8142857142857</v>
      </c>
      <c r="P3173" s="6">
        <f t="shared" si="196"/>
        <v>65.102564102564102</v>
      </c>
      <c r="Q3173" t="str">
        <f>TRIM(MID(SUBSTITUTE($N3173,"/",REPT(" ",LEN($N3173))),COLUMNS($N:N)*LEN($N3173)-(LEN($N3173)-1),LEN($N3173)))</f>
        <v>theater</v>
      </c>
      <c r="R3173" t="str">
        <f>TRIM(MID(SUBSTITUTE($N3173,"/",REPT(" ",LEN($N3173))),COLUMNS($N:O)*LEN($N3173)-(LEN($N3173)-1),LEN($N3173)))</f>
        <v>plays</v>
      </c>
      <c r="S3173" s="11">
        <f t="shared" si="197"/>
        <v>42466.608310185184</v>
      </c>
      <c r="T3173" s="11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0">
        <f t="shared" si="199"/>
        <v>114.99999999999999</v>
      </c>
      <c r="P3174" s="6">
        <f t="shared" si="196"/>
        <v>79.310344827586206</v>
      </c>
      <c r="Q3174" t="str">
        <f>TRIM(MID(SUBSTITUTE($N3174,"/",REPT(" ",LEN($N3174))),COLUMNS($N:N)*LEN($N3174)-(LEN($N3174)-1),LEN($N3174)))</f>
        <v>theater</v>
      </c>
      <c r="R3174" t="str">
        <f>TRIM(MID(SUBSTITUTE($N3174,"/",REPT(" ",LEN($N3174))),COLUMNS($N:O)*LEN($N3174)-(LEN($N3174)-1),LEN($N3174)))</f>
        <v>plays</v>
      </c>
      <c r="S3174" s="11">
        <f t="shared" si="197"/>
        <v>40923.729953703703</v>
      </c>
      <c r="T3174" s="11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0">
        <f t="shared" si="199"/>
        <v>103</v>
      </c>
      <c r="P3175" s="6">
        <f t="shared" si="196"/>
        <v>139.18918918918919</v>
      </c>
      <c r="Q3175" t="str">
        <f>TRIM(MID(SUBSTITUTE($N3175,"/",REPT(" ",LEN($N3175))),COLUMNS($N:N)*LEN($N3175)-(LEN($N3175)-1),LEN($N3175)))</f>
        <v>theater</v>
      </c>
      <c r="R3175" t="str">
        <f>TRIM(MID(SUBSTITUTE($N3175,"/",REPT(" ",LEN($N3175))),COLUMNS($N:O)*LEN($N3175)-(LEN($N3175)-1),LEN($N3175)))</f>
        <v>plays</v>
      </c>
      <c r="S3175" s="11">
        <f t="shared" si="197"/>
        <v>41878.878379629627</v>
      </c>
      <c r="T3175" s="11">
        <f t="shared" si="1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0">
        <f t="shared" si="199"/>
        <v>101.13333333333334</v>
      </c>
      <c r="P3176" s="6">
        <f t="shared" si="196"/>
        <v>131.91304347826087</v>
      </c>
      <c r="Q3176" t="str">
        <f>TRIM(MID(SUBSTITUTE($N3176,"/",REPT(" ",LEN($N3176))),COLUMNS($N:N)*LEN($N3176)-(LEN($N3176)-1),LEN($N3176)))</f>
        <v>theater</v>
      </c>
      <c r="R3176" t="str">
        <f>TRIM(MID(SUBSTITUTE($N3176,"/",REPT(" ",LEN($N3176))),COLUMNS($N:O)*LEN($N3176)-(LEN($N3176)-1),LEN($N3176)))</f>
        <v>plays</v>
      </c>
      <c r="S3176" s="11">
        <f t="shared" si="197"/>
        <v>41862.864675925928</v>
      </c>
      <c r="T3176" s="11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0">
        <f t="shared" si="199"/>
        <v>109.55999999999999</v>
      </c>
      <c r="P3177" s="6">
        <f t="shared" si="196"/>
        <v>91.3</v>
      </c>
      <c r="Q3177" t="str">
        <f>TRIM(MID(SUBSTITUTE($N3177,"/",REPT(" ",LEN($N3177))),COLUMNS($N:N)*LEN($N3177)-(LEN($N3177)-1),LEN($N3177)))</f>
        <v>theater</v>
      </c>
      <c r="R3177" t="str">
        <f>TRIM(MID(SUBSTITUTE($N3177,"/",REPT(" ",LEN($N3177))),COLUMNS($N:O)*LEN($N3177)-(LEN($N3177)-1),LEN($N3177)))</f>
        <v>plays</v>
      </c>
      <c r="S3177" s="11">
        <f t="shared" si="197"/>
        <v>40531.886886574073</v>
      </c>
      <c r="T3177" s="11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0">
        <f t="shared" si="199"/>
        <v>114.8421052631579</v>
      </c>
      <c r="P3178" s="6">
        <f t="shared" si="196"/>
        <v>39.672727272727272</v>
      </c>
      <c r="Q3178" t="str">
        <f>TRIM(MID(SUBSTITUTE($N3178,"/",REPT(" ",LEN($N3178))),COLUMNS($N:N)*LEN($N3178)-(LEN($N3178)-1),LEN($N3178)))</f>
        <v>theater</v>
      </c>
      <c r="R3178" t="str">
        <f>TRIM(MID(SUBSTITUTE($N3178,"/",REPT(" ",LEN($N3178))),COLUMNS($N:O)*LEN($N3178)-(LEN($N3178)-1),LEN($N3178)))</f>
        <v>plays</v>
      </c>
      <c r="S3178" s="11">
        <f t="shared" si="197"/>
        <v>41477.930914351848</v>
      </c>
      <c r="T3178" s="11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0">
        <f t="shared" si="199"/>
        <v>117.39999999999999</v>
      </c>
      <c r="P3179" s="6">
        <f t="shared" si="196"/>
        <v>57.549019607843135</v>
      </c>
      <c r="Q3179" t="str">
        <f>TRIM(MID(SUBSTITUTE($N3179,"/",REPT(" ",LEN($N3179))),COLUMNS($N:N)*LEN($N3179)-(LEN($N3179)-1),LEN($N3179)))</f>
        <v>theater</v>
      </c>
      <c r="R3179" t="str">
        <f>TRIM(MID(SUBSTITUTE($N3179,"/",REPT(" ",LEN($N3179))),COLUMNS($N:O)*LEN($N3179)-(LEN($N3179)-1),LEN($N3179)))</f>
        <v>plays</v>
      </c>
      <c r="S3179" s="11">
        <f t="shared" si="197"/>
        <v>41781.666770833333</v>
      </c>
      <c r="T3179" s="11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0">
        <f t="shared" si="199"/>
        <v>171.73333333333335</v>
      </c>
      <c r="P3180" s="6">
        <f t="shared" si="196"/>
        <v>33.025641025641029</v>
      </c>
      <c r="Q3180" t="str">
        <f>TRIM(MID(SUBSTITUTE($N3180,"/",REPT(" ",LEN($N3180))),COLUMNS($N:N)*LEN($N3180)-(LEN($N3180)-1),LEN($N3180)))</f>
        <v>theater</v>
      </c>
      <c r="R3180" t="str">
        <f>TRIM(MID(SUBSTITUTE($N3180,"/",REPT(" ",LEN($N3180))),COLUMNS($N:O)*LEN($N3180)-(LEN($N3180)-1),LEN($N3180)))</f>
        <v>plays</v>
      </c>
      <c r="S3180" s="11">
        <f t="shared" si="197"/>
        <v>41806.605034722219</v>
      </c>
      <c r="T3180" s="11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0">
        <f t="shared" si="199"/>
        <v>114.16238095238094</v>
      </c>
      <c r="P3181" s="6">
        <f t="shared" si="196"/>
        <v>77.335806451612896</v>
      </c>
      <c r="Q3181" t="str">
        <f>TRIM(MID(SUBSTITUTE($N3181,"/",REPT(" ",LEN($N3181))),COLUMNS($N:N)*LEN($N3181)-(LEN($N3181)-1),LEN($N3181)))</f>
        <v>theater</v>
      </c>
      <c r="R3181" t="str">
        <f>TRIM(MID(SUBSTITUTE($N3181,"/",REPT(" ",LEN($N3181))),COLUMNS($N:O)*LEN($N3181)-(LEN($N3181)-1),LEN($N3181)))</f>
        <v>plays</v>
      </c>
      <c r="S3181" s="11">
        <f t="shared" si="197"/>
        <v>41375.702210648145</v>
      </c>
      <c r="T3181" s="11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0">
        <f t="shared" si="199"/>
        <v>119.75</v>
      </c>
      <c r="P3182" s="6">
        <f t="shared" si="196"/>
        <v>31.933333333333334</v>
      </c>
      <c r="Q3182" t="str">
        <f>TRIM(MID(SUBSTITUTE($N3182,"/",REPT(" ",LEN($N3182))),COLUMNS($N:N)*LEN($N3182)-(LEN($N3182)-1),LEN($N3182)))</f>
        <v>theater</v>
      </c>
      <c r="R3182" t="str">
        <f>TRIM(MID(SUBSTITUTE($N3182,"/",REPT(" ",LEN($N3182))),COLUMNS($N:O)*LEN($N3182)-(LEN($N3182)-1),LEN($N3182)))</f>
        <v>plays</v>
      </c>
      <c r="S3182" s="11">
        <f t="shared" si="197"/>
        <v>41780.412604166668</v>
      </c>
      <c r="T3182" s="11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0">
        <f t="shared" si="199"/>
        <v>109.00000000000001</v>
      </c>
      <c r="P3183" s="6">
        <f t="shared" si="196"/>
        <v>36.333333333333336</v>
      </c>
      <c r="Q3183" t="str">
        <f>TRIM(MID(SUBSTITUTE($N3183,"/",REPT(" ",LEN($N3183))),COLUMNS($N:N)*LEN($N3183)-(LEN($N3183)-1),LEN($N3183)))</f>
        <v>theater</v>
      </c>
      <c r="R3183" t="str">
        <f>TRIM(MID(SUBSTITUTE($N3183,"/",REPT(" ",LEN($N3183))),COLUMNS($N:O)*LEN($N3183)-(LEN($N3183)-1),LEN($N3183)))</f>
        <v>plays</v>
      </c>
      <c r="S3183" s="11">
        <f t="shared" si="197"/>
        <v>41779.310034722221</v>
      </c>
      <c r="T3183" s="11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0">
        <f t="shared" si="199"/>
        <v>100.88571428571429</v>
      </c>
      <c r="P3184" s="6">
        <f t="shared" si="196"/>
        <v>46.768211920529801</v>
      </c>
      <c r="Q3184" t="str">
        <f>TRIM(MID(SUBSTITUTE($N3184,"/",REPT(" ",LEN($N3184))),COLUMNS($N:N)*LEN($N3184)-(LEN($N3184)-1),LEN($N3184)))</f>
        <v>theater</v>
      </c>
      <c r="R3184" t="str">
        <f>TRIM(MID(SUBSTITUTE($N3184,"/",REPT(" ",LEN($N3184))),COLUMNS($N:O)*LEN($N3184)-(LEN($N3184)-1),LEN($N3184)))</f>
        <v>plays</v>
      </c>
      <c r="S3184" s="11">
        <f t="shared" si="197"/>
        <v>40883.949317129627</v>
      </c>
      <c r="T3184" s="11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0">
        <f t="shared" si="199"/>
        <v>109.00000000000001</v>
      </c>
      <c r="P3185" s="6">
        <f t="shared" si="196"/>
        <v>40.073529411764703</v>
      </c>
      <c r="Q3185" t="str">
        <f>TRIM(MID(SUBSTITUTE($N3185,"/",REPT(" ",LEN($N3185))),COLUMNS($N:N)*LEN($N3185)-(LEN($N3185)-1),LEN($N3185)))</f>
        <v>theater</v>
      </c>
      <c r="R3185" t="str">
        <f>TRIM(MID(SUBSTITUTE($N3185,"/",REPT(" ",LEN($N3185))),COLUMNS($N:O)*LEN($N3185)-(LEN($N3185)-1),LEN($N3185)))</f>
        <v>plays</v>
      </c>
      <c r="S3185" s="11">
        <f t="shared" si="197"/>
        <v>41491.79478009259</v>
      </c>
      <c r="T3185" s="11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0">
        <f t="shared" si="199"/>
        <v>107.20930232558139</v>
      </c>
      <c r="P3186" s="6">
        <f t="shared" si="196"/>
        <v>100.21739130434783</v>
      </c>
      <c r="Q3186" t="str">
        <f>TRIM(MID(SUBSTITUTE($N3186,"/",REPT(" ",LEN($N3186))),COLUMNS($N:N)*LEN($N3186)-(LEN($N3186)-1),LEN($N3186)))</f>
        <v>theater</v>
      </c>
      <c r="R3186" t="str">
        <f>TRIM(MID(SUBSTITUTE($N3186,"/",REPT(" ",LEN($N3186))),COLUMNS($N:O)*LEN($N3186)-(LEN($N3186)-1),LEN($N3186)))</f>
        <v>plays</v>
      </c>
      <c r="S3186" s="11">
        <f t="shared" si="197"/>
        <v>41791.993414351848</v>
      </c>
      <c r="T3186" s="11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0">
        <f t="shared" si="199"/>
        <v>100</v>
      </c>
      <c r="P3187" s="6">
        <f t="shared" si="196"/>
        <v>41.666666666666664</v>
      </c>
      <c r="Q3187" t="str">
        <f>TRIM(MID(SUBSTITUTE($N3187,"/",REPT(" ",LEN($N3187))),COLUMNS($N:N)*LEN($N3187)-(LEN($N3187)-1),LEN($N3187)))</f>
        <v>theater</v>
      </c>
      <c r="R3187" t="str">
        <f>TRIM(MID(SUBSTITUTE($N3187,"/",REPT(" ",LEN($N3187))),COLUMNS($N:O)*LEN($N3187)-(LEN($N3187)-1),LEN($N3187)))</f>
        <v>plays</v>
      </c>
      <c r="S3187" s="11">
        <f t="shared" si="197"/>
        <v>41829.977326388893</v>
      </c>
      <c r="T3187" s="11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0">
        <f t="shared" si="199"/>
        <v>102.18750000000001</v>
      </c>
      <c r="P3188" s="6">
        <f t="shared" si="196"/>
        <v>46.714285714285715</v>
      </c>
      <c r="Q3188" t="str">
        <f>TRIM(MID(SUBSTITUTE($N3188,"/",REPT(" ",LEN($N3188))),COLUMNS($N:N)*LEN($N3188)-(LEN($N3188)-1),LEN($N3188)))</f>
        <v>theater</v>
      </c>
      <c r="R3188" t="str">
        <f>TRIM(MID(SUBSTITUTE($N3188,"/",REPT(" ",LEN($N3188))),COLUMNS($N:O)*LEN($N3188)-(LEN($N3188)-1),LEN($N3188)))</f>
        <v>plays</v>
      </c>
      <c r="S3188" s="11">
        <f t="shared" si="197"/>
        <v>41868.924050925925</v>
      </c>
      <c r="T3188" s="11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0">
        <f t="shared" si="199"/>
        <v>116.29333333333334</v>
      </c>
      <c r="P3189" s="6">
        <f t="shared" si="196"/>
        <v>71.491803278688522</v>
      </c>
      <c r="Q3189" t="str">
        <f>TRIM(MID(SUBSTITUTE($N3189,"/",REPT(" ",LEN($N3189))),COLUMNS($N:N)*LEN($N3189)-(LEN($N3189)-1),LEN($N3189)))</f>
        <v>theater</v>
      </c>
      <c r="R3189" t="str">
        <f>TRIM(MID(SUBSTITUTE($N3189,"/",REPT(" ",LEN($N3189))),COLUMNS($N:O)*LEN($N3189)-(LEN($N3189)-1),LEN($N3189)))</f>
        <v>plays</v>
      </c>
      <c r="S3189" s="11">
        <f t="shared" si="197"/>
        <v>41835.666354166664</v>
      </c>
      <c r="T3189" s="11">
        <f t="shared" si="1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0">
        <f t="shared" si="199"/>
        <v>65</v>
      </c>
      <c r="P3190" s="6">
        <f t="shared" si="196"/>
        <v>14.444444444444445</v>
      </c>
      <c r="Q3190" t="str">
        <f>TRIM(MID(SUBSTITUTE($N3190,"/",REPT(" ",LEN($N3190))),COLUMNS($N:N)*LEN($N3190)-(LEN($N3190)-1),LEN($N3190)))</f>
        <v>theater</v>
      </c>
      <c r="R3190" t="str">
        <f>TRIM(MID(SUBSTITUTE($N3190,"/",REPT(" ",LEN($N3190))),COLUMNS($N:O)*LEN($N3190)-(LEN($N3190)-1),LEN($N3190)))</f>
        <v>musical</v>
      </c>
      <c r="S3190" s="11">
        <f t="shared" si="197"/>
        <v>42144.415532407409</v>
      </c>
      <c r="T3190" s="11">
        <f t="shared" si="1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0">
        <f t="shared" si="199"/>
        <v>12.327272727272726</v>
      </c>
      <c r="P3191" s="6">
        <f t="shared" si="196"/>
        <v>356.84210526315792</v>
      </c>
      <c r="Q3191" t="str">
        <f>TRIM(MID(SUBSTITUTE($N3191,"/",REPT(" ",LEN($N3191))),COLUMNS($N:N)*LEN($N3191)-(LEN($N3191)-1),LEN($N3191)))</f>
        <v>theater</v>
      </c>
      <c r="R3191" t="str">
        <f>TRIM(MID(SUBSTITUTE($N3191,"/",REPT(" ",LEN($N3191))),COLUMNS($N:O)*LEN($N3191)-(LEN($N3191)-1),LEN($N3191)))</f>
        <v>musical</v>
      </c>
      <c r="S3191" s="11">
        <f t="shared" si="197"/>
        <v>42118.346435185187</v>
      </c>
      <c r="T3191" s="11">
        <f t="shared" si="1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0">
        <f t="shared" si="199"/>
        <v>0</v>
      </c>
      <c r="P3192" s="6" t="e">
        <f t="shared" si="196"/>
        <v>#DIV/0!</v>
      </c>
      <c r="Q3192" t="str">
        <f>TRIM(MID(SUBSTITUTE($N3192,"/",REPT(" ",LEN($N3192))),COLUMNS($N:N)*LEN($N3192)-(LEN($N3192)-1),LEN($N3192)))</f>
        <v>theater</v>
      </c>
      <c r="R3192" t="str">
        <f>TRIM(MID(SUBSTITUTE($N3192,"/",REPT(" ",LEN($N3192))),COLUMNS($N:O)*LEN($N3192)-(LEN($N3192)-1),LEN($N3192)))</f>
        <v>musical</v>
      </c>
      <c r="S3192" s="11">
        <f t="shared" si="197"/>
        <v>42683.151331018518</v>
      </c>
      <c r="T3192" s="11">
        <f t="shared" si="1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0">
        <f t="shared" si="199"/>
        <v>4.0266666666666664</v>
      </c>
      <c r="P3193" s="6">
        <f t="shared" si="196"/>
        <v>37.75</v>
      </c>
      <c r="Q3193" t="str">
        <f>TRIM(MID(SUBSTITUTE($N3193,"/",REPT(" ",LEN($N3193))),COLUMNS($N:N)*LEN($N3193)-(LEN($N3193)-1),LEN($N3193)))</f>
        <v>theater</v>
      </c>
      <c r="R3193" t="str">
        <f>TRIM(MID(SUBSTITUTE($N3193,"/",REPT(" ",LEN($N3193))),COLUMNS($N:O)*LEN($N3193)-(LEN($N3193)-1),LEN($N3193)))</f>
        <v>musical</v>
      </c>
      <c r="S3193" s="11">
        <f t="shared" si="197"/>
        <v>42538.755428240736</v>
      </c>
      <c r="T3193" s="11">
        <f t="shared" si="1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0">
        <f t="shared" si="199"/>
        <v>1.02</v>
      </c>
      <c r="P3194" s="6">
        <f t="shared" si="196"/>
        <v>12.75</v>
      </c>
      <c r="Q3194" t="str">
        <f>TRIM(MID(SUBSTITUTE($N3194,"/",REPT(" ",LEN($N3194))),COLUMNS($N:N)*LEN($N3194)-(LEN($N3194)-1),LEN($N3194)))</f>
        <v>theater</v>
      </c>
      <c r="R3194" t="str">
        <f>TRIM(MID(SUBSTITUTE($N3194,"/",REPT(" ",LEN($N3194))),COLUMNS($N:O)*LEN($N3194)-(LEN($N3194)-1),LEN($N3194)))</f>
        <v>musical</v>
      </c>
      <c r="S3194" s="11">
        <f t="shared" si="197"/>
        <v>42018.94049768518</v>
      </c>
      <c r="T3194" s="11">
        <f t="shared" si="1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0">
        <f t="shared" si="199"/>
        <v>11.74</v>
      </c>
      <c r="P3195" s="6">
        <f t="shared" si="196"/>
        <v>24.458333333333332</v>
      </c>
      <c r="Q3195" t="str">
        <f>TRIM(MID(SUBSTITUTE($N3195,"/",REPT(" ",LEN($N3195))),COLUMNS($N:N)*LEN($N3195)-(LEN($N3195)-1),LEN($N3195)))</f>
        <v>theater</v>
      </c>
      <c r="R3195" t="str">
        <f>TRIM(MID(SUBSTITUTE($N3195,"/",REPT(" ",LEN($N3195))),COLUMNS($N:O)*LEN($N3195)-(LEN($N3195)-1),LEN($N3195)))</f>
        <v>musical</v>
      </c>
      <c r="S3195" s="11">
        <f t="shared" si="197"/>
        <v>42010.968240740738</v>
      </c>
      <c r="T3195" s="11">
        <f t="shared" si="1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0">
        <f t="shared" si="199"/>
        <v>0</v>
      </c>
      <c r="P3196" s="6" t="e">
        <f t="shared" si="196"/>
        <v>#DIV/0!</v>
      </c>
      <c r="Q3196" t="str">
        <f>TRIM(MID(SUBSTITUTE($N3196,"/",REPT(" ",LEN($N3196))),COLUMNS($N:N)*LEN($N3196)-(LEN($N3196)-1),LEN($N3196)))</f>
        <v>theater</v>
      </c>
      <c r="R3196" t="str">
        <f>TRIM(MID(SUBSTITUTE($N3196,"/",REPT(" ",LEN($N3196))),COLUMNS($N:O)*LEN($N3196)-(LEN($N3196)-1),LEN($N3196)))</f>
        <v>musical</v>
      </c>
      <c r="S3196" s="11">
        <f t="shared" si="197"/>
        <v>42182.062476851846</v>
      </c>
      <c r="T3196" s="11">
        <f t="shared" si="1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0">
        <f t="shared" si="199"/>
        <v>59.142857142857139</v>
      </c>
      <c r="P3197" s="6">
        <f t="shared" si="196"/>
        <v>53.07692307692308</v>
      </c>
      <c r="Q3197" t="str">
        <f>TRIM(MID(SUBSTITUTE($N3197,"/",REPT(" ",LEN($N3197))),COLUMNS($N:N)*LEN($N3197)-(LEN($N3197)-1),LEN($N3197)))</f>
        <v>theater</v>
      </c>
      <c r="R3197" t="str">
        <f>TRIM(MID(SUBSTITUTE($N3197,"/",REPT(" ",LEN($N3197))),COLUMNS($N:O)*LEN($N3197)-(LEN($N3197)-1),LEN($N3197)))</f>
        <v>musical</v>
      </c>
      <c r="S3197" s="11">
        <f t="shared" si="197"/>
        <v>42017.594236111108</v>
      </c>
      <c r="T3197" s="11">
        <f t="shared" si="1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0">
        <f t="shared" si="199"/>
        <v>0.06</v>
      </c>
      <c r="P3198" s="6">
        <f t="shared" si="196"/>
        <v>300</v>
      </c>
      <c r="Q3198" t="str">
        <f>TRIM(MID(SUBSTITUTE($N3198,"/",REPT(" ",LEN($N3198))),COLUMNS($N:N)*LEN($N3198)-(LEN($N3198)-1),LEN($N3198)))</f>
        <v>theater</v>
      </c>
      <c r="R3198" t="str">
        <f>TRIM(MID(SUBSTITUTE($N3198,"/",REPT(" ",LEN($N3198))),COLUMNS($N:O)*LEN($N3198)-(LEN($N3198)-1),LEN($N3198)))</f>
        <v>musical</v>
      </c>
      <c r="S3198" s="11">
        <f t="shared" si="197"/>
        <v>42157.598090277781</v>
      </c>
      <c r="T3198" s="11">
        <f t="shared" si="1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0">
        <f t="shared" si="199"/>
        <v>11.450000000000001</v>
      </c>
      <c r="P3199" s="6">
        <f t="shared" si="196"/>
        <v>286.25</v>
      </c>
      <c r="Q3199" t="str">
        <f>TRIM(MID(SUBSTITUTE($N3199,"/",REPT(" ",LEN($N3199))),COLUMNS($N:N)*LEN($N3199)-(LEN($N3199)-1),LEN($N3199)))</f>
        <v>theater</v>
      </c>
      <c r="R3199" t="str">
        <f>TRIM(MID(SUBSTITUTE($N3199,"/",REPT(" ",LEN($N3199))),COLUMNS($N:O)*LEN($N3199)-(LEN($N3199)-1),LEN($N3199)))</f>
        <v>musical</v>
      </c>
      <c r="S3199" s="11">
        <f t="shared" si="197"/>
        <v>42009.493263888886</v>
      </c>
      <c r="T3199" s="11">
        <f t="shared" si="1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0">
        <f t="shared" si="199"/>
        <v>0.36666666666666664</v>
      </c>
      <c r="P3200" s="6">
        <f t="shared" si="196"/>
        <v>36.666666666666664</v>
      </c>
      <c r="Q3200" t="str">
        <f>TRIM(MID(SUBSTITUTE($N3200,"/",REPT(" ",LEN($N3200))),COLUMNS($N:N)*LEN($N3200)-(LEN($N3200)-1),LEN($N3200)))</f>
        <v>theater</v>
      </c>
      <c r="R3200" t="str">
        <f>TRIM(MID(SUBSTITUTE($N3200,"/",REPT(" ",LEN($N3200))),COLUMNS($N:O)*LEN($N3200)-(LEN($N3200)-1),LEN($N3200)))</f>
        <v>musical</v>
      </c>
      <c r="S3200" s="11">
        <f t="shared" si="197"/>
        <v>42013.424502314811</v>
      </c>
      <c r="T3200" s="11">
        <f t="shared" si="1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0">
        <f t="shared" si="199"/>
        <v>52.16</v>
      </c>
      <c r="P3201" s="6">
        <f t="shared" si="196"/>
        <v>49.20754716981132</v>
      </c>
      <c r="Q3201" t="str">
        <f>TRIM(MID(SUBSTITUTE($N3201,"/",REPT(" ",LEN($N3201))),COLUMNS($N:N)*LEN($N3201)-(LEN($N3201)-1),LEN($N3201)))</f>
        <v>theater</v>
      </c>
      <c r="R3201" t="str">
        <f>TRIM(MID(SUBSTITUTE($N3201,"/",REPT(" ",LEN($N3201))),COLUMNS($N:O)*LEN($N3201)-(LEN($N3201)-1),LEN($N3201)))</f>
        <v>musical</v>
      </c>
      <c r="S3201" s="11">
        <f t="shared" si="197"/>
        <v>41858.761782407404</v>
      </c>
      <c r="T3201" s="11">
        <f t="shared" si="1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0">
        <f t="shared" si="199"/>
        <v>2E-3</v>
      </c>
      <c r="P3202" s="6">
        <f t="shared" ref="P3202:P3265" si="200">E3202/L3202</f>
        <v>1</v>
      </c>
      <c r="Q3202" t="str">
        <f>TRIM(MID(SUBSTITUTE($N3202,"/",REPT(" ",LEN($N3202))),COLUMNS($N:N)*LEN($N3202)-(LEN($N3202)-1),LEN($N3202)))</f>
        <v>theater</v>
      </c>
      <c r="R3202" t="str">
        <f>TRIM(MID(SUBSTITUTE($N3202,"/",REPT(" ",LEN($N3202))),COLUMNS($N:O)*LEN($N3202)-(LEN($N3202)-1),LEN($N3202)))</f>
        <v>musical</v>
      </c>
      <c r="S3202" s="11">
        <f t="shared" ref="S3202:S3265" si="201">(((J3202/60)/60)/24)+DATE(1970,1,1)</f>
        <v>42460.320613425924</v>
      </c>
      <c r="T3202" s="11">
        <f t="shared" ref="T3202:T3265" si="202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0">
        <f t="shared" ref="O3203:O3266" si="203">E3203/D3203*100</f>
        <v>1.25</v>
      </c>
      <c r="P3203" s="6">
        <f t="shared" si="200"/>
        <v>12.5</v>
      </c>
      <c r="Q3203" t="str">
        <f>TRIM(MID(SUBSTITUTE($N3203,"/",REPT(" ",LEN($N3203))),COLUMNS($N:N)*LEN($N3203)-(LEN($N3203)-1),LEN($N3203)))</f>
        <v>theater</v>
      </c>
      <c r="R3203" t="str">
        <f>TRIM(MID(SUBSTITUTE($N3203,"/",REPT(" ",LEN($N3203))),COLUMNS($N:O)*LEN($N3203)-(LEN($N3203)-1),LEN($N3203)))</f>
        <v>musical</v>
      </c>
      <c r="S3203" s="11">
        <f t="shared" si="201"/>
        <v>41861.767094907409</v>
      </c>
      <c r="T3203" s="11">
        <f t="shared" si="202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0">
        <f t="shared" si="203"/>
        <v>54.52</v>
      </c>
      <c r="P3204" s="6">
        <f t="shared" si="200"/>
        <v>109.04</v>
      </c>
      <c r="Q3204" t="str">
        <f>TRIM(MID(SUBSTITUTE($N3204,"/",REPT(" ",LEN($N3204))),COLUMNS($N:N)*LEN($N3204)-(LEN($N3204)-1),LEN($N3204)))</f>
        <v>theater</v>
      </c>
      <c r="R3204" t="str">
        <f>TRIM(MID(SUBSTITUTE($N3204,"/",REPT(" ",LEN($N3204))),COLUMNS($N:O)*LEN($N3204)-(LEN($N3204)-1),LEN($N3204)))</f>
        <v>musical</v>
      </c>
      <c r="S3204" s="11">
        <f t="shared" si="201"/>
        <v>42293.853541666671</v>
      </c>
      <c r="T3204" s="11">
        <f t="shared" si="2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0">
        <f t="shared" si="203"/>
        <v>25</v>
      </c>
      <c r="P3205" s="6">
        <f t="shared" si="200"/>
        <v>41.666666666666664</v>
      </c>
      <c r="Q3205" t="str">
        <f>TRIM(MID(SUBSTITUTE($N3205,"/",REPT(" ",LEN($N3205))),COLUMNS($N:N)*LEN($N3205)-(LEN($N3205)-1),LEN($N3205)))</f>
        <v>theater</v>
      </c>
      <c r="R3205" t="str">
        <f>TRIM(MID(SUBSTITUTE($N3205,"/",REPT(" ",LEN($N3205))),COLUMNS($N:O)*LEN($N3205)-(LEN($N3205)-1),LEN($N3205)))</f>
        <v>musical</v>
      </c>
      <c r="S3205" s="11">
        <f t="shared" si="201"/>
        <v>42242.988680555558</v>
      </c>
      <c r="T3205" s="11">
        <f t="shared" si="2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0">
        <f t="shared" si="203"/>
        <v>0</v>
      </c>
      <c r="P3206" s="6" t="e">
        <f t="shared" si="200"/>
        <v>#DIV/0!</v>
      </c>
      <c r="Q3206" t="str">
        <f>TRIM(MID(SUBSTITUTE($N3206,"/",REPT(" ",LEN($N3206))),COLUMNS($N:N)*LEN($N3206)-(LEN($N3206)-1),LEN($N3206)))</f>
        <v>theater</v>
      </c>
      <c r="R3206" t="str">
        <f>TRIM(MID(SUBSTITUTE($N3206,"/",REPT(" ",LEN($N3206))),COLUMNS($N:O)*LEN($N3206)-(LEN($N3206)-1),LEN($N3206)))</f>
        <v>musical</v>
      </c>
      <c r="S3206" s="11">
        <f t="shared" si="201"/>
        <v>42172.686099537037</v>
      </c>
      <c r="T3206" s="11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0">
        <f t="shared" si="203"/>
        <v>3.4125000000000001</v>
      </c>
      <c r="P3207" s="6">
        <f t="shared" si="200"/>
        <v>22.75</v>
      </c>
      <c r="Q3207" t="str">
        <f>TRIM(MID(SUBSTITUTE($N3207,"/",REPT(" ",LEN($N3207))),COLUMNS($N:N)*LEN($N3207)-(LEN($N3207)-1),LEN($N3207)))</f>
        <v>theater</v>
      </c>
      <c r="R3207" t="str">
        <f>TRIM(MID(SUBSTITUTE($N3207,"/",REPT(" ",LEN($N3207))),COLUMNS($N:O)*LEN($N3207)-(LEN($N3207)-1),LEN($N3207)))</f>
        <v>musical</v>
      </c>
      <c r="S3207" s="11">
        <f t="shared" si="201"/>
        <v>42095.374675925923</v>
      </c>
      <c r="T3207" s="11">
        <f t="shared" si="2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0">
        <f t="shared" si="203"/>
        <v>0</v>
      </c>
      <c r="P3208" s="6" t="e">
        <f t="shared" si="200"/>
        <v>#DIV/0!</v>
      </c>
      <c r="Q3208" t="str">
        <f>TRIM(MID(SUBSTITUTE($N3208,"/",REPT(" ",LEN($N3208))),COLUMNS($N:N)*LEN($N3208)-(LEN($N3208)-1),LEN($N3208)))</f>
        <v>theater</v>
      </c>
      <c r="R3208" t="str">
        <f>TRIM(MID(SUBSTITUTE($N3208,"/",REPT(" ",LEN($N3208))),COLUMNS($N:O)*LEN($N3208)-(LEN($N3208)-1),LEN($N3208)))</f>
        <v>musical</v>
      </c>
      <c r="S3208" s="11">
        <f t="shared" si="201"/>
        <v>42236.276053240741</v>
      </c>
      <c r="T3208" s="11">
        <f t="shared" si="2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0">
        <f t="shared" si="203"/>
        <v>46.36363636363636</v>
      </c>
      <c r="P3209" s="6">
        <f t="shared" si="200"/>
        <v>70.833333333333329</v>
      </c>
      <c r="Q3209" t="str">
        <f>TRIM(MID(SUBSTITUTE($N3209,"/",REPT(" ",LEN($N3209))),COLUMNS($N:N)*LEN($N3209)-(LEN($N3209)-1),LEN($N3209)))</f>
        <v>theater</v>
      </c>
      <c r="R3209" t="str">
        <f>TRIM(MID(SUBSTITUTE($N3209,"/",REPT(" ",LEN($N3209))),COLUMNS($N:O)*LEN($N3209)-(LEN($N3209)-1),LEN($N3209)))</f>
        <v>musical</v>
      </c>
      <c r="S3209" s="11">
        <f t="shared" si="201"/>
        <v>42057.277858796297</v>
      </c>
      <c r="T3209" s="11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0">
        <f t="shared" si="203"/>
        <v>103.49999999999999</v>
      </c>
      <c r="P3210" s="6">
        <f t="shared" si="200"/>
        <v>63.109756097560975</v>
      </c>
      <c r="Q3210" t="str">
        <f>TRIM(MID(SUBSTITUTE($N3210,"/",REPT(" ",LEN($N3210))),COLUMNS($N:N)*LEN($N3210)-(LEN($N3210)-1),LEN($N3210)))</f>
        <v>theater</v>
      </c>
      <c r="R3210" t="str">
        <f>TRIM(MID(SUBSTITUTE($N3210,"/",REPT(" ",LEN($N3210))),COLUMNS($N:O)*LEN($N3210)-(LEN($N3210)-1),LEN($N3210)))</f>
        <v>plays</v>
      </c>
      <c r="S3210" s="11">
        <f t="shared" si="201"/>
        <v>41827.605057870373</v>
      </c>
      <c r="T3210" s="11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0">
        <f t="shared" si="203"/>
        <v>119.32315789473684</v>
      </c>
      <c r="P3211" s="6">
        <f t="shared" si="200"/>
        <v>50.157964601769912</v>
      </c>
      <c r="Q3211" t="str">
        <f>TRIM(MID(SUBSTITUTE($N3211,"/",REPT(" ",LEN($N3211))),COLUMNS($N:N)*LEN($N3211)-(LEN($N3211)-1),LEN($N3211)))</f>
        <v>theater</v>
      </c>
      <c r="R3211" t="str">
        <f>TRIM(MID(SUBSTITUTE($N3211,"/",REPT(" ",LEN($N3211))),COLUMNS($N:O)*LEN($N3211)-(LEN($N3211)-1),LEN($N3211)))</f>
        <v>plays</v>
      </c>
      <c r="S3211" s="11">
        <f t="shared" si="201"/>
        <v>41778.637245370373</v>
      </c>
      <c r="T3211" s="11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0">
        <f t="shared" si="203"/>
        <v>125.76666666666667</v>
      </c>
      <c r="P3212" s="6">
        <f t="shared" si="200"/>
        <v>62.883333333333333</v>
      </c>
      <c r="Q3212" t="str">
        <f>TRIM(MID(SUBSTITUTE($N3212,"/",REPT(" ",LEN($N3212))),COLUMNS($N:N)*LEN($N3212)-(LEN($N3212)-1),LEN($N3212)))</f>
        <v>theater</v>
      </c>
      <c r="R3212" t="str">
        <f>TRIM(MID(SUBSTITUTE($N3212,"/",REPT(" ",LEN($N3212))),COLUMNS($N:O)*LEN($N3212)-(LEN($N3212)-1),LEN($N3212)))</f>
        <v>plays</v>
      </c>
      <c r="S3212" s="11">
        <f t="shared" si="201"/>
        <v>41013.936562499999</v>
      </c>
      <c r="T3212" s="11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0">
        <f t="shared" si="203"/>
        <v>119.74347826086958</v>
      </c>
      <c r="P3213" s="6">
        <f t="shared" si="200"/>
        <v>85.531055900621112</v>
      </c>
      <c r="Q3213" t="str">
        <f>TRIM(MID(SUBSTITUTE($N3213,"/",REPT(" ",LEN($N3213))),COLUMNS($N:N)*LEN($N3213)-(LEN($N3213)-1),LEN($N3213)))</f>
        <v>theater</v>
      </c>
      <c r="R3213" t="str">
        <f>TRIM(MID(SUBSTITUTE($N3213,"/",REPT(" ",LEN($N3213))),COLUMNS($N:O)*LEN($N3213)-(LEN($N3213)-1),LEN($N3213)))</f>
        <v>plays</v>
      </c>
      <c r="S3213" s="11">
        <f t="shared" si="201"/>
        <v>41834.586574074077</v>
      </c>
      <c r="T3213" s="11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0">
        <f t="shared" si="203"/>
        <v>126.25</v>
      </c>
      <c r="P3214" s="6">
        <f t="shared" si="200"/>
        <v>53.723404255319146</v>
      </c>
      <c r="Q3214" t="str">
        <f>TRIM(MID(SUBSTITUTE($N3214,"/",REPT(" ",LEN($N3214))),COLUMNS($N:N)*LEN($N3214)-(LEN($N3214)-1),LEN($N3214)))</f>
        <v>theater</v>
      </c>
      <c r="R3214" t="str">
        <f>TRIM(MID(SUBSTITUTE($N3214,"/",REPT(" ",LEN($N3214))),COLUMNS($N:O)*LEN($N3214)-(LEN($N3214)-1),LEN($N3214)))</f>
        <v>plays</v>
      </c>
      <c r="S3214" s="11">
        <f t="shared" si="201"/>
        <v>41829.795729166668</v>
      </c>
      <c r="T3214" s="11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0">
        <f t="shared" si="203"/>
        <v>100.11666666666667</v>
      </c>
      <c r="P3215" s="6">
        <f t="shared" si="200"/>
        <v>127.80851063829788</v>
      </c>
      <c r="Q3215" t="str">
        <f>TRIM(MID(SUBSTITUTE($N3215,"/",REPT(" ",LEN($N3215))),COLUMNS($N:N)*LEN($N3215)-(LEN($N3215)-1),LEN($N3215)))</f>
        <v>theater</v>
      </c>
      <c r="R3215" t="str">
        <f>TRIM(MID(SUBSTITUTE($N3215,"/",REPT(" ",LEN($N3215))),COLUMNS($N:O)*LEN($N3215)-(LEN($N3215)-1),LEN($N3215)))</f>
        <v>plays</v>
      </c>
      <c r="S3215" s="11">
        <f t="shared" si="201"/>
        <v>42171.763414351852</v>
      </c>
      <c r="T3215" s="11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0">
        <f t="shared" si="203"/>
        <v>102.13333333333334</v>
      </c>
      <c r="P3216" s="6">
        <f t="shared" si="200"/>
        <v>106.57391304347826</v>
      </c>
      <c r="Q3216" t="str">
        <f>TRIM(MID(SUBSTITUTE($N3216,"/",REPT(" ",LEN($N3216))),COLUMNS($N:N)*LEN($N3216)-(LEN($N3216)-1),LEN($N3216)))</f>
        <v>theater</v>
      </c>
      <c r="R3216" t="str">
        <f>TRIM(MID(SUBSTITUTE($N3216,"/",REPT(" ",LEN($N3216))),COLUMNS($N:O)*LEN($N3216)-(LEN($N3216)-1),LEN($N3216)))</f>
        <v>plays</v>
      </c>
      <c r="S3216" s="11">
        <f t="shared" si="201"/>
        <v>42337.792511574073</v>
      </c>
      <c r="T3216" s="11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0">
        <f t="shared" si="203"/>
        <v>100.35142857142858</v>
      </c>
      <c r="P3217" s="6">
        <f t="shared" si="200"/>
        <v>262.11194029850748</v>
      </c>
      <c r="Q3217" t="str">
        <f>TRIM(MID(SUBSTITUTE($N3217,"/",REPT(" ",LEN($N3217))),COLUMNS($N:N)*LEN($N3217)-(LEN($N3217)-1),LEN($N3217)))</f>
        <v>theater</v>
      </c>
      <c r="R3217" t="str">
        <f>TRIM(MID(SUBSTITUTE($N3217,"/",REPT(" ",LEN($N3217))),COLUMNS($N:O)*LEN($N3217)-(LEN($N3217)-1),LEN($N3217)))</f>
        <v>plays</v>
      </c>
      <c r="S3217" s="11">
        <f t="shared" si="201"/>
        <v>42219.665173611109</v>
      </c>
      <c r="T3217" s="11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0">
        <f t="shared" si="203"/>
        <v>100.05</v>
      </c>
      <c r="P3218" s="6">
        <f t="shared" si="200"/>
        <v>57.171428571428571</v>
      </c>
      <c r="Q3218" t="str">
        <f>TRIM(MID(SUBSTITUTE($N3218,"/",REPT(" ",LEN($N3218))),COLUMNS($N:N)*LEN($N3218)-(LEN($N3218)-1),LEN($N3218)))</f>
        <v>theater</v>
      </c>
      <c r="R3218" t="str">
        <f>TRIM(MID(SUBSTITUTE($N3218,"/",REPT(" ",LEN($N3218))),COLUMNS($N:O)*LEN($N3218)-(LEN($N3218)-1),LEN($N3218)))</f>
        <v>plays</v>
      </c>
      <c r="S3218" s="11">
        <f t="shared" si="201"/>
        <v>42165.462627314817</v>
      </c>
      <c r="T3218" s="11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0">
        <f t="shared" si="203"/>
        <v>116.02222222222223</v>
      </c>
      <c r="P3219" s="6">
        <f t="shared" si="200"/>
        <v>50.20192307692308</v>
      </c>
      <c r="Q3219" t="str">
        <f>TRIM(MID(SUBSTITUTE($N3219,"/",REPT(" ",LEN($N3219))),COLUMNS($N:N)*LEN($N3219)-(LEN($N3219)-1),LEN($N3219)))</f>
        <v>theater</v>
      </c>
      <c r="R3219" t="str">
        <f>TRIM(MID(SUBSTITUTE($N3219,"/",REPT(" ",LEN($N3219))),COLUMNS($N:O)*LEN($N3219)-(LEN($N3219)-1),LEN($N3219)))</f>
        <v>plays</v>
      </c>
      <c r="S3219" s="11">
        <f t="shared" si="201"/>
        <v>42648.546111111107</v>
      </c>
      <c r="T3219" s="11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0">
        <f t="shared" si="203"/>
        <v>102.1</v>
      </c>
      <c r="P3220" s="6">
        <f t="shared" si="200"/>
        <v>66.586956521739125</v>
      </c>
      <c r="Q3220" t="str">
        <f>TRIM(MID(SUBSTITUTE($N3220,"/",REPT(" ",LEN($N3220))),COLUMNS($N:N)*LEN($N3220)-(LEN($N3220)-1),LEN($N3220)))</f>
        <v>theater</v>
      </c>
      <c r="R3220" t="str">
        <f>TRIM(MID(SUBSTITUTE($N3220,"/",REPT(" ",LEN($N3220))),COLUMNS($N:O)*LEN($N3220)-(LEN($N3220)-1),LEN($N3220)))</f>
        <v>plays</v>
      </c>
      <c r="S3220" s="11">
        <f t="shared" si="201"/>
        <v>41971.002152777779</v>
      </c>
      <c r="T3220" s="11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0">
        <f t="shared" si="203"/>
        <v>100.11000000000001</v>
      </c>
      <c r="P3221" s="6">
        <f t="shared" si="200"/>
        <v>168.25210084033614</v>
      </c>
      <c r="Q3221" t="str">
        <f>TRIM(MID(SUBSTITUTE($N3221,"/",REPT(" ",LEN($N3221))),COLUMNS($N:N)*LEN($N3221)-(LEN($N3221)-1),LEN($N3221)))</f>
        <v>theater</v>
      </c>
      <c r="R3221" t="str">
        <f>TRIM(MID(SUBSTITUTE($N3221,"/",REPT(" ",LEN($N3221))),COLUMNS($N:O)*LEN($N3221)-(LEN($N3221)-1),LEN($N3221)))</f>
        <v>plays</v>
      </c>
      <c r="S3221" s="11">
        <f t="shared" si="201"/>
        <v>42050.983182870375</v>
      </c>
      <c r="T3221" s="11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0">
        <f t="shared" si="203"/>
        <v>100.84</v>
      </c>
      <c r="P3222" s="6">
        <f t="shared" si="200"/>
        <v>256.37288135593218</v>
      </c>
      <c r="Q3222" t="str">
        <f>TRIM(MID(SUBSTITUTE($N3222,"/",REPT(" ",LEN($N3222))),COLUMNS($N:N)*LEN($N3222)-(LEN($N3222)-1),LEN($N3222)))</f>
        <v>theater</v>
      </c>
      <c r="R3222" t="str">
        <f>TRIM(MID(SUBSTITUTE($N3222,"/",REPT(" ",LEN($N3222))),COLUMNS($N:O)*LEN($N3222)-(LEN($N3222)-1),LEN($N3222)))</f>
        <v>plays</v>
      </c>
      <c r="S3222" s="11">
        <f t="shared" si="201"/>
        <v>42772.833379629628</v>
      </c>
      <c r="T3222" s="11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0">
        <f t="shared" si="203"/>
        <v>103.42499999999998</v>
      </c>
      <c r="P3223" s="6">
        <f t="shared" si="200"/>
        <v>36.610619469026545</v>
      </c>
      <c r="Q3223" t="str">
        <f>TRIM(MID(SUBSTITUTE($N3223,"/",REPT(" ",LEN($N3223))),COLUMNS($N:N)*LEN($N3223)-(LEN($N3223)-1),LEN($N3223)))</f>
        <v>theater</v>
      </c>
      <c r="R3223" t="str">
        <f>TRIM(MID(SUBSTITUTE($N3223,"/",REPT(" ",LEN($N3223))),COLUMNS($N:O)*LEN($N3223)-(LEN($N3223)-1),LEN($N3223)))</f>
        <v>plays</v>
      </c>
      <c r="S3223" s="11">
        <f t="shared" si="201"/>
        <v>42155.696793981479</v>
      </c>
      <c r="T3223" s="11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0">
        <f t="shared" si="203"/>
        <v>124.8</v>
      </c>
      <c r="P3224" s="6">
        <f t="shared" si="200"/>
        <v>37.142857142857146</v>
      </c>
      <c r="Q3224" t="str">
        <f>TRIM(MID(SUBSTITUTE($N3224,"/",REPT(" ",LEN($N3224))),COLUMNS($N:N)*LEN($N3224)-(LEN($N3224)-1),LEN($N3224)))</f>
        <v>theater</v>
      </c>
      <c r="R3224" t="str">
        <f>TRIM(MID(SUBSTITUTE($N3224,"/",REPT(" ",LEN($N3224))),COLUMNS($N:O)*LEN($N3224)-(LEN($N3224)-1),LEN($N3224)))</f>
        <v>plays</v>
      </c>
      <c r="S3224" s="11">
        <f t="shared" si="201"/>
        <v>42270.582141203704</v>
      </c>
      <c r="T3224" s="11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0">
        <f t="shared" si="203"/>
        <v>109.51612903225806</v>
      </c>
      <c r="P3225" s="6">
        <f t="shared" si="200"/>
        <v>45.878378378378379</v>
      </c>
      <c r="Q3225" t="str">
        <f>TRIM(MID(SUBSTITUTE($N3225,"/",REPT(" ",LEN($N3225))),COLUMNS($N:N)*LEN($N3225)-(LEN($N3225)-1),LEN($N3225)))</f>
        <v>theater</v>
      </c>
      <c r="R3225" t="str">
        <f>TRIM(MID(SUBSTITUTE($N3225,"/",REPT(" ",LEN($N3225))),COLUMNS($N:O)*LEN($N3225)-(LEN($N3225)-1),LEN($N3225)))</f>
        <v>plays</v>
      </c>
      <c r="S3225" s="11">
        <f t="shared" si="201"/>
        <v>42206.835370370376</v>
      </c>
      <c r="T3225" s="11">
        <f t="shared" si="2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0">
        <f t="shared" si="203"/>
        <v>102.03333333333333</v>
      </c>
      <c r="P3226" s="6">
        <f t="shared" si="200"/>
        <v>141.71296296296296</v>
      </c>
      <c r="Q3226" t="str">
        <f>TRIM(MID(SUBSTITUTE($N3226,"/",REPT(" ",LEN($N3226))),COLUMNS($N:N)*LEN($N3226)-(LEN($N3226)-1),LEN($N3226)))</f>
        <v>theater</v>
      </c>
      <c r="R3226" t="str">
        <f>TRIM(MID(SUBSTITUTE($N3226,"/",REPT(" ",LEN($N3226))),COLUMNS($N:O)*LEN($N3226)-(LEN($N3226)-1),LEN($N3226)))</f>
        <v>plays</v>
      </c>
      <c r="S3226" s="11">
        <f t="shared" si="201"/>
        <v>42697.850844907407</v>
      </c>
      <c r="T3226" s="11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0">
        <f t="shared" si="203"/>
        <v>102.35000000000001</v>
      </c>
      <c r="P3227" s="6">
        <f t="shared" si="200"/>
        <v>52.487179487179489</v>
      </c>
      <c r="Q3227" t="str">
        <f>TRIM(MID(SUBSTITUTE($N3227,"/",REPT(" ",LEN($N3227))),COLUMNS($N:N)*LEN($N3227)-(LEN($N3227)-1),LEN($N3227)))</f>
        <v>theater</v>
      </c>
      <c r="R3227" t="str">
        <f>TRIM(MID(SUBSTITUTE($N3227,"/",REPT(" ",LEN($N3227))),COLUMNS($N:O)*LEN($N3227)-(LEN($N3227)-1),LEN($N3227)))</f>
        <v>plays</v>
      </c>
      <c r="S3227" s="11">
        <f t="shared" si="201"/>
        <v>42503.559467592597</v>
      </c>
      <c r="T3227" s="11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0">
        <f t="shared" si="203"/>
        <v>104.16666666666667</v>
      </c>
      <c r="P3228" s="6">
        <f t="shared" si="200"/>
        <v>59.523809523809526</v>
      </c>
      <c r="Q3228" t="str">
        <f>TRIM(MID(SUBSTITUTE($N3228,"/",REPT(" ",LEN($N3228))),COLUMNS($N:N)*LEN($N3228)-(LEN($N3228)-1),LEN($N3228)))</f>
        <v>theater</v>
      </c>
      <c r="R3228" t="str">
        <f>TRIM(MID(SUBSTITUTE($N3228,"/",REPT(" ",LEN($N3228))),COLUMNS($N:O)*LEN($N3228)-(LEN($N3228)-1),LEN($N3228)))</f>
        <v>plays</v>
      </c>
      <c r="S3228" s="11">
        <f t="shared" si="201"/>
        <v>42277.583472222221</v>
      </c>
      <c r="T3228" s="11">
        <f t="shared" si="20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0">
        <f t="shared" si="203"/>
        <v>125</v>
      </c>
      <c r="P3229" s="6">
        <f t="shared" si="200"/>
        <v>50</v>
      </c>
      <c r="Q3229" t="str">
        <f>TRIM(MID(SUBSTITUTE($N3229,"/",REPT(" ",LEN($N3229))),COLUMNS($N:N)*LEN($N3229)-(LEN($N3229)-1),LEN($N3229)))</f>
        <v>theater</v>
      </c>
      <c r="R3229" t="str">
        <f>TRIM(MID(SUBSTITUTE($N3229,"/",REPT(" ",LEN($N3229))),COLUMNS($N:O)*LEN($N3229)-(LEN($N3229)-1),LEN($N3229)))</f>
        <v>plays</v>
      </c>
      <c r="S3229" s="11">
        <f t="shared" si="201"/>
        <v>42722.882361111115</v>
      </c>
      <c r="T3229" s="11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0">
        <f t="shared" si="203"/>
        <v>102.34285714285714</v>
      </c>
      <c r="P3230" s="6">
        <f t="shared" si="200"/>
        <v>193.62162162162161</v>
      </c>
      <c r="Q3230" t="str">
        <f>TRIM(MID(SUBSTITUTE($N3230,"/",REPT(" ",LEN($N3230))),COLUMNS($N:N)*LEN($N3230)-(LEN($N3230)-1),LEN($N3230)))</f>
        <v>theater</v>
      </c>
      <c r="R3230" t="str">
        <f>TRIM(MID(SUBSTITUTE($N3230,"/",REPT(" ",LEN($N3230))),COLUMNS($N:O)*LEN($N3230)-(LEN($N3230)-1),LEN($N3230)))</f>
        <v>plays</v>
      </c>
      <c r="S3230" s="11">
        <f t="shared" si="201"/>
        <v>42323.70930555556</v>
      </c>
      <c r="T3230" s="11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0">
        <f t="shared" si="203"/>
        <v>107.86500000000001</v>
      </c>
      <c r="P3231" s="6">
        <f t="shared" si="200"/>
        <v>106.79702970297029</v>
      </c>
      <c r="Q3231" t="str">
        <f>TRIM(MID(SUBSTITUTE($N3231,"/",REPT(" ",LEN($N3231))),COLUMNS($N:N)*LEN($N3231)-(LEN($N3231)-1),LEN($N3231)))</f>
        <v>theater</v>
      </c>
      <c r="R3231" t="str">
        <f>TRIM(MID(SUBSTITUTE($N3231,"/",REPT(" ",LEN($N3231))),COLUMNS($N:O)*LEN($N3231)-(LEN($N3231)-1),LEN($N3231)))</f>
        <v>plays</v>
      </c>
      <c r="S3231" s="11">
        <f t="shared" si="201"/>
        <v>41933.291643518518</v>
      </c>
      <c r="T3231" s="11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0">
        <f t="shared" si="203"/>
        <v>109.88461538461539</v>
      </c>
      <c r="P3232" s="6">
        <f t="shared" si="200"/>
        <v>77.21621621621621</v>
      </c>
      <c r="Q3232" t="str">
        <f>TRIM(MID(SUBSTITUTE($N3232,"/",REPT(" ",LEN($N3232))),COLUMNS($N:N)*LEN($N3232)-(LEN($N3232)-1),LEN($N3232)))</f>
        <v>theater</v>
      </c>
      <c r="R3232" t="str">
        <f>TRIM(MID(SUBSTITUTE($N3232,"/",REPT(" ",LEN($N3232))),COLUMNS($N:O)*LEN($N3232)-(LEN($N3232)-1),LEN($N3232)))</f>
        <v>plays</v>
      </c>
      <c r="S3232" s="11">
        <f t="shared" si="201"/>
        <v>41898.168125000004</v>
      </c>
      <c r="T3232" s="11">
        <f t="shared" si="20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0">
        <f t="shared" si="203"/>
        <v>161</v>
      </c>
      <c r="P3233" s="6">
        <f t="shared" si="200"/>
        <v>57.5</v>
      </c>
      <c r="Q3233" t="str">
        <f>TRIM(MID(SUBSTITUTE($N3233,"/",REPT(" ",LEN($N3233))),COLUMNS($N:N)*LEN($N3233)-(LEN($N3233)-1),LEN($N3233)))</f>
        <v>theater</v>
      </c>
      <c r="R3233" t="str">
        <f>TRIM(MID(SUBSTITUTE($N3233,"/",REPT(" ",LEN($N3233))),COLUMNS($N:O)*LEN($N3233)-(LEN($N3233)-1),LEN($N3233)))</f>
        <v>plays</v>
      </c>
      <c r="S3233" s="11">
        <f t="shared" si="201"/>
        <v>42446.943831018521</v>
      </c>
      <c r="T3233" s="11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0">
        <f t="shared" si="203"/>
        <v>131.20000000000002</v>
      </c>
      <c r="P3234" s="6">
        <f t="shared" si="200"/>
        <v>50.46153846153846</v>
      </c>
      <c r="Q3234" t="str">
        <f>TRIM(MID(SUBSTITUTE($N3234,"/",REPT(" ",LEN($N3234))),COLUMNS($N:N)*LEN($N3234)-(LEN($N3234)-1),LEN($N3234)))</f>
        <v>theater</v>
      </c>
      <c r="R3234" t="str">
        <f>TRIM(MID(SUBSTITUTE($N3234,"/",REPT(" ",LEN($N3234))),COLUMNS($N:O)*LEN($N3234)-(LEN($N3234)-1),LEN($N3234)))</f>
        <v>plays</v>
      </c>
      <c r="S3234" s="11">
        <f t="shared" si="201"/>
        <v>42463.81385416667</v>
      </c>
      <c r="T3234" s="11">
        <f t="shared" si="2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0">
        <f t="shared" si="203"/>
        <v>118.8</v>
      </c>
      <c r="P3235" s="6">
        <f t="shared" si="200"/>
        <v>97.377049180327873</v>
      </c>
      <c r="Q3235" t="str">
        <f>TRIM(MID(SUBSTITUTE($N3235,"/",REPT(" ",LEN($N3235))),COLUMNS($N:N)*LEN($N3235)-(LEN($N3235)-1),LEN($N3235)))</f>
        <v>theater</v>
      </c>
      <c r="R3235" t="str">
        <f>TRIM(MID(SUBSTITUTE($N3235,"/",REPT(" ",LEN($N3235))),COLUMNS($N:O)*LEN($N3235)-(LEN($N3235)-1),LEN($N3235)))</f>
        <v>plays</v>
      </c>
      <c r="S3235" s="11">
        <f t="shared" si="201"/>
        <v>42766.805034722223</v>
      </c>
      <c r="T3235" s="11">
        <f t="shared" si="20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0">
        <f t="shared" si="203"/>
        <v>100.39275000000001</v>
      </c>
      <c r="P3236" s="6">
        <f t="shared" si="200"/>
        <v>34.91921739130435</v>
      </c>
      <c r="Q3236" t="str">
        <f>TRIM(MID(SUBSTITUTE($N3236,"/",REPT(" ",LEN($N3236))),COLUMNS($N:N)*LEN($N3236)-(LEN($N3236)-1),LEN($N3236)))</f>
        <v>theater</v>
      </c>
      <c r="R3236" t="str">
        <f>TRIM(MID(SUBSTITUTE($N3236,"/",REPT(" ",LEN($N3236))),COLUMNS($N:O)*LEN($N3236)-(LEN($N3236)-1),LEN($N3236)))</f>
        <v>plays</v>
      </c>
      <c r="S3236" s="11">
        <f t="shared" si="201"/>
        <v>42734.789444444439</v>
      </c>
      <c r="T3236" s="11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0">
        <f t="shared" si="203"/>
        <v>103.20666666666666</v>
      </c>
      <c r="P3237" s="6">
        <f t="shared" si="200"/>
        <v>85.530386740331494</v>
      </c>
      <c r="Q3237" t="str">
        <f>TRIM(MID(SUBSTITUTE($N3237,"/",REPT(" ",LEN($N3237))),COLUMNS($N:N)*LEN($N3237)-(LEN($N3237)-1),LEN($N3237)))</f>
        <v>theater</v>
      </c>
      <c r="R3237" t="str">
        <f>TRIM(MID(SUBSTITUTE($N3237,"/",REPT(" ",LEN($N3237))),COLUMNS($N:O)*LEN($N3237)-(LEN($N3237)-1),LEN($N3237)))</f>
        <v>plays</v>
      </c>
      <c r="S3237" s="11">
        <f t="shared" si="201"/>
        <v>42522.347812499997</v>
      </c>
      <c r="T3237" s="11">
        <f t="shared" si="20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0">
        <f t="shared" si="203"/>
        <v>100.6</v>
      </c>
      <c r="P3238" s="6">
        <f t="shared" si="200"/>
        <v>182.90909090909091</v>
      </c>
      <c r="Q3238" t="str">
        <f>TRIM(MID(SUBSTITUTE($N3238,"/",REPT(" ",LEN($N3238))),COLUMNS($N:N)*LEN($N3238)-(LEN($N3238)-1),LEN($N3238)))</f>
        <v>theater</v>
      </c>
      <c r="R3238" t="str">
        <f>TRIM(MID(SUBSTITUTE($N3238,"/",REPT(" ",LEN($N3238))),COLUMNS($N:O)*LEN($N3238)-(LEN($N3238)-1),LEN($N3238)))</f>
        <v>plays</v>
      </c>
      <c r="S3238" s="11">
        <f t="shared" si="201"/>
        <v>42702.917048611111</v>
      </c>
      <c r="T3238" s="11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0">
        <f t="shared" si="203"/>
        <v>100.78754285714287</v>
      </c>
      <c r="P3239" s="6">
        <f t="shared" si="200"/>
        <v>131.13620817843866</v>
      </c>
      <c r="Q3239" t="str">
        <f>TRIM(MID(SUBSTITUTE($N3239,"/",REPT(" ",LEN($N3239))),COLUMNS($N:N)*LEN($N3239)-(LEN($N3239)-1),LEN($N3239)))</f>
        <v>theater</v>
      </c>
      <c r="R3239" t="str">
        <f>TRIM(MID(SUBSTITUTE($N3239,"/",REPT(" ",LEN($N3239))),COLUMNS($N:O)*LEN($N3239)-(LEN($N3239)-1),LEN($N3239)))</f>
        <v>plays</v>
      </c>
      <c r="S3239" s="11">
        <f t="shared" si="201"/>
        <v>42252.474351851852</v>
      </c>
      <c r="T3239" s="11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0">
        <f t="shared" si="203"/>
        <v>112.32142857142857</v>
      </c>
      <c r="P3240" s="6">
        <f t="shared" si="200"/>
        <v>39.810126582278478</v>
      </c>
      <c r="Q3240" t="str">
        <f>TRIM(MID(SUBSTITUTE($N3240,"/",REPT(" ",LEN($N3240))),COLUMNS($N:N)*LEN($N3240)-(LEN($N3240)-1),LEN($N3240)))</f>
        <v>theater</v>
      </c>
      <c r="R3240" t="str">
        <f>TRIM(MID(SUBSTITUTE($N3240,"/",REPT(" ",LEN($N3240))),COLUMNS($N:O)*LEN($N3240)-(LEN($N3240)-1),LEN($N3240)))</f>
        <v>plays</v>
      </c>
      <c r="S3240" s="11">
        <f t="shared" si="201"/>
        <v>42156.510393518518</v>
      </c>
      <c r="T3240" s="11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0">
        <f t="shared" si="203"/>
        <v>105.91914022517912</v>
      </c>
      <c r="P3241" s="6">
        <f t="shared" si="200"/>
        <v>59.701730769230764</v>
      </c>
      <c r="Q3241" t="str">
        <f>TRIM(MID(SUBSTITUTE($N3241,"/",REPT(" ",LEN($N3241))),COLUMNS($N:N)*LEN($N3241)-(LEN($N3241)-1),LEN($N3241)))</f>
        <v>theater</v>
      </c>
      <c r="R3241" t="str">
        <f>TRIM(MID(SUBSTITUTE($N3241,"/",REPT(" ",LEN($N3241))),COLUMNS($N:O)*LEN($N3241)-(LEN($N3241)-1),LEN($N3241)))</f>
        <v>plays</v>
      </c>
      <c r="S3241" s="11">
        <f t="shared" si="201"/>
        <v>42278.089039351849</v>
      </c>
      <c r="T3241" s="11">
        <f t="shared" si="20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0">
        <f t="shared" si="203"/>
        <v>100.56666666666668</v>
      </c>
      <c r="P3242" s="6">
        <f t="shared" si="200"/>
        <v>88.735294117647058</v>
      </c>
      <c r="Q3242" t="str">
        <f>TRIM(MID(SUBSTITUTE($N3242,"/",REPT(" ",LEN($N3242))),COLUMNS($N:N)*LEN($N3242)-(LEN($N3242)-1),LEN($N3242)))</f>
        <v>theater</v>
      </c>
      <c r="R3242" t="str">
        <f>TRIM(MID(SUBSTITUTE($N3242,"/",REPT(" ",LEN($N3242))),COLUMNS($N:O)*LEN($N3242)-(LEN($N3242)-1),LEN($N3242)))</f>
        <v>plays</v>
      </c>
      <c r="S3242" s="11">
        <f t="shared" si="201"/>
        <v>42754.693842592591</v>
      </c>
      <c r="T3242" s="11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0">
        <f t="shared" si="203"/>
        <v>115.30588235294117</v>
      </c>
      <c r="P3243" s="6">
        <f t="shared" si="200"/>
        <v>58.688622754491021</v>
      </c>
      <c r="Q3243" t="str">
        <f>TRIM(MID(SUBSTITUTE($N3243,"/",REPT(" ",LEN($N3243))),COLUMNS($N:N)*LEN($N3243)-(LEN($N3243)-1),LEN($N3243)))</f>
        <v>theater</v>
      </c>
      <c r="R3243" t="str">
        <f>TRIM(MID(SUBSTITUTE($N3243,"/",REPT(" ",LEN($N3243))),COLUMNS($N:O)*LEN($N3243)-(LEN($N3243)-1),LEN($N3243)))</f>
        <v>plays</v>
      </c>
      <c r="S3243" s="11">
        <f t="shared" si="201"/>
        <v>41893.324884259258</v>
      </c>
      <c r="T3243" s="11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0">
        <f t="shared" si="203"/>
        <v>127.30419999999999</v>
      </c>
      <c r="P3244" s="6">
        <f t="shared" si="200"/>
        <v>69.56513661202186</v>
      </c>
      <c r="Q3244" t="str">
        <f>TRIM(MID(SUBSTITUTE($N3244,"/",REPT(" ",LEN($N3244))),COLUMNS($N:N)*LEN($N3244)-(LEN($N3244)-1),LEN($N3244)))</f>
        <v>theater</v>
      </c>
      <c r="R3244" t="str">
        <f>TRIM(MID(SUBSTITUTE($N3244,"/",REPT(" ",LEN($N3244))),COLUMNS($N:O)*LEN($N3244)-(LEN($N3244)-1),LEN($N3244)))</f>
        <v>plays</v>
      </c>
      <c r="S3244" s="11">
        <f t="shared" si="201"/>
        <v>41871.755694444444</v>
      </c>
      <c r="T3244" s="11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0">
        <f t="shared" si="203"/>
        <v>102.83750000000001</v>
      </c>
      <c r="P3245" s="6">
        <f t="shared" si="200"/>
        <v>115.87323943661971</v>
      </c>
      <c r="Q3245" t="str">
        <f>TRIM(MID(SUBSTITUTE($N3245,"/",REPT(" ",LEN($N3245))),COLUMNS($N:N)*LEN($N3245)-(LEN($N3245)-1),LEN($N3245)))</f>
        <v>theater</v>
      </c>
      <c r="R3245" t="str">
        <f>TRIM(MID(SUBSTITUTE($N3245,"/",REPT(" ",LEN($N3245))),COLUMNS($N:O)*LEN($N3245)-(LEN($N3245)-1),LEN($N3245)))</f>
        <v>plays</v>
      </c>
      <c r="S3245" s="11">
        <f t="shared" si="201"/>
        <v>42262.096782407403</v>
      </c>
      <c r="T3245" s="11">
        <f t="shared" si="20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0">
        <f t="shared" si="203"/>
        <v>102.9375</v>
      </c>
      <c r="P3246" s="6">
        <f t="shared" si="200"/>
        <v>23.869565217391305</v>
      </c>
      <c r="Q3246" t="str">
        <f>TRIM(MID(SUBSTITUTE($N3246,"/",REPT(" ",LEN($N3246))),COLUMNS($N:N)*LEN($N3246)-(LEN($N3246)-1),LEN($N3246)))</f>
        <v>theater</v>
      </c>
      <c r="R3246" t="str">
        <f>TRIM(MID(SUBSTITUTE($N3246,"/",REPT(" ",LEN($N3246))),COLUMNS($N:O)*LEN($N3246)-(LEN($N3246)-1),LEN($N3246)))</f>
        <v>plays</v>
      </c>
      <c r="S3246" s="11">
        <f t="shared" si="201"/>
        <v>42675.694236111114</v>
      </c>
      <c r="T3246" s="11">
        <f t="shared" si="2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0">
        <f t="shared" si="203"/>
        <v>104.3047619047619</v>
      </c>
      <c r="P3247" s="6">
        <f t="shared" si="200"/>
        <v>81.125925925925927</v>
      </c>
      <c r="Q3247" t="str">
        <f>TRIM(MID(SUBSTITUTE($N3247,"/",REPT(" ",LEN($N3247))),COLUMNS($N:N)*LEN($N3247)-(LEN($N3247)-1),LEN($N3247)))</f>
        <v>theater</v>
      </c>
      <c r="R3247" t="str">
        <f>TRIM(MID(SUBSTITUTE($N3247,"/",REPT(" ",LEN($N3247))),COLUMNS($N:O)*LEN($N3247)-(LEN($N3247)-1),LEN($N3247)))</f>
        <v>plays</v>
      </c>
      <c r="S3247" s="11">
        <f t="shared" si="201"/>
        <v>42135.60020833333</v>
      </c>
      <c r="T3247" s="11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0">
        <f t="shared" si="203"/>
        <v>111.22000000000001</v>
      </c>
      <c r="P3248" s="6">
        <f t="shared" si="200"/>
        <v>57.626943005181346</v>
      </c>
      <c r="Q3248" t="str">
        <f>TRIM(MID(SUBSTITUTE($N3248,"/",REPT(" ",LEN($N3248))),COLUMNS($N:N)*LEN($N3248)-(LEN($N3248)-1),LEN($N3248)))</f>
        <v>theater</v>
      </c>
      <c r="R3248" t="str">
        <f>TRIM(MID(SUBSTITUTE($N3248,"/",REPT(" ",LEN($N3248))),COLUMNS($N:O)*LEN($N3248)-(LEN($N3248)-1),LEN($N3248)))</f>
        <v>plays</v>
      </c>
      <c r="S3248" s="11">
        <f t="shared" si="201"/>
        <v>42230.472222222219</v>
      </c>
      <c r="T3248" s="11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0">
        <f t="shared" si="203"/>
        <v>105.86</v>
      </c>
      <c r="P3249" s="6">
        <f t="shared" si="200"/>
        <v>46.429824561403507</v>
      </c>
      <c r="Q3249" t="str">
        <f>TRIM(MID(SUBSTITUTE($N3249,"/",REPT(" ",LEN($N3249))),COLUMNS($N:N)*LEN($N3249)-(LEN($N3249)-1),LEN($N3249)))</f>
        <v>theater</v>
      </c>
      <c r="R3249" t="str">
        <f>TRIM(MID(SUBSTITUTE($N3249,"/",REPT(" ",LEN($N3249))),COLUMNS($N:O)*LEN($N3249)-(LEN($N3249)-1),LEN($N3249)))</f>
        <v>plays</v>
      </c>
      <c r="S3249" s="11">
        <f t="shared" si="201"/>
        <v>42167.434166666666</v>
      </c>
      <c r="T3249" s="11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0">
        <f t="shared" si="203"/>
        <v>100.79166666666666</v>
      </c>
      <c r="P3250" s="6">
        <f t="shared" si="200"/>
        <v>60.475000000000001</v>
      </c>
      <c r="Q3250" t="str">
        <f>TRIM(MID(SUBSTITUTE($N3250,"/",REPT(" ",LEN($N3250))),COLUMNS($N:N)*LEN($N3250)-(LEN($N3250)-1),LEN($N3250)))</f>
        <v>theater</v>
      </c>
      <c r="R3250" t="str">
        <f>TRIM(MID(SUBSTITUTE($N3250,"/",REPT(" ",LEN($N3250))),COLUMNS($N:O)*LEN($N3250)-(LEN($N3250)-1),LEN($N3250)))</f>
        <v>plays</v>
      </c>
      <c r="S3250" s="11">
        <f t="shared" si="201"/>
        <v>42068.888391203705</v>
      </c>
      <c r="T3250" s="11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0">
        <f t="shared" si="203"/>
        <v>104.92727272727274</v>
      </c>
      <c r="P3251" s="6">
        <f t="shared" si="200"/>
        <v>65.579545454545453</v>
      </c>
      <c r="Q3251" t="str">
        <f>TRIM(MID(SUBSTITUTE($N3251,"/",REPT(" ",LEN($N3251))),COLUMNS($N:N)*LEN($N3251)-(LEN($N3251)-1),LEN($N3251)))</f>
        <v>theater</v>
      </c>
      <c r="R3251" t="str">
        <f>TRIM(MID(SUBSTITUTE($N3251,"/",REPT(" ",LEN($N3251))),COLUMNS($N:O)*LEN($N3251)-(LEN($N3251)-1),LEN($N3251)))</f>
        <v>plays</v>
      </c>
      <c r="S3251" s="11">
        <f t="shared" si="201"/>
        <v>42145.746689814812</v>
      </c>
      <c r="T3251" s="11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0">
        <f t="shared" si="203"/>
        <v>101.55199999999999</v>
      </c>
      <c r="P3252" s="6">
        <f t="shared" si="200"/>
        <v>119.1924882629108</v>
      </c>
      <c r="Q3252" t="str">
        <f>TRIM(MID(SUBSTITUTE($N3252,"/",REPT(" ",LEN($N3252))),COLUMNS($N:N)*LEN($N3252)-(LEN($N3252)-1),LEN($N3252)))</f>
        <v>theater</v>
      </c>
      <c r="R3252" t="str">
        <f>TRIM(MID(SUBSTITUTE($N3252,"/",REPT(" ",LEN($N3252))),COLUMNS($N:O)*LEN($N3252)-(LEN($N3252)-1),LEN($N3252)))</f>
        <v>plays</v>
      </c>
      <c r="S3252" s="11">
        <f t="shared" si="201"/>
        <v>41918.742175925923</v>
      </c>
      <c r="T3252" s="11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0">
        <f t="shared" si="203"/>
        <v>110.73333333333333</v>
      </c>
      <c r="P3253" s="6">
        <f t="shared" si="200"/>
        <v>83.05</v>
      </c>
      <c r="Q3253" t="str">
        <f>TRIM(MID(SUBSTITUTE($N3253,"/",REPT(" ",LEN($N3253))),COLUMNS($N:N)*LEN($N3253)-(LEN($N3253)-1),LEN($N3253)))</f>
        <v>theater</v>
      </c>
      <c r="R3253" t="str">
        <f>TRIM(MID(SUBSTITUTE($N3253,"/",REPT(" ",LEN($N3253))),COLUMNS($N:O)*LEN($N3253)-(LEN($N3253)-1),LEN($N3253)))</f>
        <v>plays</v>
      </c>
      <c r="S3253" s="11">
        <f t="shared" si="201"/>
        <v>42146.731087962966</v>
      </c>
      <c r="T3253" s="11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0">
        <f t="shared" si="203"/>
        <v>127.82222222222221</v>
      </c>
      <c r="P3254" s="6">
        <f t="shared" si="200"/>
        <v>57.52</v>
      </c>
      <c r="Q3254" t="str">
        <f>TRIM(MID(SUBSTITUTE($N3254,"/",REPT(" ",LEN($N3254))),COLUMNS($N:N)*LEN($N3254)-(LEN($N3254)-1),LEN($N3254)))</f>
        <v>theater</v>
      </c>
      <c r="R3254" t="str">
        <f>TRIM(MID(SUBSTITUTE($N3254,"/",REPT(" ",LEN($N3254))),COLUMNS($N:O)*LEN($N3254)-(LEN($N3254)-1),LEN($N3254)))</f>
        <v>plays</v>
      </c>
      <c r="S3254" s="11">
        <f t="shared" si="201"/>
        <v>42590.472685185188</v>
      </c>
      <c r="T3254" s="11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0">
        <f t="shared" si="203"/>
        <v>101.82500000000002</v>
      </c>
      <c r="P3255" s="6">
        <f t="shared" si="200"/>
        <v>177.08695652173913</v>
      </c>
      <c r="Q3255" t="str">
        <f>TRIM(MID(SUBSTITUTE($N3255,"/",REPT(" ",LEN($N3255))),COLUMNS($N:N)*LEN($N3255)-(LEN($N3255)-1),LEN($N3255)))</f>
        <v>theater</v>
      </c>
      <c r="R3255" t="str">
        <f>TRIM(MID(SUBSTITUTE($N3255,"/",REPT(" ",LEN($N3255))),COLUMNS($N:O)*LEN($N3255)-(LEN($N3255)-1),LEN($N3255)))</f>
        <v>plays</v>
      </c>
      <c r="S3255" s="11">
        <f t="shared" si="201"/>
        <v>42602.576712962968</v>
      </c>
      <c r="T3255" s="11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0">
        <f t="shared" si="203"/>
        <v>101.25769230769231</v>
      </c>
      <c r="P3256" s="6">
        <f t="shared" si="200"/>
        <v>70.771505376344081</v>
      </c>
      <c r="Q3256" t="str">
        <f>TRIM(MID(SUBSTITUTE($N3256,"/",REPT(" ",LEN($N3256))),COLUMNS($N:N)*LEN($N3256)-(LEN($N3256)-1),LEN($N3256)))</f>
        <v>theater</v>
      </c>
      <c r="R3256" t="str">
        <f>TRIM(MID(SUBSTITUTE($N3256,"/",REPT(" ",LEN($N3256))),COLUMNS($N:O)*LEN($N3256)-(LEN($N3256)-1),LEN($N3256)))</f>
        <v>plays</v>
      </c>
      <c r="S3256" s="11">
        <f t="shared" si="201"/>
        <v>42059.085752314815</v>
      </c>
      <c r="T3256" s="11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0">
        <f t="shared" si="203"/>
        <v>175</v>
      </c>
      <c r="P3257" s="6">
        <f t="shared" si="200"/>
        <v>29.166666666666668</v>
      </c>
      <c r="Q3257" t="str">
        <f>TRIM(MID(SUBSTITUTE($N3257,"/",REPT(" ",LEN($N3257))),COLUMNS($N:N)*LEN($N3257)-(LEN($N3257)-1),LEN($N3257)))</f>
        <v>theater</v>
      </c>
      <c r="R3257" t="str">
        <f>TRIM(MID(SUBSTITUTE($N3257,"/",REPT(" ",LEN($N3257))),COLUMNS($N:O)*LEN($N3257)-(LEN($N3257)-1),LEN($N3257)))</f>
        <v>plays</v>
      </c>
      <c r="S3257" s="11">
        <f t="shared" si="201"/>
        <v>41889.768229166664</v>
      </c>
      <c r="T3257" s="11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0">
        <f t="shared" si="203"/>
        <v>128.06</v>
      </c>
      <c r="P3258" s="6">
        <f t="shared" si="200"/>
        <v>72.76136363636364</v>
      </c>
      <c r="Q3258" t="str">
        <f>TRIM(MID(SUBSTITUTE($N3258,"/",REPT(" ",LEN($N3258))),COLUMNS($N:N)*LEN($N3258)-(LEN($N3258)-1),LEN($N3258)))</f>
        <v>theater</v>
      </c>
      <c r="R3258" t="str">
        <f>TRIM(MID(SUBSTITUTE($N3258,"/",REPT(" ",LEN($N3258))),COLUMNS($N:O)*LEN($N3258)-(LEN($N3258)-1),LEN($N3258)))</f>
        <v>plays</v>
      </c>
      <c r="S3258" s="11">
        <f t="shared" si="201"/>
        <v>42144.573807870373</v>
      </c>
      <c r="T3258" s="11">
        <f t="shared" si="20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0">
        <f t="shared" si="203"/>
        <v>106.29949999999999</v>
      </c>
      <c r="P3259" s="6">
        <f t="shared" si="200"/>
        <v>51.853414634146333</v>
      </c>
      <c r="Q3259" t="str">
        <f>TRIM(MID(SUBSTITUTE($N3259,"/",REPT(" ",LEN($N3259))),COLUMNS($N:N)*LEN($N3259)-(LEN($N3259)-1),LEN($N3259)))</f>
        <v>theater</v>
      </c>
      <c r="R3259" t="str">
        <f>TRIM(MID(SUBSTITUTE($N3259,"/",REPT(" ",LEN($N3259))),COLUMNS($N:O)*LEN($N3259)-(LEN($N3259)-1),LEN($N3259)))</f>
        <v>plays</v>
      </c>
      <c r="S3259" s="11">
        <f t="shared" si="201"/>
        <v>42758.559629629628</v>
      </c>
      <c r="T3259" s="11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0">
        <f t="shared" si="203"/>
        <v>105.21428571428571</v>
      </c>
      <c r="P3260" s="6">
        <f t="shared" si="200"/>
        <v>98.2</v>
      </c>
      <c r="Q3260" t="str">
        <f>TRIM(MID(SUBSTITUTE($N3260,"/",REPT(" ",LEN($N3260))),COLUMNS($N:N)*LEN($N3260)-(LEN($N3260)-1),LEN($N3260)))</f>
        <v>theater</v>
      </c>
      <c r="R3260" t="str">
        <f>TRIM(MID(SUBSTITUTE($N3260,"/",REPT(" ",LEN($N3260))),COLUMNS($N:O)*LEN($N3260)-(LEN($N3260)-1),LEN($N3260)))</f>
        <v>plays</v>
      </c>
      <c r="S3260" s="11">
        <f t="shared" si="201"/>
        <v>41982.887280092589</v>
      </c>
      <c r="T3260" s="11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0">
        <f t="shared" si="203"/>
        <v>106.16782608695652</v>
      </c>
      <c r="P3261" s="6">
        <f t="shared" si="200"/>
        <v>251.7381443298969</v>
      </c>
      <c r="Q3261" t="str">
        <f>TRIM(MID(SUBSTITUTE($N3261,"/",REPT(" ",LEN($N3261))),COLUMNS($N:N)*LEN($N3261)-(LEN($N3261)-1),LEN($N3261)))</f>
        <v>theater</v>
      </c>
      <c r="R3261" t="str">
        <f>TRIM(MID(SUBSTITUTE($N3261,"/",REPT(" ",LEN($N3261))),COLUMNS($N:O)*LEN($N3261)-(LEN($N3261)-1),LEN($N3261)))</f>
        <v>plays</v>
      </c>
      <c r="S3261" s="11">
        <f t="shared" si="201"/>
        <v>42614.760937500003</v>
      </c>
      <c r="T3261" s="11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0">
        <f t="shared" si="203"/>
        <v>109.24000000000001</v>
      </c>
      <c r="P3262" s="6">
        <f t="shared" si="200"/>
        <v>74.821917808219183</v>
      </c>
      <c r="Q3262" t="str">
        <f>TRIM(MID(SUBSTITUTE($N3262,"/",REPT(" ",LEN($N3262))),COLUMNS($N:N)*LEN($N3262)-(LEN($N3262)-1),LEN($N3262)))</f>
        <v>theater</v>
      </c>
      <c r="R3262" t="str">
        <f>TRIM(MID(SUBSTITUTE($N3262,"/",REPT(" ",LEN($N3262))),COLUMNS($N:O)*LEN($N3262)-(LEN($N3262)-1),LEN($N3262)))</f>
        <v>plays</v>
      </c>
      <c r="S3262" s="11">
        <f t="shared" si="201"/>
        <v>42303.672662037032</v>
      </c>
      <c r="T3262" s="11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0">
        <f t="shared" si="203"/>
        <v>100.45454545454547</v>
      </c>
      <c r="P3263" s="6">
        <f t="shared" si="200"/>
        <v>67.65306122448979</v>
      </c>
      <c r="Q3263" t="str">
        <f>TRIM(MID(SUBSTITUTE($N3263,"/",REPT(" ",LEN($N3263))),COLUMNS($N:N)*LEN($N3263)-(LEN($N3263)-1),LEN($N3263)))</f>
        <v>theater</v>
      </c>
      <c r="R3263" t="str">
        <f>TRIM(MID(SUBSTITUTE($N3263,"/",REPT(" ",LEN($N3263))),COLUMNS($N:O)*LEN($N3263)-(LEN($N3263)-1),LEN($N3263)))</f>
        <v>plays</v>
      </c>
      <c r="S3263" s="11">
        <f t="shared" si="201"/>
        <v>42171.725416666668</v>
      </c>
      <c r="T3263" s="11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0">
        <f t="shared" si="203"/>
        <v>103.04098360655738</v>
      </c>
      <c r="P3264" s="6">
        <f t="shared" si="200"/>
        <v>93.81343283582089</v>
      </c>
      <c r="Q3264" t="str">
        <f>TRIM(MID(SUBSTITUTE($N3264,"/",REPT(" ",LEN($N3264))),COLUMNS($N:N)*LEN($N3264)-(LEN($N3264)-1),LEN($N3264)))</f>
        <v>theater</v>
      </c>
      <c r="R3264" t="str">
        <f>TRIM(MID(SUBSTITUTE($N3264,"/",REPT(" ",LEN($N3264))),COLUMNS($N:O)*LEN($N3264)-(LEN($N3264)-1),LEN($N3264)))</f>
        <v>plays</v>
      </c>
      <c r="S3264" s="11">
        <f t="shared" si="201"/>
        <v>41964.315532407403</v>
      </c>
      <c r="T3264" s="11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0">
        <f t="shared" si="203"/>
        <v>112.1664</v>
      </c>
      <c r="P3265" s="6">
        <f t="shared" si="200"/>
        <v>41.237647058823526</v>
      </c>
      <c r="Q3265" t="str">
        <f>TRIM(MID(SUBSTITUTE($N3265,"/",REPT(" ",LEN($N3265))),COLUMNS($N:N)*LEN($N3265)-(LEN($N3265)-1),LEN($N3265)))</f>
        <v>theater</v>
      </c>
      <c r="R3265" t="str">
        <f>TRIM(MID(SUBSTITUTE($N3265,"/",REPT(" ",LEN($N3265))),COLUMNS($N:O)*LEN($N3265)-(LEN($N3265)-1),LEN($N3265)))</f>
        <v>plays</v>
      </c>
      <c r="S3265" s="11">
        <f t="shared" si="201"/>
        <v>42284.516064814816</v>
      </c>
      <c r="T3265" s="11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0">
        <f t="shared" si="203"/>
        <v>103</v>
      </c>
      <c r="P3266" s="6">
        <f t="shared" ref="P3266:P3329" si="204">E3266/L3266</f>
        <v>52.551020408163268</v>
      </c>
      <c r="Q3266" t="str">
        <f>TRIM(MID(SUBSTITUTE($N3266,"/",REPT(" ",LEN($N3266))),COLUMNS($N:N)*LEN($N3266)-(LEN($N3266)-1),LEN($N3266)))</f>
        <v>theater</v>
      </c>
      <c r="R3266" t="str">
        <f>TRIM(MID(SUBSTITUTE($N3266,"/",REPT(" ",LEN($N3266))),COLUMNS($N:O)*LEN($N3266)-(LEN($N3266)-1),LEN($N3266)))</f>
        <v>plays</v>
      </c>
      <c r="S3266" s="11">
        <f t="shared" ref="S3266:S3329" si="205">(((J3266/60)/60)/24)+DATE(1970,1,1)</f>
        <v>42016.800208333334</v>
      </c>
      <c r="T3266" s="11">
        <f t="shared" ref="T3266:T3329" si="206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0">
        <f t="shared" ref="O3267:O3330" si="207">E3267/D3267*100</f>
        <v>164</v>
      </c>
      <c r="P3267" s="6">
        <f t="shared" si="204"/>
        <v>70.285714285714292</v>
      </c>
      <c r="Q3267" t="str">
        <f>TRIM(MID(SUBSTITUTE($N3267,"/",REPT(" ",LEN($N3267))),COLUMNS($N:N)*LEN($N3267)-(LEN($N3267)-1),LEN($N3267)))</f>
        <v>theater</v>
      </c>
      <c r="R3267" t="str">
        <f>TRIM(MID(SUBSTITUTE($N3267,"/",REPT(" ",LEN($N3267))),COLUMNS($N:O)*LEN($N3267)-(LEN($N3267)-1),LEN($N3267)))</f>
        <v>plays</v>
      </c>
      <c r="S3267" s="11">
        <f t="shared" si="205"/>
        <v>42311.711979166663</v>
      </c>
      <c r="T3267" s="11">
        <f t="shared" si="206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0">
        <f t="shared" si="207"/>
        <v>131.28333333333333</v>
      </c>
      <c r="P3268" s="6">
        <f t="shared" si="204"/>
        <v>48.325153374233132</v>
      </c>
      <c r="Q3268" t="str">
        <f>TRIM(MID(SUBSTITUTE($N3268,"/",REPT(" ",LEN($N3268))),COLUMNS($N:N)*LEN($N3268)-(LEN($N3268)-1),LEN($N3268)))</f>
        <v>theater</v>
      </c>
      <c r="R3268" t="str">
        <f>TRIM(MID(SUBSTITUTE($N3268,"/",REPT(" ",LEN($N3268))),COLUMNS($N:O)*LEN($N3268)-(LEN($N3268)-1),LEN($N3268)))</f>
        <v>plays</v>
      </c>
      <c r="S3268" s="11">
        <f t="shared" si="205"/>
        <v>42136.536134259266</v>
      </c>
      <c r="T3268" s="11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0">
        <f t="shared" si="207"/>
        <v>102.1</v>
      </c>
      <c r="P3269" s="6">
        <f t="shared" si="204"/>
        <v>53.177083333333336</v>
      </c>
      <c r="Q3269" t="str">
        <f>TRIM(MID(SUBSTITUTE($N3269,"/",REPT(" ",LEN($N3269))),COLUMNS($N:N)*LEN($N3269)-(LEN($N3269)-1),LEN($N3269)))</f>
        <v>theater</v>
      </c>
      <c r="R3269" t="str">
        <f>TRIM(MID(SUBSTITUTE($N3269,"/",REPT(" ",LEN($N3269))),COLUMNS($N:O)*LEN($N3269)-(LEN($N3269)-1),LEN($N3269)))</f>
        <v>plays</v>
      </c>
      <c r="S3269" s="11">
        <f t="shared" si="205"/>
        <v>42172.757638888885</v>
      </c>
      <c r="T3269" s="11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0">
        <f t="shared" si="207"/>
        <v>128</v>
      </c>
      <c r="P3270" s="6">
        <f t="shared" si="204"/>
        <v>60.952380952380949</v>
      </c>
      <c r="Q3270" t="str">
        <f>TRIM(MID(SUBSTITUTE($N3270,"/",REPT(" ",LEN($N3270))),COLUMNS($N:N)*LEN($N3270)-(LEN($N3270)-1),LEN($N3270)))</f>
        <v>theater</v>
      </c>
      <c r="R3270" t="str">
        <f>TRIM(MID(SUBSTITUTE($N3270,"/",REPT(" ",LEN($N3270))),COLUMNS($N:O)*LEN($N3270)-(LEN($N3270)-1),LEN($N3270)))</f>
        <v>plays</v>
      </c>
      <c r="S3270" s="11">
        <f t="shared" si="205"/>
        <v>42590.90425925926</v>
      </c>
      <c r="T3270" s="11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0">
        <f t="shared" si="207"/>
        <v>101.49999999999999</v>
      </c>
      <c r="P3271" s="6">
        <f t="shared" si="204"/>
        <v>116</v>
      </c>
      <c r="Q3271" t="str">
        <f>TRIM(MID(SUBSTITUTE($N3271,"/",REPT(" ",LEN($N3271))),COLUMNS($N:N)*LEN($N3271)-(LEN($N3271)-1),LEN($N3271)))</f>
        <v>theater</v>
      </c>
      <c r="R3271" t="str">
        <f>TRIM(MID(SUBSTITUTE($N3271,"/",REPT(" ",LEN($N3271))),COLUMNS($N:O)*LEN($N3271)-(LEN($N3271)-1),LEN($N3271)))</f>
        <v>plays</v>
      </c>
      <c r="S3271" s="11">
        <f t="shared" si="205"/>
        <v>42137.395798611105</v>
      </c>
      <c r="T3271" s="11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0">
        <f t="shared" si="207"/>
        <v>101.66666666666666</v>
      </c>
      <c r="P3272" s="6">
        <f t="shared" si="204"/>
        <v>61</v>
      </c>
      <c r="Q3272" t="str">
        <f>TRIM(MID(SUBSTITUTE($N3272,"/",REPT(" ",LEN($N3272))),COLUMNS($N:N)*LEN($N3272)-(LEN($N3272)-1),LEN($N3272)))</f>
        <v>theater</v>
      </c>
      <c r="R3272" t="str">
        <f>TRIM(MID(SUBSTITUTE($N3272,"/",REPT(" ",LEN($N3272))),COLUMNS($N:O)*LEN($N3272)-(LEN($N3272)-1),LEN($N3272)))</f>
        <v>plays</v>
      </c>
      <c r="S3272" s="11">
        <f t="shared" si="205"/>
        <v>42167.533159722225</v>
      </c>
      <c r="T3272" s="11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0">
        <f t="shared" si="207"/>
        <v>130</v>
      </c>
      <c r="P3273" s="6">
        <f t="shared" si="204"/>
        <v>38.235294117647058</v>
      </c>
      <c r="Q3273" t="str">
        <f>TRIM(MID(SUBSTITUTE($N3273,"/",REPT(" ",LEN($N3273))),COLUMNS($N:N)*LEN($N3273)-(LEN($N3273)-1),LEN($N3273)))</f>
        <v>theater</v>
      </c>
      <c r="R3273" t="str">
        <f>TRIM(MID(SUBSTITUTE($N3273,"/",REPT(" ",LEN($N3273))),COLUMNS($N:O)*LEN($N3273)-(LEN($N3273)-1),LEN($N3273)))</f>
        <v>plays</v>
      </c>
      <c r="S3273" s="11">
        <f t="shared" si="205"/>
        <v>41915.437210648146</v>
      </c>
      <c r="T3273" s="11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0">
        <f t="shared" si="207"/>
        <v>154.43</v>
      </c>
      <c r="P3274" s="6">
        <f t="shared" si="204"/>
        <v>106.50344827586207</v>
      </c>
      <c r="Q3274" t="str">
        <f>TRIM(MID(SUBSTITUTE($N3274,"/",REPT(" ",LEN($N3274))),COLUMNS($N:N)*LEN($N3274)-(LEN($N3274)-1),LEN($N3274)))</f>
        <v>theater</v>
      </c>
      <c r="R3274" t="str">
        <f>TRIM(MID(SUBSTITUTE($N3274,"/",REPT(" ",LEN($N3274))),COLUMNS($N:O)*LEN($N3274)-(LEN($N3274)-1),LEN($N3274)))</f>
        <v>plays</v>
      </c>
      <c r="S3274" s="11">
        <f t="shared" si="205"/>
        <v>42284.500104166669</v>
      </c>
      <c r="T3274" s="11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0">
        <f t="shared" si="207"/>
        <v>107.4</v>
      </c>
      <c r="P3275" s="6">
        <f t="shared" si="204"/>
        <v>204.57142857142858</v>
      </c>
      <c r="Q3275" t="str">
        <f>TRIM(MID(SUBSTITUTE($N3275,"/",REPT(" ",LEN($N3275))),COLUMNS($N:N)*LEN($N3275)-(LEN($N3275)-1),LEN($N3275)))</f>
        <v>theater</v>
      </c>
      <c r="R3275" t="str">
        <f>TRIM(MID(SUBSTITUTE($N3275,"/",REPT(" ",LEN($N3275))),COLUMNS($N:O)*LEN($N3275)-(LEN($N3275)-1),LEN($N3275)))</f>
        <v>plays</v>
      </c>
      <c r="S3275" s="11">
        <f t="shared" si="205"/>
        <v>42611.801412037035</v>
      </c>
      <c r="T3275" s="11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0">
        <f t="shared" si="207"/>
        <v>101.32258064516128</v>
      </c>
      <c r="P3276" s="6">
        <f t="shared" si="204"/>
        <v>54.912587412587413</v>
      </c>
      <c r="Q3276" t="str">
        <f>TRIM(MID(SUBSTITUTE($N3276,"/",REPT(" ",LEN($N3276))),COLUMNS($N:N)*LEN($N3276)-(LEN($N3276)-1),LEN($N3276)))</f>
        <v>theater</v>
      </c>
      <c r="R3276" t="str">
        <f>TRIM(MID(SUBSTITUTE($N3276,"/",REPT(" ",LEN($N3276))),COLUMNS($N:O)*LEN($N3276)-(LEN($N3276)-1),LEN($N3276)))</f>
        <v>plays</v>
      </c>
      <c r="S3276" s="11">
        <f t="shared" si="205"/>
        <v>42400.704537037032</v>
      </c>
      <c r="T3276" s="11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0">
        <f t="shared" si="207"/>
        <v>100.27777777777777</v>
      </c>
      <c r="P3277" s="6">
        <f t="shared" si="204"/>
        <v>150.41666666666666</v>
      </c>
      <c r="Q3277" t="str">
        <f>TRIM(MID(SUBSTITUTE($N3277,"/",REPT(" ",LEN($N3277))),COLUMNS($N:N)*LEN($N3277)-(LEN($N3277)-1),LEN($N3277)))</f>
        <v>theater</v>
      </c>
      <c r="R3277" t="str">
        <f>TRIM(MID(SUBSTITUTE($N3277,"/",REPT(" ",LEN($N3277))),COLUMNS($N:O)*LEN($N3277)-(LEN($N3277)-1),LEN($N3277)))</f>
        <v>plays</v>
      </c>
      <c r="S3277" s="11">
        <f t="shared" si="205"/>
        <v>42017.88045138889</v>
      </c>
      <c r="T3277" s="11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0">
        <f t="shared" si="207"/>
        <v>116.84444444444443</v>
      </c>
      <c r="P3278" s="6">
        <f t="shared" si="204"/>
        <v>52.58</v>
      </c>
      <c r="Q3278" t="str">
        <f>TRIM(MID(SUBSTITUTE($N3278,"/",REPT(" ",LEN($N3278))),COLUMNS($N:N)*LEN($N3278)-(LEN($N3278)-1),LEN($N3278)))</f>
        <v>theater</v>
      </c>
      <c r="R3278" t="str">
        <f>TRIM(MID(SUBSTITUTE($N3278,"/",REPT(" ",LEN($N3278))),COLUMNS($N:O)*LEN($N3278)-(LEN($N3278)-1),LEN($N3278)))</f>
        <v>plays</v>
      </c>
      <c r="S3278" s="11">
        <f t="shared" si="205"/>
        <v>42426.949988425928</v>
      </c>
      <c r="T3278" s="11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0">
        <f t="shared" si="207"/>
        <v>108.60000000000001</v>
      </c>
      <c r="P3279" s="6">
        <f t="shared" si="204"/>
        <v>54.3</v>
      </c>
      <c r="Q3279" t="str">
        <f>TRIM(MID(SUBSTITUTE($N3279,"/",REPT(" ",LEN($N3279))),COLUMNS($N:N)*LEN($N3279)-(LEN($N3279)-1),LEN($N3279)))</f>
        <v>theater</v>
      </c>
      <c r="R3279" t="str">
        <f>TRIM(MID(SUBSTITUTE($N3279,"/",REPT(" ",LEN($N3279))),COLUMNS($N:O)*LEN($N3279)-(LEN($N3279)-1),LEN($N3279)))</f>
        <v>plays</v>
      </c>
      <c r="S3279" s="11">
        <f t="shared" si="205"/>
        <v>41931.682939814818</v>
      </c>
      <c r="T3279" s="11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0">
        <f t="shared" si="207"/>
        <v>103.4</v>
      </c>
      <c r="P3280" s="6">
        <f t="shared" si="204"/>
        <v>76.029411764705884</v>
      </c>
      <c r="Q3280" t="str">
        <f>TRIM(MID(SUBSTITUTE($N3280,"/",REPT(" ",LEN($N3280))),COLUMNS($N:N)*LEN($N3280)-(LEN($N3280)-1),LEN($N3280)))</f>
        <v>theater</v>
      </c>
      <c r="R3280" t="str">
        <f>TRIM(MID(SUBSTITUTE($N3280,"/",REPT(" ",LEN($N3280))),COLUMNS($N:O)*LEN($N3280)-(LEN($N3280)-1),LEN($N3280)))</f>
        <v>plays</v>
      </c>
      <c r="S3280" s="11">
        <f t="shared" si="205"/>
        <v>42124.848414351851</v>
      </c>
      <c r="T3280" s="11">
        <f t="shared" si="206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0">
        <f t="shared" si="207"/>
        <v>114.27586206896552</v>
      </c>
      <c r="P3281" s="6">
        <f t="shared" si="204"/>
        <v>105.2063492063492</v>
      </c>
      <c r="Q3281" t="str">
        <f>TRIM(MID(SUBSTITUTE($N3281,"/",REPT(" ",LEN($N3281))),COLUMNS($N:N)*LEN($N3281)-(LEN($N3281)-1),LEN($N3281)))</f>
        <v>theater</v>
      </c>
      <c r="R3281" t="str">
        <f>TRIM(MID(SUBSTITUTE($N3281,"/",REPT(" ",LEN($N3281))),COLUMNS($N:O)*LEN($N3281)-(LEN($N3281)-1),LEN($N3281)))</f>
        <v>plays</v>
      </c>
      <c r="S3281" s="11">
        <f t="shared" si="205"/>
        <v>42431.102534722217</v>
      </c>
      <c r="T3281" s="11">
        <f t="shared" si="206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0">
        <f t="shared" si="207"/>
        <v>103</v>
      </c>
      <c r="P3282" s="6">
        <f t="shared" si="204"/>
        <v>68.666666666666671</v>
      </c>
      <c r="Q3282" t="str">
        <f>TRIM(MID(SUBSTITUTE($N3282,"/",REPT(" ",LEN($N3282))),COLUMNS($N:N)*LEN($N3282)-(LEN($N3282)-1),LEN($N3282)))</f>
        <v>theater</v>
      </c>
      <c r="R3282" t="str">
        <f>TRIM(MID(SUBSTITUTE($N3282,"/",REPT(" ",LEN($N3282))),COLUMNS($N:O)*LEN($N3282)-(LEN($N3282)-1),LEN($N3282)))</f>
        <v>plays</v>
      </c>
      <c r="S3282" s="11">
        <f t="shared" si="205"/>
        <v>42121.756921296299</v>
      </c>
      <c r="T3282" s="11">
        <f t="shared" si="206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0">
        <f t="shared" si="207"/>
        <v>121.6</v>
      </c>
      <c r="P3283" s="6">
        <f t="shared" si="204"/>
        <v>129.36170212765958</v>
      </c>
      <c r="Q3283" t="str">
        <f>TRIM(MID(SUBSTITUTE($N3283,"/",REPT(" ",LEN($N3283))),COLUMNS($N:N)*LEN($N3283)-(LEN($N3283)-1),LEN($N3283)))</f>
        <v>theater</v>
      </c>
      <c r="R3283" t="str">
        <f>TRIM(MID(SUBSTITUTE($N3283,"/",REPT(" ",LEN($N3283))),COLUMNS($N:O)*LEN($N3283)-(LEN($N3283)-1),LEN($N3283)))</f>
        <v>plays</v>
      </c>
      <c r="S3283" s="11">
        <f t="shared" si="205"/>
        <v>42219.019733796296</v>
      </c>
      <c r="T3283" s="11">
        <f t="shared" si="206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0">
        <f t="shared" si="207"/>
        <v>102.6467741935484</v>
      </c>
      <c r="P3284" s="6">
        <f t="shared" si="204"/>
        <v>134.26371308016877</v>
      </c>
      <c r="Q3284" t="str">
        <f>TRIM(MID(SUBSTITUTE($N3284,"/",REPT(" ",LEN($N3284))),COLUMNS($N:N)*LEN($N3284)-(LEN($N3284)-1),LEN($N3284)))</f>
        <v>theater</v>
      </c>
      <c r="R3284" t="str">
        <f>TRIM(MID(SUBSTITUTE($N3284,"/",REPT(" ",LEN($N3284))),COLUMNS($N:O)*LEN($N3284)-(LEN($N3284)-1),LEN($N3284)))</f>
        <v>plays</v>
      </c>
      <c r="S3284" s="11">
        <f t="shared" si="205"/>
        <v>42445.19430555556</v>
      </c>
      <c r="T3284" s="11">
        <f t="shared" si="206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0">
        <f t="shared" si="207"/>
        <v>104.75000000000001</v>
      </c>
      <c r="P3285" s="6">
        <f t="shared" si="204"/>
        <v>17.829787234042552</v>
      </c>
      <c r="Q3285" t="str">
        <f>TRIM(MID(SUBSTITUTE($N3285,"/",REPT(" ",LEN($N3285))),COLUMNS($N:N)*LEN($N3285)-(LEN($N3285)-1),LEN($N3285)))</f>
        <v>theater</v>
      </c>
      <c r="R3285" t="str">
        <f>TRIM(MID(SUBSTITUTE($N3285,"/",REPT(" ",LEN($N3285))),COLUMNS($N:O)*LEN($N3285)-(LEN($N3285)-1),LEN($N3285)))</f>
        <v>plays</v>
      </c>
      <c r="S3285" s="11">
        <f t="shared" si="205"/>
        <v>42379.74418981481</v>
      </c>
      <c r="T3285" s="11">
        <f t="shared" si="206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0">
        <f t="shared" si="207"/>
        <v>101.6</v>
      </c>
      <c r="P3286" s="6">
        <f t="shared" si="204"/>
        <v>203.2</v>
      </c>
      <c r="Q3286" t="str">
        <f>TRIM(MID(SUBSTITUTE($N3286,"/",REPT(" ",LEN($N3286))),COLUMNS($N:N)*LEN($N3286)-(LEN($N3286)-1),LEN($N3286)))</f>
        <v>theater</v>
      </c>
      <c r="R3286" t="str">
        <f>TRIM(MID(SUBSTITUTE($N3286,"/",REPT(" ",LEN($N3286))),COLUMNS($N:O)*LEN($N3286)-(LEN($N3286)-1),LEN($N3286)))</f>
        <v>plays</v>
      </c>
      <c r="S3286" s="11">
        <f t="shared" si="205"/>
        <v>42380.884872685187</v>
      </c>
      <c r="T3286" s="11">
        <f t="shared" si="206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0">
        <f t="shared" si="207"/>
        <v>112.10242048409683</v>
      </c>
      <c r="P3287" s="6">
        <f t="shared" si="204"/>
        <v>69.18518518518519</v>
      </c>
      <c r="Q3287" t="str">
        <f>TRIM(MID(SUBSTITUTE($N3287,"/",REPT(" ",LEN($N3287))),COLUMNS($N:N)*LEN($N3287)-(LEN($N3287)-1),LEN($N3287)))</f>
        <v>theater</v>
      </c>
      <c r="R3287" t="str">
        <f>TRIM(MID(SUBSTITUTE($N3287,"/",REPT(" ",LEN($N3287))),COLUMNS($N:O)*LEN($N3287)-(LEN($N3287)-1),LEN($N3287)))</f>
        <v>plays</v>
      </c>
      <c r="S3287" s="11">
        <f t="shared" si="205"/>
        <v>42762.942430555559</v>
      </c>
      <c r="T3287" s="11">
        <f t="shared" si="206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0">
        <f t="shared" si="207"/>
        <v>101.76666666666667</v>
      </c>
      <c r="P3288" s="6">
        <f t="shared" si="204"/>
        <v>125.12295081967213</v>
      </c>
      <c r="Q3288" t="str">
        <f>TRIM(MID(SUBSTITUTE($N3288,"/",REPT(" ",LEN($N3288))),COLUMNS($N:N)*LEN($N3288)-(LEN($N3288)-1),LEN($N3288)))</f>
        <v>theater</v>
      </c>
      <c r="R3288" t="str">
        <f>TRIM(MID(SUBSTITUTE($N3288,"/",REPT(" ",LEN($N3288))),COLUMNS($N:O)*LEN($N3288)-(LEN($N3288)-1),LEN($N3288)))</f>
        <v>plays</v>
      </c>
      <c r="S3288" s="11">
        <f t="shared" si="205"/>
        <v>42567.840069444443</v>
      </c>
      <c r="T3288" s="11">
        <f t="shared" si="206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0">
        <f t="shared" si="207"/>
        <v>100</v>
      </c>
      <c r="P3289" s="6">
        <f t="shared" si="204"/>
        <v>73.529411764705884</v>
      </c>
      <c r="Q3289" t="str">
        <f>TRIM(MID(SUBSTITUTE($N3289,"/",REPT(" ",LEN($N3289))),COLUMNS($N:N)*LEN($N3289)-(LEN($N3289)-1),LEN($N3289)))</f>
        <v>theater</v>
      </c>
      <c r="R3289" t="str">
        <f>TRIM(MID(SUBSTITUTE($N3289,"/",REPT(" ",LEN($N3289))),COLUMNS($N:O)*LEN($N3289)-(LEN($N3289)-1),LEN($N3289)))</f>
        <v>plays</v>
      </c>
      <c r="S3289" s="11">
        <f t="shared" si="205"/>
        <v>42311.750324074077</v>
      </c>
      <c r="T3289" s="11">
        <f t="shared" si="206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0">
        <f t="shared" si="207"/>
        <v>100.26489999999998</v>
      </c>
      <c r="P3290" s="6">
        <f t="shared" si="204"/>
        <v>48.437149758454105</v>
      </c>
      <c r="Q3290" t="str">
        <f>TRIM(MID(SUBSTITUTE($N3290,"/",REPT(" ",LEN($N3290))),COLUMNS($N:N)*LEN($N3290)-(LEN($N3290)-1),LEN($N3290)))</f>
        <v>theater</v>
      </c>
      <c r="R3290" t="str">
        <f>TRIM(MID(SUBSTITUTE($N3290,"/",REPT(" ",LEN($N3290))),COLUMNS($N:O)*LEN($N3290)-(LEN($N3290)-1),LEN($N3290)))</f>
        <v>plays</v>
      </c>
      <c r="S3290" s="11">
        <f t="shared" si="205"/>
        <v>42505.774479166663</v>
      </c>
      <c r="T3290" s="11">
        <f t="shared" si="206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0">
        <f t="shared" si="207"/>
        <v>133.04200000000003</v>
      </c>
      <c r="P3291" s="6">
        <f t="shared" si="204"/>
        <v>26.608400000000003</v>
      </c>
      <c r="Q3291" t="str">
        <f>TRIM(MID(SUBSTITUTE($N3291,"/",REPT(" ",LEN($N3291))),COLUMNS($N:N)*LEN($N3291)-(LEN($N3291)-1),LEN($N3291)))</f>
        <v>theater</v>
      </c>
      <c r="R3291" t="str">
        <f>TRIM(MID(SUBSTITUTE($N3291,"/",REPT(" ",LEN($N3291))),COLUMNS($N:O)*LEN($N3291)-(LEN($N3291)-1),LEN($N3291)))</f>
        <v>plays</v>
      </c>
      <c r="S3291" s="11">
        <f t="shared" si="205"/>
        <v>42758.368078703701</v>
      </c>
      <c r="T3291" s="11">
        <f t="shared" si="206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0">
        <f t="shared" si="207"/>
        <v>121.2</v>
      </c>
      <c r="P3292" s="6">
        <f t="shared" si="204"/>
        <v>33.666666666666664</v>
      </c>
      <c r="Q3292" t="str">
        <f>TRIM(MID(SUBSTITUTE($N3292,"/",REPT(" ",LEN($N3292))),COLUMNS($N:N)*LEN($N3292)-(LEN($N3292)-1),LEN($N3292)))</f>
        <v>theater</v>
      </c>
      <c r="R3292" t="str">
        <f>TRIM(MID(SUBSTITUTE($N3292,"/",REPT(" ",LEN($N3292))),COLUMNS($N:O)*LEN($N3292)-(LEN($N3292)-1),LEN($N3292)))</f>
        <v>plays</v>
      </c>
      <c r="S3292" s="11">
        <f t="shared" si="205"/>
        <v>42775.51494212963</v>
      </c>
      <c r="T3292" s="11">
        <f t="shared" si="206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0">
        <f t="shared" si="207"/>
        <v>113.99999999999999</v>
      </c>
      <c r="P3293" s="6">
        <f t="shared" si="204"/>
        <v>40.714285714285715</v>
      </c>
      <c r="Q3293" t="str">
        <f>TRIM(MID(SUBSTITUTE($N3293,"/",REPT(" ",LEN($N3293))),COLUMNS($N:N)*LEN($N3293)-(LEN($N3293)-1),LEN($N3293)))</f>
        <v>theater</v>
      </c>
      <c r="R3293" t="str">
        <f>TRIM(MID(SUBSTITUTE($N3293,"/",REPT(" ",LEN($N3293))),COLUMNS($N:O)*LEN($N3293)-(LEN($N3293)-1),LEN($N3293)))</f>
        <v>plays</v>
      </c>
      <c r="S3293" s="11">
        <f t="shared" si="205"/>
        <v>42232.702546296292</v>
      </c>
      <c r="T3293" s="11">
        <f t="shared" si="206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0">
        <f t="shared" si="207"/>
        <v>286.13861386138615</v>
      </c>
      <c r="P3294" s="6">
        <f t="shared" si="204"/>
        <v>19.266666666666666</v>
      </c>
      <c r="Q3294" t="str">
        <f>TRIM(MID(SUBSTITUTE($N3294,"/",REPT(" ",LEN($N3294))),COLUMNS($N:N)*LEN($N3294)-(LEN($N3294)-1),LEN($N3294)))</f>
        <v>theater</v>
      </c>
      <c r="R3294" t="str">
        <f>TRIM(MID(SUBSTITUTE($N3294,"/",REPT(" ",LEN($N3294))),COLUMNS($N:O)*LEN($N3294)-(LEN($N3294)-1),LEN($N3294)))</f>
        <v>plays</v>
      </c>
      <c r="S3294" s="11">
        <f t="shared" si="205"/>
        <v>42282.770231481481</v>
      </c>
      <c r="T3294" s="11">
        <f t="shared" si="206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0">
        <f t="shared" si="207"/>
        <v>170.44444444444446</v>
      </c>
      <c r="P3295" s="6">
        <f t="shared" si="204"/>
        <v>84.285714285714292</v>
      </c>
      <c r="Q3295" t="str">
        <f>TRIM(MID(SUBSTITUTE($N3295,"/",REPT(" ",LEN($N3295))),COLUMNS($N:N)*LEN($N3295)-(LEN($N3295)-1),LEN($N3295)))</f>
        <v>theater</v>
      </c>
      <c r="R3295" t="str">
        <f>TRIM(MID(SUBSTITUTE($N3295,"/",REPT(" ",LEN($N3295))),COLUMNS($N:O)*LEN($N3295)-(LEN($N3295)-1),LEN($N3295)))</f>
        <v>plays</v>
      </c>
      <c r="S3295" s="11">
        <f t="shared" si="205"/>
        <v>42768.425370370373</v>
      </c>
      <c r="T3295" s="11">
        <f t="shared" si="206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0">
        <f t="shared" si="207"/>
        <v>118.33333333333333</v>
      </c>
      <c r="P3296" s="6">
        <f t="shared" si="204"/>
        <v>29.583333333333332</v>
      </c>
      <c r="Q3296" t="str">
        <f>TRIM(MID(SUBSTITUTE($N3296,"/",REPT(" ",LEN($N3296))),COLUMNS($N:N)*LEN($N3296)-(LEN($N3296)-1),LEN($N3296)))</f>
        <v>theater</v>
      </c>
      <c r="R3296" t="str">
        <f>TRIM(MID(SUBSTITUTE($N3296,"/",REPT(" ",LEN($N3296))),COLUMNS($N:O)*LEN($N3296)-(LEN($N3296)-1),LEN($N3296)))</f>
        <v>plays</v>
      </c>
      <c r="S3296" s="11">
        <f t="shared" si="205"/>
        <v>42141.541134259256</v>
      </c>
      <c r="T3296" s="11">
        <f t="shared" si="206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0">
        <f t="shared" si="207"/>
        <v>102.85857142857142</v>
      </c>
      <c r="P3297" s="6">
        <f t="shared" si="204"/>
        <v>26.667037037037037</v>
      </c>
      <c r="Q3297" t="str">
        <f>TRIM(MID(SUBSTITUTE($N3297,"/",REPT(" ",LEN($N3297))),COLUMNS($N:N)*LEN($N3297)-(LEN($N3297)-1),LEN($N3297)))</f>
        <v>theater</v>
      </c>
      <c r="R3297" t="str">
        <f>TRIM(MID(SUBSTITUTE($N3297,"/",REPT(" ",LEN($N3297))),COLUMNS($N:O)*LEN($N3297)-(LEN($N3297)-1),LEN($N3297)))</f>
        <v>plays</v>
      </c>
      <c r="S3297" s="11">
        <f t="shared" si="205"/>
        <v>42609.442465277782</v>
      </c>
      <c r="T3297" s="11">
        <f t="shared" si="206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0">
        <f t="shared" si="207"/>
        <v>144.06666666666666</v>
      </c>
      <c r="P3298" s="6">
        <f t="shared" si="204"/>
        <v>45.978723404255319</v>
      </c>
      <c r="Q3298" t="str">
        <f>TRIM(MID(SUBSTITUTE($N3298,"/",REPT(" ",LEN($N3298))),COLUMNS($N:N)*LEN($N3298)-(LEN($N3298)-1),LEN($N3298)))</f>
        <v>theater</v>
      </c>
      <c r="R3298" t="str">
        <f>TRIM(MID(SUBSTITUTE($N3298,"/",REPT(" ",LEN($N3298))),COLUMNS($N:O)*LEN($N3298)-(LEN($N3298)-1),LEN($N3298)))</f>
        <v>plays</v>
      </c>
      <c r="S3298" s="11">
        <f t="shared" si="205"/>
        <v>42309.756620370375</v>
      </c>
      <c r="T3298" s="11">
        <f t="shared" si="206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0">
        <f t="shared" si="207"/>
        <v>100.07272727272726</v>
      </c>
      <c r="P3299" s="6">
        <f t="shared" si="204"/>
        <v>125.09090909090909</v>
      </c>
      <c r="Q3299" t="str">
        <f>TRIM(MID(SUBSTITUTE($N3299,"/",REPT(" ",LEN($N3299))),COLUMNS($N:N)*LEN($N3299)-(LEN($N3299)-1),LEN($N3299)))</f>
        <v>theater</v>
      </c>
      <c r="R3299" t="str">
        <f>TRIM(MID(SUBSTITUTE($N3299,"/",REPT(" ",LEN($N3299))),COLUMNS($N:O)*LEN($N3299)-(LEN($N3299)-1),LEN($N3299)))</f>
        <v>plays</v>
      </c>
      <c r="S3299" s="11">
        <f t="shared" si="205"/>
        <v>42193.771481481483</v>
      </c>
      <c r="T3299" s="11">
        <f t="shared" si="206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0">
        <f t="shared" si="207"/>
        <v>101.73</v>
      </c>
      <c r="P3300" s="6">
        <f t="shared" si="204"/>
        <v>141.29166666666666</v>
      </c>
      <c r="Q3300" t="str">
        <f>TRIM(MID(SUBSTITUTE($N3300,"/",REPT(" ",LEN($N3300))),COLUMNS($N:N)*LEN($N3300)-(LEN($N3300)-1),LEN($N3300)))</f>
        <v>theater</v>
      </c>
      <c r="R3300" t="str">
        <f>TRIM(MID(SUBSTITUTE($N3300,"/",REPT(" ",LEN($N3300))),COLUMNS($N:O)*LEN($N3300)-(LEN($N3300)-1),LEN($N3300)))</f>
        <v>plays</v>
      </c>
      <c r="S3300" s="11">
        <f t="shared" si="205"/>
        <v>42239.957962962959</v>
      </c>
      <c r="T3300" s="11">
        <f t="shared" si="206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0">
        <f t="shared" si="207"/>
        <v>116.19999999999999</v>
      </c>
      <c r="P3301" s="6">
        <f t="shared" si="204"/>
        <v>55.333333333333336</v>
      </c>
      <c r="Q3301" t="str">
        <f>TRIM(MID(SUBSTITUTE($N3301,"/",REPT(" ",LEN($N3301))),COLUMNS($N:N)*LEN($N3301)-(LEN($N3301)-1),LEN($N3301)))</f>
        <v>theater</v>
      </c>
      <c r="R3301" t="str">
        <f>TRIM(MID(SUBSTITUTE($N3301,"/",REPT(" ",LEN($N3301))),COLUMNS($N:O)*LEN($N3301)-(LEN($N3301)-1),LEN($N3301)))</f>
        <v>plays</v>
      </c>
      <c r="S3301" s="11">
        <f t="shared" si="205"/>
        <v>42261.917395833334</v>
      </c>
      <c r="T3301" s="11">
        <f t="shared" si="206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0">
        <f t="shared" si="207"/>
        <v>136.16666666666666</v>
      </c>
      <c r="P3302" s="6">
        <f t="shared" si="204"/>
        <v>46.420454545454547</v>
      </c>
      <c r="Q3302" t="str">
        <f>TRIM(MID(SUBSTITUTE($N3302,"/",REPT(" ",LEN($N3302))),COLUMNS($N:N)*LEN($N3302)-(LEN($N3302)-1),LEN($N3302)))</f>
        <v>theater</v>
      </c>
      <c r="R3302" t="str">
        <f>TRIM(MID(SUBSTITUTE($N3302,"/",REPT(" ",LEN($N3302))),COLUMNS($N:O)*LEN($N3302)-(LEN($N3302)-1),LEN($N3302)))</f>
        <v>plays</v>
      </c>
      <c r="S3302" s="11">
        <f t="shared" si="205"/>
        <v>42102.743773148148</v>
      </c>
      <c r="T3302" s="11">
        <f t="shared" si="206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0">
        <f t="shared" si="207"/>
        <v>133.46666666666667</v>
      </c>
      <c r="P3303" s="6">
        <f t="shared" si="204"/>
        <v>57.2</v>
      </c>
      <c r="Q3303" t="str">
        <f>TRIM(MID(SUBSTITUTE($N3303,"/",REPT(" ",LEN($N3303))),COLUMNS($N:N)*LEN($N3303)-(LEN($N3303)-1),LEN($N3303)))</f>
        <v>theater</v>
      </c>
      <c r="R3303" t="str">
        <f>TRIM(MID(SUBSTITUTE($N3303,"/",REPT(" ",LEN($N3303))),COLUMNS($N:O)*LEN($N3303)-(LEN($N3303)-1),LEN($N3303)))</f>
        <v>plays</v>
      </c>
      <c r="S3303" s="11">
        <f t="shared" si="205"/>
        <v>42538.73583333334</v>
      </c>
      <c r="T3303" s="11">
        <f t="shared" si="206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0">
        <f t="shared" si="207"/>
        <v>103.39285714285715</v>
      </c>
      <c r="P3304" s="6">
        <f t="shared" si="204"/>
        <v>173.7</v>
      </c>
      <c r="Q3304" t="str">
        <f>TRIM(MID(SUBSTITUTE($N3304,"/",REPT(" ",LEN($N3304))),COLUMNS($N:N)*LEN($N3304)-(LEN($N3304)-1),LEN($N3304)))</f>
        <v>theater</v>
      </c>
      <c r="R3304" t="str">
        <f>TRIM(MID(SUBSTITUTE($N3304,"/",REPT(" ",LEN($N3304))),COLUMNS($N:O)*LEN($N3304)-(LEN($N3304)-1),LEN($N3304)))</f>
        <v>plays</v>
      </c>
      <c r="S3304" s="11">
        <f t="shared" si="205"/>
        <v>42681.35157407407</v>
      </c>
      <c r="T3304" s="11">
        <f t="shared" si="206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0">
        <f t="shared" si="207"/>
        <v>115.88888888888889</v>
      </c>
      <c r="P3305" s="6">
        <f t="shared" si="204"/>
        <v>59.6</v>
      </c>
      <c r="Q3305" t="str">
        <f>TRIM(MID(SUBSTITUTE($N3305,"/",REPT(" ",LEN($N3305))),COLUMNS($N:N)*LEN($N3305)-(LEN($N3305)-1),LEN($N3305)))</f>
        <v>theater</v>
      </c>
      <c r="R3305" t="str">
        <f>TRIM(MID(SUBSTITUTE($N3305,"/",REPT(" ",LEN($N3305))),COLUMNS($N:O)*LEN($N3305)-(LEN($N3305)-1),LEN($N3305)))</f>
        <v>plays</v>
      </c>
      <c r="S3305" s="11">
        <f t="shared" si="205"/>
        <v>42056.65143518518</v>
      </c>
      <c r="T3305" s="11">
        <f t="shared" si="206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0">
        <f t="shared" si="207"/>
        <v>104.51666666666665</v>
      </c>
      <c r="P3306" s="6">
        <f t="shared" si="204"/>
        <v>89.585714285714289</v>
      </c>
      <c r="Q3306" t="str">
        <f>TRIM(MID(SUBSTITUTE($N3306,"/",REPT(" ",LEN($N3306))),COLUMNS($N:N)*LEN($N3306)-(LEN($N3306)-1),LEN($N3306)))</f>
        <v>theater</v>
      </c>
      <c r="R3306" t="str">
        <f>TRIM(MID(SUBSTITUTE($N3306,"/",REPT(" ",LEN($N3306))),COLUMNS($N:O)*LEN($N3306)-(LEN($N3306)-1),LEN($N3306)))</f>
        <v>plays</v>
      </c>
      <c r="S3306" s="11">
        <f t="shared" si="205"/>
        <v>42696.624444444446</v>
      </c>
      <c r="T3306" s="11">
        <f t="shared" si="206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0">
        <f t="shared" si="207"/>
        <v>102.02500000000001</v>
      </c>
      <c r="P3307" s="6">
        <f t="shared" si="204"/>
        <v>204.05</v>
      </c>
      <c r="Q3307" t="str">
        <f>TRIM(MID(SUBSTITUTE($N3307,"/",REPT(" ",LEN($N3307))),COLUMNS($N:N)*LEN($N3307)-(LEN($N3307)-1),LEN($N3307)))</f>
        <v>theater</v>
      </c>
      <c r="R3307" t="str">
        <f>TRIM(MID(SUBSTITUTE($N3307,"/",REPT(" ",LEN($N3307))),COLUMNS($N:O)*LEN($N3307)-(LEN($N3307)-1),LEN($N3307)))</f>
        <v>plays</v>
      </c>
      <c r="S3307" s="11">
        <f t="shared" si="205"/>
        <v>42186.855879629627</v>
      </c>
      <c r="T3307" s="11">
        <f t="shared" si="206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0">
        <f t="shared" si="207"/>
        <v>175.33333333333334</v>
      </c>
      <c r="P3308" s="6">
        <f t="shared" si="204"/>
        <v>48.703703703703702</v>
      </c>
      <c r="Q3308" t="str">
        <f>TRIM(MID(SUBSTITUTE($N3308,"/",REPT(" ",LEN($N3308))),COLUMNS($N:N)*LEN($N3308)-(LEN($N3308)-1),LEN($N3308)))</f>
        <v>theater</v>
      </c>
      <c r="R3308" t="str">
        <f>TRIM(MID(SUBSTITUTE($N3308,"/",REPT(" ",LEN($N3308))),COLUMNS($N:O)*LEN($N3308)-(LEN($N3308)-1),LEN($N3308)))</f>
        <v>plays</v>
      </c>
      <c r="S3308" s="11">
        <f t="shared" si="205"/>
        <v>42493.219236111108</v>
      </c>
      <c r="T3308" s="11">
        <f t="shared" si="206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0">
        <f t="shared" si="207"/>
        <v>106.67999999999999</v>
      </c>
      <c r="P3309" s="6">
        <f t="shared" si="204"/>
        <v>53.339999999999996</v>
      </c>
      <c r="Q3309" t="str">
        <f>TRIM(MID(SUBSTITUTE($N3309,"/",REPT(" ",LEN($N3309))),COLUMNS($N:N)*LEN($N3309)-(LEN($N3309)-1),LEN($N3309)))</f>
        <v>theater</v>
      </c>
      <c r="R3309" t="str">
        <f>TRIM(MID(SUBSTITUTE($N3309,"/",REPT(" ",LEN($N3309))),COLUMNS($N:O)*LEN($N3309)-(LEN($N3309)-1),LEN($N3309)))</f>
        <v>plays</v>
      </c>
      <c r="S3309" s="11">
        <f t="shared" si="205"/>
        <v>42475.057164351849</v>
      </c>
      <c r="T3309" s="11">
        <f t="shared" si="206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0">
        <f t="shared" si="207"/>
        <v>122.28571428571429</v>
      </c>
      <c r="P3310" s="6">
        <f t="shared" si="204"/>
        <v>75.087719298245617</v>
      </c>
      <c r="Q3310" t="str">
        <f>TRIM(MID(SUBSTITUTE($N3310,"/",REPT(" ",LEN($N3310))),COLUMNS($N:N)*LEN($N3310)-(LEN($N3310)-1),LEN($N3310)))</f>
        <v>theater</v>
      </c>
      <c r="R3310" t="str">
        <f>TRIM(MID(SUBSTITUTE($N3310,"/",REPT(" ",LEN($N3310))),COLUMNS($N:O)*LEN($N3310)-(LEN($N3310)-1),LEN($N3310)))</f>
        <v>plays</v>
      </c>
      <c r="S3310" s="11">
        <f t="shared" si="205"/>
        <v>42452.876909722225</v>
      </c>
      <c r="T3310" s="11">
        <f t="shared" si="206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0">
        <f t="shared" si="207"/>
        <v>159.42857142857144</v>
      </c>
      <c r="P3311" s="6">
        <f t="shared" si="204"/>
        <v>18</v>
      </c>
      <c r="Q3311" t="str">
        <f>TRIM(MID(SUBSTITUTE($N3311,"/",REPT(" ",LEN($N3311))),COLUMNS($N:N)*LEN($N3311)-(LEN($N3311)-1),LEN($N3311)))</f>
        <v>theater</v>
      </c>
      <c r="R3311" t="str">
        <f>TRIM(MID(SUBSTITUTE($N3311,"/",REPT(" ",LEN($N3311))),COLUMNS($N:O)*LEN($N3311)-(LEN($N3311)-1),LEN($N3311)))</f>
        <v>plays</v>
      </c>
      <c r="S3311" s="11">
        <f t="shared" si="205"/>
        <v>42628.650208333333</v>
      </c>
      <c r="T3311" s="11">
        <f t="shared" si="206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0">
        <f t="shared" si="207"/>
        <v>100.07692307692308</v>
      </c>
      <c r="P3312" s="6">
        <f t="shared" si="204"/>
        <v>209.83870967741936</v>
      </c>
      <c r="Q3312" t="str">
        <f>TRIM(MID(SUBSTITUTE($N3312,"/",REPT(" ",LEN($N3312))),COLUMNS($N:N)*LEN($N3312)-(LEN($N3312)-1),LEN($N3312)))</f>
        <v>theater</v>
      </c>
      <c r="R3312" t="str">
        <f>TRIM(MID(SUBSTITUTE($N3312,"/",REPT(" ",LEN($N3312))),COLUMNS($N:O)*LEN($N3312)-(LEN($N3312)-1),LEN($N3312)))</f>
        <v>plays</v>
      </c>
      <c r="S3312" s="11">
        <f t="shared" si="205"/>
        <v>42253.928530092591</v>
      </c>
      <c r="T3312" s="11">
        <f t="shared" si="206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0">
        <f t="shared" si="207"/>
        <v>109.84</v>
      </c>
      <c r="P3313" s="6">
        <f t="shared" si="204"/>
        <v>61.022222222222226</v>
      </c>
      <c r="Q3313" t="str">
        <f>TRIM(MID(SUBSTITUTE($N3313,"/",REPT(" ",LEN($N3313))),COLUMNS($N:N)*LEN($N3313)-(LEN($N3313)-1),LEN($N3313)))</f>
        <v>theater</v>
      </c>
      <c r="R3313" t="str">
        <f>TRIM(MID(SUBSTITUTE($N3313,"/",REPT(" ",LEN($N3313))),COLUMNS($N:O)*LEN($N3313)-(LEN($N3313)-1),LEN($N3313)))</f>
        <v>plays</v>
      </c>
      <c r="S3313" s="11">
        <f t="shared" si="205"/>
        <v>42264.29178240741</v>
      </c>
      <c r="T3313" s="11">
        <f t="shared" si="206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0">
        <f t="shared" si="207"/>
        <v>100.03999999999999</v>
      </c>
      <c r="P3314" s="6">
        <f t="shared" si="204"/>
        <v>61</v>
      </c>
      <c r="Q3314" t="str">
        <f>TRIM(MID(SUBSTITUTE($N3314,"/",REPT(" ",LEN($N3314))),COLUMNS($N:N)*LEN($N3314)-(LEN($N3314)-1),LEN($N3314)))</f>
        <v>theater</v>
      </c>
      <c r="R3314" t="str">
        <f>TRIM(MID(SUBSTITUTE($N3314,"/",REPT(" ",LEN($N3314))),COLUMNS($N:O)*LEN($N3314)-(LEN($N3314)-1),LEN($N3314)))</f>
        <v>plays</v>
      </c>
      <c r="S3314" s="11">
        <f t="shared" si="205"/>
        <v>42664.809560185182</v>
      </c>
      <c r="T3314" s="11">
        <f t="shared" si="206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0">
        <f t="shared" si="207"/>
        <v>116.05000000000001</v>
      </c>
      <c r="P3315" s="6">
        <f t="shared" si="204"/>
        <v>80.034482758620683</v>
      </c>
      <c r="Q3315" t="str">
        <f>TRIM(MID(SUBSTITUTE($N3315,"/",REPT(" ",LEN($N3315))),COLUMNS($N:N)*LEN($N3315)-(LEN($N3315)-1),LEN($N3315)))</f>
        <v>theater</v>
      </c>
      <c r="R3315" t="str">
        <f>TRIM(MID(SUBSTITUTE($N3315,"/",REPT(" ",LEN($N3315))),COLUMNS($N:O)*LEN($N3315)-(LEN($N3315)-1),LEN($N3315)))</f>
        <v>plays</v>
      </c>
      <c r="S3315" s="11">
        <f t="shared" si="205"/>
        <v>42382.244409722218</v>
      </c>
      <c r="T3315" s="11">
        <f t="shared" si="206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0">
        <f t="shared" si="207"/>
        <v>210.75</v>
      </c>
      <c r="P3316" s="6">
        <f t="shared" si="204"/>
        <v>29.068965517241381</v>
      </c>
      <c r="Q3316" t="str">
        <f>TRIM(MID(SUBSTITUTE($N3316,"/",REPT(" ",LEN($N3316))),COLUMNS($N:N)*LEN($N3316)-(LEN($N3316)-1),LEN($N3316)))</f>
        <v>theater</v>
      </c>
      <c r="R3316" t="str">
        <f>TRIM(MID(SUBSTITUTE($N3316,"/",REPT(" ",LEN($N3316))),COLUMNS($N:O)*LEN($N3316)-(LEN($N3316)-1),LEN($N3316)))</f>
        <v>plays</v>
      </c>
      <c r="S3316" s="11">
        <f t="shared" si="205"/>
        <v>42105.267488425925</v>
      </c>
      <c r="T3316" s="11">
        <f t="shared" si="206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0">
        <f t="shared" si="207"/>
        <v>110.00000000000001</v>
      </c>
      <c r="P3317" s="6">
        <f t="shared" si="204"/>
        <v>49.438202247191015</v>
      </c>
      <c r="Q3317" t="str">
        <f>TRIM(MID(SUBSTITUTE($N3317,"/",REPT(" ",LEN($N3317))),COLUMNS($N:N)*LEN($N3317)-(LEN($N3317)-1),LEN($N3317)))</f>
        <v>theater</v>
      </c>
      <c r="R3317" t="str">
        <f>TRIM(MID(SUBSTITUTE($N3317,"/",REPT(" ",LEN($N3317))),COLUMNS($N:O)*LEN($N3317)-(LEN($N3317)-1),LEN($N3317)))</f>
        <v>plays</v>
      </c>
      <c r="S3317" s="11">
        <f t="shared" si="205"/>
        <v>42466.303715277783</v>
      </c>
      <c r="T3317" s="11">
        <f t="shared" si="206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0">
        <f t="shared" si="207"/>
        <v>100.08673425918037</v>
      </c>
      <c r="P3318" s="6">
        <f t="shared" si="204"/>
        <v>93.977440000000001</v>
      </c>
      <c r="Q3318" t="str">
        <f>TRIM(MID(SUBSTITUTE($N3318,"/",REPT(" ",LEN($N3318))),COLUMNS($N:N)*LEN($N3318)-(LEN($N3318)-1),LEN($N3318)))</f>
        <v>theater</v>
      </c>
      <c r="R3318" t="str">
        <f>TRIM(MID(SUBSTITUTE($N3318,"/",REPT(" ",LEN($N3318))),COLUMNS($N:O)*LEN($N3318)-(LEN($N3318)-1),LEN($N3318)))</f>
        <v>plays</v>
      </c>
      <c r="S3318" s="11">
        <f t="shared" si="205"/>
        <v>41826.871238425927</v>
      </c>
      <c r="T3318" s="11">
        <f t="shared" si="206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0">
        <f t="shared" si="207"/>
        <v>106.19047619047619</v>
      </c>
      <c r="P3319" s="6">
        <f t="shared" si="204"/>
        <v>61.944444444444443</v>
      </c>
      <c r="Q3319" t="str">
        <f>TRIM(MID(SUBSTITUTE($N3319,"/",REPT(" ",LEN($N3319))),COLUMNS($N:N)*LEN($N3319)-(LEN($N3319)-1),LEN($N3319)))</f>
        <v>theater</v>
      </c>
      <c r="R3319" t="str">
        <f>TRIM(MID(SUBSTITUTE($N3319,"/",REPT(" ",LEN($N3319))),COLUMNS($N:O)*LEN($N3319)-(LEN($N3319)-1),LEN($N3319)))</f>
        <v>plays</v>
      </c>
      <c r="S3319" s="11">
        <f t="shared" si="205"/>
        <v>42499.039629629624</v>
      </c>
      <c r="T3319" s="11">
        <f t="shared" si="206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0">
        <f t="shared" si="207"/>
        <v>125.6</v>
      </c>
      <c r="P3320" s="6">
        <f t="shared" si="204"/>
        <v>78.5</v>
      </c>
      <c r="Q3320" t="str">
        <f>TRIM(MID(SUBSTITUTE($N3320,"/",REPT(" ",LEN($N3320))),COLUMNS($N:N)*LEN($N3320)-(LEN($N3320)-1),LEN($N3320)))</f>
        <v>theater</v>
      </c>
      <c r="R3320" t="str">
        <f>TRIM(MID(SUBSTITUTE($N3320,"/",REPT(" ",LEN($N3320))),COLUMNS($N:O)*LEN($N3320)-(LEN($N3320)-1),LEN($N3320)))</f>
        <v>plays</v>
      </c>
      <c r="S3320" s="11">
        <f t="shared" si="205"/>
        <v>42431.302002314813</v>
      </c>
      <c r="T3320" s="11">
        <f t="shared" si="206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0">
        <f t="shared" si="207"/>
        <v>108</v>
      </c>
      <c r="P3321" s="6">
        <f t="shared" si="204"/>
        <v>33.75</v>
      </c>
      <c r="Q3321" t="str">
        <f>TRIM(MID(SUBSTITUTE($N3321,"/",REPT(" ",LEN($N3321))),COLUMNS($N:N)*LEN($N3321)-(LEN($N3321)-1),LEN($N3321)))</f>
        <v>theater</v>
      </c>
      <c r="R3321" t="str">
        <f>TRIM(MID(SUBSTITUTE($N3321,"/",REPT(" ",LEN($N3321))),COLUMNS($N:O)*LEN($N3321)-(LEN($N3321)-1),LEN($N3321)))</f>
        <v>plays</v>
      </c>
      <c r="S3321" s="11">
        <f t="shared" si="205"/>
        <v>41990.585486111115</v>
      </c>
      <c r="T3321" s="11">
        <f t="shared" si="206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0">
        <f t="shared" si="207"/>
        <v>101</v>
      </c>
      <c r="P3322" s="6">
        <f t="shared" si="204"/>
        <v>66.44736842105263</v>
      </c>
      <c r="Q3322" t="str">
        <f>TRIM(MID(SUBSTITUTE($N3322,"/",REPT(" ",LEN($N3322))),COLUMNS($N:N)*LEN($N3322)-(LEN($N3322)-1),LEN($N3322)))</f>
        <v>theater</v>
      </c>
      <c r="R3322" t="str">
        <f>TRIM(MID(SUBSTITUTE($N3322,"/",REPT(" ",LEN($N3322))),COLUMNS($N:O)*LEN($N3322)-(LEN($N3322)-1),LEN($N3322)))</f>
        <v>plays</v>
      </c>
      <c r="S3322" s="11">
        <f t="shared" si="205"/>
        <v>42513.045798611114</v>
      </c>
      <c r="T3322" s="11">
        <f t="shared" si="206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0">
        <f t="shared" si="207"/>
        <v>107.4</v>
      </c>
      <c r="P3323" s="6">
        <f t="shared" si="204"/>
        <v>35.799999999999997</v>
      </c>
      <c r="Q3323" t="str">
        <f>TRIM(MID(SUBSTITUTE($N3323,"/",REPT(" ",LEN($N3323))),COLUMNS($N:N)*LEN($N3323)-(LEN($N3323)-1),LEN($N3323)))</f>
        <v>theater</v>
      </c>
      <c r="R3323" t="str">
        <f>TRIM(MID(SUBSTITUTE($N3323,"/",REPT(" ",LEN($N3323))),COLUMNS($N:O)*LEN($N3323)-(LEN($N3323)-1),LEN($N3323)))</f>
        <v>plays</v>
      </c>
      <c r="S3323" s="11">
        <f t="shared" si="205"/>
        <v>41914.100289351853</v>
      </c>
      <c r="T3323" s="11">
        <f t="shared" si="206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0">
        <f t="shared" si="207"/>
        <v>101.51515151515152</v>
      </c>
      <c r="P3324" s="6">
        <f t="shared" si="204"/>
        <v>145.65217391304347</v>
      </c>
      <c r="Q3324" t="str">
        <f>TRIM(MID(SUBSTITUTE($N3324,"/",REPT(" ",LEN($N3324))),COLUMNS($N:N)*LEN($N3324)-(LEN($N3324)-1),LEN($N3324)))</f>
        <v>theater</v>
      </c>
      <c r="R3324" t="str">
        <f>TRIM(MID(SUBSTITUTE($N3324,"/",REPT(" ",LEN($N3324))),COLUMNS($N:O)*LEN($N3324)-(LEN($N3324)-1),LEN($N3324)))</f>
        <v>plays</v>
      </c>
      <c r="S3324" s="11">
        <f t="shared" si="205"/>
        <v>42521.010370370372</v>
      </c>
      <c r="T3324" s="11">
        <f t="shared" si="206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0">
        <f t="shared" si="207"/>
        <v>125.89999999999999</v>
      </c>
      <c r="P3325" s="6">
        <f t="shared" si="204"/>
        <v>25.693877551020407</v>
      </c>
      <c r="Q3325" t="str">
        <f>TRIM(MID(SUBSTITUTE($N3325,"/",REPT(" ",LEN($N3325))),COLUMNS($N:N)*LEN($N3325)-(LEN($N3325)-1),LEN($N3325)))</f>
        <v>theater</v>
      </c>
      <c r="R3325" t="str">
        <f>TRIM(MID(SUBSTITUTE($N3325,"/",REPT(" ",LEN($N3325))),COLUMNS($N:O)*LEN($N3325)-(LEN($N3325)-1),LEN($N3325)))</f>
        <v>plays</v>
      </c>
      <c r="S3325" s="11">
        <f t="shared" si="205"/>
        <v>42608.36583333333</v>
      </c>
      <c r="T3325" s="11">
        <f t="shared" si="206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0">
        <f t="shared" si="207"/>
        <v>101.66666666666666</v>
      </c>
      <c r="P3326" s="6">
        <f t="shared" si="204"/>
        <v>152.5</v>
      </c>
      <c r="Q3326" t="str">
        <f>TRIM(MID(SUBSTITUTE($N3326,"/",REPT(" ",LEN($N3326))),COLUMNS($N:N)*LEN($N3326)-(LEN($N3326)-1),LEN($N3326)))</f>
        <v>theater</v>
      </c>
      <c r="R3326" t="str">
        <f>TRIM(MID(SUBSTITUTE($N3326,"/",REPT(" ",LEN($N3326))),COLUMNS($N:O)*LEN($N3326)-(LEN($N3326)-1),LEN($N3326)))</f>
        <v>plays</v>
      </c>
      <c r="S3326" s="11">
        <f t="shared" si="205"/>
        <v>42512.58321759259</v>
      </c>
      <c r="T3326" s="11">
        <f t="shared" si="206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0">
        <f t="shared" si="207"/>
        <v>112.5</v>
      </c>
      <c r="P3327" s="6">
        <f t="shared" si="204"/>
        <v>30</v>
      </c>
      <c r="Q3327" t="str">
        <f>TRIM(MID(SUBSTITUTE($N3327,"/",REPT(" ",LEN($N3327))),COLUMNS($N:N)*LEN($N3327)-(LEN($N3327)-1),LEN($N3327)))</f>
        <v>theater</v>
      </c>
      <c r="R3327" t="str">
        <f>TRIM(MID(SUBSTITUTE($N3327,"/",REPT(" ",LEN($N3327))),COLUMNS($N:O)*LEN($N3327)-(LEN($N3327)-1),LEN($N3327)))</f>
        <v>plays</v>
      </c>
      <c r="S3327" s="11">
        <f t="shared" si="205"/>
        <v>42064.785613425927</v>
      </c>
      <c r="T3327" s="11">
        <f t="shared" si="206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0">
        <f t="shared" si="207"/>
        <v>101.375</v>
      </c>
      <c r="P3328" s="6">
        <f t="shared" si="204"/>
        <v>142.28070175438597</v>
      </c>
      <c r="Q3328" t="str">
        <f>TRIM(MID(SUBSTITUTE($N3328,"/",REPT(" ",LEN($N3328))),COLUMNS($N:N)*LEN($N3328)-(LEN($N3328)-1),LEN($N3328)))</f>
        <v>theater</v>
      </c>
      <c r="R3328" t="str">
        <f>TRIM(MID(SUBSTITUTE($N3328,"/",REPT(" ",LEN($N3328))),COLUMNS($N:O)*LEN($N3328)-(LEN($N3328)-1),LEN($N3328)))</f>
        <v>plays</v>
      </c>
      <c r="S3328" s="11">
        <f t="shared" si="205"/>
        <v>42041.714178240742</v>
      </c>
      <c r="T3328" s="11">
        <f t="shared" si="206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0">
        <f t="shared" si="207"/>
        <v>101.25</v>
      </c>
      <c r="P3329" s="6">
        <f t="shared" si="204"/>
        <v>24.545454545454547</v>
      </c>
      <c r="Q3329" t="str">
        <f>TRIM(MID(SUBSTITUTE($N3329,"/",REPT(" ",LEN($N3329))),COLUMNS($N:N)*LEN($N3329)-(LEN($N3329)-1),LEN($N3329)))</f>
        <v>theater</v>
      </c>
      <c r="R3329" t="str">
        <f>TRIM(MID(SUBSTITUTE($N3329,"/",REPT(" ",LEN($N3329))),COLUMNS($N:O)*LEN($N3329)-(LEN($N3329)-1),LEN($N3329)))</f>
        <v>plays</v>
      </c>
      <c r="S3329" s="11">
        <f t="shared" si="205"/>
        <v>42468.374606481477</v>
      </c>
      <c r="T3329" s="11">
        <f t="shared" si="206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0">
        <f t="shared" si="207"/>
        <v>146.38888888888889</v>
      </c>
      <c r="P3330" s="6">
        <f t="shared" ref="P3330:P3393" si="208">E3330/L3330</f>
        <v>292.77777777777777</v>
      </c>
      <c r="Q3330" t="str">
        <f>TRIM(MID(SUBSTITUTE($N3330,"/",REPT(" ",LEN($N3330))),COLUMNS($N:N)*LEN($N3330)-(LEN($N3330)-1),LEN($N3330)))</f>
        <v>theater</v>
      </c>
      <c r="R3330" t="str">
        <f>TRIM(MID(SUBSTITUTE($N3330,"/",REPT(" ",LEN($N3330))),COLUMNS($N:O)*LEN($N3330)-(LEN($N3330)-1),LEN($N3330)))</f>
        <v>plays</v>
      </c>
      <c r="S3330" s="11">
        <f t="shared" ref="S3330:S3393" si="209">(((J3330/60)/60)/24)+DATE(1970,1,1)</f>
        <v>41822.57503472222</v>
      </c>
      <c r="T3330" s="11">
        <f t="shared" ref="T3330:T3393" si="210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0">
        <f t="shared" ref="O3331:O3394" si="211">E3331/D3331*100</f>
        <v>116.8</v>
      </c>
      <c r="P3331" s="6">
        <f t="shared" si="208"/>
        <v>44.92307692307692</v>
      </c>
      <c r="Q3331" t="str">
        <f>TRIM(MID(SUBSTITUTE($N3331,"/",REPT(" ",LEN($N3331))),COLUMNS($N:N)*LEN($N3331)-(LEN($N3331)-1),LEN($N3331)))</f>
        <v>theater</v>
      </c>
      <c r="R3331" t="str">
        <f>TRIM(MID(SUBSTITUTE($N3331,"/",REPT(" ",LEN($N3331))),COLUMNS($N:O)*LEN($N3331)-(LEN($N3331)-1),LEN($N3331)))</f>
        <v>plays</v>
      </c>
      <c r="S3331" s="11">
        <f t="shared" si="209"/>
        <v>41837.323009259257</v>
      </c>
      <c r="T3331" s="11">
        <f t="shared" si="210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0">
        <f t="shared" si="211"/>
        <v>106.26666666666667</v>
      </c>
      <c r="P3332" s="6">
        <f t="shared" si="208"/>
        <v>23.10144927536232</v>
      </c>
      <c r="Q3332" t="str">
        <f>TRIM(MID(SUBSTITUTE($N3332,"/",REPT(" ",LEN($N3332))),COLUMNS($N:N)*LEN($N3332)-(LEN($N3332)-1),LEN($N3332)))</f>
        <v>theater</v>
      </c>
      <c r="R3332" t="str">
        <f>TRIM(MID(SUBSTITUTE($N3332,"/",REPT(" ",LEN($N3332))),COLUMNS($N:O)*LEN($N3332)-(LEN($N3332)-1),LEN($N3332)))</f>
        <v>plays</v>
      </c>
      <c r="S3332" s="11">
        <f t="shared" si="209"/>
        <v>42065.887361111112</v>
      </c>
      <c r="T3332" s="11">
        <f t="shared" si="210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0">
        <f t="shared" si="211"/>
        <v>104.52</v>
      </c>
      <c r="P3333" s="6">
        <f t="shared" si="208"/>
        <v>80.400000000000006</v>
      </c>
      <c r="Q3333" t="str">
        <f>TRIM(MID(SUBSTITUTE($N3333,"/",REPT(" ",LEN($N3333))),COLUMNS($N:N)*LEN($N3333)-(LEN($N3333)-1),LEN($N3333)))</f>
        <v>theater</v>
      </c>
      <c r="R3333" t="str">
        <f>TRIM(MID(SUBSTITUTE($N3333,"/",REPT(" ",LEN($N3333))),COLUMNS($N:O)*LEN($N3333)-(LEN($N3333)-1),LEN($N3333)))</f>
        <v>plays</v>
      </c>
      <c r="S3333" s="11">
        <f t="shared" si="209"/>
        <v>42248.697754629626</v>
      </c>
      <c r="T3333" s="11">
        <f t="shared" si="210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0">
        <f t="shared" si="211"/>
        <v>100</v>
      </c>
      <c r="P3334" s="6">
        <f t="shared" si="208"/>
        <v>72.289156626506028</v>
      </c>
      <c r="Q3334" t="str">
        <f>TRIM(MID(SUBSTITUTE($N3334,"/",REPT(" ",LEN($N3334))),COLUMNS($N:N)*LEN($N3334)-(LEN($N3334)-1),LEN($N3334)))</f>
        <v>theater</v>
      </c>
      <c r="R3334" t="str">
        <f>TRIM(MID(SUBSTITUTE($N3334,"/",REPT(" ",LEN($N3334))),COLUMNS($N:O)*LEN($N3334)-(LEN($N3334)-1),LEN($N3334)))</f>
        <v>plays</v>
      </c>
      <c r="S3334" s="11">
        <f t="shared" si="209"/>
        <v>41809.860300925924</v>
      </c>
      <c r="T3334" s="11">
        <f t="shared" si="210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0">
        <f t="shared" si="211"/>
        <v>104.57142857142858</v>
      </c>
      <c r="P3335" s="6">
        <f t="shared" si="208"/>
        <v>32.972972972972975</v>
      </c>
      <c r="Q3335" t="str">
        <f>TRIM(MID(SUBSTITUTE($N3335,"/",REPT(" ",LEN($N3335))),COLUMNS($N:N)*LEN($N3335)-(LEN($N3335)-1),LEN($N3335)))</f>
        <v>theater</v>
      </c>
      <c r="R3335" t="str">
        <f>TRIM(MID(SUBSTITUTE($N3335,"/",REPT(" ",LEN($N3335))),COLUMNS($N:O)*LEN($N3335)-(LEN($N3335)-1),LEN($N3335)))</f>
        <v>plays</v>
      </c>
      <c r="S3335" s="11">
        <f t="shared" si="209"/>
        <v>42148.676851851851</v>
      </c>
      <c r="T3335" s="11">
        <f t="shared" si="210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0">
        <f t="shared" si="211"/>
        <v>138.62051149573753</v>
      </c>
      <c r="P3336" s="6">
        <f t="shared" si="208"/>
        <v>116.65217391304348</v>
      </c>
      <c r="Q3336" t="str">
        <f>TRIM(MID(SUBSTITUTE($N3336,"/",REPT(" ",LEN($N3336))),COLUMNS($N:N)*LEN($N3336)-(LEN($N3336)-1),LEN($N3336)))</f>
        <v>theater</v>
      </c>
      <c r="R3336" t="str">
        <f>TRIM(MID(SUBSTITUTE($N3336,"/",REPT(" ",LEN($N3336))),COLUMNS($N:O)*LEN($N3336)-(LEN($N3336)-1),LEN($N3336)))</f>
        <v>plays</v>
      </c>
      <c r="S3336" s="11">
        <f t="shared" si="209"/>
        <v>42185.521087962959</v>
      </c>
      <c r="T3336" s="11">
        <f t="shared" si="210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0">
        <f t="shared" si="211"/>
        <v>100.32000000000001</v>
      </c>
      <c r="P3337" s="6">
        <f t="shared" si="208"/>
        <v>79.61904761904762</v>
      </c>
      <c r="Q3337" t="str">
        <f>TRIM(MID(SUBSTITUTE($N3337,"/",REPT(" ",LEN($N3337))),COLUMNS($N:N)*LEN($N3337)-(LEN($N3337)-1),LEN($N3337)))</f>
        <v>theater</v>
      </c>
      <c r="R3337" t="str">
        <f>TRIM(MID(SUBSTITUTE($N3337,"/",REPT(" ",LEN($N3337))),COLUMNS($N:O)*LEN($N3337)-(LEN($N3337)-1),LEN($N3337)))</f>
        <v>plays</v>
      </c>
      <c r="S3337" s="11">
        <f t="shared" si="209"/>
        <v>41827.674143518518</v>
      </c>
      <c r="T3337" s="11">
        <f t="shared" si="210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0">
        <f t="shared" si="211"/>
        <v>100</v>
      </c>
      <c r="P3338" s="6">
        <f t="shared" si="208"/>
        <v>27.777777777777779</v>
      </c>
      <c r="Q3338" t="str">
        <f>TRIM(MID(SUBSTITUTE($N3338,"/",REPT(" ",LEN($N3338))),COLUMNS($N:N)*LEN($N3338)-(LEN($N3338)-1),LEN($N3338)))</f>
        <v>theater</v>
      </c>
      <c r="R3338" t="str">
        <f>TRIM(MID(SUBSTITUTE($N3338,"/",REPT(" ",LEN($N3338))),COLUMNS($N:O)*LEN($N3338)-(LEN($N3338)-1),LEN($N3338)))</f>
        <v>plays</v>
      </c>
      <c r="S3338" s="11">
        <f t="shared" si="209"/>
        <v>42437.398680555561</v>
      </c>
      <c r="T3338" s="11">
        <f t="shared" si="210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0">
        <f t="shared" si="211"/>
        <v>110.2</v>
      </c>
      <c r="P3339" s="6">
        <f t="shared" si="208"/>
        <v>81.029411764705884</v>
      </c>
      <c r="Q3339" t="str">
        <f>TRIM(MID(SUBSTITUTE($N3339,"/",REPT(" ",LEN($N3339))),COLUMNS($N:N)*LEN($N3339)-(LEN($N3339)-1),LEN($N3339)))</f>
        <v>theater</v>
      </c>
      <c r="R3339" t="str">
        <f>TRIM(MID(SUBSTITUTE($N3339,"/",REPT(" ",LEN($N3339))),COLUMNS($N:O)*LEN($N3339)-(LEN($N3339)-1),LEN($N3339)))</f>
        <v>plays</v>
      </c>
      <c r="S3339" s="11">
        <f t="shared" si="209"/>
        <v>41901.282025462962</v>
      </c>
      <c r="T3339" s="11">
        <f t="shared" si="210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0">
        <f t="shared" si="211"/>
        <v>102.18</v>
      </c>
      <c r="P3340" s="6">
        <f t="shared" si="208"/>
        <v>136.84821428571428</v>
      </c>
      <c r="Q3340" t="str">
        <f>TRIM(MID(SUBSTITUTE($N3340,"/",REPT(" ",LEN($N3340))),COLUMNS($N:N)*LEN($N3340)-(LEN($N3340)-1),LEN($N3340)))</f>
        <v>theater</v>
      </c>
      <c r="R3340" t="str">
        <f>TRIM(MID(SUBSTITUTE($N3340,"/",REPT(" ",LEN($N3340))),COLUMNS($N:O)*LEN($N3340)-(LEN($N3340)-1),LEN($N3340)))</f>
        <v>plays</v>
      </c>
      <c r="S3340" s="11">
        <f t="shared" si="209"/>
        <v>42769.574999999997</v>
      </c>
      <c r="T3340" s="11">
        <f t="shared" si="210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0">
        <f t="shared" si="211"/>
        <v>104.35000000000001</v>
      </c>
      <c r="P3341" s="6">
        <f t="shared" si="208"/>
        <v>177.61702127659575</v>
      </c>
      <c r="Q3341" t="str">
        <f>TRIM(MID(SUBSTITUTE($N3341,"/",REPT(" ",LEN($N3341))),COLUMNS($N:N)*LEN($N3341)-(LEN($N3341)-1),LEN($N3341)))</f>
        <v>theater</v>
      </c>
      <c r="R3341" t="str">
        <f>TRIM(MID(SUBSTITUTE($N3341,"/",REPT(" ",LEN($N3341))),COLUMNS($N:O)*LEN($N3341)-(LEN($N3341)-1),LEN($N3341)))</f>
        <v>plays</v>
      </c>
      <c r="S3341" s="11">
        <f t="shared" si="209"/>
        <v>42549.665717592594</v>
      </c>
      <c r="T3341" s="11">
        <f t="shared" si="210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0">
        <f t="shared" si="211"/>
        <v>138.16666666666666</v>
      </c>
      <c r="P3342" s="6">
        <f t="shared" si="208"/>
        <v>109.07894736842105</v>
      </c>
      <c r="Q3342" t="str">
        <f>TRIM(MID(SUBSTITUTE($N3342,"/",REPT(" ",LEN($N3342))),COLUMNS($N:N)*LEN($N3342)-(LEN($N3342)-1),LEN($N3342)))</f>
        <v>theater</v>
      </c>
      <c r="R3342" t="str">
        <f>TRIM(MID(SUBSTITUTE($N3342,"/",REPT(" ",LEN($N3342))),COLUMNS($N:O)*LEN($N3342)-(LEN($N3342)-1),LEN($N3342)))</f>
        <v>plays</v>
      </c>
      <c r="S3342" s="11">
        <f t="shared" si="209"/>
        <v>42685.974004629628</v>
      </c>
      <c r="T3342" s="11">
        <f t="shared" si="210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0">
        <f t="shared" si="211"/>
        <v>100</v>
      </c>
      <c r="P3343" s="6">
        <f t="shared" si="208"/>
        <v>119.64285714285714</v>
      </c>
      <c r="Q3343" t="str">
        <f>TRIM(MID(SUBSTITUTE($N3343,"/",REPT(" ",LEN($N3343))),COLUMNS($N:N)*LEN($N3343)-(LEN($N3343)-1),LEN($N3343)))</f>
        <v>theater</v>
      </c>
      <c r="R3343" t="str">
        <f>TRIM(MID(SUBSTITUTE($N3343,"/",REPT(" ",LEN($N3343))),COLUMNS($N:O)*LEN($N3343)-(LEN($N3343)-1),LEN($N3343)))</f>
        <v>plays</v>
      </c>
      <c r="S3343" s="11">
        <f t="shared" si="209"/>
        <v>42510.798854166671</v>
      </c>
      <c r="T3343" s="11">
        <f t="shared" si="210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0">
        <f t="shared" si="211"/>
        <v>101.66666666666666</v>
      </c>
      <c r="P3344" s="6">
        <f t="shared" si="208"/>
        <v>78.205128205128204</v>
      </c>
      <c r="Q3344" t="str">
        <f>TRIM(MID(SUBSTITUTE($N3344,"/",REPT(" ",LEN($N3344))),COLUMNS($N:N)*LEN($N3344)-(LEN($N3344)-1),LEN($N3344)))</f>
        <v>theater</v>
      </c>
      <c r="R3344" t="str">
        <f>TRIM(MID(SUBSTITUTE($N3344,"/",REPT(" ",LEN($N3344))),COLUMNS($N:O)*LEN($N3344)-(LEN($N3344)-1),LEN($N3344)))</f>
        <v>plays</v>
      </c>
      <c r="S3344" s="11">
        <f t="shared" si="209"/>
        <v>42062.296412037031</v>
      </c>
      <c r="T3344" s="11">
        <f t="shared" si="210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0">
        <f t="shared" si="211"/>
        <v>171.42857142857142</v>
      </c>
      <c r="P3345" s="6">
        <f t="shared" si="208"/>
        <v>52.173913043478258</v>
      </c>
      <c r="Q3345" t="str">
        <f>TRIM(MID(SUBSTITUTE($N3345,"/",REPT(" ",LEN($N3345))),COLUMNS($N:N)*LEN($N3345)-(LEN($N3345)-1),LEN($N3345)))</f>
        <v>theater</v>
      </c>
      <c r="R3345" t="str">
        <f>TRIM(MID(SUBSTITUTE($N3345,"/",REPT(" ",LEN($N3345))),COLUMNS($N:O)*LEN($N3345)-(LEN($N3345)-1),LEN($N3345)))</f>
        <v>plays</v>
      </c>
      <c r="S3345" s="11">
        <f t="shared" si="209"/>
        <v>42452.916481481487</v>
      </c>
      <c r="T3345" s="11">
        <f t="shared" si="210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0">
        <f t="shared" si="211"/>
        <v>101.44444444444444</v>
      </c>
      <c r="P3346" s="6">
        <f t="shared" si="208"/>
        <v>114.125</v>
      </c>
      <c r="Q3346" t="str">
        <f>TRIM(MID(SUBSTITUTE($N3346,"/",REPT(" ",LEN($N3346))),COLUMNS($N:N)*LEN($N3346)-(LEN($N3346)-1),LEN($N3346)))</f>
        <v>theater</v>
      </c>
      <c r="R3346" t="str">
        <f>TRIM(MID(SUBSTITUTE($N3346,"/",REPT(" ",LEN($N3346))),COLUMNS($N:O)*LEN($N3346)-(LEN($N3346)-1),LEN($N3346)))</f>
        <v>plays</v>
      </c>
      <c r="S3346" s="11">
        <f t="shared" si="209"/>
        <v>41851.200150462959</v>
      </c>
      <c r="T3346" s="11">
        <f t="shared" si="210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0">
        <f t="shared" si="211"/>
        <v>130</v>
      </c>
      <c r="P3347" s="6">
        <f t="shared" si="208"/>
        <v>50</v>
      </c>
      <c r="Q3347" t="str">
        <f>TRIM(MID(SUBSTITUTE($N3347,"/",REPT(" ",LEN($N3347))),COLUMNS($N:N)*LEN($N3347)-(LEN($N3347)-1),LEN($N3347)))</f>
        <v>theater</v>
      </c>
      <c r="R3347" t="str">
        <f>TRIM(MID(SUBSTITUTE($N3347,"/",REPT(" ",LEN($N3347))),COLUMNS($N:O)*LEN($N3347)-(LEN($N3347)-1),LEN($N3347)))</f>
        <v>plays</v>
      </c>
      <c r="S3347" s="11">
        <f t="shared" si="209"/>
        <v>42053.106111111112</v>
      </c>
      <c r="T3347" s="11">
        <f t="shared" si="210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0">
        <f t="shared" si="211"/>
        <v>110.00000000000001</v>
      </c>
      <c r="P3348" s="6">
        <f t="shared" si="208"/>
        <v>91.666666666666671</v>
      </c>
      <c r="Q3348" t="str">
        <f>TRIM(MID(SUBSTITUTE($N3348,"/",REPT(" ",LEN($N3348))),COLUMNS($N:N)*LEN($N3348)-(LEN($N3348)-1),LEN($N3348)))</f>
        <v>theater</v>
      </c>
      <c r="R3348" t="str">
        <f>TRIM(MID(SUBSTITUTE($N3348,"/",REPT(" ",LEN($N3348))),COLUMNS($N:O)*LEN($N3348)-(LEN($N3348)-1),LEN($N3348)))</f>
        <v>plays</v>
      </c>
      <c r="S3348" s="11">
        <f t="shared" si="209"/>
        <v>42054.024421296301</v>
      </c>
      <c r="T3348" s="11">
        <f t="shared" si="210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0">
        <f t="shared" si="211"/>
        <v>119.44999999999999</v>
      </c>
      <c r="P3349" s="6">
        <f t="shared" si="208"/>
        <v>108.59090909090909</v>
      </c>
      <c r="Q3349" t="str">
        <f>TRIM(MID(SUBSTITUTE($N3349,"/",REPT(" ",LEN($N3349))),COLUMNS($N:N)*LEN($N3349)-(LEN($N3349)-1),LEN($N3349)))</f>
        <v>theater</v>
      </c>
      <c r="R3349" t="str">
        <f>TRIM(MID(SUBSTITUTE($N3349,"/",REPT(" ",LEN($N3349))),COLUMNS($N:O)*LEN($N3349)-(LEN($N3349)-1),LEN($N3349)))</f>
        <v>plays</v>
      </c>
      <c r="S3349" s="11">
        <f t="shared" si="209"/>
        <v>42484.551550925928</v>
      </c>
      <c r="T3349" s="11">
        <f t="shared" si="210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0">
        <f t="shared" si="211"/>
        <v>100.2909090909091</v>
      </c>
      <c r="P3350" s="6">
        <f t="shared" si="208"/>
        <v>69.822784810126578</v>
      </c>
      <c r="Q3350" t="str">
        <f>TRIM(MID(SUBSTITUTE($N3350,"/",REPT(" ",LEN($N3350))),COLUMNS($N:N)*LEN($N3350)-(LEN($N3350)-1),LEN($N3350)))</f>
        <v>theater</v>
      </c>
      <c r="R3350" t="str">
        <f>TRIM(MID(SUBSTITUTE($N3350,"/",REPT(" ",LEN($N3350))),COLUMNS($N:O)*LEN($N3350)-(LEN($N3350)-1),LEN($N3350)))</f>
        <v>plays</v>
      </c>
      <c r="S3350" s="11">
        <f t="shared" si="209"/>
        <v>42466.558796296296</v>
      </c>
      <c r="T3350" s="11">
        <f t="shared" si="210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0">
        <f t="shared" si="211"/>
        <v>153.4</v>
      </c>
      <c r="P3351" s="6">
        <f t="shared" si="208"/>
        <v>109.57142857142857</v>
      </c>
      <c r="Q3351" t="str">
        <f>TRIM(MID(SUBSTITUTE($N3351,"/",REPT(" ",LEN($N3351))),COLUMNS($N:N)*LEN($N3351)-(LEN($N3351)-1),LEN($N3351)))</f>
        <v>theater</v>
      </c>
      <c r="R3351" t="str">
        <f>TRIM(MID(SUBSTITUTE($N3351,"/",REPT(" ",LEN($N3351))),COLUMNS($N:O)*LEN($N3351)-(LEN($N3351)-1),LEN($N3351)))</f>
        <v>plays</v>
      </c>
      <c r="S3351" s="11">
        <f t="shared" si="209"/>
        <v>42513.110787037032</v>
      </c>
      <c r="T3351" s="11">
        <f t="shared" si="210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0">
        <f t="shared" si="211"/>
        <v>104.42857142857143</v>
      </c>
      <c r="P3352" s="6">
        <f t="shared" si="208"/>
        <v>71.666666666666671</v>
      </c>
      <c r="Q3352" t="str">
        <f>TRIM(MID(SUBSTITUTE($N3352,"/",REPT(" ",LEN($N3352))),COLUMNS($N:N)*LEN($N3352)-(LEN($N3352)-1),LEN($N3352)))</f>
        <v>theater</v>
      </c>
      <c r="R3352" t="str">
        <f>TRIM(MID(SUBSTITUTE($N3352,"/",REPT(" ",LEN($N3352))),COLUMNS($N:O)*LEN($N3352)-(LEN($N3352)-1),LEN($N3352)))</f>
        <v>plays</v>
      </c>
      <c r="S3352" s="11">
        <f t="shared" si="209"/>
        <v>42302.701516203699</v>
      </c>
      <c r="T3352" s="11">
        <f t="shared" si="210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0">
        <f t="shared" si="211"/>
        <v>101.1</v>
      </c>
      <c r="P3353" s="6">
        <f t="shared" si="208"/>
        <v>93.611111111111114</v>
      </c>
      <c r="Q3353" t="str">
        <f>TRIM(MID(SUBSTITUTE($N3353,"/",REPT(" ",LEN($N3353))),COLUMNS($N:N)*LEN($N3353)-(LEN($N3353)-1),LEN($N3353)))</f>
        <v>theater</v>
      </c>
      <c r="R3353" t="str">
        <f>TRIM(MID(SUBSTITUTE($N3353,"/",REPT(" ",LEN($N3353))),COLUMNS($N:O)*LEN($N3353)-(LEN($N3353)-1),LEN($N3353)))</f>
        <v>plays</v>
      </c>
      <c r="S3353" s="11">
        <f t="shared" si="209"/>
        <v>41806.395428240743</v>
      </c>
      <c r="T3353" s="11">
        <f t="shared" si="210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0">
        <f t="shared" si="211"/>
        <v>107.52</v>
      </c>
      <c r="P3354" s="6">
        <f t="shared" si="208"/>
        <v>76.8</v>
      </c>
      <c r="Q3354" t="str">
        <f>TRIM(MID(SUBSTITUTE($N3354,"/",REPT(" ",LEN($N3354))),COLUMNS($N:N)*LEN($N3354)-(LEN($N3354)-1),LEN($N3354)))</f>
        <v>theater</v>
      </c>
      <c r="R3354" t="str">
        <f>TRIM(MID(SUBSTITUTE($N3354,"/",REPT(" ",LEN($N3354))),COLUMNS($N:O)*LEN($N3354)-(LEN($N3354)-1),LEN($N3354)))</f>
        <v>plays</v>
      </c>
      <c r="S3354" s="11">
        <f t="shared" si="209"/>
        <v>42495.992800925931</v>
      </c>
      <c r="T3354" s="11">
        <f t="shared" si="210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0">
        <f t="shared" si="211"/>
        <v>315</v>
      </c>
      <c r="P3355" s="6">
        <f t="shared" si="208"/>
        <v>35.795454545454547</v>
      </c>
      <c r="Q3355" t="str">
        <f>TRIM(MID(SUBSTITUTE($N3355,"/",REPT(" ",LEN($N3355))),COLUMNS($N:N)*LEN($N3355)-(LEN($N3355)-1),LEN($N3355)))</f>
        <v>theater</v>
      </c>
      <c r="R3355" t="str">
        <f>TRIM(MID(SUBSTITUTE($N3355,"/",REPT(" ",LEN($N3355))),COLUMNS($N:O)*LEN($N3355)-(LEN($N3355)-1),LEN($N3355)))</f>
        <v>plays</v>
      </c>
      <c r="S3355" s="11">
        <f t="shared" si="209"/>
        <v>42479.432291666672</v>
      </c>
      <c r="T3355" s="11">
        <f t="shared" si="210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0">
        <f t="shared" si="211"/>
        <v>101.93333333333334</v>
      </c>
      <c r="P3356" s="6">
        <f t="shared" si="208"/>
        <v>55.6</v>
      </c>
      <c r="Q3356" t="str">
        <f>TRIM(MID(SUBSTITUTE($N3356,"/",REPT(" ",LEN($N3356))),COLUMNS($N:N)*LEN($N3356)-(LEN($N3356)-1),LEN($N3356)))</f>
        <v>theater</v>
      </c>
      <c r="R3356" t="str">
        <f>TRIM(MID(SUBSTITUTE($N3356,"/",REPT(" ",LEN($N3356))),COLUMNS($N:O)*LEN($N3356)-(LEN($N3356)-1),LEN($N3356)))</f>
        <v>plays</v>
      </c>
      <c r="S3356" s="11">
        <f t="shared" si="209"/>
        <v>42270.7269212963</v>
      </c>
      <c r="T3356" s="11">
        <f t="shared" si="210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0">
        <f t="shared" si="211"/>
        <v>126.28571428571429</v>
      </c>
      <c r="P3357" s="6">
        <f t="shared" si="208"/>
        <v>147.33333333333334</v>
      </c>
      <c r="Q3357" t="str">
        <f>TRIM(MID(SUBSTITUTE($N3357,"/",REPT(" ",LEN($N3357))),COLUMNS($N:N)*LEN($N3357)-(LEN($N3357)-1),LEN($N3357)))</f>
        <v>theater</v>
      </c>
      <c r="R3357" t="str">
        <f>TRIM(MID(SUBSTITUTE($N3357,"/",REPT(" ",LEN($N3357))),COLUMNS($N:O)*LEN($N3357)-(LEN($N3357)-1),LEN($N3357)))</f>
        <v>plays</v>
      </c>
      <c r="S3357" s="11">
        <f t="shared" si="209"/>
        <v>42489.619525462964</v>
      </c>
      <c r="T3357" s="11">
        <f t="shared" si="210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0">
        <f t="shared" si="211"/>
        <v>101.4</v>
      </c>
      <c r="P3358" s="6">
        <f t="shared" si="208"/>
        <v>56.333333333333336</v>
      </c>
      <c r="Q3358" t="str">
        <f>TRIM(MID(SUBSTITUTE($N3358,"/",REPT(" ",LEN($N3358))),COLUMNS($N:N)*LEN($N3358)-(LEN($N3358)-1),LEN($N3358)))</f>
        <v>theater</v>
      </c>
      <c r="R3358" t="str">
        <f>TRIM(MID(SUBSTITUTE($N3358,"/",REPT(" ",LEN($N3358))),COLUMNS($N:O)*LEN($N3358)-(LEN($N3358)-1),LEN($N3358)))</f>
        <v>plays</v>
      </c>
      <c r="S3358" s="11">
        <f t="shared" si="209"/>
        <v>42536.815648148149</v>
      </c>
      <c r="T3358" s="11">
        <f t="shared" si="210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0">
        <f t="shared" si="211"/>
        <v>101</v>
      </c>
      <c r="P3359" s="6">
        <f t="shared" si="208"/>
        <v>96.19047619047619</v>
      </c>
      <c r="Q3359" t="str">
        <f>TRIM(MID(SUBSTITUTE($N3359,"/",REPT(" ",LEN($N3359))),COLUMNS($N:N)*LEN($N3359)-(LEN($N3359)-1),LEN($N3359)))</f>
        <v>theater</v>
      </c>
      <c r="R3359" t="str">
        <f>TRIM(MID(SUBSTITUTE($N3359,"/",REPT(" ",LEN($N3359))),COLUMNS($N:O)*LEN($N3359)-(LEN($N3359)-1),LEN($N3359)))</f>
        <v>plays</v>
      </c>
      <c r="S3359" s="11">
        <f t="shared" si="209"/>
        <v>41822.417939814812</v>
      </c>
      <c r="T3359" s="11">
        <f t="shared" si="210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0">
        <f t="shared" si="211"/>
        <v>102.99000000000001</v>
      </c>
      <c r="P3360" s="6">
        <f t="shared" si="208"/>
        <v>63.574074074074076</v>
      </c>
      <c r="Q3360" t="str">
        <f>TRIM(MID(SUBSTITUTE($N3360,"/",REPT(" ",LEN($N3360))),COLUMNS($N:N)*LEN($N3360)-(LEN($N3360)-1),LEN($N3360)))</f>
        <v>theater</v>
      </c>
      <c r="R3360" t="str">
        <f>TRIM(MID(SUBSTITUTE($N3360,"/",REPT(" ",LEN($N3360))),COLUMNS($N:O)*LEN($N3360)-(LEN($N3360)-1),LEN($N3360)))</f>
        <v>plays</v>
      </c>
      <c r="S3360" s="11">
        <f t="shared" si="209"/>
        <v>41932.311099537037</v>
      </c>
      <c r="T3360" s="11">
        <f t="shared" si="210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0">
        <f t="shared" si="211"/>
        <v>106.25</v>
      </c>
      <c r="P3361" s="6">
        <f t="shared" si="208"/>
        <v>184.78260869565219</v>
      </c>
      <c r="Q3361" t="str">
        <f>TRIM(MID(SUBSTITUTE($N3361,"/",REPT(" ",LEN($N3361))),COLUMNS($N:N)*LEN($N3361)-(LEN($N3361)-1),LEN($N3361)))</f>
        <v>theater</v>
      </c>
      <c r="R3361" t="str">
        <f>TRIM(MID(SUBSTITUTE($N3361,"/",REPT(" ",LEN($N3361))),COLUMNS($N:O)*LEN($N3361)-(LEN($N3361)-1),LEN($N3361)))</f>
        <v>plays</v>
      </c>
      <c r="S3361" s="11">
        <f t="shared" si="209"/>
        <v>42746.057106481487</v>
      </c>
      <c r="T3361" s="11">
        <f t="shared" si="210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0">
        <f t="shared" si="211"/>
        <v>101.37777777777779</v>
      </c>
      <c r="P3362" s="6">
        <f t="shared" si="208"/>
        <v>126.72222222222223</v>
      </c>
      <c r="Q3362" t="str">
        <f>TRIM(MID(SUBSTITUTE($N3362,"/",REPT(" ",LEN($N3362))),COLUMNS($N:N)*LEN($N3362)-(LEN($N3362)-1),LEN($N3362)))</f>
        <v>theater</v>
      </c>
      <c r="R3362" t="str">
        <f>TRIM(MID(SUBSTITUTE($N3362,"/",REPT(" ",LEN($N3362))),COLUMNS($N:O)*LEN($N3362)-(LEN($N3362)-1),LEN($N3362)))</f>
        <v>plays</v>
      </c>
      <c r="S3362" s="11">
        <f t="shared" si="209"/>
        <v>42697.082673611112</v>
      </c>
      <c r="T3362" s="11">
        <f t="shared" si="210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0">
        <f t="shared" si="211"/>
        <v>113.46000000000001</v>
      </c>
      <c r="P3363" s="6">
        <f t="shared" si="208"/>
        <v>83.42647058823529</v>
      </c>
      <c r="Q3363" t="str">
        <f>TRIM(MID(SUBSTITUTE($N3363,"/",REPT(" ",LEN($N3363))),COLUMNS($N:N)*LEN($N3363)-(LEN($N3363)-1),LEN($N3363)))</f>
        <v>theater</v>
      </c>
      <c r="R3363" t="str">
        <f>TRIM(MID(SUBSTITUTE($N3363,"/",REPT(" ",LEN($N3363))),COLUMNS($N:O)*LEN($N3363)-(LEN($N3363)-1),LEN($N3363)))</f>
        <v>plays</v>
      </c>
      <c r="S3363" s="11">
        <f t="shared" si="209"/>
        <v>41866.025347222225</v>
      </c>
      <c r="T3363" s="11">
        <f t="shared" si="210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0">
        <f t="shared" si="211"/>
        <v>218.00000000000003</v>
      </c>
      <c r="P3364" s="6">
        <f t="shared" si="208"/>
        <v>54.5</v>
      </c>
      <c r="Q3364" t="str">
        <f>TRIM(MID(SUBSTITUTE($N3364,"/",REPT(" ",LEN($N3364))),COLUMNS($N:N)*LEN($N3364)-(LEN($N3364)-1),LEN($N3364)))</f>
        <v>theater</v>
      </c>
      <c r="R3364" t="str">
        <f>TRIM(MID(SUBSTITUTE($N3364,"/",REPT(" ",LEN($N3364))),COLUMNS($N:O)*LEN($N3364)-(LEN($N3364)-1),LEN($N3364)))</f>
        <v>plays</v>
      </c>
      <c r="S3364" s="11">
        <f t="shared" si="209"/>
        <v>42056.091631944444</v>
      </c>
      <c r="T3364" s="11">
        <f t="shared" si="210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0">
        <f t="shared" si="211"/>
        <v>101.41935483870968</v>
      </c>
      <c r="P3365" s="6">
        <f t="shared" si="208"/>
        <v>302.30769230769232</v>
      </c>
      <c r="Q3365" t="str">
        <f>TRIM(MID(SUBSTITUTE($N3365,"/",REPT(" ",LEN($N3365))),COLUMNS($N:N)*LEN($N3365)-(LEN($N3365)-1),LEN($N3365)))</f>
        <v>theater</v>
      </c>
      <c r="R3365" t="str">
        <f>TRIM(MID(SUBSTITUTE($N3365,"/",REPT(" ",LEN($N3365))),COLUMNS($N:O)*LEN($N3365)-(LEN($N3365)-1),LEN($N3365)))</f>
        <v>plays</v>
      </c>
      <c r="S3365" s="11">
        <f t="shared" si="209"/>
        <v>41851.771354166667</v>
      </c>
      <c r="T3365" s="11">
        <f t="shared" si="210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0">
        <f t="shared" si="211"/>
        <v>105.93333333333332</v>
      </c>
      <c r="P3366" s="6">
        <f t="shared" si="208"/>
        <v>44.138888888888886</v>
      </c>
      <c r="Q3366" t="str">
        <f>TRIM(MID(SUBSTITUTE($N3366,"/",REPT(" ",LEN($N3366))),COLUMNS($N:N)*LEN($N3366)-(LEN($N3366)-1),LEN($N3366)))</f>
        <v>theater</v>
      </c>
      <c r="R3366" t="str">
        <f>TRIM(MID(SUBSTITUTE($N3366,"/",REPT(" ",LEN($N3366))),COLUMNS($N:O)*LEN($N3366)-(LEN($N3366)-1),LEN($N3366)))</f>
        <v>plays</v>
      </c>
      <c r="S3366" s="11">
        <f t="shared" si="209"/>
        <v>42422.977418981478</v>
      </c>
      <c r="T3366" s="11">
        <f t="shared" si="210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0">
        <f t="shared" si="211"/>
        <v>104</v>
      </c>
      <c r="P3367" s="6">
        <f t="shared" si="208"/>
        <v>866.66666666666663</v>
      </c>
      <c r="Q3367" t="str">
        <f>TRIM(MID(SUBSTITUTE($N3367,"/",REPT(" ",LEN($N3367))),COLUMNS($N:N)*LEN($N3367)-(LEN($N3367)-1),LEN($N3367)))</f>
        <v>theater</v>
      </c>
      <c r="R3367" t="str">
        <f>TRIM(MID(SUBSTITUTE($N3367,"/",REPT(" ",LEN($N3367))),COLUMNS($N:O)*LEN($N3367)-(LEN($N3367)-1),LEN($N3367)))</f>
        <v>plays</v>
      </c>
      <c r="S3367" s="11">
        <f t="shared" si="209"/>
        <v>42321.101759259262</v>
      </c>
      <c r="T3367" s="11">
        <f t="shared" si="210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0">
        <f t="shared" si="211"/>
        <v>221</v>
      </c>
      <c r="P3368" s="6">
        <f t="shared" si="208"/>
        <v>61.388888888888886</v>
      </c>
      <c r="Q3368" t="str">
        <f>TRIM(MID(SUBSTITUTE($N3368,"/",REPT(" ",LEN($N3368))),COLUMNS($N:N)*LEN($N3368)-(LEN($N3368)-1),LEN($N3368)))</f>
        <v>theater</v>
      </c>
      <c r="R3368" t="str">
        <f>TRIM(MID(SUBSTITUTE($N3368,"/",REPT(" ",LEN($N3368))),COLUMNS($N:O)*LEN($N3368)-(LEN($N3368)-1),LEN($N3368)))</f>
        <v>plays</v>
      </c>
      <c r="S3368" s="11">
        <f t="shared" si="209"/>
        <v>42107.067557870367</v>
      </c>
      <c r="T3368" s="11">
        <f t="shared" si="210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0">
        <f t="shared" si="211"/>
        <v>118.66666666666667</v>
      </c>
      <c r="P3369" s="6">
        <f t="shared" si="208"/>
        <v>29.666666666666668</v>
      </c>
      <c r="Q3369" t="str">
        <f>TRIM(MID(SUBSTITUTE($N3369,"/",REPT(" ",LEN($N3369))),COLUMNS($N:N)*LEN($N3369)-(LEN($N3369)-1),LEN($N3369)))</f>
        <v>theater</v>
      </c>
      <c r="R3369" t="str">
        <f>TRIM(MID(SUBSTITUTE($N3369,"/",REPT(" ",LEN($N3369))),COLUMNS($N:O)*LEN($N3369)-(LEN($N3369)-1),LEN($N3369)))</f>
        <v>plays</v>
      </c>
      <c r="S3369" s="11">
        <f t="shared" si="209"/>
        <v>42192.933958333335</v>
      </c>
      <c r="T3369" s="11">
        <f t="shared" si="210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0">
        <f t="shared" si="211"/>
        <v>104.60000000000001</v>
      </c>
      <c r="P3370" s="6">
        <f t="shared" si="208"/>
        <v>45.478260869565219</v>
      </c>
      <c r="Q3370" t="str">
        <f>TRIM(MID(SUBSTITUTE($N3370,"/",REPT(" ",LEN($N3370))),COLUMNS($N:N)*LEN($N3370)-(LEN($N3370)-1),LEN($N3370)))</f>
        <v>theater</v>
      </c>
      <c r="R3370" t="str">
        <f>TRIM(MID(SUBSTITUTE($N3370,"/",REPT(" ",LEN($N3370))),COLUMNS($N:O)*LEN($N3370)-(LEN($N3370)-1),LEN($N3370)))</f>
        <v>plays</v>
      </c>
      <c r="S3370" s="11">
        <f t="shared" si="209"/>
        <v>41969.199756944443</v>
      </c>
      <c r="T3370" s="11">
        <f t="shared" si="210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0">
        <f t="shared" si="211"/>
        <v>103.89999999999999</v>
      </c>
      <c r="P3371" s="6">
        <f t="shared" si="208"/>
        <v>96.203703703703709</v>
      </c>
      <c r="Q3371" t="str">
        <f>TRIM(MID(SUBSTITUTE($N3371,"/",REPT(" ",LEN($N3371))),COLUMNS($N:N)*LEN($N3371)-(LEN($N3371)-1),LEN($N3371)))</f>
        <v>theater</v>
      </c>
      <c r="R3371" t="str">
        <f>TRIM(MID(SUBSTITUTE($N3371,"/",REPT(" ",LEN($N3371))),COLUMNS($N:O)*LEN($N3371)-(LEN($N3371)-1),LEN($N3371)))</f>
        <v>plays</v>
      </c>
      <c r="S3371" s="11">
        <f t="shared" si="209"/>
        <v>42690.041435185187</v>
      </c>
      <c r="T3371" s="11">
        <f t="shared" si="210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0">
        <f t="shared" si="211"/>
        <v>117.73333333333333</v>
      </c>
      <c r="P3372" s="6">
        <f t="shared" si="208"/>
        <v>67.92307692307692</v>
      </c>
      <c r="Q3372" t="str">
        <f>TRIM(MID(SUBSTITUTE($N3372,"/",REPT(" ",LEN($N3372))),COLUMNS($N:N)*LEN($N3372)-(LEN($N3372)-1),LEN($N3372)))</f>
        <v>theater</v>
      </c>
      <c r="R3372" t="str">
        <f>TRIM(MID(SUBSTITUTE($N3372,"/",REPT(" ",LEN($N3372))),COLUMNS($N:O)*LEN($N3372)-(LEN($N3372)-1),LEN($N3372)))</f>
        <v>plays</v>
      </c>
      <c r="S3372" s="11">
        <f t="shared" si="209"/>
        <v>42690.334317129629</v>
      </c>
      <c r="T3372" s="11">
        <f t="shared" si="210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0">
        <f t="shared" si="211"/>
        <v>138.5</v>
      </c>
      <c r="P3373" s="6">
        <f t="shared" si="208"/>
        <v>30.777777777777779</v>
      </c>
      <c r="Q3373" t="str">
        <f>TRIM(MID(SUBSTITUTE($N3373,"/",REPT(" ",LEN($N3373))),COLUMNS($N:N)*LEN($N3373)-(LEN($N3373)-1),LEN($N3373)))</f>
        <v>theater</v>
      </c>
      <c r="R3373" t="str">
        <f>TRIM(MID(SUBSTITUTE($N3373,"/",REPT(" ",LEN($N3373))),COLUMNS($N:O)*LEN($N3373)-(LEN($N3373)-1),LEN($N3373)))</f>
        <v>plays</v>
      </c>
      <c r="S3373" s="11">
        <f t="shared" si="209"/>
        <v>42312.874594907407</v>
      </c>
      <c r="T3373" s="11">
        <f t="shared" si="210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0">
        <f t="shared" si="211"/>
        <v>103.49999999999999</v>
      </c>
      <c r="P3374" s="6">
        <f t="shared" si="208"/>
        <v>38.333333333333336</v>
      </c>
      <c r="Q3374" t="str">
        <f>TRIM(MID(SUBSTITUTE($N3374,"/",REPT(" ",LEN($N3374))),COLUMNS($N:N)*LEN($N3374)-(LEN($N3374)-1),LEN($N3374)))</f>
        <v>theater</v>
      </c>
      <c r="R3374" t="str">
        <f>TRIM(MID(SUBSTITUTE($N3374,"/",REPT(" ",LEN($N3374))),COLUMNS($N:O)*LEN($N3374)-(LEN($N3374)-1),LEN($N3374)))</f>
        <v>plays</v>
      </c>
      <c r="S3374" s="11">
        <f t="shared" si="209"/>
        <v>41855.548101851848</v>
      </c>
      <c r="T3374" s="11">
        <f t="shared" si="210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0">
        <f t="shared" si="211"/>
        <v>100.25</v>
      </c>
      <c r="P3375" s="6">
        <f t="shared" si="208"/>
        <v>66.833333333333329</v>
      </c>
      <c r="Q3375" t="str">
        <f>TRIM(MID(SUBSTITUTE($N3375,"/",REPT(" ",LEN($N3375))),COLUMNS($N:N)*LEN($N3375)-(LEN($N3375)-1),LEN($N3375)))</f>
        <v>theater</v>
      </c>
      <c r="R3375" t="str">
        <f>TRIM(MID(SUBSTITUTE($N3375,"/",REPT(" ",LEN($N3375))),COLUMNS($N:O)*LEN($N3375)-(LEN($N3375)-1),LEN($N3375)))</f>
        <v>plays</v>
      </c>
      <c r="S3375" s="11">
        <f t="shared" si="209"/>
        <v>42179.854629629626</v>
      </c>
      <c r="T3375" s="11">
        <f t="shared" si="210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0">
        <f t="shared" si="211"/>
        <v>106.57142857142856</v>
      </c>
      <c r="P3376" s="6">
        <f t="shared" si="208"/>
        <v>71.730769230769226</v>
      </c>
      <c r="Q3376" t="str">
        <f>TRIM(MID(SUBSTITUTE($N3376,"/",REPT(" ",LEN($N3376))),COLUMNS($N:N)*LEN($N3376)-(LEN($N3376)-1),LEN($N3376)))</f>
        <v>theater</v>
      </c>
      <c r="R3376" t="str">
        <f>TRIM(MID(SUBSTITUTE($N3376,"/",REPT(" ",LEN($N3376))),COLUMNS($N:O)*LEN($N3376)-(LEN($N3376)-1),LEN($N3376)))</f>
        <v>plays</v>
      </c>
      <c r="S3376" s="11">
        <f t="shared" si="209"/>
        <v>42275.731666666667</v>
      </c>
      <c r="T3376" s="11">
        <f t="shared" si="210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0">
        <f t="shared" si="211"/>
        <v>100</v>
      </c>
      <c r="P3377" s="6">
        <f t="shared" si="208"/>
        <v>176.47058823529412</v>
      </c>
      <c r="Q3377" t="str">
        <f>TRIM(MID(SUBSTITUTE($N3377,"/",REPT(" ",LEN($N3377))),COLUMNS($N:N)*LEN($N3377)-(LEN($N3377)-1),LEN($N3377)))</f>
        <v>theater</v>
      </c>
      <c r="R3377" t="str">
        <f>TRIM(MID(SUBSTITUTE($N3377,"/",REPT(" ",LEN($N3377))),COLUMNS($N:O)*LEN($N3377)-(LEN($N3377)-1),LEN($N3377)))</f>
        <v>plays</v>
      </c>
      <c r="S3377" s="11">
        <f t="shared" si="209"/>
        <v>41765.610798611109</v>
      </c>
      <c r="T3377" s="11">
        <f t="shared" si="210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0">
        <f t="shared" si="211"/>
        <v>100.01249999999999</v>
      </c>
      <c r="P3378" s="6">
        <f t="shared" si="208"/>
        <v>421.10526315789474</v>
      </c>
      <c r="Q3378" t="str">
        <f>TRIM(MID(SUBSTITUTE($N3378,"/",REPT(" ",LEN($N3378))),COLUMNS($N:N)*LEN($N3378)-(LEN($N3378)-1),LEN($N3378)))</f>
        <v>theater</v>
      </c>
      <c r="R3378" t="str">
        <f>TRIM(MID(SUBSTITUTE($N3378,"/",REPT(" ",LEN($N3378))),COLUMNS($N:O)*LEN($N3378)-(LEN($N3378)-1),LEN($N3378)))</f>
        <v>plays</v>
      </c>
      <c r="S3378" s="11">
        <f t="shared" si="209"/>
        <v>42059.701319444444</v>
      </c>
      <c r="T3378" s="11">
        <f t="shared" si="210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0">
        <f t="shared" si="211"/>
        <v>101.05</v>
      </c>
      <c r="P3379" s="6">
        <f t="shared" si="208"/>
        <v>104.98701298701299</v>
      </c>
      <c r="Q3379" t="str">
        <f>TRIM(MID(SUBSTITUTE($N3379,"/",REPT(" ",LEN($N3379))),COLUMNS($N:N)*LEN($N3379)-(LEN($N3379)-1),LEN($N3379)))</f>
        <v>theater</v>
      </c>
      <c r="R3379" t="str">
        <f>TRIM(MID(SUBSTITUTE($N3379,"/",REPT(" ",LEN($N3379))),COLUMNS($N:O)*LEN($N3379)-(LEN($N3379)-1),LEN($N3379)))</f>
        <v>plays</v>
      </c>
      <c r="S3379" s="11">
        <f t="shared" si="209"/>
        <v>42053.732627314821</v>
      </c>
      <c r="T3379" s="11">
        <f t="shared" si="210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0">
        <f t="shared" si="211"/>
        <v>107.63636363636364</v>
      </c>
      <c r="P3380" s="6">
        <f t="shared" si="208"/>
        <v>28.19047619047619</v>
      </c>
      <c r="Q3380" t="str">
        <f>TRIM(MID(SUBSTITUTE($N3380,"/",REPT(" ",LEN($N3380))),COLUMNS($N:N)*LEN($N3380)-(LEN($N3380)-1),LEN($N3380)))</f>
        <v>theater</v>
      </c>
      <c r="R3380" t="str">
        <f>TRIM(MID(SUBSTITUTE($N3380,"/",REPT(" ",LEN($N3380))),COLUMNS($N:O)*LEN($N3380)-(LEN($N3380)-1),LEN($N3380)))</f>
        <v>plays</v>
      </c>
      <c r="S3380" s="11">
        <f t="shared" si="209"/>
        <v>41858.355393518519</v>
      </c>
      <c r="T3380" s="11">
        <f t="shared" si="210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0">
        <f t="shared" si="211"/>
        <v>103.64999999999999</v>
      </c>
      <c r="P3381" s="6">
        <f t="shared" si="208"/>
        <v>54.55263157894737</v>
      </c>
      <c r="Q3381" t="str">
        <f>TRIM(MID(SUBSTITUTE($N3381,"/",REPT(" ",LEN($N3381))),COLUMNS($N:N)*LEN($N3381)-(LEN($N3381)-1),LEN($N3381)))</f>
        <v>theater</v>
      </c>
      <c r="R3381" t="str">
        <f>TRIM(MID(SUBSTITUTE($N3381,"/",REPT(" ",LEN($N3381))),COLUMNS($N:O)*LEN($N3381)-(LEN($N3381)-1),LEN($N3381)))</f>
        <v>plays</v>
      </c>
      <c r="S3381" s="11">
        <f t="shared" si="209"/>
        <v>42225.513888888891</v>
      </c>
      <c r="T3381" s="11">
        <f t="shared" si="210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0">
        <f t="shared" si="211"/>
        <v>104.43333333333334</v>
      </c>
      <c r="P3382" s="6">
        <f t="shared" si="208"/>
        <v>111.89285714285714</v>
      </c>
      <c r="Q3382" t="str">
        <f>TRIM(MID(SUBSTITUTE($N3382,"/",REPT(" ",LEN($N3382))),COLUMNS($N:N)*LEN($N3382)-(LEN($N3382)-1),LEN($N3382)))</f>
        <v>theater</v>
      </c>
      <c r="R3382" t="str">
        <f>TRIM(MID(SUBSTITUTE($N3382,"/",REPT(" ",LEN($N3382))),COLUMNS($N:O)*LEN($N3382)-(LEN($N3382)-1),LEN($N3382)))</f>
        <v>plays</v>
      </c>
      <c r="S3382" s="11">
        <f t="shared" si="209"/>
        <v>41937.95344907407</v>
      </c>
      <c r="T3382" s="11">
        <f t="shared" si="210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0">
        <f t="shared" si="211"/>
        <v>102.25</v>
      </c>
      <c r="P3383" s="6">
        <f t="shared" si="208"/>
        <v>85.208333333333329</v>
      </c>
      <c r="Q3383" t="str">
        <f>TRIM(MID(SUBSTITUTE($N3383,"/",REPT(" ",LEN($N3383))),COLUMNS($N:N)*LEN($N3383)-(LEN($N3383)-1),LEN($N3383)))</f>
        <v>theater</v>
      </c>
      <c r="R3383" t="str">
        <f>TRIM(MID(SUBSTITUTE($N3383,"/",REPT(" ",LEN($N3383))),COLUMNS($N:O)*LEN($N3383)-(LEN($N3383)-1),LEN($N3383)))</f>
        <v>plays</v>
      </c>
      <c r="S3383" s="11">
        <f t="shared" si="209"/>
        <v>42044.184988425928</v>
      </c>
      <c r="T3383" s="11">
        <f t="shared" si="210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0">
        <f t="shared" si="211"/>
        <v>100.74285714285713</v>
      </c>
      <c r="P3384" s="6">
        <f t="shared" si="208"/>
        <v>76.652173913043484</v>
      </c>
      <c r="Q3384" t="str">
        <f>TRIM(MID(SUBSTITUTE($N3384,"/",REPT(" ",LEN($N3384))),COLUMNS($N:N)*LEN($N3384)-(LEN($N3384)-1),LEN($N3384)))</f>
        <v>theater</v>
      </c>
      <c r="R3384" t="str">
        <f>TRIM(MID(SUBSTITUTE($N3384,"/",REPT(" ",LEN($N3384))),COLUMNS($N:O)*LEN($N3384)-(LEN($N3384)-1),LEN($N3384)))</f>
        <v>plays</v>
      </c>
      <c r="S3384" s="11">
        <f t="shared" si="209"/>
        <v>42559.431203703702</v>
      </c>
      <c r="T3384" s="11">
        <f t="shared" si="210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0">
        <f t="shared" si="211"/>
        <v>111.71428571428572</v>
      </c>
      <c r="P3385" s="6">
        <f t="shared" si="208"/>
        <v>65.166666666666671</v>
      </c>
      <c r="Q3385" t="str">
        <f>TRIM(MID(SUBSTITUTE($N3385,"/",REPT(" ",LEN($N3385))),COLUMNS($N:N)*LEN($N3385)-(LEN($N3385)-1),LEN($N3385)))</f>
        <v>theater</v>
      </c>
      <c r="R3385" t="str">
        <f>TRIM(MID(SUBSTITUTE($N3385,"/",REPT(" ",LEN($N3385))),COLUMNS($N:O)*LEN($N3385)-(LEN($N3385)-1),LEN($N3385)))</f>
        <v>plays</v>
      </c>
      <c r="S3385" s="11">
        <f t="shared" si="209"/>
        <v>42524.782638888893</v>
      </c>
      <c r="T3385" s="11">
        <f t="shared" si="210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0">
        <f t="shared" si="211"/>
        <v>100.01100000000001</v>
      </c>
      <c r="P3386" s="6">
        <f t="shared" si="208"/>
        <v>93.760312499999998</v>
      </c>
      <c r="Q3386" t="str">
        <f>TRIM(MID(SUBSTITUTE($N3386,"/",REPT(" ",LEN($N3386))),COLUMNS($N:N)*LEN($N3386)-(LEN($N3386)-1),LEN($N3386)))</f>
        <v>theater</v>
      </c>
      <c r="R3386" t="str">
        <f>TRIM(MID(SUBSTITUTE($N3386,"/",REPT(" ",LEN($N3386))),COLUMNS($N:O)*LEN($N3386)-(LEN($N3386)-1),LEN($N3386)))</f>
        <v>plays</v>
      </c>
      <c r="S3386" s="11">
        <f t="shared" si="209"/>
        <v>42292.087592592594</v>
      </c>
      <c r="T3386" s="11">
        <f t="shared" si="210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0">
        <f t="shared" si="211"/>
        <v>100</v>
      </c>
      <c r="P3387" s="6">
        <f t="shared" si="208"/>
        <v>133.33333333333334</v>
      </c>
      <c r="Q3387" t="str">
        <f>TRIM(MID(SUBSTITUTE($N3387,"/",REPT(" ",LEN($N3387))),COLUMNS($N:N)*LEN($N3387)-(LEN($N3387)-1),LEN($N3387)))</f>
        <v>theater</v>
      </c>
      <c r="R3387" t="str">
        <f>TRIM(MID(SUBSTITUTE($N3387,"/",REPT(" ",LEN($N3387))),COLUMNS($N:O)*LEN($N3387)-(LEN($N3387)-1),LEN($N3387)))</f>
        <v>plays</v>
      </c>
      <c r="S3387" s="11">
        <f t="shared" si="209"/>
        <v>41953.8675</v>
      </c>
      <c r="T3387" s="11">
        <f t="shared" si="210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0">
        <f t="shared" si="211"/>
        <v>105</v>
      </c>
      <c r="P3388" s="6">
        <f t="shared" si="208"/>
        <v>51.219512195121951</v>
      </c>
      <c r="Q3388" t="str">
        <f>TRIM(MID(SUBSTITUTE($N3388,"/",REPT(" ",LEN($N3388))),COLUMNS($N:N)*LEN($N3388)-(LEN($N3388)-1),LEN($N3388)))</f>
        <v>theater</v>
      </c>
      <c r="R3388" t="str">
        <f>TRIM(MID(SUBSTITUTE($N3388,"/",REPT(" ",LEN($N3388))),COLUMNS($N:O)*LEN($N3388)-(LEN($N3388)-1),LEN($N3388)))</f>
        <v>plays</v>
      </c>
      <c r="S3388" s="11">
        <f t="shared" si="209"/>
        <v>41946.644745370373</v>
      </c>
      <c r="T3388" s="11">
        <f t="shared" si="210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0">
        <f t="shared" si="211"/>
        <v>116.86666666666667</v>
      </c>
      <c r="P3389" s="6">
        <f t="shared" si="208"/>
        <v>100.17142857142858</v>
      </c>
      <c r="Q3389" t="str">
        <f>TRIM(MID(SUBSTITUTE($N3389,"/",REPT(" ",LEN($N3389))),COLUMNS($N:N)*LEN($N3389)-(LEN($N3389)-1),LEN($N3389)))</f>
        <v>theater</v>
      </c>
      <c r="R3389" t="str">
        <f>TRIM(MID(SUBSTITUTE($N3389,"/",REPT(" ",LEN($N3389))),COLUMNS($N:O)*LEN($N3389)-(LEN($N3389)-1),LEN($N3389)))</f>
        <v>plays</v>
      </c>
      <c r="S3389" s="11">
        <f t="shared" si="209"/>
        <v>41947.762592592589</v>
      </c>
      <c r="T3389" s="11">
        <f t="shared" si="210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0">
        <f t="shared" si="211"/>
        <v>103.8</v>
      </c>
      <c r="P3390" s="6">
        <f t="shared" si="208"/>
        <v>34.6</v>
      </c>
      <c r="Q3390" t="str">
        <f>TRIM(MID(SUBSTITUTE($N3390,"/",REPT(" ",LEN($N3390))),COLUMNS($N:N)*LEN($N3390)-(LEN($N3390)-1),LEN($N3390)))</f>
        <v>theater</v>
      </c>
      <c r="R3390" t="str">
        <f>TRIM(MID(SUBSTITUTE($N3390,"/",REPT(" ",LEN($N3390))),COLUMNS($N:O)*LEN($N3390)-(LEN($N3390)-1),LEN($N3390)))</f>
        <v>plays</v>
      </c>
      <c r="S3390" s="11">
        <f t="shared" si="209"/>
        <v>42143.461122685185</v>
      </c>
      <c r="T3390" s="11">
        <f t="shared" si="210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0">
        <f t="shared" si="211"/>
        <v>114.5</v>
      </c>
      <c r="P3391" s="6">
        <f t="shared" si="208"/>
        <v>184.67741935483872</v>
      </c>
      <c r="Q3391" t="str">
        <f>TRIM(MID(SUBSTITUTE($N3391,"/",REPT(" ",LEN($N3391))),COLUMNS($N:N)*LEN($N3391)-(LEN($N3391)-1),LEN($N3391)))</f>
        <v>theater</v>
      </c>
      <c r="R3391" t="str">
        <f>TRIM(MID(SUBSTITUTE($N3391,"/",REPT(" ",LEN($N3391))),COLUMNS($N:O)*LEN($N3391)-(LEN($N3391)-1),LEN($N3391)))</f>
        <v>plays</v>
      </c>
      <c r="S3391" s="11">
        <f t="shared" si="209"/>
        <v>42494.563449074078</v>
      </c>
      <c r="T3391" s="11">
        <f t="shared" si="210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0">
        <f t="shared" si="211"/>
        <v>102.4</v>
      </c>
      <c r="P3392" s="6">
        <f t="shared" si="208"/>
        <v>69.818181818181813</v>
      </c>
      <c r="Q3392" t="str">
        <f>TRIM(MID(SUBSTITUTE($N3392,"/",REPT(" ",LEN($N3392))),COLUMNS($N:N)*LEN($N3392)-(LEN($N3392)-1),LEN($N3392)))</f>
        <v>theater</v>
      </c>
      <c r="R3392" t="str">
        <f>TRIM(MID(SUBSTITUTE($N3392,"/",REPT(" ",LEN($N3392))),COLUMNS($N:O)*LEN($N3392)-(LEN($N3392)-1),LEN($N3392)))</f>
        <v>plays</v>
      </c>
      <c r="S3392" s="11">
        <f t="shared" si="209"/>
        <v>41815.774826388886</v>
      </c>
      <c r="T3392" s="11">
        <f t="shared" si="210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0">
        <f t="shared" si="211"/>
        <v>223</v>
      </c>
      <c r="P3393" s="6">
        <f t="shared" si="208"/>
        <v>61.944444444444443</v>
      </c>
      <c r="Q3393" t="str">
        <f>TRIM(MID(SUBSTITUTE($N3393,"/",REPT(" ",LEN($N3393))),COLUMNS($N:N)*LEN($N3393)-(LEN($N3393)-1),LEN($N3393)))</f>
        <v>theater</v>
      </c>
      <c r="R3393" t="str">
        <f>TRIM(MID(SUBSTITUTE($N3393,"/",REPT(" ",LEN($N3393))),COLUMNS($N:O)*LEN($N3393)-(LEN($N3393)-1),LEN($N3393)))</f>
        <v>plays</v>
      </c>
      <c r="S3393" s="11">
        <f t="shared" si="209"/>
        <v>41830.545694444445</v>
      </c>
      <c r="T3393" s="11">
        <f t="shared" si="210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0">
        <f t="shared" si="211"/>
        <v>100</v>
      </c>
      <c r="P3394" s="6">
        <f t="shared" ref="P3394:P3457" si="212">E3394/L3394</f>
        <v>41.666666666666664</v>
      </c>
      <c r="Q3394" t="str">
        <f>TRIM(MID(SUBSTITUTE($N3394,"/",REPT(" ",LEN($N3394))),COLUMNS($N:N)*LEN($N3394)-(LEN($N3394)-1),LEN($N3394)))</f>
        <v>theater</v>
      </c>
      <c r="R3394" t="str">
        <f>TRIM(MID(SUBSTITUTE($N3394,"/",REPT(" ",LEN($N3394))),COLUMNS($N:O)*LEN($N3394)-(LEN($N3394)-1),LEN($N3394)))</f>
        <v>plays</v>
      </c>
      <c r="S3394" s="11">
        <f t="shared" ref="S3394:S3457" si="213">(((J3394/60)/60)/24)+DATE(1970,1,1)</f>
        <v>42446.845543981486</v>
      </c>
      <c r="T3394" s="11">
        <f t="shared" ref="T3394:T3457" si="214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0">
        <f t="shared" ref="O3395:O3458" si="215">E3395/D3395*100</f>
        <v>105.80000000000001</v>
      </c>
      <c r="P3395" s="6">
        <f t="shared" si="212"/>
        <v>36.06818181818182</v>
      </c>
      <c r="Q3395" t="str">
        <f>TRIM(MID(SUBSTITUTE($N3395,"/",REPT(" ",LEN($N3395))),COLUMNS($N:N)*LEN($N3395)-(LEN($N3395)-1),LEN($N3395)))</f>
        <v>theater</v>
      </c>
      <c r="R3395" t="str">
        <f>TRIM(MID(SUBSTITUTE($N3395,"/",REPT(" ",LEN($N3395))),COLUMNS($N:O)*LEN($N3395)-(LEN($N3395)-1),LEN($N3395)))</f>
        <v>plays</v>
      </c>
      <c r="S3395" s="11">
        <f t="shared" si="213"/>
        <v>41923.921643518523</v>
      </c>
      <c r="T3395" s="11">
        <f t="shared" si="214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0">
        <f t="shared" si="215"/>
        <v>142.36363636363635</v>
      </c>
      <c r="P3396" s="6">
        <f t="shared" si="212"/>
        <v>29</v>
      </c>
      <c r="Q3396" t="str">
        <f>TRIM(MID(SUBSTITUTE($N3396,"/",REPT(" ",LEN($N3396))),COLUMNS($N:N)*LEN($N3396)-(LEN($N3396)-1),LEN($N3396)))</f>
        <v>theater</v>
      </c>
      <c r="R3396" t="str">
        <f>TRIM(MID(SUBSTITUTE($N3396,"/",REPT(" ",LEN($N3396))),COLUMNS($N:O)*LEN($N3396)-(LEN($N3396)-1),LEN($N3396)))</f>
        <v>plays</v>
      </c>
      <c r="S3396" s="11">
        <f t="shared" si="213"/>
        <v>41817.59542824074</v>
      </c>
      <c r="T3396" s="11">
        <f t="shared" si="21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0">
        <f t="shared" si="215"/>
        <v>184</v>
      </c>
      <c r="P3397" s="6">
        <f t="shared" si="212"/>
        <v>24.210526315789473</v>
      </c>
      <c r="Q3397" t="str">
        <f>TRIM(MID(SUBSTITUTE($N3397,"/",REPT(" ",LEN($N3397))),COLUMNS($N:N)*LEN($N3397)-(LEN($N3397)-1),LEN($N3397)))</f>
        <v>theater</v>
      </c>
      <c r="R3397" t="str">
        <f>TRIM(MID(SUBSTITUTE($N3397,"/",REPT(" ",LEN($N3397))),COLUMNS($N:O)*LEN($N3397)-(LEN($N3397)-1),LEN($N3397)))</f>
        <v>plays</v>
      </c>
      <c r="S3397" s="11">
        <f t="shared" si="213"/>
        <v>42140.712314814817</v>
      </c>
      <c r="T3397" s="11">
        <f t="shared" si="21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0">
        <f t="shared" si="215"/>
        <v>104.33333333333333</v>
      </c>
      <c r="P3398" s="6">
        <f t="shared" si="212"/>
        <v>55.892857142857146</v>
      </c>
      <c r="Q3398" t="str">
        <f>TRIM(MID(SUBSTITUTE($N3398,"/",REPT(" ",LEN($N3398))),COLUMNS($N:N)*LEN($N3398)-(LEN($N3398)-1),LEN($N3398)))</f>
        <v>theater</v>
      </c>
      <c r="R3398" t="str">
        <f>TRIM(MID(SUBSTITUTE($N3398,"/",REPT(" ",LEN($N3398))),COLUMNS($N:O)*LEN($N3398)-(LEN($N3398)-1),LEN($N3398)))</f>
        <v>plays</v>
      </c>
      <c r="S3398" s="11">
        <f t="shared" si="213"/>
        <v>41764.44663194444</v>
      </c>
      <c r="T3398" s="11">
        <f t="shared" si="21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0">
        <f t="shared" si="215"/>
        <v>112.00000000000001</v>
      </c>
      <c r="P3399" s="6">
        <f t="shared" si="212"/>
        <v>11.666666666666666</v>
      </c>
      <c r="Q3399" t="str">
        <f>TRIM(MID(SUBSTITUTE($N3399,"/",REPT(" ",LEN($N3399))),COLUMNS($N:N)*LEN($N3399)-(LEN($N3399)-1),LEN($N3399)))</f>
        <v>theater</v>
      </c>
      <c r="R3399" t="str">
        <f>TRIM(MID(SUBSTITUTE($N3399,"/",REPT(" ",LEN($N3399))),COLUMNS($N:O)*LEN($N3399)-(LEN($N3399)-1),LEN($N3399)))</f>
        <v>plays</v>
      </c>
      <c r="S3399" s="11">
        <f t="shared" si="213"/>
        <v>42378.478344907402</v>
      </c>
      <c r="T3399" s="11">
        <f t="shared" si="21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0">
        <f t="shared" si="215"/>
        <v>111.07499999999999</v>
      </c>
      <c r="P3400" s="6">
        <f t="shared" si="212"/>
        <v>68.353846153846149</v>
      </c>
      <c r="Q3400" t="str">
        <f>TRIM(MID(SUBSTITUTE($N3400,"/",REPT(" ",LEN($N3400))),COLUMNS($N:N)*LEN($N3400)-(LEN($N3400)-1),LEN($N3400)))</f>
        <v>theater</v>
      </c>
      <c r="R3400" t="str">
        <f>TRIM(MID(SUBSTITUTE($N3400,"/",REPT(" ",LEN($N3400))),COLUMNS($N:O)*LEN($N3400)-(LEN($N3400)-1),LEN($N3400)))</f>
        <v>plays</v>
      </c>
      <c r="S3400" s="11">
        <f t="shared" si="213"/>
        <v>41941.75203703704</v>
      </c>
      <c r="T3400" s="11">
        <f t="shared" si="21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0">
        <f t="shared" si="215"/>
        <v>103.75000000000001</v>
      </c>
      <c r="P3401" s="6">
        <f t="shared" si="212"/>
        <v>27.065217391304348</v>
      </c>
      <c r="Q3401" t="str">
        <f>TRIM(MID(SUBSTITUTE($N3401,"/",REPT(" ",LEN($N3401))),COLUMNS($N:N)*LEN($N3401)-(LEN($N3401)-1),LEN($N3401)))</f>
        <v>theater</v>
      </c>
      <c r="R3401" t="str">
        <f>TRIM(MID(SUBSTITUTE($N3401,"/",REPT(" ",LEN($N3401))),COLUMNS($N:O)*LEN($N3401)-(LEN($N3401)-1),LEN($N3401)))</f>
        <v>plays</v>
      </c>
      <c r="S3401" s="11">
        <f t="shared" si="213"/>
        <v>42026.920428240745</v>
      </c>
      <c r="T3401" s="11">
        <f t="shared" si="21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0">
        <f t="shared" si="215"/>
        <v>100.41</v>
      </c>
      <c r="P3402" s="6">
        <f t="shared" si="212"/>
        <v>118.12941176470588</v>
      </c>
      <c r="Q3402" t="str">
        <f>TRIM(MID(SUBSTITUTE($N3402,"/",REPT(" ",LEN($N3402))),COLUMNS($N:N)*LEN($N3402)-(LEN($N3402)-1),LEN($N3402)))</f>
        <v>theater</v>
      </c>
      <c r="R3402" t="str">
        <f>TRIM(MID(SUBSTITUTE($N3402,"/",REPT(" ",LEN($N3402))),COLUMNS($N:O)*LEN($N3402)-(LEN($N3402)-1),LEN($N3402)))</f>
        <v>plays</v>
      </c>
      <c r="S3402" s="11">
        <f t="shared" si="213"/>
        <v>41834.953865740739</v>
      </c>
      <c r="T3402" s="11">
        <f t="shared" si="21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0">
        <f t="shared" si="215"/>
        <v>101.86206896551724</v>
      </c>
      <c r="P3403" s="6">
        <f t="shared" si="212"/>
        <v>44.757575757575758</v>
      </c>
      <c r="Q3403" t="str">
        <f>TRIM(MID(SUBSTITUTE($N3403,"/",REPT(" ",LEN($N3403))),COLUMNS($N:N)*LEN($N3403)-(LEN($N3403)-1),LEN($N3403)))</f>
        <v>theater</v>
      </c>
      <c r="R3403" t="str">
        <f>TRIM(MID(SUBSTITUTE($N3403,"/",REPT(" ",LEN($N3403))),COLUMNS($N:O)*LEN($N3403)-(LEN($N3403)-1),LEN($N3403)))</f>
        <v>plays</v>
      </c>
      <c r="S3403" s="11">
        <f t="shared" si="213"/>
        <v>42193.723912037036</v>
      </c>
      <c r="T3403" s="11">
        <f t="shared" si="21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0">
        <f t="shared" si="215"/>
        <v>109.76666666666665</v>
      </c>
      <c r="P3404" s="6">
        <f t="shared" si="212"/>
        <v>99.787878787878782</v>
      </c>
      <c r="Q3404" t="str">
        <f>TRIM(MID(SUBSTITUTE($N3404,"/",REPT(" ",LEN($N3404))),COLUMNS($N:N)*LEN($N3404)-(LEN($N3404)-1),LEN($N3404)))</f>
        <v>theater</v>
      </c>
      <c r="R3404" t="str">
        <f>TRIM(MID(SUBSTITUTE($N3404,"/",REPT(" ",LEN($N3404))),COLUMNS($N:O)*LEN($N3404)-(LEN($N3404)-1),LEN($N3404)))</f>
        <v>plays</v>
      </c>
      <c r="S3404" s="11">
        <f t="shared" si="213"/>
        <v>42290.61855324074</v>
      </c>
      <c r="T3404" s="11">
        <f t="shared" si="21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0">
        <f t="shared" si="215"/>
        <v>100</v>
      </c>
      <c r="P3405" s="6">
        <f t="shared" si="212"/>
        <v>117.64705882352941</v>
      </c>
      <c r="Q3405" t="str">
        <f>TRIM(MID(SUBSTITUTE($N3405,"/",REPT(" ",LEN($N3405))),COLUMNS($N:N)*LEN($N3405)-(LEN($N3405)-1),LEN($N3405)))</f>
        <v>theater</v>
      </c>
      <c r="R3405" t="str">
        <f>TRIM(MID(SUBSTITUTE($N3405,"/",REPT(" ",LEN($N3405))),COLUMNS($N:O)*LEN($N3405)-(LEN($N3405)-1),LEN($N3405)))</f>
        <v>plays</v>
      </c>
      <c r="S3405" s="11">
        <f t="shared" si="213"/>
        <v>42150.462083333332</v>
      </c>
      <c r="T3405" s="11">
        <f t="shared" si="21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0">
        <f t="shared" si="215"/>
        <v>122</v>
      </c>
      <c r="P3406" s="6">
        <f t="shared" si="212"/>
        <v>203.33333333333334</v>
      </c>
      <c r="Q3406" t="str">
        <f>TRIM(MID(SUBSTITUTE($N3406,"/",REPT(" ",LEN($N3406))),COLUMNS($N:N)*LEN($N3406)-(LEN($N3406)-1),LEN($N3406)))</f>
        <v>theater</v>
      </c>
      <c r="R3406" t="str">
        <f>TRIM(MID(SUBSTITUTE($N3406,"/",REPT(" ",LEN($N3406))),COLUMNS($N:O)*LEN($N3406)-(LEN($N3406)-1),LEN($N3406)))</f>
        <v>plays</v>
      </c>
      <c r="S3406" s="11">
        <f t="shared" si="213"/>
        <v>42152.503495370373</v>
      </c>
      <c r="T3406" s="11">
        <f t="shared" si="21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0">
        <f t="shared" si="215"/>
        <v>137.57142857142856</v>
      </c>
      <c r="P3407" s="6">
        <f t="shared" si="212"/>
        <v>28.323529411764707</v>
      </c>
      <c r="Q3407" t="str">
        <f>TRIM(MID(SUBSTITUTE($N3407,"/",REPT(" ",LEN($N3407))),COLUMNS($N:N)*LEN($N3407)-(LEN($N3407)-1),LEN($N3407)))</f>
        <v>theater</v>
      </c>
      <c r="R3407" t="str">
        <f>TRIM(MID(SUBSTITUTE($N3407,"/",REPT(" ",LEN($N3407))),COLUMNS($N:O)*LEN($N3407)-(LEN($N3407)-1),LEN($N3407)))</f>
        <v>plays</v>
      </c>
      <c r="S3407" s="11">
        <f t="shared" si="213"/>
        <v>42410.017199074078</v>
      </c>
      <c r="T3407" s="11">
        <f t="shared" si="21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0">
        <f t="shared" si="215"/>
        <v>100.31000000000002</v>
      </c>
      <c r="P3408" s="6">
        <f t="shared" si="212"/>
        <v>110.23076923076923</v>
      </c>
      <c r="Q3408" t="str">
        <f>TRIM(MID(SUBSTITUTE($N3408,"/",REPT(" ",LEN($N3408))),COLUMNS($N:N)*LEN($N3408)-(LEN($N3408)-1),LEN($N3408)))</f>
        <v>theater</v>
      </c>
      <c r="R3408" t="str">
        <f>TRIM(MID(SUBSTITUTE($N3408,"/",REPT(" ",LEN($N3408))),COLUMNS($N:O)*LEN($N3408)-(LEN($N3408)-1),LEN($N3408)))</f>
        <v>plays</v>
      </c>
      <c r="S3408" s="11">
        <f t="shared" si="213"/>
        <v>41791.492777777778</v>
      </c>
      <c r="T3408" s="11">
        <f t="shared" si="21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0">
        <f t="shared" si="215"/>
        <v>107.1</v>
      </c>
      <c r="P3409" s="6">
        <f t="shared" si="212"/>
        <v>31.970149253731343</v>
      </c>
      <c r="Q3409" t="str">
        <f>TRIM(MID(SUBSTITUTE($N3409,"/",REPT(" ",LEN($N3409))),COLUMNS($N:N)*LEN($N3409)-(LEN($N3409)-1),LEN($N3409)))</f>
        <v>theater</v>
      </c>
      <c r="R3409" t="str">
        <f>TRIM(MID(SUBSTITUTE($N3409,"/",REPT(" ",LEN($N3409))),COLUMNS($N:O)*LEN($N3409)-(LEN($N3409)-1),LEN($N3409)))</f>
        <v>plays</v>
      </c>
      <c r="S3409" s="11">
        <f t="shared" si="213"/>
        <v>41796.422326388885</v>
      </c>
      <c r="T3409" s="11">
        <f t="shared" si="21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0">
        <f t="shared" si="215"/>
        <v>211</v>
      </c>
      <c r="P3410" s="6">
        <f t="shared" si="212"/>
        <v>58.611111111111114</v>
      </c>
      <c r="Q3410" t="str">
        <f>TRIM(MID(SUBSTITUTE($N3410,"/",REPT(" ",LEN($N3410))),COLUMNS($N:N)*LEN($N3410)-(LEN($N3410)-1),LEN($N3410)))</f>
        <v>theater</v>
      </c>
      <c r="R3410" t="str">
        <f>TRIM(MID(SUBSTITUTE($N3410,"/",REPT(" ",LEN($N3410))),COLUMNS($N:O)*LEN($N3410)-(LEN($N3410)-1),LEN($N3410)))</f>
        <v>plays</v>
      </c>
      <c r="S3410" s="11">
        <f t="shared" si="213"/>
        <v>41808.991944444446</v>
      </c>
      <c r="T3410" s="11">
        <f t="shared" si="21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0">
        <f t="shared" si="215"/>
        <v>123.6</v>
      </c>
      <c r="P3411" s="6">
        <f t="shared" si="212"/>
        <v>29.428571428571427</v>
      </c>
      <c r="Q3411" t="str">
        <f>TRIM(MID(SUBSTITUTE($N3411,"/",REPT(" ",LEN($N3411))),COLUMNS($N:N)*LEN($N3411)-(LEN($N3411)-1),LEN($N3411)))</f>
        <v>theater</v>
      </c>
      <c r="R3411" t="str">
        <f>TRIM(MID(SUBSTITUTE($N3411,"/",REPT(" ",LEN($N3411))),COLUMNS($N:O)*LEN($N3411)-(LEN($N3411)-1),LEN($N3411)))</f>
        <v>plays</v>
      </c>
      <c r="S3411" s="11">
        <f t="shared" si="213"/>
        <v>42544.814328703709</v>
      </c>
      <c r="T3411" s="11">
        <f t="shared" si="21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0">
        <f t="shared" si="215"/>
        <v>108.5</v>
      </c>
      <c r="P3412" s="6">
        <f t="shared" si="212"/>
        <v>81.375</v>
      </c>
      <c r="Q3412" t="str">
        <f>TRIM(MID(SUBSTITUTE($N3412,"/",REPT(" ",LEN($N3412))),COLUMNS($N:N)*LEN($N3412)-(LEN($N3412)-1),LEN($N3412)))</f>
        <v>theater</v>
      </c>
      <c r="R3412" t="str">
        <f>TRIM(MID(SUBSTITUTE($N3412,"/",REPT(" ",LEN($N3412))),COLUMNS($N:O)*LEN($N3412)-(LEN($N3412)-1),LEN($N3412)))</f>
        <v>plays</v>
      </c>
      <c r="S3412" s="11">
        <f t="shared" si="213"/>
        <v>42500.041550925926</v>
      </c>
      <c r="T3412" s="11">
        <f t="shared" si="21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0">
        <f t="shared" si="215"/>
        <v>103.56666666666668</v>
      </c>
      <c r="P3413" s="6">
        <f t="shared" si="212"/>
        <v>199.16666666666666</v>
      </c>
      <c r="Q3413" t="str">
        <f>TRIM(MID(SUBSTITUTE($N3413,"/",REPT(" ",LEN($N3413))),COLUMNS($N:N)*LEN($N3413)-(LEN($N3413)-1),LEN($N3413)))</f>
        <v>theater</v>
      </c>
      <c r="R3413" t="str">
        <f>TRIM(MID(SUBSTITUTE($N3413,"/",REPT(" ",LEN($N3413))),COLUMNS($N:O)*LEN($N3413)-(LEN($N3413)-1),LEN($N3413)))</f>
        <v>plays</v>
      </c>
      <c r="S3413" s="11">
        <f t="shared" si="213"/>
        <v>42265.022824074069</v>
      </c>
      <c r="T3413" s="11">
        <f t="shared" si="21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0">
        <f t="shared" si="215"/>
        <v>100</v>
      </c>
      <c r="P3414" s="6">
        <f t="shared" si="212"/>
        <v>115.38461538461539</v>
      </c>
      <c r="Q3414" t="str">
        <f>TRIM(MID(SUBSTITUTE($N3414,"/",REPT(" ",LEN($N3414))),COLUMNS($N:N)*LEN($N3414)-(LEN($N3414)-1),LEN($N3414)))</f>
        <v>theater</v>
      </c>
      <c r="R3414" t="str">
        <f>TRIM(MID(SUBSTITUTE($N3414,"/",REPT(" ",LEN($N3414))),COLUMNS($N:O)*LEN($N3414)-(LEN($N3414)-1),LEN($N3414)))</f>
        <v>plays</v>
      </c>
      <c r="S3414" s="11">
        <f t="shared" si="213"/>
        <v>41879.959050925929</v>
      </c>
      <c r="T3414" s="11">
        <f t="shared" si="21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0">
        <f t="shared" si="215"/>
        <v>130</v>
      </c>
      <c r="P3415" s="6">
        <f t="shared" si="212"/>
        <v>46.428571428571431</v>
      </c>
      <c r="Q3415" t="str">
        <f>TRIM(MID(SUBSTITUTE($N3415,"/",REPT(" ",LEN($N3415))),COLUMNS($N:N)*LEN($N3415)-(LEN($N3415)-1),LEN($N3415)))</f>
        <v>theater</v>
      </c>
      <c r="R3415" t="str">
        <f>TRIM(MID(SUBSTITUTE($N3415,"/",REPT(" ",LEN($N3415))),COLUMNS($N:O)*LEN($N3415)-(LEN($N3415)-1),LEN($N3415)))</f>
        <v>plays</v>
      </c>
      <c r="S3415" s="11">
        <f t="shared" si="213"/>
        <v>42053.733078703706</v>
      </c>
      <c r="T3415" s="11">
        <f t="shared" si="21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0">
        <f t="shared" si="215"/>
        <v>103.49999999999999</v>
      </c>
      <c r="P3416" s="6">
        <f t="shared" si="212"/>
        <v>70.568181818181813</v>
      </c>
      <c r="Q3416" t="str">
        <f>TRIM(MID(SUBSTITUTE($N3416,"/",REPT(" ",LEN($N3416))),COLUMNS($N:N)*LEN($N3416)-(LEN($N3416)-1),LEN($N3416)))</f>
        <v>theater</v>
      </c>
      <c r="R3416" t="str">
        <f>TRIM(MID(SUBSTITUTE($N3416,"/",REPT(" ",LEN($N3416))),COLUMNS($N:O)*LEN($N3416)-(LEN($N3416)-1),LEN($N3416)))</f>
        <v>plays</v>
      </c>
      <c r="S3416" s="11">
        <f t="shared" si="213"/>
        <v>42675.832465277781</v>
      </c>
      <c r="T3416" s="11">
        <f t="shared" si="21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0">
        <f t="shared" si="215"/>
        <v>100</v>
      </c>
      <c r="P3417" s="6">
        <f t="shared" si="212"/>
        <v>22.222222222222221</v>
      </c>
      <c r="Q3417" t="str">
        <f>TRIM(MID(SUBSTITUTE($N3417,"/",REPT(" ",LEN($N3417))),COLUMNS($N:N)*LEN($N3417)-(LEN($N3417)-1),LEN($N3417)))</f>
        <v>theater</v>
      </c>
      <c r="R3417" t="str">
        <f>TRIM(MID(SUBSTITUTE($N3417,"/",REPT(" ",LEN($N3417))),COLUMNS($N:O)*LEN($N3417)-(LEN($N3417)-1),LEN($N3417)))</f>
        <v>plays</v>
      </c>
      <c r="S3417" s="11">
        <f t="shared" si="213"/>
        <v>42467.144166666665</v>
      </c>
      <c r="T3417" s="11">
        <f t="shared" si="21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0">
        <f t="shared" si="215"/>
        <v>119.6</v>
      </c>
      <c r="P3418" s="6">
        <f t="shared" si="212"/>
        <v>159.46666666666667</v>
      </c>
      <c r="Q3418" t="str">
        <f>TRIM(MID(SUBSTITUTE($N3418,"/",REPT(" ",LEN($N3418))),COLUMNS($N:N)*LEN($N3418)-(LEN($N3418)-1),LEN($N3418)))</f>
        <v>theater</v>
      </c>
      <c r="R3418" t="str">
        <f>TRIM(MID(SUBSTITUTE($N3418,"/",REPT(" ",LEN($N3418))),COLUMNS($N:O)*LEN($N3418)-(LEN($N3418)-1),LEN($N3418)))</f>
        <v>plays</v>
      </c>
      <c r="S3418" s="11">
        <f t="shared" si="213"/>
        <v>42089.412557870368</v>
      </c>
      <c r="T3418" s="11">
        <f t="shared" si="21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0">
        <f t="shared" si="215"/>
        <v>100.00058823529412</v>
      </c>
      <c r="P3419" s="6">
        <f t="shared" si="212"/>
        <v>37.777999999999999</v>
      </c>
      <c r="Q3419" t="str">
        <f>TRIM(MID(SUBSTITUTE($N3419,"/",REPT(" ",LEN($N3419))),COLUMNS($N:N)*LEN($N3419)-(LEN($N3419)-1),LEN($N3419)))</f>
        <v>theater</v>
      </c>
      <c r="R3419" t="str">
        <f>TRIM(MID(SUBSTITUTE($N3419,"/",REPT(" ",LEN($N3419))),COLUMNS($N:O)*LEN($N3419)-(LEN($N3419)-1),LEN($N3419)))</f>
        <v>plays</v>
      </c>
      <c r="S3419" s="11">
        <f t="shared" si="213"/>
        <v>41894.91375</v>
      </c>
      <c r="T3419" s="11">
        <f t="shared" si="21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0">
        <f t="shared" si="215"/>
        <v>100.875</v>
      </c>
      <c r="P3420" s="6">
        <f t="shared" si="212"/>
        <v>72.053571428571431</v>
      </c>
      <c r="Q3420" t="str">
        <f>TRIM(MID(SUBSTITUTE($N3420,"/",REPT(" ",LEN($N3420))),COLUMNS($N:N)*LEN($N3420)-(LEN($N3420)-1),LEN($N3420)))</f>
        <v>theater</v>
      </c>
      <c r="R3420" t="str">
        <f>TRIM(MID(SUBSTITUTE($N3420,"/",REPT(" ",LEN($N3420))),COLUMNS($N:O)*LEN($N3420)-(LEN($N3420)-1),LEN($N3420)))</f>
        <v>plays</v>
      </c>
      <c r="S3420" s="11">
        <f t="shared" si="213"/>
        <v>41752.83457175926</v>
      </c>
      <c r="T3420" s="11">
        <f t="shared" si="21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0">
        <f t="shared" si="215"/>
        <v>106.54545454545455</v>
      </c>
      <c r="P3421" s="6">
        <f t="shared" si="212"/>
        <v>63.695652173913047</v>
      </c>
      <c r="Q3421" t="str">
        <f>TRIM(MID(SUBSTITUTE($N3421,"/",REPT(" ",LEN($N3421))),COLUMNS($N:N)*LEN($N3421)-(LEN($N3421)-1),LEN($N3421)))</f>
        <v>theater</v>
      </c>
      <c r="R3421" t="str">
        <f>TRIM(MID(SUBSTITUTE($N3421,"/",REPT(" ",LEN($N3421))),COLUMNS($N:O)*LEN($N3421)-(LEN($N3421)-1),LEN($N3421)))</f>
        <v>plays</v>
      </c>
      <c r="S3421" s="11">
        <f t="shared" si="213"/>
        <v>42448.821585648147</v>
      </c>
      <c r="T3421" s="11">
        <f t="shared" si="21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0">
        <f t="shared" si="215"/>
        <v>138</v>
      </c>
      <c r="P3422" s="6">
        <f t="shared" si="212"/>
        <v>28.411764705882351</v>
      </c>
      <c r="Q3422" t="str">
        <f>TRIM(MID(SUBSTITUTE($N3422,"/",REPT(" ",LEN($N3422))),COLUMNS($N:N)*LEN($N3422)-(LEN($N3422)-1),LEN($N3422)))</f>
        <v>theater</v>
      </c>
      <c r="R3422" t="str">
        <f>TRIM(MID(SUBSTITUTE($N3422,"/",REPT(" ",LEN($N3422))),COLUMNS($N:O)*LEN($N3422)-(LEN($N3422)-1),LEN($N3422)))</f>
        <v>plays</v>
      </c>
      <c r="S3422" s="11">
        <f t="shared" si="213"/>
        <v>42405.090300925927</v>
      </c>
      <c r="T3422" s="11">
        <f t="shared" si="21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0">
        <f t="shared" si="215"/>
        <v>101.15</v>
      </c>
      <c r="P3423" s="6">
        <f t="shared" si="212"/>
        <v>103.21428571428571</v>
      </c>
      <c r="Q3423" t="str">
        <f>TRIM(MID(SUBSTITUTE($N3423,"/",REPT(" ",LEN($N3423))),COLUMNS($N:N)*LEN($N3423)-(LEN($N3423)-1),LEN($N3423)))</f>
        <v>theater</v>
      </c>
      <c r="R3423" t="str">
        <f>TRIM(MID(SUBSTITUTE($N3423,"/",REPT(" ",LEN($N3423))),COLUMNS($N:O)*LEN($N3423)-(LEN($N3423)-1),LEN($N3423)))</f>
        <v>plays</v>
      </c>
      <c r="S3423" s="11">
        <f t="shared" si="213"/>
        <v>42037.791238425925</v>
      </c>
      <c r="T3423" s="11">
        <f t="shared" si="21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0">
        <f t="shared" si="215"/>
        <v>109.1</v>
      </c>
      <c r="P3424" s="6">
        <f t="shared" si="212"/>
        <v>71.152173913043484</v>
      </c>
      <c r="Q3424" t="str">
        <f>TRIM(MID(SUBSTITUTE($N3424,"/",REPT(" ",LEN($N3424))),COLUMNS($N:N)*LEN($N3424)-(LEN($N3424)-1),LEN($N3424)))</f>
        <v>theater</v>
      </c>
      <c r="R3424" t="str">
        <f>TRIM(MID(SUBSTITUTE($N3424,"/",REPT(" ",LEN($N3424))),COLUMNS($N:O)*LEN($N3424)-(LEN($N3424)-1),LEN($N3424)))</f>
        <v>plays</v>
      </c>
      <c r="S3424" s="11">
        <f t="shared" si="213"/>
        <v>42323.562222222223</v>
      </c>
      <c r="T3424" s="11">
        <f t="shared" si="21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0">
        <f t="shared" si="215"/>
        <v>140</v>
      </c>
      <c r="P3425" s="6">
        <f t="shared" si="212"/>
        <v>35</v>
      </c>
      <c r="Q3425" t="str">
        <f>TRIM(MID(SUBSTITUTE($N3425,"/",REPT(" ",LEN($N3425))),COLUMNS($N:N)*LEN($N3425)-(LEN($N3425)-1),LEN($N3425)))</f>
        <v>theater</v>
      </c>
      <c r="R3425" t="str">
        <f>TRIM(MID(SUBSTITUTE($N3425,"/",REPT(" ",LEN($N3425))),COLUMNS($N:O)*LEN($N3425)-(LEN($N3425)-1),LEN($N3425)))</f>
        <v>plays</v>
      </c>
      <c r="S3425" s="11">
        <f t="shared" si="213"/>
        <v>42088.911354166667</v>
      </c>
      <c r="T3425" s="11">
        <f t="shared" si="21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0">
        <f t="shared" si="215"/>
        <v>103.58333333333334</v>
      </c>
      <c r="P3426" s="6">
        <f t="shared" si="212"/>
        <v>81.776315789473685</v>
      </c>
      <c r="Q3426" t="str">
        <f>TRIM(MID(SUBSTITUTE($N3426,"/",REPT(" ",LEN($N3426))),COLUMNS($N:N)*LEN($N3426)-(LEN($N3426)-1),LEN($N3426)))</f>
        <v>theater</v>
      </c>
      <c r="R3426" t="str">
        <f>TRIM(MID(SUBSTITUTE($N3426,"/",REPT(" ",LEN($N3426))),COLUMNS($N:O)*LEN($N3426)-(LEN($N3426)-1),LEN($N3426)))</f>
        <v>plays</v>
      </c>
      <c r="S3426" s="11">
        <f t="shared" si="213"/>
        <v>42018.676898148144</v>
      </c>
      <c r="T3426" s="11">
        <f t="shared" si="21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0">
        <f t="shared" si="215"/>
        <v>102.97033333333331</v>
      </c>
      <c r="P3427" s="6">
        <f t="shared" si="212"/>
        <v>297.02980769230766</v>
      </c>
      <c r="Q3427" t="str">
        <f>TRIM(MID(SUBSTITUTE($N3427,"/",REPT(" ",LEN($N3427))),COLUMNS($N:N)*LEN($N3427)-(LEN($N3427)-1),LEN($N3427)))</f>
        <v>theater</v>
      </c>
      <c r="R3427" t="str">
        <f>TRIM(MID(SUBSTITUTE($N3427,"/",REPT(" ",LEN($N3427))),COLUMNS($N:O)*LEN($N3427)-(LEN($N3427)-1),LEN($N3427)))</f>
        <v>plays</v>
      </c>
      <c r="S3427" s="11">
        <f t="shared" si="213"/>
        <v>41884.617314814815</v>
      </c>
      <c r="T3427" s="11">
        <f t="shared" si="21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0">
        <f t="shared" si="215"/>
        <v>108.13333333333333</v>
      </c>
      <c r="P3428" s="6">
        <f t="shared" si="212"/>
        <v>46.609195402298852</v>
      </c>
      <c r="Q3428" t="str">
        <f>TRIM(MID(SUBSTITUTE($N3428,"/",REPT(" ",LEN($N3428))),COLUMNS($N:N)*LEN($N3428)-(LEN($N3428)-1),LEN($N3428)))</f>
        <v>theater</v>
      </c>
      <c r="R3428" t="str">
        <f>TRIM(MID(SUBSTITUTE($N3428,"/",REPT(" ",LEN($N3428))),COLUMNS($N:O)*LEN($N3428)-(LEN($N3428)-1),LEN($N3428)))</f>
        <v>plays</v>
      </c>
      <c r="S3428" s="11">
        <f t="shared" si="213"/>
        <v>41884.056747685187</v>
      </c>
      <c r="T3428" s="11">
        <f t="shared" si="21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0">
        <f t="shared" si="215"/>
        <v>100</v>
      </c>
      <c r="P3429" s="6">
        <f t="shared" si="212"/>
        <v>51.724137931034484</v>
      </c>
      <c r="Q3429" t="str">
        <f>TRIM(MID(SUBSTITUTE($N3429,"/",REPT(" ",LEN($N3429))),COLUMNS($N:N)*LEN($N3429)-(LEN($N3429)-1),LEN($N3429)))</f>
        <v>theater</v>
      </c>
      <c r="R3429" t="str">
        <f>TRIM(MID(SUBSTITUTE($N3429,"/",REPT(" ",LEN($N3429))),COLUMNS($N:O)*LEN($N3429)-(LEN($N3429)-1),LEN($N3429)))</f>
        <v>plays</v>
      </c>
      <c r="S3429" s="11">
        <f t="shared" si="213"/>
        <v>41792.645277777774</v>
      </c>
      <c r="T3429" s="11">
        <f t="shared" si="21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0">
        <f t="shared" si="215"/>
        <v>102.75000000000001</v>
      </c>
      <c r="P3430" s="6">
        <f t="shared" si="212"/>
        <v>40.294117647058826</v>
      </c>
      <c r="Q3430" t="str">
        <f>TRIM(MID(SUBSTITUTE($N3430,"/",REPT(" ",LEN($N3430))),COLUMNS($N:N)*LEN($N3430)-(LEN($N3430)-1),LEN($N3430)))</f>
        <v>theater</v>
      </c>
      <c r="R3430" t="str">
        <f>TRIM(MID(SUBSTITUTE($N3430,"/",REPT(" ",LEN($N3430))),COLUMNS($N:O)*LEN($N3430)-(LEN($N3430)-1),LEN($N3430)))</f>
        <v>plays</v>
      </c>
      <c r="S3430" s="11">
        <f t="shared" si="213"/>
        <v>42038.720451388886</v>
      </c>
      <c r="T3430" s="11">
        <f t="shared" si="21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0">
        <f t="shared" si="215"/>
        <v>130</v>
      </c>
      <c r="P3431" s="6">
        <f t="shared" si="212"/>
        <v>16.25</v>
      </c>
      <c r="Q3431" t="str">
        <f>TRIM(MID(SUBSTITUTE($N3431,"/",REPT(" ",LEN($N3431))),COLUMNS($N:N)*LEN($N3431)-(LEN($N3431)-1),LEN($N3431)))</f>
        <v>theater</v>
      </c>
      <c r="R3431" t="str">
        <f>TRIM(MID(SUBSTITUTE($N3431,"/",REPT(" ",LEN($N3431))),COLUMNS($N:O)*LEN($N3431)-(LEN($N3431)-1),LEN($N3431)))</f>
        <v>plays</v>
      </c>
      <c r="S3431" s="11">
        <f t="shared" si="213"/>
        <v>42662.021539351852</v>
      </c>
      <c r="T3431" s="11">
        <f t="shared" si="21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0">
        <f t="shared" si="215"/>
        <v>108.54949999999999</v>
      </c>
      <c r="P3432" s="6">
        <f t="shared" si="212"/>
        <v>30.152638888888887</v>
      </c>
      <c r="Q3432" t="str">
        <f>TRIM(MID(SUBSTITUTE($N3432,"/",REPT(" ",LEN($N3432))),COLUMNS($N:N)*LEN($N3432)-(LEN($N3432)-1),LEN($N3432)))</f>
        <v>theater</v>
      </c>
      <c r="R3432" t="str">
        <f>TRIM(MID(SUBSTITUTE($N3432,"/",REPT(" ",LEN($N3432))),COLUMNS($N:O)*LEN($N3432)-(LEN($N3432)-1),LEN($N3432)))</f>
        <v>plays</v>
      </c>
      <c r="S3432" s="11">
        <f t="shared" si="213"/>
        <v>41820.945613425924</v>
      </c>
      <c r="T3432" s="11">
        <f t="shared" si="21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0">
        <f t="shared" si="215"/>
        <v>100</v>
      </c>
      <c r="P3433" s="6">
        <f t="shared" si="212"/>
        <v>95.238095238095241</v>
      </c>
      <c r="Q3433" t="str">
        <f>TRIM(MID(SUBSTITUTE($N3433,"/",REPT(" ",LEN($N3433))),COLUMNS($N:N)*LEN($N3433)-(LEN($N3433)-1),LEN($N3433)))</f>
        <v>theater</v>
      </c>
      <c r="R3433" t="str">
        <f>TRIM(MID(SUBSTITUTE($N3433,"/",REPT(" ",LEN($N3433))),COLUMNS($N:O)*LEN($N3433)-(LEN($N3433)-1),LEN($N3433)))</f>
        <v>plays</v>
      </c>
      <c r="S3433" s="11">
        <f t="shared" si="213"/>
        <v>41839.730937500004</v>
      </c>
      <c r="T3433" s="11">
        <f t="shared" si="21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0">
        <f t="shared" si="215"/>
        <v>109.65</v>
      </c>
      <c r="P3434" s="6">
        <f t="shared" si="212"/>
        <v>52.214285714285715</v>
      </c>
      <c r="Q3434" t="str">
        <f>TRIM(MID(SUBSTITUTE($N3434,"/",REPT(" ",LEN($N3434))),COLUMNS($N:N)*LEN($N3434)-(LEN($N3434)-1),LEN($N3434)))</f>
        <v>theater</v>
      </c>
      <c r="R3434" t="str">
        <f>TRIM(MID(SUBSTITUTE($N3434,"/",REPT(" ",LEN($N3434))),COLUMNS($N:O)*LEN($N3434)-(LEN($N3434)-1),LEN($N3434)))</f>
        <v>plays</v>
      </c>
      <c r="S3434" s="11">
        <f t="shared" si="213"/>
        <v>42380.581180555557</v>
      </c>
      <c r="T3434" s="11">
        <f t="shared" si="21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0">
        <f t="shared" si="215"/>
        <v>100.26315789473684</v>
      </c>
      <c r="P3435" s="6">
        <f t="shared" si="212"/>
        <v>134.1549295774648</v>
      </c>
      <c r="Q3435" t="str">
        <f>TRIM(MID(SUBSTITUTE($N3435,"/",REPT(" ",LEN($N3435))),COLUMNS($N:N)*LEN($N3435)-(LEN($N3435)-1),LEN($N3435)))</f>
        <v>theater</v>
      </c>
      <c r="R3435" t="str">
        <f>TRIM(MID(SUBSTITUTE($N3435,"/",REPT(" ",LEN($N3435))),COLUMNS($N:O)*LEN($N3435)-(LEN($N3435)-1),LEN($N3435)))</f>
        <v>plays</v>
      </c>
      <c r="S3435" s="11">
        <f t="shared" si="213"/>
        <v>41776.063136574077</v>
      </c>
      <c r="T3435" s="11">
        <f t="shared" si="21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0">
        <f t="shared" si="215"/>
        <v>105.55000000000001</v>
      </c>
      <c r="P3436" s="6">
        <f t="shared" si="212"/>
        <v>62.827380952380949</v>
      </c>
      <c r="Q3436" t="str">
        <f>TRIM(MID(SUBSTITUTE($N3436,"/",REPT(" ",LEN($N3436))),COLUMNS($N:N)*LEN($N3436)-(LEN($N3436)-1),LEN($N3436)))</f>
        <v>theater</v>
      </c>
      <c r="R3436" t="str">
        <f>TRIM(MID(SUBSTITUTE($N3436,"/",REPT(" ",LEN($N3436))),COLUMNS($N:O)*LEN($N3436)-(LEN($N3436)-1),LEN($N3436)))</f>
        <v>plays</v>
      </c>
      <c r="S3436" s="11">
        <f t="shared" si="213"/>
        <v>41800.380428240744</v>
      </c>
      <c r="T3436" s="11">
        <f t="shared" si="21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0">
        <f t="shared" si="215"/>
        <v>112.00000000000001</v>
      </c>
      <c r="P3437" s="6">
        <f t="shared" si="212"/>
        <v>58.94736842105263</v>
      </c>
      <c r="Q3437" t="str">
        <f>TRIM(MID(SUBSTITUTE($N3437,"/",REPT(" ",LEN($N3437))),COLUMNS($N:N)*LEN($N3437)-(LEN($N3437)-1),LEN($N3437)))</f>
        <v>theater</v>
      </c>
      <c r="R3437" t="str">
        <f>TRIM(MID(SUBSTITUTE($N3437,"/",REPT(" ",LEN($N3437))),COLUMNS($N:O)*LEN($N3437)-(LEN($N3437)-1),LEN($N3437)))</f>
        <v>plays</v>
      </c>
      <c r="S3437" s="11">
        <f t="shared" si="213"/>
        <v>42572.61681712963</v>
      </c>
      <c r="T3437" s="11">
        <f t="shared" si="21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0">
        <f t="shared" si="215"/>
        <v>105.89999999999999</v>
      </c>
      <c r="P3438" s="6">
        <f t="shared" si="212"/>
        <v>143.1081081081081</v>
      </c>
      <c r="Q3438" t="str">
        <f>TRIM(MID(SUBSTITUTE($N3438,"/",REPT(" ",LEN($N3438))),COLUMNS($N:N)*LEN($N3438)-(LEN($N3438)-1),LEN($N3438)))</f>
        <v>theater</v>
      </c>
      <c r="R3438" t="str">
        <f>TRIM(MID(SUBSTITUTE($N3438,"/",REPT(" ",LEN($N3438))),COLUMNS($N:O)*LEN($N3438)-(LEN($N3438)-1),LEN($N3438)))</f>
        <v>plays</v>
      </c>
      <c r="S3438" s="11">
        <f t="shared" si="213"/>
        <v>41851.541585648149</v>
      </c>
      <c r="T3438" s="11">
        <f t="shared" si="21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0">
        <f t="shared" si="215"/>
        <v>101</v>
      </c>
      <c r="P3439" s="6">
        <f t="shared" si="212"/>
        <v>84.166666666666671</v>
      </c>
      <c r="Q3439" t="str">
        <f>TRIM(MID(SUBSTITUTE($N3439,"/",REPT(" ",LEN($N3439))),COLUMNS($N:N)*LEN($N3439)-(LEN($N3439)-1),LEN($N3439)))</f>
        <v>theater</v>
      </c>
      <c r="R3439" t="str">
        <f>TRIM(MID(SUBSTITUTE($N3439,"/",REPT(" ",LEN($N3439))),COLUMNS($N:O)*LEN($N3439)-(LEN($N3439)-1),LEN($N3439)))</f>
        <v>plays</v>
      </c>
      <c r="S3439" s="11">
        <f t="shared" si="213"/>
        <v>42205.710879629631</v>
      </c>
      <c r="T3439" s="11">
        <f t="shared" si="21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0">
        <f t="shared" si="215"/>
        <v>104.2</v>
      </c>
      <c r="P3440" s="6">
        <f t="shared" si="212"/>
        <v>186.07142857142858</v>
      </c>
      <c r="Q3440" t="str">
        <f>TRIM(MID(SUBSTITUTE($N3440,"/",REPT(" ",LEN($N3440))),COLUMNS($N:N)*LEN($N3440)-(LEN($N3440)-1),LEN($N3440)))</f>
        <v>theater</v>
      </c>
      <c r="R3440" t="str">
        <f>TRIM(MID(SUBSTITUTE($N3440,"/",REPT(" ",LEN($N3440))),COLUMNS($N:O)*LEN($N3440)-(LEN($N3440)-1),LEN($N3440)))</f>
        <v>plays</v>
      </c>
      <c r="S3440" s="11">
        <f t="shared" si="213"/>
        <v>42100.927858796291</v>
      </c>
      <c r="T3440" s="11">
        <f t="shared" si="21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0">
        <f t="shared" si="215"/>
        <v>134.67833333333334</v>
      </c>
      <c r="P3441" s="6">
        <f t="shared" si="212"/>
        <v>89.785555555555561</v>
      </c>
      <c r="Q3441" t="str">
        <f>TRIM(MID(SUBSTITUTE($N3441,"/",REPT(" ",LEN($N3441))),COLUMNS($N:N)*LEN($N3441)-(LEN($N3441)-1),LEN($N3441)))</f>
        <v>theater</v>
      </c>
      <c r="R3441" t="str">
        <f>TRIM(MID(SUBSTITUTE($N3441,"/",REPT(" ",LEN($N3441))),COLUMNS($N:O)*LEN($N3441)-(LEN($N3441)-1),LEN($N3441)))</f>
        <v>plays</v>
      </c>
      <c r="S3441" s="11">
        <f t="shared" si="213"/>
        <v>42374.911226851851</v>
      </c>
      <c r="T3441" s="11">
        <f t="shared" si="21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0">
        <f t="shared" si="215"/>
        <v>105.2184</v>
      </c>
      <c r="P3442" s="6">
        <f t="shared" si="212"/>
        <v>64.157560975609755</v>
      </c>
      <c r="Q3442" t="str">
        <f>TRIM(MID(SUBSTITUTE($N3442,"/",REPT(" ",LEN($N3442))),COLUMNS($N:N)*LEN($N3442)-(LEN($N3442)-1),LEN($N3442)))</f>
        <v>theater</v>
      </c>
      <c r="R3442" t="str">
        <f>TRIM(MID(SUBSTITUTE($N3442,"/",REPT(" ",LEN($N3442))),COLUMNS($N:O)*LEN($N3442)-(LEN($N3442)-1),LEN($N3442)))</f>
        <v>plays</v>
      </c>
      <c r="S3442" s="11">
        <f t="shared" si="213"/>
        <v>41809.12300925926</v>
      </c>
      <c r="T3442" s="11">
        <f t="shared" si="21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0">
        <f t="shared" si="215"/>
        <v>102.60000000000001</v>
      </c>
      <c r="P3443" s="6">
        <f t="shared" si="212"/>
        <v>59.651162790697676</v>
      </c>
      <c r="Q3443" t="str">
        <f>TRIM(MID(SUBSTITUTE($N3443,"/",REPT(" ",LEN($N3443))),COLUMNS($N:N)*LEN($N3443)-(LEN($N3443)-1),LEN($N3443)))</f>
        <v>theater</v>
      </c>
      <c r="R3443" t="str">
        <f>TRIM(MID(SUBSTITUTE($N3443,"/",REPT(" ",LEN($N3443))),COLUMNS($N:O)*LEN($N3443)-(LEN($N3443)-1),LEN($N3443)))</f>
        <v>plays</v>
      </c>
      <c r="S3443" s="11">
        <f t="shared" si="213"/>
        <v>42294.429641203707</v>
      </c>
      <c r="T3443" s="11">
        <f t="shared" si="21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0">
        <f t="shared" si="215"/>
        <v>100</v>
      </c>
      <c r="P3444" s="6">
        <f t="shared" si="212"/>
        <v>31.25</v>
      </c>
      <c r="Q3444" t="str">
        <f>TRIM(MID(SUBSTITUTE($N3444,"/",REPT(" ",LEN($N3444))),COLUMNS($N:N)*LEN($N3444)-(LEN($N3444)-1),LEN($N3444)))</f>
        <v>theater</v>
      </c>
      <c r="R3444" t="str">
        <f>TRIM(MID(SUBSTITUTE($N3444,"/",REPT(" ",LEN($N3444))),COLUMNS($N:O)*LEN($N3444)-(LEN($N3444)-1),LEN($N3444)))</f>
        <v>plays</v>
      </c>
      <c r="S3444" s="11">
        <f t="shared" si="213"/>
        <v>42124.841111111105</v>
      </c>
      <c r="T3444" s="11">
        <f t="shared" si="21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0">
        <f t="shared" si="215"/>
        <v>185.5</v>
      </c>
      <c r="P3445" s="6">
        <f t="shared" si="212"/>
        <v>41.222222222222221</v>
      </c>
      <c r="Q3445" t="str">
        <f>TRIM(MID(SUBSTITUTE($N3445,"/",REPT(" ",LEN($N3445))),COLUMNS($N:N)*LEN($N3445)-(LEN($N3445)-1),LEN($N3445)))</f>
        <v>theater</v>
      </c>
      <c r="R3445" t="str">
        <f>TRIM(MID(SUBSTITUTE($N3445,"/",REPT(" ",LEN($N3445))),COLUMNS($N:O)*LEN($N3445)-(LEN($N3445)-1),LEN($N3445)))</f>
        <v>plays</v>
      </c>
      <c r="S3445" s="11">
        <f t="shared" si="213"/>
        <v>41861.524837962963</v>
      </c>
      <c r="T3445" s="11">
        <f t="shared" si="21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0">
        <f t="shared" si="215"/>
        <v>289</v>
      </c>
      <c r="P3446" s="6">
        <f t="shared" si="212"/>
        <v>43.35</v>
      </c>
      <c r="Q3446" t="str">
        <f>TRIM(MID(SUBSTITUTE($N3446,"/",REPT(" ",LEN($N3446))),COLUMNS($N:N)*LEN($N3446)-(LEN($N3446)-1),LEN($N3446)))</f>
        <v>theater</v>
      </c>
      <c r="R3446" t="str">
        <f>TRIM(MID(SUBSTITUTE($N3446,"/",REPT(" ",LEN($N3446))),COLUMNS($N:O)*LEN($N3446)-(LEN($N3446)-1),LEN($N3446)))</f>
        <v>plays</v>
      </c>
      <c r="S3446" s="11">
        <f t="shared" si="213"/>
        <v>42521.291504629626</v>
      </c>
      <c r="T3446" s="11">
        <f t="shared" si="21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0">
        <f t="shared" si="215"/>
        <v>100</v>
      </c>
      <c r="P3447" s="6">
        <f t="shared" si="212"/>
        <v>64.516129032258064</v>
      </c>
      <c r="Q3447" t="str">
        <f>TRIM(MID(SUBSTITUTE($N3447,"/",REPT(" ",LEN($N3447))),COLUMNS($N:N)*LEN($N3447)-(LEN($N3447)-1),LEN($N3447)))</f>
        <v>theater</v>
      </c>
      <c r="R3447" t="str">
        <f>TRIM(MID(SUBSTITUTE($N3447,"/",REPT(" ",LEN($N3447))),COLUMNS($N:O)*LEN($N3447)-(LEN($N3447)-1),LEN($N3447)))</f>
        <v>plays</v>
      </c>
      <c r="S3447" s="11">
        <f t="shared" si="213"/>
        <v>42272.530509259261</v>
      </c>
      <c r="T3447" s="11">
        <f t="shared" si="21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0">
        <f t="shared" si="215"/>
        <v>108.2</v>
      </c>
      <c r="P3448" s="6">
        <f t="shared" si="212"/>
        <v>43.28</v>
      </c>
      <c r="Q3448" t="str">
        <f>TRIM(MID(SUBSTITUTE($N3448,"/",REPT(" ",LEN($N3448))),COLUMNS($N:N)*LEN($N3448)-(LEN($N3448)-1),LEN($N3448)))</f>
        <v>theater</v>
      </c>
      <c r="R3448" t="str">
        <f>TRIM(MID(SUBSTITUTE($N3448,"/",REPT(" ",LEN($N3448))),COLUMNS($N:O)*LEN($N3448)-(LEN($N3448)-1),LEN($N3448)))</f>
        <v>plays</v>
      </c>
      <c r="S3448" s="11">
        <f t="shared" si="213"/>
        <v>42016.832465277781</v>
      </c>
      <c r="T3448" s="11">
        <f t="shared" si="21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0">
        <f t="shared" si="215"/>
        <v>107.80000000000001</v>
      </c>
      <c r="P3449" s="6">
        <f t="shared" si="212"/>
        <v>77</v>
      </c>
      <c r="Q3449" t="str">
        <f>TRIM(MID(SUBSTITUTE($N3449,"/",REPT(" ",LEN($N3449))),COLUMNS($N:N)*LEN($N3449)-(LEN($N3449)-1),LEN($N3449)))</f>
        <v>theater</v>
      </c>
      <c r="R3449" t="str">
        <f>TRIM(MID(SUBSTITUTE($N3449,"/",REPT(" ",LEN($N3449))),COLUMNS($N:O)*LEN($N3449)-(LEN($N3449)-1),LEN($N3449)))</f>
        <v>plays</v>
      </c>
      <c r="S3449" s="11">
        <f t="shared" si="213"/>
        <v>42402.889027777783</v>
      </c>
      <c r="T3449" s="11">
        <f t="shared" si="21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0">
        <f t="shared" si="215"/>
        <v>109.76190476190477</v>
      </c>
      <c r="P3450" s="6">
        <f t="shared" si="212"/>
        <v>51.222222222222221</v>
      </c>
      <c r="Q3450" t="str">
        <f>TRIM(MID(SUBSTITUTE($N3450,"/",REPT(" ",LEN($N3450))),COLUMNS($N:N)*LEN($N3450)-(LEN($N3450)-1),LEN($N3450)))</f>
        <v>theater</v>
      </c>
      <c r="R3450" t="str">
        <f>TRIM(MID(SUBSTITUTE($N3450,"/",REPT(" ",LEN($N3450))),COLUMNS($N:O)*LEN($N3450)-(LEN($N3450)-1),LEN($N3450)))</f>
        <v>plays</v>
      </c>
      <c r="S3450" s="11">
        <f t="shared" si="213"/>
        <v>41960.119085648148</v>
      </c>
      <c r="T3450" s="11">
        <f t="shared" si="21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0">
        <f t="shared" si="215"/>
        <v>170.625</v>
      </c>
      <c r="P3451" s="6">
        <f t="shared" si="212"/>
        <v>68.25</v>
      </c>
      <c r="Q3451" t="str">
        <f>TRIM(MID(SUBSTITUTE($N3451,"/",REPT(" ",LEN($N3451))),COLUMNS($N:N)*LEN($N3451)-(LEN($N3451)-1),LEN($N3451)))</f>
        <v>theater</v>
      </c>
      <c r="R3451" t="str">
        <f>TRIM(MID(SUBSTITUTE($N3451,"/",REPT(" ",LEN($N3451))),COLUMNS($N:O)*LEN($N3451)-(LEN($N3451)-1),LEN($N3451)))</f>
        <v>plays</v>
      </c>
      <c r="S3451" s="11">
        <f t="shared" si="213"/>
        <v>42532.052523148144</v>
      </c>
      <c r="T3451" s="11">
        <f t="shared" si="21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0">
        <f t="shared" si="215"/>
        <v>152</v>
      </c>
      <c r="P3452" s="6">
        <f t="shared" si="212"/>
        <v>19.487179487179485</v>
      </c>
      <c r="Q3452" t="str">
        <f>TRIM(MID(SUBSTITUTE($N3452,"/",REPT(" ",LEN($N3452))),COLUMNS($N:N)*LEN($N3452)-(LEN($N3452)-1),LEN($N3452)))</f>
        <v>theater</v>
      </c>
      <c r="R3452" t="str">
        <f>TRIM(MID(SUBSTITUTE($N3452,"/",REPT(" ",LEN($N3452))),COLUMNS($N:O)*LEN($N3452)-(LEN($N3452)-1),LEN($N3452)))</f>
        <v>plays</v>
      </c>
      <c r="S3452" s="11">
        <f t="shared" si="213"/>
        <v>42036.704525462963</v>
      </c>
      <c r="T3452" s="11">
        <f t="shared" si="21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0">
        <f t="shared" si="215"/>
        <v>101.23076923076924</v>
      </c>
      <c r="P3453" s="6">
        <f t="shared" si="212"/>
        <v>41.125</v>
      </c>
      <c r="Q3453" t="str">
        <f>TRIM(MID(SUBSTITUTE($N3453,"/",REPT(" ",LEN($N3453))),COLUMNS($N:N)*LEN($N3453)-(LEN($N3453)-1),LEN($N3453)))</f>
        <v>theater</v>
      </c>
      <c r="R3453" t="str">
        <f>TRIM(MID(SUBSTITUTE($N3453,"/",REPT(" ",LEN($N3453))),COLUMNS($N:O)*LEN($N3453)-(LEN($N3453)-1),LEN($N3453)))</f>
        <v>plays</v>
      </c>
      <c r="S3453" s="11">
        <f t="shared" si="213"/>
        <v>42088.723692129628</v>
      </c>
      <c r="T3453" s="11">
        <f t="shared" si="21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0">
        <f t="shared" si="215"/>
        <v>153.19999999999999</v>
      </c>
      <c r="P3454" s="6">
        <f t="shared" si="212"/>
        <v>41.405405405405403</v>
      </c>
      <c r="Q3454" t="str">
        <f>TRIM(MID(SUBSTITUTE($N3454,"/",REPT(" ",LEN($N3454))),COLUMNS($N:N)*LEN($N3454)-(LEN($N3454)-1),LEN($N3454)))</f>
        <v>theater</v>
      </c>
      <c r="R3454" t="str">
        <f>TRIM(MID(SUBSTITUTE($N3454,"/",REPT(" ",LEN($N3454))),COLUMNS($N:O)*LEN($N3454)-(LEN($N3454)-1),LEN($N3454)))</f>
        <v>plays</v>
      </c>
      <c r="S3454" s="11">
        <f t="shared" si="213"/>
        <v>41820.639189814814</v>
      </c>
      <c r="T3454" s="11">
        <f t="shared" si="21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0">
        <f t="shared" si="215"/>
        <v>128.33333333333334</v>
      </c>
      <c r="P3455" s="6">
        <f t="shared" si="212"/>
        <v>27.5</v>
      </c>
      <c r="Q3455" t="str">
        <f>TRIM(MID(SUBSTITUTE($N3455,"/",REPT(" ",LEN($N3455))),COLUMNS($N:N)*LEN($N3455)-(LEN($N3455)-1),LEN($N3455)))</f>
        <v>theater</v>
      </c>
      <c r="R3455" t="str">
        <f>TRIM(MID(SUBSTITUTE($N3455,"/",REPT(" ",LEN($N3455))),COLUMNS($N:O)*LEN($N3455)-(LEN($N3455)-1),LEN($N3455)))</f>
        <v>plays</v>
      </c>
      <c r="S3455" s="11">
        <f t="shared" si="213"/>
        <v>42535.97865740741</v>
      </c>
      <c r="T3455" s="11">
        <f t="shared" si="21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0">
        <f t="shared" si="215"/>
        <v>100.71428571428571</v>
      </c>
      <c r="P3456" s="6">
        <f t="shared" si="212"/>
        <v>33.571428571428569</v>
      </c>
      <c r="Q3456" t="str">
        <f>TRIM(MID(SUBSTITUTE($N3456,"/",REPT(" ",LEN($N3456))),COLUMNS($N:N)*LEN($N3456)-(LEN($N3456)-1),LEN($N3456)))</f>
        <v>theater</v>
      </c>
      <c r="R3456" t="str">
        <f>TRIM(MID(SUBSTITUTE($N3456,"/",REPT(" ",LEN($N3456))),COLUMNS($N:O)*LEN($N3456)-(LEN($N3456)-1),LEN($N3456)))</f>
        <v>plays</v>
      </c>
      <c r="S3456" s="11">
        <f t="shared" si="213"/>
        <v>41821.698599537034</v>
      </c>
      <c r="T3456" s="11">
        <f t="shared" si="21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0">
        <f t="shared" si="215"/>
        <v>100.64999999999999</v>
      </c>
      <c r="P3457" s="6">
        <f t="shared" si="212"/>
        <v>145.86956521739131</v>
      </c>
      <c r="Q3457" t="str">
        <f>TRIM(MID(SUBSTITUTE($N3457,"/",REPT(" ",LEN($N3457))),COLUMNS($N:N)*LEN($N3457)-(LEN($N3457)-1),LEN($N3457)))</f>
        <v>theater</v>
      </c>
      <c r="R3457" t="str">
        <f>TRIM(MID(SUBSTITUTE($N3457,"/",REPT(" ",LEN($N3457))),COLUMNS($N:O)*LEN($N3457)-(LEN($N3457)-1),LEN($N3457)))</f>
        <v>plays</v>
      </c>
      <c r="S3457" s="11">
        <f t="shared" si="213"/>
        <v>42626.7503125</v>
      </c>
      <c r="T3457" s="11">
        <f t="shared" si="21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0">
        <f t="shared" si="215"/>
        <v>191.3</v>
      </c>
      <c r="P3458" s="6">
        <f t="shared" ref="P3458:P3521" si="216">E3458/L3458</f>
        <v>358.6875</v>
      </c>
      <c r="Q3458" t="str">
        <f>TRIM(MID(SUBSTITUTE($N3458,"/",REPT(" ",LEN($N3458))),COLUMNS($N:N)*LEN($N3458)-(LEN($N3458)-1),LEN($N3458)))</f>
        <v>theater</v>
      </c>
      <c r="R3458" t="str">
        <f>TRIM(MID(SUBSTITUTE($N3458,"/",REPT(" ",LEN($N3458))),COLUMNS($N:O)*LEN($N3458)-(LEN($N3458)-1),LEN($N3458)))</f>
        <v>plays</v>
      </c>
      <c r="S3458" s="11">
        <f t="shared" ref="S3458:S3521" si="217">(((J3458/60)/60)/24)+DATE(1970,1,1)</f>
        <v>41821.205636574072</v>
      </c>
      <c r="T3458" s="11">
        <f t="shared" ref="T3458:T3521" si="218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0">
        <f t="shared" ref="O3459:O3522" si="219">E3459/D3459*100</f>
        <v>140.19999999999999</v>
      </c>
      <c r="P3459" s="6">
        <f t="shared" si="216"/>
        <v>50.981818181818184</v>
      </c>
      <c r="Q3459" t="str">
        <f>TRIM(MID(SUBSTITUTE($N3459,"/",REPT(" ",LEN($N3459))),COLUMNS($N:N)*LEN($N3459)-(LEN($N3459)-1),LEN($N3459)))</f>
        <v>theater</v>
      </c>
      <c r="R3459" t="str">
        <f>TRIM(MID(SUBSTITUTE($N3459,"/",REPT(" ",LEN($N3459))),COLUMNS($N:O)*LEN($N3459)-(LEN($N3459)-1),LEN($N3459)))</f>
        <v>plays</v>
      </c>
      <c r="S3459" s="11">
        <f t="shared" si="217"/>
        <v>42016.706678240742</v>
      </c>
      <c r="T3459" s="11">
        <f t="shared" si="218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0">
        <f t="shared" si="219"/>
        <v>124.33537832310839</v>
      </c>
      <c r="P3460" s="6">
        <f t="shared" si="216"/>
        <v>45.037037037037038</v>
      </c>
      <c r="Q3460" t="str">
        <f>TRIM(MID(SUBSTITUTE($N3460,"/",REPT(" ",LEN($N3460))),COLUMNS($N:N)*LEN($N3460)-(LEN($N3460)-1),LEN($N3460)))</f>
        <v>theater</v>
      </c>
      <c r="R3460" t="str">
        <f>TRIM(MID(SUBSTITUTE($N3460,"/",REPT(" ",LEN($N3460))),COLUMNS($N:O)*LEN($N3460)-(LEN($N3460)-1),LEN($N3460)))</f>
        <v>plays</v>
      </c>
      <c r="S3460" s="11">
        <f t="shared" si="217"/>
        <v>42011.202581018515</v>
      </c>
      <c r="T3460" s="11">
        <f t="shared" si="21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0">
        <f t="shared" si="219"/>
        <v>126.2</v>
      </c>
      <c r="P3461" s="6">
        <f t="shared" si="216"/>
        <v>17.527777777777779</v>
      </c>
      <c r="Q3461" t="str">
        <f>TRIM(MID(SUBSTITUTE($N3461,"/",REPT(" ",LEN($N3461))),COLUMNS($N:N)*LEN($N3461)-(LEN($N3461)-1),LEN($N3461)))</f>
        <v>theater</v>
      </c>
      <c r="R3461" t="str">
        <f>TRIM(MID(SUBSTITUTE($N3461,"/",REPT(" ",LEN($N3461))),COLUMNS($N:O)*LEN($N3461)-(LEN($N3461)-1),LEN($N3461)))</f>
        <v>plays</v>
      </c>
      <c r="S3461" s="11">
        <f t="shared" si="217"/>
        <v>42480.479861111111</v>
      </c>
      <c r="T3461" s="11">
        <f t="shared" si="21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0">
        <f t="shared" si="219"/>
        <v>190</v>
      </c>
      <c r="P3462" s="6">
        <f t="shared" si="216"/>
        <v>50</v>
      </c>
      <c r="Q3462" t="str">
        <f>TRIM(MID(SUBSTITUTE($N3462,"/",REPT(" ",LEN($N3462))),COLUMNS($N:N)*LEN($N3462)-(LEN($N3462)-1),LEN($N3462)))</f>
        <v>theater</v>
      </c>
      <c r="R3462" t="str">
        <f>TRIM(MID(SUBSTITUTE($N3462,"/",REPT(" ",LEN($N3462))),COLUMNS($N:O)*LEN($N3462)-(LEN($N3462)-1),LEN($N3462)))</f>
        <v>plays</v>
      </c>
      <c r="S3462" s="11">
        <f t="shared" si="217"/>
        <v>41852.527222222219</v>
      </c>
      <c r="T3462" s="11">
        <f t="shared" si="21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0">
        <f t="shared" si="219"/>
        <v>139</v>
      </c>
      <c r="P3463" s="6">
        <f t="shared" si="216"/>
        <v>57.916666666666664</v>
      </c>
      <c r="Q3463" t="str">
        <f>TRIM(MID(SUBSTITUTE($N3463,"/",REPT(" ",LEN($N3463))),COLUMNS($N:N)*LEN($N3463)-(LEN($N3463)-1),LEN($N3463)))</f>
        <v>theater</v>
      </c>
      <c r="R3463" t="str">
        <f>TRIM(MID(SUBSTITUTE($N3463,"/",REPT(" ",LEN($N3463))),COLUMNS($N:O)*LEN($N3463)-(LEN($N3463)-1),LEN($N3463)))</f>
        <v>plays</v>
      </c>
      <c r="S3463" s="11">
        <f t="shared" si="217"/>
        <v>42643.632858796293</v>
      </c>
      <c r="T3463" s="11">
        <f t="shared" si="21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0">
        <f t="shared" si="219"/>
        <v>202</v>
      </c>
      <c r="P3464" s="6">
        <f t="shared" si="216"/>
        <v>29.705882352941178</v>
      </c>
      <c r="Q3464" t="str">
        <f>TRIM(MID(SUBSTITUTE($N3464,"/",REPT(" ",LEN($N3464))),COLUMNS($N:N)*LEN($N3464)-(LEN($N3464)-1),LEN($N3464)))</f>
        <v>theater</v>
      </c>
      <c r="R3464" t="str">
        <f>TRIM(MID(SUBSTITUTE($N3464,"/",REPT(" ",LEN($N3464))),COLUMNS($N:O)*LEN($N3464)-(LEN($N3464)-1),LEN($N3464)))</f>
        <v>plays</v>
      </c>
      <c r="S3464" s="11">
        <f t="shared" si="217"/>
        <v>42179.898472222223</v>
      </c>
      <c r="T3464" s="11">
        <f t="shared" si="21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0">
        <f t="shared" si="219"/>
        <v>103.38000000000001</v>
      </c>
      <c r="P3465" s="6">
        <f t="shared" si="216"/>
        <v>90.684210526315795</v>
      </c>
      <c r="Q3465" t="str">
        <f>TRIM(MID(SUBSTITUTE($N3465,"/",REPT(" ",LEN($N3465))),COLUMNS($N:N)*LEN($N3465)-(LEN($N3465)-1),LEN($N3465)))</f>
        <v>theater</v>
      </c>
      <c r="R3465" t="str">
        <f>TRIM(MID(SUBSTITUTE($N3465,"/",REPT(" ",LEN($N3465))),COLUMNS($N:O)*LEN($N3465)-(LEN($N3465)-1),LEN($N3465)))</f>
        <v>plays</v>
      </c>
      <c r="S3465" s="11">
        <f t="shared" si="217"/>
        <v>42612.918807870374</v>
      </c>
      <c r="T3465" s="11">
        <f t="shared" si="21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0">
        <f t="shared" si="219"/>
        <v>102.3236</v>
      </c>
      <c r="P3466" s="6">
        <f t="shared" si="216"/>
        <v>55.012688172043013</v>
      </c>
      <c r="Q3466" t="str">
        <f>TRIM(MID(SUBSTITUTE($N3466,"/",REPT(" ",LEN($N3466))),COLUMNS($N:N)*LEN($N3466)-(LEN($N3466)-1),LEN($N3466)))</f>
        <v>theater</v>
      </c>
      <c r="R3466" t="str">
        <f>TRIM(MID(SUBSTITUTE($N3466,"/",REPT(" ",LEN($N3466))),COLUMNS($N:O)*LEN($N3466)-(LEN($N3466)-1),LEN($N3466)))</f>
        <v>plays</v>
      </c>
      <c r="S3466" s="11">
        <f t="shared" si="217"/>
        <v>42575.130057870367</v>
      </c>
      <c r="T3466" s="11">
        <f t="shared" si="21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0">
        <f t="shared" si="219"/>
        <v>103</v>
      </c>
      <c r="P3467" s="6">
        <f t="shared" si="216"/>
        <v>57.222222222222221</v>
      </c>
      <c r="Q3467" t="str">
        <f>TRIM(MID(SUBSTITUTE($N3467,"/",REPT(" ",LEN($N3467))),COLUMNS($N:N)*LEN($N3467)-(LEN($N3467)-1),LEN($N3467)))</f>
        <v>theater</v>
      </c>
      <c r="R3467" t="str">
        <f>TRIM(MID(SUBSTITUTE($N3467,"/",REPT(" ",LEN($N3467))),COLUMNS($N:O)*LEN($N3467)-(LEN($N3467)-1),LEN($N3467)))</f>
        <v>plays</v>
      </c>
      <c r="S3467" s="11">
        <f t="shared" si="217"/>
        <v>42200.625833333332</v>
      </c>
      <c r="T3467" s="11">
        <f t="shared" si="21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0">
        <f t="shared" si="219"/>
        <v>127.14285714285714</v>
      </c>
      <c r="P3468" s="6">
        <f t="shared" si="216"/>
        <v>72.950819672131146</v>
      </c>
      <c r="Q3468" t="str">
        <f>TRIM(MID(SUBSTITUTE($N3468,"/",REPT(" ",LEN($N3468))),COLUMNS($N:N)*LEN($N3468)-(LEN($N3468)-1),LEN($N3468)))</f>
        <v>theater</v>
      </c>
      <c r="R3468" t="str">
        <f>TRIM(MID(SUBSTITUTE($N3468,"/",REPT(" ",LEN($N3468))),COLUMNS($N:O)*LEN($N3468)-(LEN($N3468)-1),LEN($N3468)))</f>
        <v>plays</v>
      </c>
      <c r="S3468" s="11">
        <f t="shared" si="217"/>
        <v>42420.019097222219</v>
      </c>
      <c r="T3468" s="11">
        <f t="shared" si="21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0">
        <f t="shared" si="219"/>
        <v>101</v>
      </c>
      <c r="P3469" s="6">
        <f t="shared" si="216"/>
        <v>64.468085106382972</v>
      </c>
      <c r="Q3469" t="str">
        <f>TRIM(MID(SUBSTITUTE($N3469,"/",REPT(" ",LEN($N3469))),COLUMNS($N:N)*LEN($N3469)-(LEN($N3469)-1),LEN($N3469)))</f>
        <v>theater</v>
      </c>
      <c r="R3469" t="str">
        <f>TRIM(MID(SUBSTITUTE($N3469,"/",REPT(" ",LEN($N3469))),COLUMNS($N:O)*LEN($N3469)-(LEN($N3469)-1),LEN($N3469)))</f>
        <v>plays</v>
      </c>
      <c r="S3469" s="11">
        <f t="shared" si="217"/>
        <v>42053.671666666662</v>
      </c>
      <c r="T3469" s="11">
        <f t="shared" si="21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0">
        <f t="shared" si="219"/>
        <v>121.78</v>
      </c>
      <c r="P3470" s="6">
        <f t="shared" si="216"/>
        <v>716.35294117647061</v>
      </c>
      <c r="Q3470" t="str">
        <f>TRIM(MID(SUBSTITUTE($N3470,"/",REPT(" ",LEN($N3470))),COLUMNS($N:N)*LEN($N3470)-(LEN($N3470)-1),LEN($N3470)))</f>
        <v>theater</v>
      </c>
      <c r="R3470" t="str">
        <f>TRIM(MID(SUBSTITUTE($N3470,"/",REPT(" ",LEN($N3470))),COLUMNS($N:O)*LEN($N3470)-(LEN($N3470)-1),LEN($N3470)))</f>
        <v>plays</v>
      </c>
      <c r="S3470" s="11">
        <f t="shared" si="217"/>
        <v>42605.765381944439</v>
      </c>
      <c r="T3470" s="11">
        <f t="shared" si="21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0">
        <f t="shared" si="219"/>
        <v>113.39285714285714</v>
      </c>
      <c r="P3471" s="6">
        <f t="shared" si="216"/>
        <v>50.396825396825399</v>
      </c>
      <c r="Q3471" t="str">
        <f>TRIM(MID(SUBSTITUTE($N3471,"/",REPT(" ",LEN($N3471))),COLUMNS($N:N)*LEN($N3471)-(LEN($N3471)-1),LEN($N3471)))</f>
        <v>theater</v>
      </c>
      <c r="R3471" t="str">
        <f>TRIM(MID(SUBSTITUTE($N3471,"/",REPT(" ",LEN($N3471))),COLUMNS($N:O)*LEN($N3471)-(LEN($N3471)-1),LEN($N3471)))</f>
        <v>plays</v>
      </c>
      <c r="S3471" s="11">
        <f t="shared" si="217"/>
        <v>42458.641724537039</v>
      </c>
      <c r="T3471" s="11">
        <f t="shared" si="21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0">
        <f t="shared" si="219"/>
        <v>150</v>
      </c>
      <c r="P3472" s="6">
        <f t="shared" si="216"/>
        <v>41.666666666666664</v>
      </c>
      <c r="Q3472" t="str">
        <f>TRIM(MID(SUBSTITUTE($N3472,"/",REPT(" ",LEN($N3472))),COLUMNS($N:N)*LEN($N3472)-(LEN($N3472)-1),LEN($N3472)))</f>
        <v>theater</v>
      </c>
      <c r="R3472" t="str">
        <f>TRIM(MID(SUBSTITUTE($N3472,"/",REPT(" ",LEN($N3472))),COLUMNS($N:O)*LEN($N3472)-(LEN($N3472)-1),LEN($N3472)))</f>
        <v>plays</v>
      </c>
      <c r="S3472" s="11">
        <f t="shared" si="217"/>
        <v>42529.022013888884</v>
      </c>
      <c r="T3472" s="11">
        <f t="shared" si="21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0">
        <f t="shared" si="219"/>
        <v>214.6</v>
      </c>
      <c r="P3473" s="6">
        <f t="shared" si="216"/>
        <v>35.766666666666666</v>
      </c>
      <c r="Q3473" t="str">
        <f>TRIM(MID(SUBSTITUTE($N3473,"/",REPT(" ",LEN($N3473))),COLUMNS($N:N)*LEN($N3473)-(LEN($N3473)-1),LEN($N3473)))</f>
        <v>theater</v>
      </c>
      <c r="R3473" t="str">
        <f>TRIM(MID(SUBSTITUTE($N3473,"/",REPT(" ",LEN($N3473))),COLUMNS($N:O)*LEN($N3473)-(LEN($N3473)-1),LEN($N3473)))</f>
        <v>plays</v>
      </c>
      <c r="S3473" s="11">
        <f t="shared" si="217"/>
        <v>41841.820486111108</v>
      </c>
      <c r="T3473" s="11">
        <f t="shared" si="21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0">
        <f t="shared" si="219"/>
        <v>102.05</v>
      </c>
      <c r="P3474" s="6">
        <f t="shared" si="216"/>
        <v>88.739130434782609</v>
      </c>
      <c r="Q3474" t="str">
        <f>TRIM(MID(SUBSTITUTE($N3474,"/",REPT(" ",LEN($N3474))),COLUMNS($N:N)*LEN($N3474)-(LEN($N3474)-1),LEN($N3474)))</f>
        <v>theater</v>
      </c>
      <c r="R3474" t="str">
        <f>TRIM(MID(SUBSTITUTE($N3474,"/",REPT(" ",LEN($N3474))),COLUMNS($N:O)*LEN($N3474)-(LEN($N3474)-1),LEN($N3474)))</f>
        <v>plays</v>
      </c>
      <c r="S3474" s="11">
        <f t="shared" si="217"/>
        <v>41928.170497685183</v>
      </c>
      <c r="T3474" s="11">
        <f t="shared" si="21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0">
        <f t="shared" si="219"/>
        <v>100</v>
      </c>
      <c r="P3475" s="6">
        <f t="shared" si="216"/>
        <v>148.4848484848485</v>
      </c>
      <c r="Q3475" t="str">
        <f>TRIM(MID(SUBSTITUTE($N3475,"/",REPT(" ",LEN($N3475))),COLUMNS($N:N)*LEN($N3475)-(LEN($N3475)-1),LEN($N3475)))</f>
        <v>theater</v>
      </c>
      <c r="R3475" t="str">
        <f>TRIM(MID(SUBSTITUTE($N3475,"/",REPT(" ",LEN($N3475))),COLUMNS($N:O)*LEN($N3475)-(LEN($N3475)-1),LEN($N3475)))</f>
        <v>plays</v>
      </c>
      <c r="S3475" s="11">
        <f t="shared" si="217"/>
        <v>42062.834444444445</v>
      </c>
      <c r="T3475" s="11">
        <f t="shared" si="21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0">
        <f t="shared" si="219"/>
        <v>101</v>
      </c>
      <c r="P3476" s="6">
        <f t="shared" si="216"/>
        <v>51.794871794871796</v>
      </c>
      <c r="Q3476" t="str">
        <f>TRIM(MID(SUBSTITUTE($N3476,"/",REPT(" ",LEN($N3476))),COLUMNS($N:N)*LEN($N3476)-(LEN($N3476)-1),LEN($N3476)))</f>
        <v>theater</v>
      </c>
      <c r="R3476" t="str">
        <f>TRIM(MID(SUBSTITUTE($N3476,"/",REPT(" ",LEN($N3476))),COLUMNS($N:O)*LEN($N3476)-(LEN($N3476)-1),LEN($N3476)))</f>
        <v>plays</v>
      </c>
      <c r="S3476" s="11">
        <f t="shared" si="217"/>
        <v>42541.501516203702</v>
      </c>
      <c r="T3476" s="11">
        <f t="shared" si="21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0">
        <f t="shared" si="219"/>
        <v>113.33333333333333</v>
      </c>
      <c r="P3477" s="6">
        <f t="shared" si="216"/>
        <v>20</v>
      </c>
      <c r="Q3477" t="str">
        <f>TRIM(MID(SUBSTITUTE($N3477,"/",REPT(" ",LEN($N3477))),COLUMNS($N:N)*LEN($N3477)-(LEN($N3477)-1),LEN($N3477)))</f>
        <v>theater</v>
      </c>
      <c r="R3477" t="str">
        <f>TRIM(MID(SUBSTITUTE($N3477,"/",REPT(" ",LEN($N3477))),COLUMNS($N:O)*LEN($N3477)-(LEN($N3477)-1),LEN($N3477)))</f>
        <v>plays</v>
      </c>
      <c r="S3477" s="11">
        <f t="shared" si="217"/>
        <v>41918.880833333329</v>
      </c>
      <c r="T3477" s="11">
        <f t="shared" si="21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0">
        <f t="shared" si="219"/>
        <v>104</v>
      </c>
      <c r="P3478" s="6">
        <f t="shared" si="216"/>
        <v>52</v>
      </c>
      <c r="Q3478" t="str">
        <f>TRIM(MID(SUBSTITUTE($N3478,"/",REPT(" ",LEN($N3478))),COLUMNS($N:N)*LEN($N3478)-(LEN($N3478)-1),LEN($N3478)))</f>
        <v>theater</v>
      </c>
      <c r="R3478" t="str">
        <f>TRIM(MID(SUBSTITUTE($N3478,"/",REPT(" ",LEN($N3478))),COLUMNS($N:O)*LEN($N3478)-(LEN($N3478)-1),LEN($N3478)))</f>
        <v>plays</v>
      </c>
      <c r="S3478" s="11">
        <f t="shared" si="217"/>
        <v>41921.279976851853</v>
      </c>
      <c r="T3478" s="11">
        <f t="shared" si="21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0">
        <f t="shared" si="219"/>
        <v>115.33333333333333</v>
      </c>
      <c r="P3479" s="6">
        <f t="shared" si="216"/>
        <v>53.230769230769234</v>
      </c>
      <c r="Q3479" t="str">
        <f>TRIM(MID(SUBSTITUTE($N3479,"/",REPT(" ",LEN($N3479))),COLUMNS($N:N)*LEN($N3479)-(LEN($N3479)-1),LEN($N3479)))</f>
        <v>theater</v>
      </c>
      <c r="R3479" t="str">
        <f>TRIM(MID(SUBSTITUTE($N3479,"/",REPT(" ",LEN($N3479))),COLUMNS($N:O)*LEN($N3479)-(LEN($N3479)-1),LEN($N3479)))</f>
        <v>plays</v>
      </c>
      <c r="S3479" s="11">
        <f t="shared" si="217"/>
        <v>42128.736608796295</v>
      </c>
      <c r="T3479" s="11">
        <f t="shared" si="21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0">
        <f t="shared" si="219"/>
        <v>112.85000000000001</v>
      </c>
      <c r="P3480" s="6">
        <f t="shared" si="216"/>
        <v>39.596491228070178</v>
      </c>
      <c r="Q3480" t="str">
        <f>TRIM(MID(SUBSTITUTE($N3480,"/",REPT(" ",LEN($N3480))),COLUMNS($N:N)*LEN($N3480)-(LEN($N3480)-1),LEN($N3480)))</f>
        <v>theater</v>
      </c>
      <c r="R3480" t="str">
        <f>TRIM(MID(SUBSTITUTE($N3480,"/",REPT(" ",LEN($N3480))),COLUMNS($N:O)*LEN($N3480)-(LEN($N3480)-1),LEN($N3480)))</f>
        <v>plays</v>
      </c>
      <c r="S3480" s="11">
        <f t="shared" si="217"/>
        <v>42053.916921296302</v>
      </c>
      <c r="T3480" s="11">
        <f t="shared" si="21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0">
        <f t="shared" si="219"/>
        <v>127.86666666666666</v>
      </c>
      <c r="P3481" s="6">
        <f t="shared" si="216"/>
        <v>34.25</v>
      </c>
      <c r="Q3481" t="str">
        <f>TRIM(MID(SUBSTITUTE($N3481,"/",REPT(" ",LEN($N3481))),COLUMNS($N:N)*LEN($N3481)-(LEN($N3481)-1),LEN($N3481)))</f>
        <v>theater</v>
      </c>
      <c r="R3481" t="str">
        <f>TRIM(MID(SUBSTITUTE($N3481,"/",REPT(" ",LEN($N3481))),COLUMNS($N:O)*LEN($N3481)-(LEN($N3481)-1),LEN($N3481)))</f>
        <v>plays</v>
      </c>
      <c r="S3481" s="11">
        <f t="shared" si="217"/>
        <v>41781.855092592588</v>
      </c>
      <c r="T3481" s="11">
        <f t="shared" si="21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0">
        <f t="shared" si="219"/>
        <v>142.66666666666669</v>
      </c>
      <c r="P3482" s="6">
        <f t="shared" si="216"/>
        <v>164.61538461538461</v>
      </c>
      <c r="Q3482" t="str">
        <f>TRIM(MID(SUBSTITUTE($N3482,"/",REPT(" ",LEN($N3482))),COLUMNS($N:N)*LEN($N3482)-(LEN($N3482)-1),LEN($N3482)))</f>
        <v>theater</v>
      </c>
      <c r="R3482" t="str">
        <f>TRIM(MID(SUBSTITUTE($N3482,"/",REPT(" ",LEN($N3482))),COLUMNS($N:O)*LEN($N3482)-(LEN($N3482)-1),LEN($N3482)))</f>
        <v>plays</v>
      </c>
      <c r="S3482" s="11">
        <f t="shared" si="217"/>
        <v>42171.317442129628</v>
      </c>
      <c r="T3482" s="11">
        <f t="shared" si="21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0">
        <f t="shared" si="219"/>
        <v>118.8</v>
      </c>
      <c r="P3483" s="6">
        <f t="shared" si="216"/>
        <v>125.05263157894737</v>
      </c>
      <c r="Q3483" t="str">
        <f>TRIM(MID(SUBSTITUTE($N3483,"/",REPT(" ",LEN($N3483))),COLUMNS($N:N)*LEN($N3483)-(LEN($N3483)-1),LEN($N3483)))</f>
        <v>theater</v>
      </c>
      <c r="R3483" t="str">
        <f>TRIM(MID(SUBSTITUTE($N3483,"/",REPT(" ",LEN($N3483))),COLUMNS($N:O)*LEN($N3483)-(LEN($N3483)-1),LEN($N3483)))</f>
        <v>plays</v>
      </c>
      <c r="S3483" s="11">
        <f t="shared" si="217"/>
        <v>41989.24754629629</v>
      </c>
      <c r="T3483" s="11">
        <f t="shared" si="21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0">
        <f t="shared" si="219"/>
        <v>138.33333333333334</v>
      </c>
      <c r="P3484" s="6">
        <f t="shared" si="216"/>
        <v>51.875</v>
      </c>
      <c r="Q3484" t="str">
        <f>TRIM(MID(SUBSTITUTE($N3484,"/",REPT(" ",LEN($N3484))),COLUMNS($N:N)*LEN($N3484)-(LEN($N3484)-1),LEN($N3484)))</f>
        <v>theater</v>
      </c>
      <c r="R3484" t="str">
        <f>TRIM(MID(SUBSTITUTE($N3484,"/",REPT(" ",LEN($N3484))),COLUMNS($N:O)*LEN($N3484)-(LEN($N3484)-1),LEN($N3484)))</f>
        <v>plays</v>
      </c>
      <c r="S3484" s="11">
        <f t="shared" si="217"/>
        <v>41796.771597222221</v>
      </c>
      <c r="T3484" s="11">
        <f t="shared" si="21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0">
        <f t="shared" si="219"/>
        <v>159.9402985074627</v>
      </c>
      <c r="P3485" s="6">
        <f t="shared" si="216"/>
        <v>40.285714285714285</v>
      </c>
      <c r="Q3485" t="str">
        <f>TRIM(MID(SUBSTITUTE($N3485,"/",REPT(" ",LEN($N3485))),COLUMNS($N:N)*LEN($N3485)-(LEN($N3485)-1),LEN($N3485)))</f>
        <v>theater</v>
      </c>
      <c r="R3485" t="str">
        <f>TRIM(MID(SUBSTITUTE($N3485,"/",REPT(" ",LEN($N3485))),COLUMNS($N:O)*LEN($N3485)-(LEN($N3485)-1),LEN($N3485)))</f>
        <v>plays</v>
      </c>
      <c r="S3485" s="11">
        <f t="shared" si="217"/>
        <v>41793.668761574074</v>
      </c>
      <c r="T3485" s="11">
        <f t="shared" si="21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0">
        <f t="shared" si="219"/>
        <v>114.24000000000001</v>
      </c>
      <c r="P3486" s="6">
        <f t="shared" si="216"/>
        <v>64.909090909090907</v>
      </c>
      <c r="Q3486" t="str">
        <f>TRIM(MID(SUBSTITUTE($N3486,"/",REPT(" ",LEN($N3486))),COLUMNS($N:N)*LEN($N3486)-(LEN($N3486)-1),LEN($N3486)))</f>
        <v>theater</v>
      </c>
      <c r="R3486" t="str">
        <f>TRIM(MID(SUBSTITUTE($N3486,"/",REPT(" ",LEN($N3486))),COLUMNS($N:O)*LEN($N3486)-(LEN($N3486)-1),LEN($N3486)))</f>
        <v>plays</v>
      </c>
      <c r="S3486" s="11">
        <f t="shared" si="217"/>
        <v>42506.760405092587</v>
      </c>
      <c r="T3486" s="11">
        <f t="shared" si="21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0">
        <f t="shared" si="219"/>
        <v>100.60606060606061</v>
      </c>
      <c r="P3487" s="6">
        <f t="shared" si="216"/>
        <v>55.333333333333336</v>
      </c>
      <c r="Q3487" t="str">
        <f>TRIM(MID(SUBSTITUTE($N3487,"/",REPT(" ",LEN($N3487))),COLUMNS($N:N)*LEN($N3487)-(LEN($N3487)-1),LEN($N3487)))</f>
        <v>theater</v>
      </c>
      <c r="R3487" t="str">
        <f>TRIM(MID(SUBSTITUTE($N3487,"/",REPT(" ",LEN($N3487))),COLUMNS($N:O)*LEN($N3487)-(LEN($N3487)-1),LEN($N3487)))</f>
        <v>plays</v>
      </c>
      <c r="S3487" s="11">
        <f t="shared" si="217"/>
        <v>42372.693055555559</v>
      </c>
      <c r="T3487" s="11">
        <f t="shared" si="21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0">
        <f t="shared" si="219"/>
        <v>155.20000000000002</v>
      </c>
      <c r="P3488" s="6">
        <f t="shared" si="216"/>
        <v>83.142857142857139</v>
      </c>
      <c r="Q3488" t="str">
        <f>TRIM(MID(SUBSTITUTE($N3488,"/",REPT(" ",LEN($N3488))),COLUMNS($N:N)*LEN($N3488)-(LEN($N3488)-1),LEN($N3488)))</f>
        <v>theater</v>
      </c>
      <c r="R3488" t="str">
        <f>TRIM(MID(SUBSTITUTE($N3488,"/",REPT(" ",LEN($N3488))),COLUMNS($N:O)*LEN($N3488)-(LEN($N3488)-1),LEN($N3488)))</f>
        <v>plays</v>
      </c>
      <c r="S3488" s="11">
        <f t="shared" si="217"/>
        <v>42126.87501157407</v>
      </c>
      <c r="T3488" s="11">
        <f t="shared" si="21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0">
        <f t="shared" si="219"/>
        <v>127.75000000000001</v>
      </c>
      <c r="P3489" s="6">
        <f t="shared" si="216"/>
        <v>38.712121212121211</v>
      </c>
      <c r="Q3489" t="str">
        <f>TRIM(MID(SUBSTITUTE($N3489,"/",REPT(" ",LEN($N3489))),COLUMNS($N:N)*LEN($N3489)-(LEN($N3489)-1),LEN($N3489)))</f>
        <v>theater</v>
      </c>
      <c r="R3489" t="str">
        <f>TRIM(MID(SUBSTITUTE($N3489,"/",REPT(" ",LEN($N3489))),COLUMNS($N:O)*LEN($N3489)-(LEN($N3489)-1),LEN($N3489)))</f>
        <v>plays</v>
      </c>
      <c r="S3489" s="11">
        <f t="shared" si="217"/>
        <v>42149.940416666665</v>
      </c>
      <c r="T3489" s="11">
        <f t="shared" si="21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0">
        <f t="shared" si="219"/>
        <v>121.2</v>
      </c>
      <c r="P3490" s="6">
        <f t="shared" si="216"/>
        <v>125.37931034482759</v>
      </c>
      <c r="Q3490" t="str">
        <f>TRIM(MID(SUBSTITUTE($N3490,"/",REPT(" ",LEN($N3490))),COLUMNS($N:N)*LEN($N3490)-(LEN($N3490)-1),LEN($N3490)))</f>
        <v>theater</v>
      </c>
      <c r="R3490" t="str">
        <f>TRIM(MID(SUBSTITUTE($N3490,"/",REPT(" ",LEN($N3490))),COLUMNS($N:O)*LEN($N3490)-(LEN($N3490)-1),LEN($N3490)))</f>
        <v>plays</v>
      </c>
      <c r="S3490" s="11">
        <f t="shared" si="217"/>
        <v>42087.768055555556</v>
      </c>
      <c r="T3490" s="11">
        <f t="shared" si="21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0">
        <f t="shared" si="219"/>
        <v>112.7</v>
      </c>
      <c r="P3491" s="6">
        <f t="shared" si="216"/>
        <v>78.263888888888886</v>
      </c>
      <c r="Q3491" t="str">
        <f>TRIM(MID(SUBSTITUTE($N3491,"/",REPT(" ",LEN($N3491))),COLUMNS($N:N)*LEN($N3491)-(LEN($N3491)-1),LEN($N3491)))</f>
        <v>theater</v>
      </c>
      <c r="R3491" t="str">
        <f>TRIM(MID(SUBSTITUTE($N3491,"/",REPT(" ",LEN($N3491))),COLUMNS($N:O)*LEN($N3491)-(LEN($N3491)-1),LEN($N3491)))</f>
        <v>plays</v>
      </c>
      <c r="S3491" s="11">
        <f t="shared" si="217"/>
        <v>41753.635775462964</v>
      </c>
      <c r="T3491" s="11">
        <f t="shared" si="21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0">
        <f t="shared" si="219"/>
        <v>127.49999999999999</v>
      </c>
      <c r="P3492" s="6">
        <f t="shared" si="216"/>
        <v>47.222222222222221</v>
      </c>
      <c r="Q3492" t="str">
        <f>TRIM(MID(SUBSTITUTE($N3492,"/",REPT(" ",LEN($N3492))),COLUMNS($N:N)*LEN($N3492)-(LEN($N3492)-1),LEN($N3492)))</f>
        <v>theater</v>
      </c>
      <c r="R3492" t="str">
        <f>TRIM(MID(SUBSTITUTE($N3492,"/",REPT(" ",LEN($N3492))),COLUMNS($N:O)*LEN($N3492)-(LEN($N3492)-1),LEN($N3492)))</f>
        <v>plays</v>
      </c>
      <c r="S3492" s="11">
        <f t="shared" si="217"/>
        <v>42443.802361111113</v>
      </c>
      <c r="T3492" s="11">
        <f t="shared" si="21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0">
        <f t="shared" si="219"/>
        <v>158.20000000000002</v>
      </c>
      <c r="P3493" s="6">
        <f t="shared" si="216"/>
        <v>79.099999999999994</v>
      </c>
      <c r="Q3493" t="str">
        <f>TRIM(MID(SUBSTITUTE($N3493,"/",REPT(" ",LEN($N3493))),COLUMNS($N:N)*LEN($N3493)-(LEN($N3493)-1),LEN($N3493)))</f>
        <v>theater</v>
      </c>
      <c r="R3493" t="str">
        <f>TRIM(MID(SUBSTITUTE($N3493,"/",REPT(" ",LEN($N3493))),COLUMNS($N:O)*LEN($N3493)-(LEN($N3493)-1),LEN($N3493)))</f>
        <v>plays</v>
      </c>
      <c r="S3493" s="11">
        <f t="shared" si="217"/>
        <v>42121.249814814815</v>
      </c>
      <c r="T3493" s="11">
        <f t="shared" si="21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0">
        <f t="shared" si="219"/>
        <v>105.26894736842105</v>
      </c>
      <c r="P3494" s="6">
        <f t="shared" si="216"/>
        <v>114.29199999999999</v>
      </c>
      <c r="Q3494" t="str">
        <f>TRIM(MID(SUBSTITUTE($N3494,"/",REPT(" ",LEN($N3494))),COLUMNS($N:N)*LEN($N3494)-(LEN($N3494)-1),LEN($N3494)))</f>
        <v>theater</v>
      </c>
      <c r="R3494" t="str">
        <f>TRIM(MID(SUBSTITUTE($N3494,"/",REPT(" ",LEN($N3494))),COLUMNS($N:O)*LEN($N3494)-(LEN($N3494)-1),LEN($N3494)))</f>
        <v>plays</v>
      </c>
      <c r="S3494" s="11">
        <f t="shared" si="217"/>
        <v>42268.009224537032</v>
      </c>
      <c r="T3494" s="11">
        <f t="shared" si="21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0">
        <f t="shared" si="219"/>
        <v>100</v>
      </c>
      <c r="P3495" s="6">
        <f t="shared" si="216"/>
        <v>51.724137931034484</v>
      </c>
      <c r="Q3495" t="str">
        <f>TRIM(MID(SUBSTITUTE($N3495,"/",REPT(" ",LEN($N3495))),COLUMNS($N:N)*LEN($N3495)-(LEN($N3495)-1),LEN($N3495)))</f>
        <v>theater</v>
      </c>
      <c r="R3495" t="str">
        <f>TRIM(MID(SUBSTITUTE($N3495,"/",REPT(" ",LEN($N3495))),COLUMNS($N:O)*LEN($N3495)-(LEN($N3495)-1),LEN($N3495)))</f>
        <v>plays</v>
      </c>
      <c r="S3495" s="11">
        <f t="shared" si="217"/>
        <v>41848.866157407407</v>
      </c>
      <c r="T3495" s="11">
        <f t="shared" si="21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0">
        <f t="shared" si="219"/>
        <v>100</v>
      </c>
      <c r="P3496" s="6">
        <f t="shared" si="216"/>
        <v>30.76923076923077</v>
      </c>
      <c r="Q3496" t="str">
        <f>TRIM(MID(SUBSTITUTE($N3496,"/",REPT(" ",LEN($N3496))),COLUMNS($N:N)*LEN($N3496)-(LEN($N3496)-1),LEN($N3496)))</f>
        <v>theater</v>
      </c>
      <c r="R3496" t="str">
        <f>TRIM(MID(SUBSTITUTE($N3496,"/",REPT(" ",LEN($N3496))),COLUMNS($N:O)*LEN($N3496)-(LEN($N3496)-1),LEN($N3496)))</f>
        <v>plays</v>
      </c>
      <c r="S3496" s="11">
        <f t="shared" si="217"/>
        <v>42689.214988425927</v>
      </c>
      <c r="T3496" s="11">
        <f t="shared" si="21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0">
        <f t="shared" si="219"/>
        <v>106.86</v>
      </c>
      <c r="P3497" s="6">
        <f t="shared" si="216"/>
        <v>74.208333333333329</v>
      </c>
      <c r="Q3497" t="str">
        <f>TRIM(MID(SUBSTITUTE($N3497,"/",REPT(" ",LEN($N3497))),COLUMNS($N:N)*LEN($N3497)-(LEN($N3497)-1),LEN($N3497)))</f>
        <v>theater</v>
      </c>
      <c r="R3497" t="str">
        <f>TRIM(MID(SUBSTITUTE($N3497,"/",REPT(" ",LEN($N3497))),COLUMNS($N:O)*LEN($N3497)-(LEN($N3497)-1),LEN($N3497)))</f>
        <v>plays</v>
      </c>
      <c r="S3497" s="11">
        <f t="shared" si="217"/>
        <v>41915.762835648151</v>
      </c>
      <c r="T3497" s="11">
        <f t="shared" si="21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0">
        <f t="shared" si="219"/>
        <v>124.4</v>
      </c>
      <c r="P3498" s="6">
        <f t="shared" si="216"/>
        <v>47.846153846153847</v>
      </c>
      <c r="Q3498" t="str">
        <f>TRIM(MID(SUBSTITUTE($N3498,"/",REPT(" ",LEN($N3498))),COLUMNS($N:N)*LEN($N3498)-(LEN($N3498)-1),LEN($N3498)))</f>
        <v>theater</v>
      </c>
      <c r="R3498" t="str">
        <f>TRIM(MID(SUBSTITUTE($N3498,"/",REPT(" ",LEN($N3498))),COLUMNS($N:O)*LEN($N3498)-(LEN($N3498)-1),LEN($N3498)))</f>
        <v>plays</v>
      </c>
      <c r="S3498" s="11">
        <f t="shared" si="217"/>
        <v>42584.846828703703</v>
      </c>
      <c r="T3498" s="11">
        <f t="shared" si="21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0">
        <f t="shared" si="219"/>
        <v>108.70406189555126</v>
      </c>
      <c r="P3499" s="6">
        <f t="shared" si="216"/>
        <v>34.408163265306122</v>
      </c>
      <c r="Q3499" t="str">
        <f>TRIM(MID(SUBSTITUTE($N3499,"/",REPT(" ",LEN($N3499))),COLUMNS($N:N)*LEN($N3499)-(LEN($N3499)-1),LEN($N3499)))</f>
        <v>theater</v>
      </c>
      <c r="R3499" t="str">
        <f>TRIM(MID(SUBSTITUTE($N3499,"/",REPT(" ",LEN($N3499))),COLUMNS($N:O)*LEN($N3499)-(LEN($N3499)-1),LEN($N3499)))</f>
        <v>plays</v>
      </c>
      <c r="S3499" s="11">
        <f t="shared" si="217"/>
        <v>42511.741944444439</v>
      </c>
      <c r="T3499" s="11">
        <f t="shared" si="21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0">
        <f t="shared" si="219"/>
        <v>102.42424242424242</v>
      </c>
      <c r="P3500" s="6">
        <f t="shared" si="216"/>
        <v>40.238095238095241</v>
      </c>
      <c r="Q3500" t="str">
        <f>TRIM(MID(SUBSTITUTE($N3500,"/",REPT(" ",LEN($N3500))),COLUMNS($N:N)*LEN($N3500)-(LEN($N3500)-1),LEN($N3500)))</f>
        <v>theater</v>
      </c>
      <c r="R3500" t="str">
        <f>TRIM(MID(SUBSTITUTE($N3500,"/",REPT(" ",LEN($N3500))),COLUMNS($N:O)*LEN($N3500)-(LEN($N3500)-1),LEN($N3500)))</f>
        <v>plays</v>
      </c>
      <c r="S3500" s="11">
        <f t="shared" si="217"/>
        <v>42459.15861111111</v>
      </c>
      <c r="T3500" s="11">
        <f t="shared" si="21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0">
        <f t="shared" si="219"/>
        <v>105.5</v>
      </c>
      <c r="P3501" s="6">
        <f t="shared" si="216"/>
        <v>60.285714285714285</v>
      </c>
      <c r="Q3501" t="str">
        <f>TRIM(MID(SUBSTITUTE($N3501,"/",REPT(" ",LEN($N3501))),COLUMNS($N:N)*LEN($N3501)-(LEN($N3501)-1),LEN($N3501)))</f>
        <v>theater</v>
      </c>
      <c r="R3501" t="str">
        <f>TRIM(MID(SUBSTITUTE($N3501,"/",REPT(" ",LEN($N3501))),COLUMNS($N:O)*LEN($N3501)-(LEN($N3501)-1),LEN($N3501)))</f>
        <v>plays</v>
      </c>
      <c r="S3501" s="11">
        <f t="shared" si="217"/>
        <v>42132.036168981482</v>
      </c>
      <c r="T3501" s="11">
        <f t="shared" si="21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0">
        <f t="shared" si="219"/>
        <v>106.3</v>
      </c>
      <c r="P3502" s="6">
        <f t="shared" si="216"/>
        <v>25.30952380952381</v>
      </c>
      <c r="Q3502" t="str">
        <f>TRIM(MID(SUBSTITUTE($N3502,"/",REPT(" ",LEN($N3502))),COLUMNS($N:N)*LEN($N3502)-(LEN($N3502)-1),LEN($N3502)))</f>
        <v>theater</v>
      </c>
      <c r="R3502" t="str">
        <f>TRIM(MID(SUBSTITUTE($N3502,"/",REPT(" ",LEN($N3502))),COLUMNS($N:O)*LEN($N3502)-(LEN($N3502)-1),LEN($N3502)))</f>
        <v>plays</v>
      </c>
      <c r="S3502" s="11">
        <f t="shared" si="217"/>
        <v>42419.91942129629</v>
      </c>
      <c r="T3502" s="11">
        <f t="shared" si="21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0">
        <f t="shared" si="219"/>
        <v>100.66666666666666</v>
      </c>
      <c r="P3503" s="6">
        <f t="shared" si="216"/>
        <v>35.952380952380949</v>
      </c>
      <c r="Q3503" t="str">
        <f>TRIM(MID(SUBSTITUTE($N3503,"/",REPT(" ",LEN($N3503))),COLUMNS($N:N)*LEN($N3503)-(LEN($N3503)-1),LEN($N3503)))</f>
        <v>theater</v>
      </c>
      <c r="R3503" t="str">
        <f>TRIM(MID(SUBSTITUTE($N3503,"/",REPT(" ",LEN($N3503))),COLUMNS($N:O)*LEN($N3503)-(LEN($N3503)-1),LEN($N3503)))</f>
        <v>plays</v>
      </c>
      <c r="S3503" s="11">
        <f t="shared" si="217"/>
        <v>42233.763831018514</v>
      </c>
      <c r="T3503" s="11">
        <f t="shared" si="21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0">
        <f t="shared" si="219"/>
        <v>105.4</v>
      </c>
      <c r="P3504" s="6">
        <f t="shared" si="216"/>
        <v>136</v>
      </c>
      <c r="Q3504" t="str">
        <f>TRIM(MID(SUBSTITUTE($N3504,"/",REPT(" ",LEN($N3504))),COLUMNS($N:N)*LEN($N3504)-(LEN($N3504)-1),LEN($N3504)))</f>
        <v>theater</v>
      </c>
      <c r="R3504" t="str">
        <f>TRIM(MID(SUBSTITUTE($N3504,"/",REPT(" ",LEN($N3504))),COLUMNS($N:O)*LEN($N3504)-(LEN($N3504)-1),LEN($N3504)))</f>
        <v>plays</v>
      </c>
      <c r="S3504" s="11">
        <f t="shared" si="217"/>
        <v>42430.839398148149</v>
      </c>
      <c r="T3504" s="11">
        <f t="shared" si="21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0">
        <f t="shared" si="219"/>
        <v>107.55999999999999</v>
      </c>
      <c r="P3505" s="6">
        <f t="shared" si="216"/>
        <v>70.763157894736835</v>
      </c>
      <c r="Q3505" t="str">
        <f>TRIM(MID(SUBSTITUTE($N3505,"/",REPT(" ",LEN($N3505))),COLUMNS($N:N)*LEN($N3505)-(LEN($N3505)-1),LEN($N3505)))</f>
        <v>theater</v>
      </c>
      <c r="R3505" t="str">
        <f>TRIM(MID(SUBSTITUTE($N3505,"/",REPT(" ",LEN($N3505))),COLUMNS($N:O)*LEN($N3505)-(LEN($N3505)-1),LEN($N3505)))</f>
        <v>plays</v>
      </c>
      <c r="S3505" s="11">
        <f t="shared" si="217"/>
        <v>42545.478333333333</v>
      </c>
      <c r="T3505" s="11">
        <f t="shared" si="21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0">
        <f t="shared" si="219"/>
        <v>100</v>
      </c>
      <c r="P3506" s="6">
        <f t="shared" si="216"/>
        <v>125</v>
      </c>
      <c r="Q3506" t="str">
        <f>TRIM(MID(SUBSTITUTE($N3506,"/",REPT(" ",LEN($N3506))),COLUMNS($N:N)*LEN($N3506)-(LEN($N3506)-1),LEN($N3506)))</f>
        <v>theater</v>
      </c>
      <c r="R3506" t="str">
        <f>TRIM(MID(SUBSTITUTE($N3506,"/",REPT(" ",LEN($N3506))),COLUMNS($N:O)*LEN($N3506)-(LEN($N3506)-1),LEN($N3506)))</f>
        <v>plays</v>
      </c>
      <c r="S3506" s="11">
        <f t="shared" si="217"/>
        <v>42297.748738425929</v>
      </c>
      <c r="T3506" s="11">
        <f t="shared" si="21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0">
        <f t="shared" si="219"/>
        <v>103.76</v>
      </c>
      <c r="P3507" s="6">
        <f t="shared" si="216"/>
        <v>66.512820512820511</v>
      </c>
      <c r="Q3507" t="str">
        <f>TRIM(MID(SUBSTITUTE($N3507,"/",REPT(" ",LEN($N3507))),COLUMNS($N:N)*LEN($N3507)-(LEN($N3507)-1),LEN($N3507)))</f>
        <v>theater</v>
      </c>
      <c r="R3507" t="str">
        <f>TRIM(MID(SUBSTITUTE($N3507,"/",REPT(" ",LEN($N3507))),COLUMNS($N:O)*LEN($N3507)-(LEN($N3507)-1),LEN($N3507)))</f>
        <v>plays</v>
      </c>
      <c r="S3507" s="11">
        <f t="shared" si="217"/>
        <v>41760.935706018521</v>
      </c>
      <c r="T3507" s="11">
        <f t="shared" si="21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0">
        <f t="shared" si="219"/>
        <v>101.49999999999999</v>
      </c>
      <c r="P3508" s="6">
        <f t="shared" si="216"/>
        <v>105</v>
      </c>
      <c r="Q3508" t="str">
        <f>TRIM(MID(SUBSTITUTE($N3508,"/",REPT(" ",LEN($N3508))),COLUMNS($N:N)*LEN($N3508)-(LEN($N3508)-1),LEN($N3508)))</f>
        <v>theater</v>
      </c>
      <c r="R3508" t="str">
        <f>TRIM(MID(SUBSTITUTE($N3508,"/",REPT(" ",LEN($N3508))),COLUMNS($N:O)*LEN($N3508)-(LEN($N3508)-1),LEN($N3508)))</f>
        <v>plays</v>
      </c>
      <c r="S3508" s="11">
        <f t="shared" si="217"/>
        <v>41829.734259259261</v>
      </c>
      <c r="T3508" s="11">
        <f t="shared" si="21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0">
        <f t="shared" si="219"/>
        <v>104.4</v>
      </c>
      <c r="P3509" s="6">
        <f t="shared" si="216"/>
        <v>145</v>
      </c>
      <c r="Q3509" t="str">
        <f>TRIM(MID(SUBSTITUTE($N3509,"/",REPT(" ",LEN($N3509))),COLUMNS($N:N)*LEN($N3509)-(LEN($N3509)-1),LEN($N3509)))</f>
        <v>theater</v>
      </c>
      <c r="R3509" t="str">
        <f>TRIM(MID(SUBSTITUTE($N3509,"/",REPT(" ",LEN($N3509))),COLUMNS($N:O)*LEN($N3509)-(LEN($N3509)-1),LEN($N3509)))</f>
        <v>plays</v>
      </c>
      <c r="S3509" s="11">
        <f t="shared" si="217"/>
        <v>42491.92288194444</v>
      </c>
      <c r="T3509" s="11">
        <f t="shared" si="21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0">
        <f t="shared" si="219"/>
        <v>180</v>
      </c>
      <c r="P3510" s="6">
        <f t="shared" si="216"/>
        <v>12</v>
      </c>
      <c r="Q3510" t="str">
        <f>TRIM(MID(SUBSTITUTE($N3510,"/",REPT(" ",LEN($N3510))),COLUMNS($N:N)*LEN($N3510)-(LEN($N3510)-1),LEN($N3510)))</f>
        <v>theater</v>
      </c>
      <c r="R3510" t="str">
        <f>TRIM(MID(SUBSTITUTE($N3510,"/",REPT(" ",LEN($N3510))),COLUMNS($N:O)*LEN($N3510)-(LEN($N3510)-1),LEN($N3510)))</f>
        <v>plays</v>
      </c>
      <c r="S3510" s="11">
        <f t="shared" si="217"/>
        <v>42477.729780092588</v>
      </c>
      <c r="T3510" s="11">
        <f t="shared" si="21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0">
        <f t="shared" si="219"/>
        <v>106.33333333333333</v>
      </c>
      <c r="P3511" s="6">
        <f t="shared" si="216"/>
        <v>96.666666666666671</v>
      </c>
      <c r="Q3511" t="str">
        <f>TRIM(MID(SUBSTITUTE($N3511,"/",REPT(" ",LEN($N3511))),COLUMNS($N:N)*LEN($N3511)-(LEN($N3511)-1),LEN($N3511)))</f>
        <v>theater</v>
      </c>
      <c r="R3511" t="str">
        <f>TRIM(MID(SUBSTITUTE($N3511,"/",REPT(" ",LEN($N3511))),COLUMNS($N:O)*LEN($N3511)-(LEN($N3511)-1),LEN($N3511)))</f>
        <v>plays</v>
      </c>
      <c r="S3511" s="11">
        <f t="shared" si="217"/>
        <v>41950.859560185185</v>
      </c>
      <c r="T3511" s="11">
        <f t="shared" si="21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0">
        <f t="shared" si="219"/>
        <v>100.55555555555556</v>
      </c>
      <c r="P3512" s="6">
        <f t="shared" si="216"/>
        <v>60.333333333333336</v>
      </c>
      <c r="Q3512" t="str">
        <f>TRIM(MID(SUBSTITUTE($N3512,"/",REPT(" ",LEN($N3512))),COLUMNS($N:N)*LEN($N3512)-(LEN($N3512)-1),LEN($N3512)))</f>
        <v>theater</v>
      </c>
      <c r="R3512" t="str">
        <f>TRIM(MID(SUBSTITUTE($N3512,"/",REPT(" ",LEN($N3512))),COLUMNS($N:O)*LEN($N3512)-(LEN($N3512)-1),LEN($N3512)))</f>
        <v>plays</v>
      </c>
      <c r="S3512" s="11">
        <f t="shared" si="217"/>
        <v>41802.62090277778</v>
      </c>
      <c r="T3512" s="11">
        <f t="shared" si="21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0">
        <f t="shared" si="219"/>
        <v>101.2</v>
      </c>
      <c r="P3513" s="6">
        <f t="shared" si="216"/>
        <v>79.89473684210526</v>
      </c>
      <c r="Q3513" t="str">
        <f>TRIM(MID(SUBSTITUTE($N3513,"/",REPT(" ",LEN($N3513))),COLUMNS($N:N)*LEN($N3513)-(LEN($N3513)-1),LEN($N3513)))</f>
        <v>theater</v>
      </c>
      <c r="R3513" t="str">
        <f>TRIM(MID(SUBSTITUTE($N3513,"/",REPT(" ",LEN($N3513))),COLUMNS($N:O)*LEN($N3513)-(LEN($N3513)-1),LEN($N3513)))</f>
        <v>plays</v>
      </c>
      <c r="S3513" s="11">
        <f t="shared" si="217"/>
        <v>41927.873784722222</v>
      </c>
      <c r="T3513" s="11">
        <f t="shared" si="21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0">
        <f t="shared" si="219"/>
        <v>100</v>
      </c>
      <c r="P3514" s="6">
        <f t="shared" si="216"/>
        <v>58.823529411764703</v>
      </c>
      <c r="Q3514" t="str">
        <f>TRIM(MID(SUBSTITUTE($N3514,"/",REPT(" ",LEN($N3514))),COLUMNS($N:N)*LEN($N3514)-(LEN($N3514)-1),LEN($N3514)))</f>
        <v>theater</v>
      </c>
      <c r="R3514" t="str">
        <f>TRIM(MID(SUBSTITUTE($N3514,"/",REPT(" ",LEN($N3514))),COLUMNS($N:O)*LEN($N3514)-(LEN($N3514)-1),LEN($N3514)))</f>
        <v>plays</v>
      </c>
      <c r="S3514" s="11">
        <f t="shared" si="217"/>
        <v>42057.536944444444</v>
      </c>
      <c r="T3514" s="11">
        <f t="shared" si="21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0">
        <f t="shared" si="219"/>
        <v>118.39285714285714</v>
      </c>
      <c r="P3515" s="6">
        <f t="shared" si="216"/>
        <v>75.340909090909093</v>
      </c>
      <c r="Q3515" t="str">
        <f>TRIM(MID(SUBSTITUTE($N3515,"/",REPT(" ",LEN($N3515))),COLUMNS($N:N)*LEN($N3515)-(LEN($N3515)-1),LEN($N3515)))</f>
        <v>theater</v>
      </c>
      <c r="R3515" t="str">
        <f>TRIM(MID(SUBSTITUTE($N3515,"/",REPT(" ",LEN($N3515))),COLUMNS($N:O)*LEN($N3515)-(LEN($N3515)-1),LEN($N3515)))</f>
        <v>plays</v>
      </c>
      <c r="S3515" s="11">
        <f t="shared" si="217"/>
        <v>41781.096203703702</v>
      </c>
      <c r="T3515" s="11">
        <f t="shared" si="21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0">
        <f t="shared" si="219"/>
        <v>110.00000000000001</v>
      </c>
      <c r="P3516" s="6">
        <f t="shared" si="216"/>
        <v>55</v>
      </c>
      <c r="Q3516" t="str">
        <f>TRIM(MID(SUBSTITUTE($N3516,"/",REPT(" ",LEN($N3516))),COLUMNS($N:N)*LEN($N3516)-(LEN($N3516)-1),LEN($N3516)))</f>
        <v>theater</v>
      </c>
      <c r="R3516" t="str">
        <f>TRIM(MID(SUBSTITUTE($N3516,"/",REPT(" ",LEN($N3516))),COLUMNS($N:O)*LEN($N3516)-(LEN($N3516)-1),LEN($N3516)))</f>
        <v>plays</v>
      </c>
      <c r="S3516" s="11">
        <f t="shared" si="217"/>
        <v>42020.846666666665</v>
      </c>
      <c r="T3516" s="11">
        <f t="shared" si="21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0">
        <f t="shared" si="219"/>
        <v>102.66666666666666</v>
      </c>
      <c r="P3517" s="6">
        <f t="shared" si="216"/>
        <v>66.956521739130437</v>
      </c>
      <c r="Q3517" t="str">
        <f>TRIM(MID(SUBSTITUTE($N3517,"/",REPT(" ",LEN($N3517))),COLUMNS($N:N)*LEN($N3517)-(LEN($N3517)-1),LEN($N3517)))</f>
        <v>theater</v>
      </c>
      <c r="R3517" t="str">
        <f>TRIM(MID(SUBSTITUTE($N3517,"/",REPT(" ",LEN($N3517))),COLUMNS($N:O)*LEN($N3517)-(LEN($N3517)-1),LEN($N3517)))</f>
        <v>plays</v>
      </c>
      <c r="S3517" s="11">
        <f t="shared" si="217"/>
        <v>42125.772812499999</v>
      </c>
      <c r="T3517" s="11">
        <f t="shared" si="21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0">
        <f t="shared" si="219"/>
        <v>100</v>
      </c>
      <c r="P3518" s="6">
        <f t="shared" si="216"/>
        <v>227.27272727272728</v>
      </c>
      <c r="Q3518" t="str">
        <f>TRIM(MID(SUBSTITUTE($N3518,"/",REPT(" ",LEN($N3518))),COLUMNS($N:N)*LEN($N3518)-(LEN($N3518)-1),LEN($N3518)))</f>
        <v>theater</v>
      </c>
      <c r="R3518" t="str">
        <f>TRIM(MID(SUBSTITUTE($N3518,"/",REPT(" ",LEN($N3518))),COLUMNS($N:O)*LEN($N3518)-(LEN($N3518)-1),LEN($N3518)))</f>
        <v>plays</v>
      </c>
      <c r="S3518" s="11">
        <f t="shared" si="217"/>
        <v>41856.010069444441</v>
      </c>
      <c r="T3518" s="11">
        <f t="shared" si="21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0">
        <f t="shared" si="219"/>
        <v>100</v>
      </c>
      <c r="P3519" s="6">
        <f t="shared" si="216"/>
        <v>307.69230769230768</v>
      </c>
      <c r="Q3519" t="str">
        <f>TRIM(MID(SUBSTITUTE($N3519,"/",REPT(" ",LEN($N3519))),COLUMNS($N:N)*LEN($N3519)-(LEN($N3519)-1),LEN($N3519)))</f>
        <v>theater</v>
      </c>
      <c r="R3519" t="str">
        <f>TRIM(MID(SUBSTITUTE($N3519,"/",REPT(" ",LEN($N3519))),COLUMNS($N:O)*LEN($N3519)-(LEN($N3519)-1),LEN($N3519)))</f>
        <v>plays</v>
      </c>
      <c r="S3519" s="11">
        <f t="shared" si="217"/>
        <v>41794.817523148151</v>
      </c>
      <c r="T3519" s="11">
        <f t="shared" si="21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0">
        <f t="shared" si="219"/>
        <v>110.04599999999999</v>
      </c>
      <c r="P3520" s="6">
        <f t="shared" si="216"/>
        <v>50.020909090909093</v>
      </c>
      <c r="Q3520" t="str">
        <f>TRIM(MID(SUBSTITUTE($N3520,"/",REPT(" ",LEN($N3520))),COLUMNS($N:N)*LEN($N3520)-(LEN($N3520)-1),LEN($N3520)))</f>
        <v>theater</v>
      </c>
      <c r="R3520" t="str">
        <f>TRIM(MID(SUBSTITUTE($N3520,"/",REPT(" ",LEN($N3520))),COLUMNS($N:O)*LEN($N3520)-(LEN($N3520)-1),LEN($N3520)))</f>
        <v>plays</v>
      </c>
      <c r="S3520" s="11">
        <f t="shared" si="217"/>
        <v>41893.783553240741</v>
      </c>
      <c r="T3520" s="11">
        <f t="shared" si="21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0">
        <f t="shared" si="219"/>
        <v>101.35000000000001</v>
      </c>
      <c r="P3521" s="6">
        <f t="shared" si="216"/>
        <v>72.392857142857139</v>
      </c>
      <c r="Q3521" t="str">
        <f>TRIM(MID(SUBSTITUTE($N3521,"/",REPT(" ",LEN($N3521))),COLUMNS($N:N)*LEN($N3521)-(LEN($N3521)-1),LEN($N3521)))</f>
        <v>theater</v>
      </c>
      <c r="R3521" t="str">
        <f>TRIM(MID(SUBSTITUTE($N3521,"/",REPT(" ",LEN($N3521))),COLUMNS($N:O)*LEN($N3521)-(LEN($N3521)-1),LEN($N3521)))</f>
        <v>plays</v>
      </c>
      <c r="S3521" s="11">
        <f t="shared" si="217"/>
        <v>42037.598958333328</v>
      </c>
      <c r="T3521" s="11">
        <f t="shared" si="21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0">
        <f t="shared" si="219"/>
        <v>100.75</v>
      </c>
      <c r="P3522" s="6">
        <f t="shared" ref="P3522:P3585" si="220">E3522/L3522</f>
        <v>95.952380952380949</v>
      </c>
      <c r="Q3522" t="str">
        <f>TRIM(MID(SUBSTITUTE($N3522,"/",REPT(" ",LEN($N3522))),COLUMNS($N:N)*LEN($N3522)-(LEN($N3522)-1),LEN($N3522)))</f>
        <v>theater</v>
      </c>
      <c r="R3522" t="str">
        <f>TRIM(MID(SUBSTITUTE($N3522,"/",REPT(" ",LEN($N3522))),COLUMNS($N:O)*LEN($N3522)-(LEN($N3522)-1),LEN($N3522)))</f>
        <v>plays</v>
      </c>
      <c r="S3522" s="11">
        <f t="shared" ref="S3522:S3585" si="221">(((J3522/60)/60)/24)+DATE(1970,1,1)</f>
        <v>42227.824212962965</v>
      </c>
      <c r="T3522" s="11">
        <f t="shared" ref="T3522:T3585" si="222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0">
        <f t="shared" ref="O3523:O3586" si="223">E3523/D3523*100</f>
        <v>169.42857142857144</v>
      </c>
      <c r="P3523" s="6">
        <f t="shared" si="220"/>
        <v>45.615384615384613</v>
      </c>
      <c r="Q3523" t="str">
        <f>TRIM(MID(SUBSTITUTE($N3523,"/",REPT(" ",LEN($N3523))),COLUMNS($N:N)*LEN($N3523)-(LEN($N3523)-1),LEN($N3523)))</f>
        <v>theater</v>
      </c>
      <c r="R3523" t="str">
        <f>TRIM(MID(SUBSTITUTE($N3523,"/",REPT(" ",LEN($N3523))),COLUMNS($N:O)*LEN($N3523)-(LEN($N3523)-1),LEN($N3523)))</f>
        <v>plays</v>
      </c>
      <c r="S3523" s="11">
        <f t="shared" si="221"/>
        <v>41881.361342592594</v>
      </c>
      <c r="T3523" s="11">
        <f t="shared" si="222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0">
        <f t="shared" si="223"/>
        <v>100</v>
      </c>
      <c r="P3524" s="6">
        <f t="shared" si="220"/>
        <v>41.029411764705884</v>
      </c>
      <c r="Q3524" t="str">
        <f>TRIM(MID(SUBSTITUTE($N3524,"/",REPT(" ",LEN($N3524))),COLUMNS($N:N)*LEN($N3524)-(LEN($N3524)-1),LEN($N3524)))</f>
        <v>theater</v>
      </c>
      <c r="R3524" t="str">
        <f>TRIM(MID(SUBSTITUTE($N3524,"/",REPT(" ",LEN($N3524))),COLUMNS($N:O)*LEN($N3524)-(LEN($N3524)-1),LEN($N3524)))</f>
        <v>plays</v>
      </c>
      <c r="S3524" s="11">
        <f t="shared" si="221"/>
        <v>42234.789884259255</v>
      </c>
      <c r="T3524" s="11">
        <f t="shared" si="22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0">
        <f t="shared" si="223"/>
        <v>113.65</v>
      </c>
      <c r="P3525" s="6">
        <f t="shared" si="220"/>
        <v>56.825000000000003</v>
      </c>
      <c r="Q3525" t="str">
        <f>TRIM(MID(SUBSTITUTE($N3525,"/",REPT(" ",LEN($N3525))),COLUMNS($N:N)*LEN($N3525)-(LEN($N3525)-1),LEN($N3525)))</f>
        <v>theater</v>
      </c>
      <c r="R3525" t="str">
        <f>TRIM(MID(SUBSTITUTE($N3525,"/",REPT(" ",LEN($N3525))),COLUMNS($N:O)*LEN($N3525)-(LEN($N3525)-1),LEN($N3525)))</f>
        <v>plays</v>
      </c>
      <c r="S3525" s="11">
        <f t="shared" si="221"/>
        <v>42581.397546296299</v>
      </c>
      <c r="T3525" s="11">
        <f t="shared" si="22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0">
        <f t="shared" si="223"/>
        <v>101.56</v>
      </c>
      <c r="P3526" s="6">
        <f t="shared" si="220"/>
        <v>137.24324324324326</v>
      </c>
      <c r="Q3526" t="str">
        <f>TRIM(MID(SUBSTITUTE($N3526,"/",REPT(" ",LEN($N3526))),COLUMNS($N:N)*LEN($N3526)-(LEN($N3526)-1),LEN($N3526)))</f>
        <v>theater</v>
      </c>
      <c r="R3526" t="str">
        <f>TRIM(MID(SUBSTITUTE($N3526,"/",REPT(" ",LEN($N3526))),COLUMNS($N:O)*LEN($N3526)-(LEN($N3526)-1),LEN($N3526)))</f>
        <v>plays</v>
      </c>
      <c r="S3526" s="11">
        <f t="shared" si="221"/>
        <v>41880.76357638889</v>
      </c>
      <c r="T3526" s="11">
        <f t="shared" si="22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0">
        <f t="shared" si="223"/>
        <v>106</v>
      </c>
      <c r="P3527" s="6">
        <f t="shared" si="220"/>
        <v>75.714285714285708</v>
      </c>
      <c r="Q3527" t="str">
        <f>TRIM(MID(SUBSTITUTE($N3527,"/",REPT(" ",LEN($N3527))),COLUMNS($N:N)*LEN($N3527)-(LEN($N3527)-1),LEN($N3527)))</f>
        <v>theater</v>
      </c>
      <c r="R3527" t="str">
        <f>TRIM(MID(SUBSTITUTE($N3527,"/",REPT(" ",LEN($N3527))),COLUMNS($N:O)*LEN($N3527)-(LEN($N3527)-1),LEN($N3527)))</f>
        <v>plays</v>
      </c>
      <c r="S3527" s="11">
        <f t="shared" si="221"/>
        <v>42214.6956712963</v>
      </c>
      <c r="T3527" s="11">
        <f t="shared" si="22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0">
        <f t="shared" si="223"/>
        <v>102</v>
      </c>
      <c r="P3528" s="6">
        <f t="shared" si="220"/>
        <v>99</v>
      </c>
      <c r="Q3528" t="str">
        <f>TRIM(MID(SUBSTITUTE($N3528,"/",REPT(" ",LEN($N3528))),COLUMNS($N:N)*LEN($N3528)-(LEN($N3528)-1),LEN($N3528)))</f>
        <v>theater</v>
      </c>
      <c r="R3528" t="str">
        <f>TRIM(MID(SUBSTITUTE($N3528,"/",REPT(" ",LEN($N3528))),COLUMNS($N:O)*LEN($N3528)-(LEN($N3528)-1),LEN($N3528)))</f>
        <v>plays</v>
      </c>
      <c r="S3528" s="11">
        <f t="shared" si="221"/>
        <v>42460.335312499999</v>
      </c>
      <c r="T3528" s="11">
        <f t="shared" si="22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0">
        <f t="shared" si="223"/>
        <v>116.91666666666667</v>
      </c>
      <c r="P3529" s="6">
        <f t="shared" si="220"/>
        <v>81.569767441860463</v>
      </c>
      <c r="Q3529" t="str">
        <f>TRIM(MID(SUBSTITUTE($N3529,"/",REPT(" ",LEN($N3529))),COLUMNS($N:N)*LEN($N3529)-(LEN($N3529)-1),LEN($N3529)))</f>
        <v>theater</v>
      </c>
      <c r="R3529" t="str">
        <f>TRIM(MID(SUBSTITUTE($N3529,"/",REPT(" ",LEN($N3529))),COLUMNS($N:O)*LEN($N3529)-(LEN($N3529)-1),LEN($N3529)))</f>
        <v>plays</v>
      </c>
      <c r="S3529" s="11">
        <f t="shared" si="221"/>
        <v>42167.023206018523</v>
      </c>
      <c r="T3529" s="11">
        <f t="shared" si="22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0">
        <f t="shared" si="223"/>
        <v>101.15151515151514</v>
      </c>
      <c r="P3530" s="6">
        <f t="shared" si="220"/>
        <v>45.108108108108105</v>
      </c>
      <c r="Q3530" t="str">
        <f>TRIM(MID(SUBSTITUTE($N3530,"/",REPT(" ",LEN($N3530))),COLUMNS($N:N)*LEN($N3530)-(LEN($N3530)-1),LEN($N3530)))</f>
        <v>theater</v>
      </c>
      <c r="R3530" t="str">
        <f>TRIM(MID(SUBSTITUTE($N3530,"/",REPT(" ",LEN($N3530))),COLUMNS($N:O)*LEN($N3530)-(LEN($N3530)-1),LEN($N3530)))</f>
        <v>plays</v>
      </c>
      <c r="S3530" s="11">
        <f t="shared" si="221"/>
        <v>42733.50136574074</v>
      </c>
      <c r="T3530" s="11">
        <f t="shared" si="22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0">
        <f t="shared" si="223"/>
        <v>132</v>
      </c>
      <c r="P3531" s="6">
        <f t="shared" si="220"/>
        <v>36.666666666666664</v>
      </c>
      <c r="Q3531" t="str">
        <f>TRIM(MID(SUBSTITUTE($N3531,"/",REPT(" ",LEN($N3531))),COLUMNS($N:N)*LEN($N3531)-(LEN($N3531)-1),LEN($N3531)))</f>
        <v>theater</v>
      </c>
      <c r="R3531" t="str">
        <f>TRIM(MID(SUBSTITUTE($N3531,"/",REPT(" ",LEN($N3531))),COLUMNS($N:O)*LEN($N3531)-(LEN($N3531)-1),LEN($N3531)))</f>
        <v>plays</v>
      </c>
      <c r="S3531" s="11">
        <f t="shared" si="221"/>
        <v>42177.761782407411</v>
      </c>
      <c r="T3531" s="11">
        <f t="shared" si="22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0">
        <f t="shared" si="223"/>
        <v>100</v>
      </c>
      <c r="P3532" s="6">
        <f t="shared" si="220"/>
        <v>125</v>
      </c>
      <c r="Q3532" t="str">
        <f>TRIM(MID(SUBSTITUTE($N3532,"/",REPT(" ",LEN($N3532))),COLUMNS($N:N)*LEN($N3532)-(LEN($N3532)-1),LEN($N3532)))</f>
        <v>theater</v>
      </c>
      <c r="R3532" t="str">
        <f>TRIM(MID(SUBSTITUTE($N3532,"/",REPT(" ",LEN($N3532))),COLUMNS($N:O)*LEN($N3532)-(LEN($N3532)-1),LEN($N3532)))</f>
        <v>plays</v>
      </c>
      <c r="S3532" s="11">
        <f t="shared" si="221"/>
        <v>42442.623344907406</v>
      </c>
      <c r="T3532" s="11">
        <f t="shared" si="22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0">
        <f t="shared" si="223"/>
        <v>128</v>
      </c>
      <c r="P3533" s="6">
        <f t="shared" si="220"/>
        <v>49.230769230769234</v>
      </c>
      <c r="Q3533" t="str">
        <f>TRIM(MID(SUBSTITUTE($N3533,"/",REPT(" ",LEN($N3533))),COLUMNS($N:N)*LEN($N3533)-(LEN($N3533)-1),LEN($N3533)))</f>
        <v>theater</v>
      </c>
      <c r="R3533" t="str">
        <f>TRIM(MID(SUBSTITUTE($N3533,"/",REPT(" ",LEN($N3533))),COLUMNS($N:O)*LEN($N3533)-(LEN($N3533)-1),LEN($N3533)))</f>
        <v>plays</v>
      </c>
      <c r="S3533" s="11">
        <f t="shared" si="221"/>
        <v>42521.654328703706</v>
      </c>
      <c r="T3533" s="11">
        <f t="shared" si="22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0">
        <f t="shared" si="223"/>
        <v>118.95833333333334</v>
      </c>
      <c r="P3534" s="6">
        <f t="shared" si="220"/>
        <v>42.296296296296298</v>
      </c>
      <c r="Q3534" t="str">
        <f>TRIM(MID(SUBSTITUTE($N3534,"/",REPT(" ",LEN($N3534))),COLUMNS($N:N)*LEN($N3534)-(LEN($N3534)-1),LEN($N3534)))</f>
        <v>theater</v>
      </c>
      <c r="R3534" t="str">
        <f>TRIM(MID(SUBSTITUTE($N3534,"/",REPT(" ",LEN($N3534))),COLUMNS($N:O)*LEN($N3534)-(LEN($N3534)-1),LEN($N3534)))</f>
        <v>plays</v>
      </c>
      <c r="S3534" s="11">
        <f t="shared" si="221"/>
        <v>41884.599849537037</v>
      </c>
      <c r="T3534" s="11">
        <f t="shared" si="22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0">
        <f t="shared" si="223"/>
        <v>126.2</v>
      </c>
      <c r="P3535" s="6">
        <f t="shared" si="220"/>
        <v>78.875</v>
      </c>
      <c r="Q3535" t="str">
        <f>TRIM(MID(SUBSTITUTE($N3535,"/",REPT(" ",LEN($N3535))),COLUMNS($N:N)*LEN($N3535)-(LEN($N3535)-1),LEN($N3535)))</f>
        <v>theater</v>
      </c>
      <c r="R3535" t="str">
        <f>TRIM(MID(SUBSTITUTE($N3535,"/",REPT(" ",LEN($N3535))),COLUMNS($N:O)*LEN($N3535)-(LEN($N3535)-1),LEN($N3535)))</f>
        <v>plays</v>
      </c>
      <c r="S3535" s="11">
        <f t="shared" si="221"/>
        <v>42289.761192129634</v>
      </c>
      <c r="T3535" s="11">
        <f t="shared" si="22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0">
        <f t="shared" si="223"/>
        <v>156.20000000000002</v>
      </c>
      <c r="P3536" s="6">
        <f t="shared" si="220"/>
        <v>38.284313725490193</v>
      </c>
      <c r="Q3536" t="str">
        <f>TRIM(MID(SUBSTITUTE($N3536,"/",REPT(" ",LEN($N3536))),COLUMNS($N:N)*LEN($N3536)-(LEN($N3536)-1),LEN($N3536)))</f>
        <v>theater</v>
      </c>
      <c r="R3536" t="str">
        <f>TRIM(MID(SUBSTITUTE($N3536,"/",REPT(" ",LEN($N3536))),COLUMNS($N:O)*LEN($N3536)-(LEN($N3536)-1),LEN($N3536)))</f>
        <v>plays</v>
      </c>
      <c r="S3536" s="11">
        <f t="shared" si="221"/>
        <v>42243.6252662037</v>
      </c>
      <c r="T3536" s="11">
        <f t="shared" si="22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0">
        <f t="shared" si="223"/>
        <v>103.15</v>
      </c>
      <c r="P3537" s="6">
        <f t="shared" si="220"/>
        <v>44.847826086956523</v>
      </c>
      <c r="Q3537" t="str">
        <f>TRIM(MID(SUBSTITUTE($N3537,"/",REPT(" ",LEN($N3537))),COLUMNS($N:N)*LEN($N3537)-(LEN($N3537)-1),LEN($N3537)))</f>
        <v>theater</v>
      </c>
      <c r="R3537" t="str">
        <f>TRIM(MID(SUBSTITUTE($N3537,"/",REPT(" ",LEN($N3537))),COLUMNS($N:O)*LEN($N3537)-(LEN($N3537)-1),LEN($N3537)))</f>
        <v>plays</v>
      </c>
      <c r="S3537" s="11">
        <f t="shared" si="221"/>
        <v>42248.640162037031</v>
      </c>
      <c r="T3537" s="11">
        <f t="shared" si="22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0">
        <f t="shared" si="223"/>
        <v>153.33333333333334</v>
      </c>
      <c r="P3538" s="6">
        <f t="shared" si="220"/>
        <v>13.529411764705882</v>
      </c>
      <c r="Q3538" t="str">
        <f>TRIM(MID(SUBSTITUTE($N3538,"/",REPT(" ",LEN($N3538))),COLUMNS($N:N)*LEN($N3538)-(LEN($N3538)-1),LEN($N3538)))</f>
        <v>theater</v>
      </c>
      <c r="R3538" t="str">
        <f>TRIM(MID(SUBSTITUTE($N3538,"/",REPT(" ",LEN($N3538))),COLUMNS($N:O)*LEN($N3538)-(LEN($N3538)-1),LEN($N3538)))</f>
        <v>plays</v>
      </c>
      <c r="S3538" s="11">
        <f t="shared" si="221"/>
        <v>42328.727141203708</v>
      </c>
      <c r="T3538" s="11">
        <f t="shared" si="22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0">
        <f t="shared" si="223"/>
        <v>180.44444444444446</v>
      </c>
      <c r="P3539" s="6">
        <f t="shared" si="220"/>
        <v>43.5</v>
      </c>
      <c r="Q3539" t="str">
        <f>TRIM(MID(SUBSTITUTE($N3539,"/",REPT(" ",LEN($N3539))),COLUMNS($N:N)*LEN($N3539)-(LEN($N3539)-1),LEN($N3539)))</f>
        <v>theater</v>
      </c>
      <c r="R3539" t="str">
        <f>TRIM(MID(SUBSTITUTE($N3539,"/",REPT(" ",LEN($N3539))),COLUMNS($N:O)*LEN($N3539)-(LEN($N3539)-1),LEN($N3539)))</f>
        <v>plays</v>
      </c>
      <c r="S3539" s="11">
        <f t="shared" si="221"/>
        <v>41923.354351851849</v>
      </c>
      <c r="T3539" s="11">
        <f t="shared" si="22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0">
        <f t="shared" si="223"/>
        <v>128.44999999999999</v>
      </c>
      <c r="P3540" s="6">
        <f t="shared" si="220"/>
        <v>30.951807228915662</v>
      </c>
      <c r="Q3540" t="str">
        <f>TRIM(MID(SUBSTITUTE($N3540,"/",REPT(" ",LEN($N3540))),COLUMNS($N:N)*LEN($N3540)-(LEN($N3540)-1),LEN($N3540)))</f>
        <v>theater</v>
      </c>
      <c r="R3540" t="str">
        <f>TRIM(MID(SUBSTITUTE($N3540,"/",REPT(" ",LEN($N3540))),COLUMNS($N:O)*LEN($N3540)-(LEN($N3540)-1),LEN($N3540)))</f>
        <v>plays</v>
      </c>
      <c r="S3540" s="11">
        <f t="shared" si="221"/>
        <v>42571.420601851853</v>
      </c>
      <c r="T3540" s="11">
        <f t="shared" si="22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0">
        <f t="shared" si="223"/>
        <v>119.66666666666667</v>
      </c>
      <c r="P3541" s="6">
        <f t="shared" si="220"/>
        <v>55.230769230769234</v>
      </c>
      <c r="Q3541" t="str">
        <f>TRIM(MID(SUBSTITUTE($N3541,"/",REPT(" ",LEN($N3541))),COLUMNS($N:N)*LEN($N3541)-(LEN($N3541)-1),LEN($N3541)))</f>
        <v>theater</v>
      </c>
      <c r="R3541" t="str">
        <f>TRIM(MID(SUBSTITUTE($N3541,"/",REPT(" ",LEN($N3541))),COLUMNS($N:O)*LEN($N3541)-(LEN($N3541)-1),LEN($N3541)))</f>
        <v>plays</v>
      </c>
      <c r="S3541" s="11">
        <f t="shared" si="221"/>
        <v>42600.756041666667</v>
      </c>
      <c r="T3541" s="11">
        <f t="shared" si="22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0">
        <f t="shared" si="223"/>
        <v>123</v>
      </c>
      <c r="P3542" s="6">
        <f t="shared" si="220"/>
        <v>46.125</v>
      </c>
      <c r="Q3542" t="str">
        <f>TRIM(MID(SUBSTITUTE($N3542,"/",REPT(" ",LEN($N3542))),COLUMNS($N:N)*LEN($N3542)-(LEN($N3542)-1),LEN($N3542)))</f>
        <v>theater</v>
      </c>
      <c r="R3542" t="str">
        <f>TRIM(MID(SUBSTITUTE($N3542,"/",REPT(" ",LEN($N3542))),COLUMNS($N:O)*LEN($N3542)-(LEN($N3542)-1),LEN($N3542)))</f>
        <v>plays</v>
      </c>
      <c r="S3542" s="11">
        <f t="shared" si="221"/>
        <v>42517.003368055557</v>
      </c>
      <c r="T3542" s="11">
        <f t="shared" si="22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0">
        <f t="shared" si="223"/>
        <v>105</v>
      </c>
      <c r="P3543" s="6">
        <f t="shared" si="220"/>
        <v>39.375</v>
      </c>
      <c r="Q3543" t="str">
        <f>TRIM(MID(SUBSTITUTE($N3543,"/",REPT(" ",LEN($N3543))),COLUMNS($N:N)*LEN($N3543)-(LEN($N3543)-1),LEN($N3543)))</f>
        <v>theater</v>
      </c>
      <c r="R3543" t="str">
        <f>TRIM(MID(SUBSTITUTE($N3543,"/",REPT(" ",LEN($N3543))),COLUMNS($N:O)*LEN($N3543)-(LEN($N3543)-1),LEN($N3543)))</f>
        <v>plays</v>
      </c>
      <c r="S3543" s="11">
        <f t="shared" si="221"/>
        <v>42222.730034722219</v>
      </c>
      <c r="T3543" s="11">
        <f t="shared" si="22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0">
        <f t="shared" si="223"/>
        <v>102.23636363636363</v>
      </c>
      <c r="P3544" s="6">
        <f t="shared" si="220"/>
        <v>66.152941176470591</v>
      </c>
      <c r="Q3544" t="str">
        <f>TRIM(MID(SUBSTITUTE($N3544,"/",REPT(" ",LEN($N3544))),COLUMNS($N:N)*LEN($N3544)-(LEN($N3544)-1),LEN($N3544)))</f>
        <v>theater</v>
      </c>
      <c r="R3544" t="str">
        <f>TRIM(MID(SUBSTITUTE($N3544,"/",REPT(" ",LEN($N3544))),COLUMNS($N:O)*LEN($N3544)-(LEN($N3544)-1),LEN($N3544)))</f>
        <v>plays</v>
      </c>
      <c r="S3544" s="11">
        <f t="shared" si="221"/>
        <v>41829.599791666667</v>
      </c>
      <c r="T3544" s="11">
        <f t="shared" si="22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0">
        <f t="shared" si="223"/>
        <v>104.66666666666666</v>
      </c>
      <c r="P3545" s="6">
        <f t="shared" si="220"/>
        <v>54.137931034482762</v>
      </c>
      <c r="Q3545" t="str">
        <f>TRIM(MID(SUBSTITUTE($N3545,"/",REPT(" ",LEN($N3545))),COLUMNS($N:N)*LEN($N3545)-(LEN($N3545)-1),LEN($N3545)))</f>
        <v>theater</v>
      </c>
      <c r="R3545" t="str">
        <f>TRIM(MID(SUBSTITUTE($N3545,"/",REPT(" ",LEN($N3545))),COLUMNS($N:O)*LEN($N3545)-(LEN($N3545)-1),LEN($N3545)))</f>
        <v>plays</v>
      </c>
      <c r="S3545" s="11">
        <f t="shared" si="221"/>
        <v>42150.755312499998</v>
      </c>
      <c r="T3545" s="11">
        <f t="shared" si="22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0">
        <f t="shared" si="223"/>
        <v>100</v>
      </c>
      <c r="P3546" s="6">
        <f t="shared" si="220"/>
        <v>104.16666666666667</v>
      </c>
      <c r="Q3546" t="str">
        <f>TRIM(MID(SUBSTITUTE($N3546,"/",REPT(" ",LEN($N3546))),COLUMNS($N:N)*LEN($N3546)-(LEN($N3546)-1),LEN($N3546)))</f>
        <v>theater</v>
      </c>
      <c r="R3546" t="str">
        <f>TRIM(MID(SUBSTITUTE($N3546,"/",REPT(" ",LEN($N3546))),COLUMNS($N:O)*LEN($N3546)-(LEN($N3546)-1),LEN($N3546)))</f>
        <v>plays</v>
      </c>
      <c r="S3546" s="11">
        <f t="shared" si="221"/>
        <v>42040.831678240742</v>
      </c>
      <c r="T3546" s="11">
        <f t="shared" si="22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0">
        <f t="shared" si="223"/>
        <v>100.4</v>
      </c>
      <c r="P3547" s="6">
        <f t="shared" si="220"/>
        <v>31.375</v>
      </c>
      <c r="Q3547" t="str">
        <f>TRIM(MID(SUBSTITUTE($N3547,"/",REPT(" ",LEN($N3547))),COLUMNS($N:N)*LEN($N3547)-(LEN($N3547)-1),LEN($N3547)))</f>
        <v>theater</v>
      </c>
      <c r="R3547" t="str">
        <f>TRIM(MID(SUBSTITUTE($N3547,"/",REPT(" ",LEN($N3547))),COLUMNS($N:O)*LEN($N3547)-(LEN($N3547)-1),LEN($N3547)))</f>
        <v>plays</v>
      </c>
      <c r="S3547" s="11">
        <f t="shared" si="221"/>
        <v>42075.807395833333</v>
      </c>
      <c r="T3547" s="11">
        <f t="shared" si="22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0">
        <f t="shared" si="223"/>
        <v>102.27272727272727</v>
      </c>
      <c r="P3548" s="6">
        <f t="shared" si="220"/>
        <v>59.210526315789473</v>
      </c>
      <c r="Q3548" t="str">
        <f>TRIM(MID(SUBSTITUTE($N3548,"/",REPT(" ",LEN($N3548))),COLUMNS($N:N)*LEN($N3548)-(LEN($N3548)-1),LEN($N3548)))</f>
        <v>theater</v>
      </c>
      <c r="R3548" t="str">
        <f>TRIM(MID(SUBSTITUTE($N3548,"/",REPT(" ",LEN($N3548))),COLUMNS($N:O)*LEN($N3548)-(LEN($N3548)-1),LEN($N3548)))</f>
        <v>plays</v>
      </c>
      <c r="S3548" s="11">
        <f t="shared" si="221"/>
        <v>42073.660694444443</v>
      </c>
      <c r="T3548" s="11">
        <f t="shared" si="22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0">
        <f t="shared" si="223"/>
        <v>114.40928571428573</v>
      </c>
      <c r="P3549" s="6">
        <f t="shared" si="220"/>
        <v>119.17633928571429</v>
      </c>
      <c r="Q3549" t="str">
        <f>TRIM(MID(SUBSTITUTE($N3549,"/",REPT(" ",LEN($N3549))),COLUMNS($N:N)*LEN($N3549)-(LEN($N3549)-1),LEN($N3549)))</f>
        <v>theater</v>
      </c>
      <c r="R3549" t="str">
        <f>TRIM(MID(SUBSTITUTE($N3549,"/",REPT(" ",LEN($N3549))),COLUMNS($N:O)*LEN($N3549)-(LEN($N3549)-1),LEN($N3549)))</f>
        <v>plays</v>
      </c>
      <c r="S3549" s="11">
        <f t="shared" si="221"/>
        <v>42480.078715277778</v>
      </c>
      <c r="T3549" s="11">
        <f t="shared" si="22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0">
        <f t="shared" si="223"/>
        <v>101.9047619047619</v>
      </c>
      <c r="P3550" s="6">
        <f t="shared" si="220"/>
        <v>164.61538461538461</v>
      </c>
      <c r="Q3550" t="str">
        <f>TRIM(MID(SUBSTITUTE($N3550,"/",REPT(" ",LEN($N3550))),COLUMNS($N:N)*LEN($N3550)-(LEN($N3550)-1),LEN($N3550)))</f>
        <v>theater</v>
      </c>
      <c r="R3550" t="str">
        <f>TRIM(MID(SUBSTITUTE($N3550,"/",REPT(" ",LEN($N3550))),COLUMNS($N:O)*LEN($N3550)-(LEN($N3550)-1),LEN($N3550)))</f>
        <v>plays</v>
      </c>
      <c r="S3550" s="11">
        <f t="shared" si="221"/>
        <v>42411.942291666666</v>
      </c>
      <c r="T3550" s="11">
        <f t="shared" si="22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0">
        <f t="shared" si="223"/>
        <v>102</v>
      </c>
      <c r="P3551" s="6">
        <f t="shared" si="220"/>
        <v>24.285714285714285</v>
      </c>
      <c r="Q3551" t="str">
        <f>TRIM(MID(SUBSTITUTE($N3551,"/",REPT(" ",LEN($N3551))),COLUMNS($N:N)*LEN($N3551)-(LEN($N3551)-1),LEN($N3551)))</f>
        <v>theater</v>
      </c>
      <c r="R3551" t="str">
        <f>TRIM(MID(SUBSTITUTE($N3551,"/",REPT(" ",LEN($N3551))),COLUMNS($N:O)*LEN($N3551)-(LEN($N3551)-1),LEN($N3551)))</f>
        <v>plays</v>
      </c>
      <c r="S3551" s="11">
        <f t="shared" si="221"/>
        <v>42223.394363425927</v>
      </c>
      <c r="T3551" s="11">
        <f t="shared" si="22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0">
        <f t="shared" si="223"/>
        <v>104.80000000000001</v>
      </c>
      <c r="P3552" s="6">
        <f t="shared" si="220"/>
        <v>40.9375</v>
      </c>
      <c r="Q3552" t="str">
        <f>TRIM(MID(SUBSTITUTE($N3552,"/",REPT(" ",LEN($N3552))),COLUMNS($N:N)*LEN($N3552)-(LEN($N3552)-1),LEN($N3552)))</f>
        <v>theater</v>
      </c>
      <c r="R3552" t="str">
        <f>TRIM(MID(SUBSTITUTE($N3552,"/",REPT(" ",LEN($N3552))),COLUMNS($N:O)*LEN($N3552)-(LEN($N3552)-1),LEN($N3552)))</f>
        <v>plays</v>
      </c>
      <c r="S3552" s="11">
        <f t="shared" si="221"/>
        <v>42462.893495370372</v>
      </c>
      <c r="T3552" s="11">
        <f t="shared" si="22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0">
        <f t="shared" si="223"/>
        <v>101.83333333333333</v>
      </c>
      <c r="P3553" s="6">
        <f t="shared" si="220"/>
        <v>61.1</v>
      </c>
      <c r="Q3553" t="str">
        <f>TRIM(MID(SUBSTITUTE($N3553,"/",REPT(" ",LEN($N3553))),COLUMNS($N:N)*LEN($N3553)-(LEN($N3553)-1),LEN($N3553)))</f>
        <v>theater</v>
      </c>
      <c r="R3553" t="str">
        <f>TRIM(MID(SUBSTITUTE($N3553,"/",REPT(" ",LEN($N3553))),COLUMNS($N:O)*LEN($N3553)-(LEN($N3553)-1),LEN($N3553)))</f>
        <v>plays</v>
      </c>
      <c r="S3553" s="11">
        <f t="shared" si="221"/>
        <v>41753.515856481477</v>
      </c>
      <c r="T3553" s="11">
        <f t="shared" si="22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0">
        <f t="shared" si="223"/>
        <v>100</v>
      </c>
      <c r="P3554" s="6">
        <f t="shared" si="220"/>
        <v>38.65</v>
      </c>
      <c r="Q3554" t="str">
        <f>TRIM(MID(SUBSTITUTE($N3554,"/",REPT(" ",LEN($N3554))),COLUMNS($N:N)*LEN($N3554)-(LEN($N3554)-1),LEN($N3554)))</f>
        <v>theater</v>
      </c>
      <c r="R3554" t="str">
        <f>TRIM(MID(SUBSTITUTE($N3554,"/",REPT(" ",LEN($N3554))),COLUMNS($N:O)*LEN($N3554)-(LEN($N3554)-1),LEN($N3554)))</f>
        <v>plays</v>
      </c>
      <c r="S3554" s="11">
        <f t="shared" si="221"/>
        <v>41788.587083333332</v>
      </c>
      <c r="T3554" s="11">
        <f t="shared" si="22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0">
        <f t="shared" si="223"/>
        <v>106.27272727272728</v>
      </c>
      <c r="P3555" s="6">
        <f t="shared" si="220"/>
        <v>56.20192307692308</v>
      </c>
      <c r="Q3555" t="str">
        <f>TRIM(MID(SUBSTITUTE($N3555,"/",REPT(" ",LEN($N3555))),COLUMNS($N:N)*LEN($N3555)-(LEN($N3555)-1),LEN($N3555)))</f>
        <v>theater</v>
      </c>
      <c r="R3555" t="str">
        <f>TRIM(MID(SUBSTITUTE($N3555,"/",REPT(" ",LEN($N3555))),COLUMNS($N:O)*LEN($N3555)-(LEN($N3555)-1),LEN($N3555)))</f>
        <v>plays</v>
      </c>
      <c r="S3555" s="11">
        <f t="shared" si="221"/>
        <v>42196.028703703705</v>
      </c>
      <c r="T3555" s="11">
        <f t="shared" si="22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0">
        <f t="shared" si="223"/>
        <v>113.42219999999999</v>
      </c>
      <c r="P3556" s="6">
        <f t="shared" si="220"/>
        <v>107.00207547169811</v>
      </c>
      <c r="Q3556" t="str">
        <f>TRIM(MID(SUBSTITUTE($N3556,"/",REPT(" ",LEN($N3556))),COLUMNS($N:N)*LEN($N3556)-(LEN($N3556)-1),LEN($N3556)))</f>
        <v>theater</v>
      </c>
      <c r="R3556" t="str">
        <f>TRIM(MID(SUBSTITUTE($N3556,"/",REPT(" ",LEN($N3556))),COLUMNS($N:O)*LEN($N3556)-(LEN($N3556)-1),LEN($N3556)))</f>
        <v>plays</v>
      </c>
      <c r="S3556" s="11">
        <f t="shared" si="221"/>
        <v>42016.050451388888</v>
      </c>
      <c r="T3556" s="11">
        <f t="shared" si="22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0">
        <f t="shared" si="223"/>
        <v>100</v>
      </c>
      <c r="P3557" s="6">
        <f t="shared" si="220"/>
        <v>171.42857142857142</v>
      </c>
      <c r="Q3557" t="str">
        <f>TRIM(MID(SUBSTITUTE($N3557,"/",REPT(" ",LEN($N3557))),COLUMNS($N:N)*LEN($N3557)-(LEN($N3557)-1),LEN($N3557)))</f>
        <v>theater</v>
      </c>
      <c r="R3557" t="str">
        <f>TRIM(MID(SUBSTITUTE($N3557,"/",REPT(" ",LEN($N3557))),COLUMNS($N:O)*LEN($N3557)-(LEN($N3557)-1),LEN($N3557)))</f>
        <v>plays</v>
      </c>
      <c r="S3557" s="11">
        <f t="shared" si="221"/>
        <v>42661.442060185189</v>
      </c>
      <c r="T3557" s="11">
        <f t="shared" si="222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0">
        <f t="shared" si="223"/>
        <v>100.45454545454547</v>
      </c>
      <c r="P3558" s="6">
        <f t="shared" si="220"/>
        <v>110.5</v>
      </c>
      <c r="Q3558" t="str">
        <f>TRIM(MID(SUBSTITUTE($N3558,"/",REPT(" ",LEN($N3558))),COLUMNS($N:N)*LEN($N3558)-(LEN($N3558)-1),LEN($N3558)))</f>
        <v>theater</v>
      </c>
      <c r="R3558" t="str">
        <f>TRIM(MID(SUBSTITUTE($N3558,"/",REPT(" ",LEN($N3558))),COLUMNS($N:O)*LEN($N3558)-(LEN($N3558)-1),LEN($N3558)))</f>
        <v>plays</v>
      </c>
      <c r="S3558" s="11">
        <f t="shared" si="221"/>
        <v>41808.649583333332</v>
      </c>
      <c r="T3558" s="11">
        <f t="shared" si="22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0">
        <f t="shared" si="223"/>
        <v>100.03599999999999</v>
      </c>
      <c r="P3559" s="6">
        <f t="shared" si="220"/>
        <v>179.27598566308242</v>
      </c>
      <c r="Q3559" t="str">
        <f>TRIM(MID(SUBSTITUTE($N3559,"/",REPT(" ",LEN($N3559))),COLUMNS($N:N)*LEN($N3559)-(LEN($N3559)-1),LEN($N3559)))</f>
        <v>theater</v>
      </c>
      <c r="R3559" t="str">
        <f>TRIM(MID(SUBSTITUTE($N3559,"/",REPT(" ",LEN($N3559))),COLUMNS($N:O)*LEN($N3559)-(LEN($N3559)-1),LEN($N3559)))</f>
        <v>plays</v>
      </c>
      <c r="S3559" s="11">
        <f t="shared" si="221"/>
        <v>41730.276747685188</v>
      </c>
      <c r="T3559" s="11">
        <f t="shared" si="22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0">
        <f t="shared" si="223"/>
        <v>144</v>
      </c>
      <c r="P3560" s="6">
        <f t="shared" si="220"/>
        <v>22.90909090909091</v>
      </c>
      <c r="Q3560" t="str">
        <f>TRIM(MID(SUBSTITUTE($N3560,"/",REPT(" ",LEN($N3560))),COLUMNS($N:N)*LEN($N3560)-(LEN($N3560)-1),LEN($N3560)))</f>
        <v>theater</v>
      </c>
      <c r="R3560" t="str">
        <f>TRIM(MID(SUBSTITUTE($N3560,"/",REPT(" ",LEN($N3560))),COLUMNS($N:O)*LEN($N3560)-(LEN($N3560)-1),LEN($N3560)))</f>
        <v>plays</v>
      </c>
      <c r="S3560" s="11">
        <f t="shared" si="221"/>
        <v>42139.816840277781</v>
      </c>
      <c r="T3560" s="11">
        <f t="shared" si="22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0">
        <f t="shared" si="223"/>
        <v>103.49999999999999</v>
      </c>
      <c r="P3561" s="6">
        <f t="shared" si="220"/>
        <v>43.125</v>
      </c>
      <c r="Q3561" t="str">
        <f>TRIM(MID(SUBSTITUTE($N3561,"/",REPT(" ",LEN($N3561))),COLUMNS($N:N)*LEN($N3561)-(LEN($N3561)-1),LEN($N3561)))</f>
        <v>theater</v>
      </c>
      <c r="R3561" t="str">
        <f>TRIM(MID(SUBSTITUTE($N3561,"/",REPT(" ",LEN($N3561))),COLUMNS($N:O)*LEN($N3561)-(LEN($N3561)-1),LEN($N3561)))</f>
        <v>plays</v>
      </c>
      <c r="S3561" s="11">
        <f t="shared" si="221"/>
        <v>42194.096157407403</v>
      </c>
      <c r="T3561" s="11">
        <f t="shared" si="22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0">
        <f t="shared" si="223"/>
        <v>108.43750000000001</v>
      </c>
      <c r="P3562" s="6">
        <f t="shared" si="220"/>
        <v>46.891891891891895</v>
      </c>
      <c r="Q3562" t="str">
        <f>TRIM(MID(SUBSTITUTE($N3562,"/",REPT(" ",LEN($N3562))),COLUMNS($N:N)*LEN($N3562)-(LEN($N3562)-1),LEN($N3562)))</f>
        <v>theater</v>
      </c>
      <c r="R3562" t="str">
        <f>TRIM(MID(SUBSTITUTE($N3562,"/",REPT(" ",LEN($N3562))),COLUMNS($N:O)*LEN($N3562)-(LEN($N3562)-1),LEN($N3562)))</f>
        <v>plays</v>
      </c>
      <c r="S3562" s="11">
        <f t="shared" si="221"/>
        <v>42115.889652777783</v>
      </c>
      <c r="T3562" s="11">
        <f t="shared" si="22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0">
        <f t="shared" si="223"/>
        <v>102.4</v>
      </c>
      <c r="P3563" s="6">
        <f t="shared" si="220"/>
        <v>47.407407407407405</v>
      </c>
      <c r="Q3563" t="str">
        <f>TRIM(MID(SUBSTITUTE($N3563,"/",REPT(" ",LEN($N3563))),COLUMNS($N:N)*LEN($N3563)-(LEN($N3563)-1),LEN($N3563)))</f>
        <v>theater</v>
      </c>
      <c r="R3563" t="str">
        <f>TRIM(MID(SUBSTITUTE($N3563,"/",REPT(" ",LEN($N3563))),COLUMNS($N:O)*LEN($N3563)-(LEN($N3563)-1),LEN($N3563)))</f>
        <v>plays</v>
      </c>
      <c r="S3563" s="11">
        <f t="shared" si="221"/>
        <v>42203.680300925931</v>
      </c>
      <c r="T3563" s="11">
        <f t="shared" si="222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0">
        <f t="shared" si="223"/>
        <v>148.88888888888889</v>
      </c>
      <c r="P3564" s="6">
        <f t="shared" si="220"/>
        <v>15.129032258064516</v>
      </c>
      <c r="Q3564" t="str">
        <f>TRIM(MID(SUBSTITUTE($N3564,"/",REPT(" ",LEN($N3564))),COLUMNS($N:N)*LEN($N3564)-(LEN($N3564)-1),LEN($N3564)))</f>
        <v>theater</v>
      </c>
      <c r="R3564" t="str">
        <f>TRIM(MID(SUBSTITUTE($N3564,"/",REPT(" ",LEN($N3564))),COLUMNS($N:O)*LEN($N3564)-(LEN($N3564)-1),LEN($N3564)))</f>
        <v>plays</v>
      </c>
      <c r="S3564" s="11">
        <f t="shared" si="221"/>
        <v>42433.761886574073</v>
      </c>
      <c r="T3564" s="11">
        <f t="shared" si="22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0">
        <f t="shared" si="223"/>
        <v>105.49000000000002</v>
      </c>
      <c r="P3565" s="6">
        <f t="shared" si="220"/>
        <v>21.098000000000003</v>
      </c>
      <c r="Q3565" t="str">
        <f>TRIM(MID(SUBSTITUTE($N3565,"/",REPT(" ",LEN($N3565))),COLUMNS($N:N)*LEN($N3565)-(LEN($N3565)-1),LEN($N3565)))</f>
        <v>theater</v>
      </c>
      <c r="R3565" t="str">
        <f>TRIM(MID(SUBSTITUTE($N3565,"/",REPT(" ",LEN($N3565))),COLUMNS($N:O)*LEN($N3565)-(LEN($N3565)-1),LEN($N3565)))</f>
        <v>plays</v>
      </c>
      <c r="S3565" s="11">
        <f t="shared" si="221"/>
        <v>42555.671944444446</v>
      </c>
      <c r="T3565" s="11">
        <f t="shared" si="22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0">
        <f t="shared" si="223"/>
        <v>100.49999999999999</v>
      </c>
      <c r="P3566" s="6">
        <f t="shared" si="220"/>
        <v>59.117647058823529</v>
      </c>
      <c r="Q3566" t="str">
        <f>TRIM(MID(SUBSTITUTE($N3566,"/",REPT(" ",LEN($N3566))),COLUMNS($N:N)*LEN($N3566)-(LEN($N3566)-1),LEN($N3566)))</f>
        <v>theater</v>
      </c>
      <c r="R3566" t="str">
        <f>TRIM(MID(SUBSTITUTE($N3566,"/",REPT(" ",LEN($N3566))),COLUMNS($N:O)*LEN($N3566)-(LEN($N3566)-1),LEN($N3566)))</f>
        <v>plays</v>
      </c>
      <c r="S3566" s="11">
        <f t="shared" si="221"/>
        <v>42236.623252314821</v>
      </c>
      <c r="T3566" s="11">
        <f t="shared" si="22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0">
        <f t="shared" si="223"/>
        <v>130.55555555555557</v>
      </c>
      <c r="P3567" s="6">
        <f t="shared" si="220"/>
        <v>97.916666666666671</v>
      </c>
      <c r="Q3567" t="str">
        <f>TRIM(MID(SUBSTITUTE($N3567,"/",REPT(" ",LEN($N3567))),COLUMNS($N:N)*LEN($N3567)-(LEN($N3567)-1),LEN($N3567)))</f>
        <v>theater</v>
      </c>
      <c r="R3567" t="str">
        <f>TRIM(MID(SUBSTITUTE($N3567,"/",REPT(" ",LEN($N3567))),COLUMNS($N:O)*LEN($N3567)-(LEN($N3567)-1),LEN($N3567)))</f>
        <v>plays</v>
      </c>
      <c r="S3567" s="11">
        <f t="shared" si="221"/>
        <v>41974.743148148147</v>
      </c>
      <c r="T3567" s="11">
        <f t="shared" si="22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0">
        <f t="shared" si="223"/>
        <v>104.75000000000001</v>
      </c>
      <c r="P3568" s="6">
        <f t="shared" si="220"/>
        <v>55.131578947368418</v>
      </c>
      <c r="Q3568" t="str">
        <f>TRIM(MID(SUBSTITUTE($N3568,"/",REPT(" ",LEN($N3568))),COLUMNS($N:N)*LEN($N3568)-(LEN($N3568)-1),LEN($N3568)))</f>
        <v>theater</v>
      </c>
      <c r="R3568" t="str">
        <f>TRIM(MID(SUBSTITUTE($N3568,"/",REPT(" ",LEN($N3568))),COLUMNS($N:O)*LEN($N3568)-(LEN($N3568)-1),LEN($N3568)))</f>
        <v>plays</v>
      </c>
      <c r="S3568" s="11">
        <f t="shared" si="221"/>
        <v>41997.507905092592</v>
      </c>
      <c r="T3568" s="11">
        <f t="shared" si="22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0">
        <f t="shared" si="223"/>
        <v>108.80000000000001</v>
      </c>
      <c r="P3569" s="6">
        <f t="shared" si="220"/>
        <v>26.536585365853657</v>
      </c>
      <c r="Q3569" t="str">
        <f>TRIM(MID(SUBSTITUTE($N3569,"/",REPT(" ",LEN($N3569))),COLUMNS($N:N)*LEN($N3569)-(LEN($N3569)-1),LEN($N3569)))</f>
        <v>theater</v>
      </c>
      <c r="R3569" t="str">
        <f>TRIM(MID(SUBSTITUTE($N3569,"/",REPT(" ",LEN($N3569))),COLUMNS($N:O)*LEN($N3569)-(LEN($N3569)-1),LEN($N3569)))</f>
        <v>plays</v>
      </c>
      <c r="S3569" s="11">
        <f t="shared" si="221"/>
        <v>42135.810694444444</v>
      </c>
      <c r="T3569" s="11">
        <f t="shared" si="22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0">
        <f t="shared" si="223"/>
        <v>111.00000000000001</v>
      </c>
      <c r="P3570" s="6">
        <f t="shared" si="220"/>
        <v>58.421052631578945</v>
      </c>
      <c r="Q3570" t="str">
        <f>TRIM(MID(SUBSTITUTE($N3570,"/",REPT(" ",LEN($N3570))),COLUMNS($N:N)*LEN($N3570)-(LEN($N3570)-1),LEN($N3570)))</f>
        <v>theater</v>
      </c>
      <c r="R3570" t="str">
        <f>TRIM(MID(SUBSTITUTE($N3570,"/",REPT(" ",LEN($N3570))),COLUMNS($N:O)*LEN($N3570)-(LEN($N3570)-1),LEN($N3570)))</f>
        <v>plays</v>
      </c>
      <c r="S3570" s="11">
        <f t="shared" si="221"/>
        <v>41869.740671296298</v>
      </c>
      <c r="T3570" s="11">
        <f t="shared" si="22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0">
        <f t="shared" si="223"/>
        <v>100.47999999999999</v>
      </c>
      <c r="P3571" s="6">
        <f t="shared" si="220"/>
        <v>122.53658536585365</v>
      </c>
      <c r="Q3571" t="str">
        <f>TRIM(MID(SUBSTITUTE($N3571,"/",REPT(" ",LEN($N3571))),COLUMNS($N:N)*LEN($N3571)-(LEN($N3571)-1),LEN($N3571)))</f>
        <v>theater</v>
      </c>
      <c r="R3571" t="str">
        <f>TRIM(MID(SUBSTITUTE($N3571,"/",REPT(" ",LEN($N3571))),COLUMNS($N:O)*LEN($N3571)-(LEN($N3571)-1),LEN($N3571)))</f>
        <v>plays</v>
      </c>
      <c r="S3571" s="11">
        <f t="shared" si="221"/>
        <v>41982.688611111109</v>
      </c>
      <c r="T3571" s="11">
        <f t="shared" si="22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0">
        <f t="shared" si="223"/>
        <v>114.35</v>
      </c>
      <c r="P3572" s="6">
        <f t="shared" si="220"/>
        <v>87.961538461538467</v>
      </c>
      <c r="Q3572" t="str">
        <f>TRIM(MID(SUBSTITUTE($N3572,"/",REPT(" ",LEN($N3572))),COLUMNS($N:N)*LEN($N3572)-(LEN($N3572)-1),LEN($N3572)))</f>
        <v>theater</v>
      </c>
      <c r="R3572" t="str">
        <f>TRIM(MID(SUBSTITUTE($N3572,"/",REPT(" ",LEN($N3572))),COLUMNS($N:O)*LEN($N3572)-(LEN($N3572)-1),LEN($N3572)))</f>
        <v>plays</v>
      </c>
      <c r="S3572" s="11">
        <f t="shared" si="221"/>
        <v>41976.331979166673</v>
      </c>
      <c r="T3572" s="11">
        <f t="shared" si="22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0">
        <f t="shared" si="223"/>
        <v>122.06666666666666</v>
      </c>
      <c r="P3573" s="6">
        <f t="shared" si="220"/>
        <v>73.239999999999995</v>
      </c>
      <c r="Q3573" t="str">
        <f>TRIM(MID(SUBSTITUTE($N3573,"/",REPT(" ",LEN($N3573))),COLUMNS($N:N)*LEN($N3573)-(LEN($N3573)-1),LEN($N3573)))</f>
        <v>theater</v>
      </c>
      <c r="R3573" t="str">
        <f>TRIM(MID(SUBSTITUTE($N3573,"/",REPT(" ",LEN($N3573))),COLUMNS($N:O)*LEN($N3573)-(LEN($N3573)-1),LEN($N3573)))</f>
        <v>plays</v>
      </c>
      <c r="S3573" s="11">
        <f t="shared" si="221"/>
        <v>41912.858946759261</v>
      </c>
      <c r="T3573" s="11">
        <f t="shared" si="22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0">
        <f t="shared" si="223"/>
        <v>100</v>
      </c>
      <c r="P3574" s="6">
        <f t="shared" si="220"/>
        <v>55.555555555555557</v>
      </c>
      <c r="Q3574" t="str">
        <f>TRIM(MID(SUBSTITUTE($N3574,"/",REPT(" ",LEN($N3574))),COLUMNS($N:N)*LEN($N3574)-(LEN($N3574)-1),LEN($N3574)))</f>
        <v>theater</v>
      </c>
      <c r="R3574" t="str">
        <f>TRIM(MID(SUBSTITUTE($N3574,"/",REPT(" ",LEN($N3574))),COLUMNS($N:O)*LEN($N3574)-(LEN($N3574)-1),LEN($N3574)))</f>
        <v>plays</v>
      </c>
      <c r="S3574" s="11">
        <f t="shared" si="221"/>
        <v>42146.570393518516</v>
      </c>
      <c r="T3574" s="11">
        <f t="shared" si="22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0">
        <f t="shared" si="223"/>
        <v>102.8</v>
      </c>
      <c r="P3575" s="6">
        <f t="shared" si="220"/>
        <v>39.53846153846154</v>
      </c>
      <c r="Q3575" t="str">
        <f>TRIM(MID(SUBSTITUTE($N3575,"/",REPT(" ",LEN($N3575))),COLUMNS($N:N)*LEN($N3575)-(LEN($N3575)-1),LEN($N3575)))</f>
        <v>theater</v>
      </c>
      <c r="R3575" t="str">
        <f>TRIM(MID(SUBSTITUTE($N3575,"/",REPT(" ",LEN($N3575))),COLUMNS($N:O)*LEN($N3575)-(LEN($N3575)-1),LEN($N3575)))</f>
        <v>plays</v>
      </c>
      <c r="S3575" s="11">
        <f t="shared" si="221"/>
        <v>41921.375532407408</v>
      </c>
      <c r="T3575" s="11">
        <f t="shared" si="22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0">
        <f t="shared" si="223"/>
        <v>106.12068965517241</v>
      </c>
      <c r="P3576" s="6">
        <f t="shared" si="220"/>
        <v>136.77777777777777</v>
      </c>
      <c r="Q3576" t="str">
        <f>TRIM(MID(SUBSTITUTE($N3576,"/",REPT(" ",LEN($N3576))),COLUMNS($N:N)*LEN($N3576)-(LEN($N3576)-1),LEN($N3576)))</f>
        <v>theater</v>
      </c>
      <c r="R3576" t="str">
        <f>TRIM(MID(SUBSTITUTE($N3576,"/",REPT(" ",LEN($N3576))),COLUMNS($N:O)*LEN($N3576)-(LEN($N3576)-1),LEN($N3576)))</f>
        <v>plays</v>
      </c>
      <c r="S3576" s="11">
        <f t="shared" si="221"/>
        <v>41926.942685185182</v>
      </c>
      <c r="T3576" s="11">
        <f t="shared" si="22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0">
        <f t="shared" si="223"/>
        <v>101.33000000000001</v>
      </c>
      <c r="P3577" s="6">
        <f t="shared" si="220"/>
        <v>99.343137254901961</v>
      </c>
      <c r="Q3577" t="str">
        <f>TRIM(MID(SUBSTITUTE($N3577,"/",REPT(" ",LEN($N3577))),COLUMNS($N:N)*LEN($N3577)-(LEN($N3577)-1),LEN($N3577)))</f>
        <v>theater</v>
      </c>
      <c r="R3577" t="str">
        <f>TRIM(MID(SUBSTITUTE($N3577,"/",REPT(" ",LEN($N3577))),COLUMNS($N:O)*LEN($N3577)-(LEN($N3577)-1),LEN($N3577)))</f>
        <v>plays</v>
      </c>
      <c r="S3577" s="11">
        <f t="shared" si="221"/>
        <v>42561.783877314811</v>
      </c>
      <c r="T3577" s="11">
        <f t="shared" si="22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0">
        <f t="shared" si="223"/>
        <v>100</v>
      </c>
      <c r="P3578" s="6">
        <f t="shared" si="220"/>
        <v>20</v>
      </c>
      <c r="Q3578" t="str">
        <f>TRIM(MID(SUBSTITUTE($N3578,"/",REPT(" ",LEN($N3578))),COLUMNS($N:N)*LEN($N3578)-(LEN($N3578)-1),LEN($N3578)))</f>
        <v>theater</v>
      </c>
      <c r="R3578" t="str">
        <f>TRIM(MID(SUBSTITUTE($N3578,"/",REPT(" ",LEN($N3578))),COLUMNS($N:O)*LEN($N3578)-(LEN($N3578)-1),LEN($N3578)))</f>
        <v>plays</v>
      </c>
      <c r="S3578" s="11">
        <f t="shared" si="221"/>
        <v>42649.54923611111</v>
      </c>
      <c r="T3578" s="11">
        <f t="shared" si="22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0">
        <f t="shared" si="223"/>
        <v>130</v>
      </c>
      <c r="P3579" s="6">
        <f t="shared" si="220"/>
        <v>28.888888888888889</v>
      </c>
      <c r="Q3579" t="str">
        <f>TRIM(MID(SUBSTITUTE($N3579,"/",REPT(" ",LEN($N3579))),COLUMNS($N:N)*LEN($N3579)-(LEN($N3579)-1),LEN($N3579)))</f>
        <v>theater</v>
      </c>
      <c r="R3579" t="str">
        <f>TRIM(MID(SUBSTITUTE($N3579,"/",REPT(" ",LEN($N3579))),COLUMNS($N:O)*LEN($N3579)-(LEN($N3579)-1),LEN($N3579)))</f>
        <v>plays</v>
      </c>
      <c r="S3579" s="11">
        <f t="shared" si="221"/>
        <v>42093.786840277782</v>
      </c>
      <c r="T3579" s="11">
        <f t="shared" si="22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0">
        <f t="shared" si="223"/>
        <v>100.01333333333334</v>
      </c>
      <c r="P3580" s="6">
        <f t="shared" si="220"/>
        <v>40.545945945945945</v>
      </c>
      <c r="Q3580" t="str">
        <f>TRIM(MID(SUBSTITUTE($N3580,"/",REPT(" ",LEN($N3580))),COLUMNS($N:N)*LEN($N3580)-(LEN($N3580)-1),LEN($N3580)))</f>
        <v>theater</v>
      </c>
      <c r="R3580" t="str">
        <f>TRIM(MID(SUBSTITUTE($N3580,"/",REPT(" ",LEN($N3580))),COLUMNS($N:O)*LEN($N3580)-(LEN($N3580)-1),LEN($N3580)))</f>
        <v>plays</v>
      </c>
      <c r="S3580" s="11">
        <f t="shared" si="221"/>
        <v>42460.733530092592</v>
      </c>
      <c r="T3580" s="11">
        <f t="shared" si="22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0">
        <f t="shared" si="223"/>
        <v>100</v>
      </c>
      <c r="P3581" s="6">
        <f t="shared" si="220"/>
        <v>35.714285714285715</v>
      </c>
      <c r="Q3581" t="str">
        <f>TRIM(MID(SUBSTITUTE($N3581,"/",REPT(" ",LEN($N3581))),COLUMNS($N:N)*LEN($N3581)-(LEN($N3581)-1),LEN($N3581)))</f>
        <v>theater</v>
      </c>
      <c r="R3581" t="str">
        <f>TRIM(MID(SUBSTITUTE($N3581,"/",REPT(" ",LEN($N3581))),COLUMNS($N:O)*LEN($N3581)-(LEN($N3581)-1),LEN($N3581)))</f>
        <v>plays</v>
      </c>
      <c r="S3581" s="11">
        <f t="shared" si="221"/>
        <v>42430.762222222227</v>
      </c>
      <c r="T3581" s="11">
        <f t="shared" si="22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0">
        <f t="shared" si="223"/>
        <v>113.88888888888889</v>
      </c>
      <c r="P3582" s="6">
        <f t="shared" si="220"/>
        <v>37.962962962962962</v>
      </c>
      <c r="Q3582" t="str">
        <f>TRIM(MID(SUBSTITUTE($N3582,"/",REPT(" ",LEN($N3582))),COLUMNS($N:N)*LEN($N3582)-(LEN($N3582)-1),LEN($N3582)))</f>
        <v>theater</v>
      </c>
      <c r="R3582" t="str">
        <f>TRIM(MID(SUBSTITUTE($N3582,"/",REPT(" ",LEN($N3582))),COLUMNS($N:O)*LEN($N3582)-(LEN($N3582)-1),LEN($N3582)))</f>
        <v>plays</v>
      </c>
      <c r="S3582" s="11">
        <f t="shared" si="221"/>
        <v>42026.176180555558</v>
      </c>
      <c r="T3582" s="11">
        <f t="shared" si="22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0">
        <f t="shared" si="223"/>
        <v>100</v>
      </c>
      <c r="P3583" s="6">
        <f t="shared" si="220"/>
        <v>33.333333333333336</v>
      </c>
      <c r="Q3583" t="str">
        <f>TRIM(MID(SUBSTITUTE($N3583,"/",REPT(" ",LEN($N3583))),COLUMNS($N:N)*LEN($N3583)-(LEN($N3583)-1),LEN($N3583)))</f>
        <v>theater</v>
      </c>
      <c r="R3583" t="str">
        <f>TRIM(MID(SUBSTITUTE($N3583,"/",REPT(" ",LEN($N3583))),COLUMNS($N:O)*LEN($N3583)-(LEN($N3583)-1),LEN($N3583)))</f>
        <v>plays</v>
      </c>
      <c r="S3583" s="11">
        <f t="shared" si="221"/>
        <v>41836.471180555556</v>
      </c>
      <c r="T3583" s="11">
        <f t="shared" si="22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0">
        <f t="shared" si="223"/>
        <v>287</v>
      </c>
      <c r="P3584" s="6">
        <f t="shared" si="220"/>
        <v>58.571428571428569</v>
      </c>
      <c r="Q3584" t="str">
        <f>TRIM(MID(SUBSTITUTE($N3584,"/",REPT(" ",LEN($N3584))),COLUMNS($N:N)*LEN($N3584)-(LEN($N3584)-1),LEN($N3584)))</f>
        <v>theater</v>
      </c>
      <c r="R3584" t="str">
        <f>TRIM(MID(SUBSTITUTE($N3584,"/",REPT(" ",LEN($N3584))),COLUMNS($N:O)*LEN($N3584)-(LEN($N3584)-1),LEN($N3584)))</f>
        <v>plays</v>
      </c>
      <c r="S3584" s="11">
        <f t="shared" si="221"/>
        <v>42451.095856481479</v>
      </c>
      <c r="T3584" s="11">
        <f t="shared" si="22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0">
        <f t="shared" si="223"/>
        <v>108.5</v>
      </c>
      <c r="P3585" s="6">
        <f t="shared" si="220"/>
        <v>135.625</v>
      </c>
      <c r="Q3585" t="str">
        <f>TRIM(MID(SUBSTITUTE($N3585,"/",REPT(" ",LEN($N3585))),COLUMNS($N:N)*LEN($N3585)-(LEN($N3585)-1),LEN($N3585)))</f>
        <v>theater</v>
      </c>
      <c r="R3585" t="str">
        <f>TRIM(MID(SUBSTITUTE($N3585,"/",REPT(" ",LEN($N3585))),COLUMNS($N:O)*LEN($N3585)-(LEN($N3585)-1),LEN($N3585)))</f>
        <v>plays</v>
      </c>
      <c r="S3585" s="11">
        <f t="shared" si="221"/>
        <v>42418.425983796296</v>
      </c>
      <c r="T3585" s="11">
        <f t="shared" si="22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0">
        <f t="shared" si="223"/>
        <v>115.5</v>
      </c>
      <c r="P3586" s="6">
        <f t="shared" ref="P3586:P3649" si="224">E3586/L3586</f>
        <v>30.9375</v>
      </c>
      <c r="Q3586" t="str">
        <f>TRIM(MID(SUBSTITUTE($N3586,"/",REPT(" ",LEN($N3586))),COLUMNS($N:N)*LEN($N3586)-(LEN($N3586)-1),LEN($N3586)))</f>
        <v>theater</v>
      </c>
      <c r="R3586" t="str">
        <f>TRIM(MID(SUBSTITUTE($N3586,"/",REPT(" ",LEN($N3586))),COLUMNS($N:O)*LEN($N3586)-(LEN($N3586)-1),LEN($N3586)))</f>
        <v>plays</v>
      </c>
      <c r="S3586" s="11">
        <f t="shared" ref="S3586:S3649" si="225">(((J3586/60)/60)/24)+DATE(1970,1,1)</f>
        <v>42168.316481481481</v>
      </c>
      <c r="T3586" s="11">
        <f t="shared" ref="T3586:T3649" si="226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0">
        <f t="shared" ref="O3587:O3650" si="227">E3587/D3587*100</f>
        <v>119.11764705882352</v>
      </c>
      <c r="P3587" s="6">
        <f t="shared" si="224"/>
        <v>176.08695652173913</v>
      </c>
      <c r="Q3587" t="str">
        <f>TRIM(MID(SUBSTITUTE($N3587,"/",REPT(" ",LEN($N3587))),COLUMNS($N:N)*LEN($N3587)-(LEN($N3587)-1),LEN($N3587)))</f>
        <v>theater</v>
      </c>
      <c r="R3587" t="str">
        <f>TRIM(MID(SUBSTITUTE($N3587,"/",REPT(" ",LEN($N3587))),COLUMNS($N:O)*LEN($N3587)-(LEN($N3587)-1),LEN($N3587)))</f>
        <v>plays</v>
      </c>
      <c r="S3587" s="11">
        <f t="shared" si="225"/>
        <v>41964.716319444444</v>
      </c>
      <c r="T3587" s="11">
        <f t="shared" si="226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0">
        <f t="shared" si="227"/>
        <v>109.42666666666668</v>
      </c>
      <c r="P3588" s="6">
        <f t="shared" si="224"/>
        <v>151.9814814814815</v>
      </c>
      <c r="Q3588" t="str">
        <f>TRIM(MID(SUBSTITUTE($N3588,"/",REPT(" ",LEN($N3588))),COLUMNS($N:N)*LEN($N3588)-(LEN($N3588)-1),LEN($N3588)))</f>
        <v>theater</v>
      </c>
      <c r="R3588" t="str">
        <f>TRIM(MID(SUBSTITUTE($N3588,"/",REPT(" ",LEN($N3588))),COLUMNS($N:O)*LEN($N3588)-(LEN($N3588)-1),LEN($N3588)))</f>
        <v>plays</v>
      </c>
      <c r="S3588" s="11">
        <f t="shared" si="225"/>
        <v>42576.697569444441</v>
      </c>
      <c r="T3588" s="11">
        <f t="shared" si="22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0">
        <f t="shared" si="227"/>
        <v>126.6</v>
      </c>
      <c r="P3589" s="6">
        <f t="shared" si="224"/>
        <v>22.607142857142858</v>
      </c>
      <c r="Q3589" t="str">
        <f>TRIM(MID(SUBSTITUTE($N3589,"/",REPT(" ",LEN($N3589))),COLUMNS($N:N)*LEN($N3589)-(LEN($N3589)-1),LEN($N3589)))</f>
        <v>theater</v>
      </c>
      <c r="R3589" t="str">
        <f>TRIM(MID(SUBSTITUTE($N3589,"/",REPT(" ",LEN($N3589))),COLUMNS($N:O)*LEN($N3589)-(LEN($N3589)-1),LEN($N3589)))</f>
        <v>plays</v>
      </c>
      <c r="S3589" s="11">
        <f t="shared" si="225"/>
        <v>42503.539976851855</v>
      </c>
      <c r="T3589" s="11">
        <f t="shared" si="22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0">
        <f t="shared" si="227"/>
        <v>100.49999999999999</v>
      </c>
      <c r="P3590" s="6">
        <f t="shared" si="224"/>
        <v>18.272727272727273</v>
      </c>
      <c r="Q3590" t="str">
        <f>TRIM(MID(SUBSTITUTE($N3590,"/",REPT(" ",LEN($N3590))),COLUMNS($N:N)*LEN($N3590)-(LEN($N3590)-1),LEN($N3590)))</f>
        <v>theater</v>
      </c>
      <c r="R3590" t="str">
        <f>TRIM(MID(SUBSTITUTE($N3590,"/",REPT(" ",LEN($N3590))),COLUMNS($N:O)*LEN($N3590)-(LEN($N3590)-1),LEN($N3590)))</f>
        <v>plays</v>
      </c>
      <c r="S3590" s="11">
        <f t="shared" si="225"/>
        <v>42101.828819444447</v>
      </c>
      <c r="T3590" s="11">
        <f t="shared" si="22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0">
        <f t="shared" si="227"/>
        <v>127.49999999999999</v>
      </c>
      <c r="P3591" s="6">
        <f t="shared" si="224"/>
        <v>82.258064516129039</v>
      </c>
      <c r="Q3591" t="str">
        <f>TRIM(MID(SUBSTITUTE($N3591,"/",REPT(" ",LEN($N3591))),COLUMNS($N:N)*LEN($N3591)-(LEN($N3591)-1),LEN($N3591)))</f>
        <v>theater</v>
      </c>
      <c r="R3591" t="str">
        <f>TRIM(MID(SUBSTITUTE($N3591,"/",REPT(" ",LEN($N3591))),COLUMNS($N:O)*LEN($N3591)-(LEN($N3591)-1),LEN($N3591)))</f>
        <v>plays</v>
      </c>
      <c r="S3591" s="11">
        <f t="shared" si="225"/>
        <v>42125.647534722222</v>
      </c>
      <c r="T3591" s="11">
        <f t="shared" si="22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0">
        <f t="shared" si="227"/>
        <v>100.05999999999999</v>
      </c>
      <c r="P3592" s="6">
        <f t="shared" si="224"/>
        <v>68.534246575342465</v>
      </c>
      <c r="Q3592" t="str">
        <f>TRIM(MID(SUBSTITUTE($N3592,"/",REPT(" ",LEN($N3592))),COLUMNS($N:N)*LEN($N3592)-(LEN($N3592)-1),LEN($N3592)))</f>
        <v>theater</v>
      </c>
      <c r="R3592" t="str">
        <f>TRIM(MID(SUBSTITUTE($N3592,"/",REPT(" ",LEN($N3592))),COLUMNS($N:O)*LEN($N3592)-(LEN($N3592)-1),LEN($N3592)))</f>
        <v>plays</v>
      </c>
      <c r="S3592" s="11">
        <f t="shared" si="225"/>
        <v>41902.333726851852</v>
      </c>
      <c r="T3592" s="11">
        <f t="shared" si="22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0">
        <f t="shared" si="227"/>
        <v>175</v>
      </c>
      <c r="P3593" s="6">
        <f t="shared" si="224"/>
        <v>68.055555555555557</v>
      </c>
      <c r="Q3593" t="str">
        <f>TRIM(MID(SUBSTITUTE($N3593,"/",REPT(" ",LEN($N3593))),COLUMNS($N:N)*LEN($N3593)-(LEN($N3593)-1),LEN($N3593)))</f>
        <v>theater</v>
      </c>
      <c r="R3593" t="str">
        <f>TRIM(MID(SUBSTITUTE($N3593,"/",REPT(" ",LEN($N3593))),COLUMNS($N:O)*LEN($N3593)-(LEN($N3593)-1),LEN($N3593)))</f>
        <v>plays</v>
      </c>
      <c r="S3593" s="11">
        <f t="shared" si="225"/>
        <v>42003.948425925926</v>
      </c>
      <c r="T3593" s="11">
        <f t="shared" si="22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0">
        <f t="shared" si="227"/>
        <v>127.25</v>
      </c>
      <c r="P3594" s="6">
        <f t="shared" si="224"/>
        <v>72.714285714285708</v>
      </c>
      <c r="Q3594" t="str">
        <f>TRIM(MID(SUBSTITUTE($N3594,"/",REPT(" ",LEN($N3594))),COLUMNS($N:N)*LEN($N3594)-(LEN($N3594)-1),LEN($N3594)))</f>
        <v>theater</v>
      </c>
      <c r="R3594" t="str">
        <f>TRIM(MID(SUBSTITUTE($N3594,"/",REPT(" ",LEN($N3594))),COLUMNS($N:O)*LEN($N3594)-(LEN($N3594)-1),LEN($N3594)))</f>
        <v>plays</v>
      </c>
      <c r="S3594" s="11">
        <f t="shared" si="225"/>
        <v>41988.829942129625</v>
      </c>
      <c r="T3594" s="11">
        <f t="shared" si="22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0">
        <f t="shared" si="227"/>
        <v>110.63333333333334</v>
      </c>
      <c r="P3595" s="6">
        <f t="shared" si="224"/>
        <v>77.186046511627907</v>
      </c>
      <c r="Q3595" t="str">
        <f>TRIM(MID(SUBSTITUTE($N3595,"/",REPT(" ",LEN($N3595))),COLUMNS($N:N)*LEN($N3595)-(LEN($N3595)-1),LEN($N3595)))</f>
        <v>theater</v>
      </c>
      <c r="R3595" t="str">
        <f>TRIM(MID(SUBSTITUTE($N3595,"/",REPT(" ",LEN($N3595))),COLUMNS($N:O)*LEN($N3595)-(LEN($N3595)-1),LEN($N3595)))</f>
        <v>plays</v>
      </c>
      <c r="S3595" s="11">
        <f t="shared" si="225"/>
        <v>41974.898599537039</v>
      </c>
      <c r="T3595" s="11">
        <f t="shared" si="22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0">
        <f t="shared" si="227"/>
        <v>125.93749999999999</v>
      </c>
      <c r="P3596" s="6">
        <f t="shared" si="224"/>
        <v>55.972222222222221</v>
      </c>
      <c r="Q3596" t="str">
        <f>TRIM(MID(SUBSTITUTE($N3596,"/",REPT(" ",LEN($N3596))),COLUMNS($N:N)*LEN($N3596)-(LEN($N3596)-1),LEN($N3596)))</f>
        <v>theater</v>
      </c>
      <c r="R3596" t="str">
        <f>TRIM(MID(SUBSTITUTE($N3596,"/",REPT(" ",LEN($N3596))),COLUMNS($N:O)*LEN($N3596)-(LEN($N3596)-1),LEN($N3596)))</f>
        <v>plays</v>
      </c>
      <c r="S3596" s="11">
        <f t="shared" si="225"/>
        <v>42592.066921296297</v>
      </c>
      <c r="T3596" s="11">
        <f t="shared" si="22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0">
        <f t="shared" si="227"/>
        <v>118.5</v>
      </c>
      <c r="P3597" s="6">
        <f t="shared" si="224"/>
        <v>49.693548387096776</v>
      </c>
      <c r="Q3597" t="str">
        <f>TRIM(MID(SUBSTITUTE($N3597,"/",REPT(" ",LEN($N3597))),COLUMNS($N:N)*LEN($N3597)-(LEN($N3597)-1),LEN($N3597)))</f>
        <v>theater</v>
      </c>
      <c r="R3597" t="str">
        <f>TRIM(MID(SUBSTITUTE($N3597,"/",REPT(" ",LEN($N3597))),COLUMNS($N:O)*LEN($N3597)-(LEN($N3597)-1),LEN($N3597)))</f>
        <v>plays</v>
      </c>
      <c r="S3597" s="11">
        <f t="shared" si="225"/>
        <v>42050.008368055554</v>
      </c>
      <c r="T3597" s="11">
        <f t="shared" si="22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0">
        <f t="shared" si="227"/>
        <v>107.72727272727273</v>
      </c>
      <c r="P3598" s="6">
        <f t="shared" si="224"/>
        <v>79</v>
      </c>
      <c r="Q3598" t="str">
        <f>TRIM(MID(SUBSTITUTE($N3598,"/",REPT(" ",LEN($N3598))),COLUMNS($N:N)*LEN($N3598)-(LEN($N3598)-1),LEN($N3598)))</f>
        <v>theater</v>
      </c>
      <c r="R3598" t="str">
        <f>TRIM(MID(SUBSTITUTE($N3598,"/",REPT(" ",LEN($N3598))),COLUMNS($N:O)*LEN($N3598)-(LEN($N3598)-1),LEN($N3598)))</f>
        <v>plays</v>
      </c>
      <c r="S3598" s="11">
        <f t="shared" si="225"/>
        <v>41856.715069444443</v>
      </c>
      <c r="T3598" s="11">
        <f t="shared" si="22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0">
        <f t="shared" si="227"/>
        <v>102.60000000000001</v>
      </c>
      <c r="P3599" s="6">
        <f t="shared" si="224"/>
        <v>77.727272727272734</v>
      </c>
      <c r="Q3599" t="str">
        <f>TRIM(MID(SUBSTITUTE($N3599,"/",REPT(" ",LEN($N3599))),COLUMNS($N:N)*LEN($N3599)-(LEN($N3599)-1),LEN($N3599)))</f>
        <v>theater</v>
      </c>
      <c r="R3599" t="str">
        <f>TRIM(MID(SUBSTITUTE($N3599,"/",REPT(" ",LEN($N3599))),COLUMNS($N:O)*LEN($N3599)-(LEN($N3599)-1),LEN($N3599)))</f>
        <v>plays</v>
      </c>
      <c r="S3599" s="11">
        <f t="shared" si="225"/>
        <v>42417.585532407407</v>
      </c>
      <c r="T3599" s="11">
        <f t="shared" si="22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0">
        <f t="shared" si="227"/>
        <v>110.1</v>
      </c>
      <c r="P3600" s="6">
        <f t="shared" si="224"/>
        <v>40.777777777777779</v>
      </c>
      <c r="Q3600" t="str">
        <f>TRIM(MID(SUBSTITUTE($N3600,"/",REPT(" ",LEN($N3600))),COLUMNS($N:N)*LEN($N3600)-(LEN($N3600)-1),LEN($N3600)))</f>
        <v>theater</v>
      </c>
      <c r="R3600" t="str">
        <f>TRIM(MID(SUBSTITUTE($N3600,"/",REPT(" ",LEN($N3600))),COLUMNS($N:O)*LEN($N3600)-(LEN($N3600)-1),LEN($N3600)))</f>
        <v>plays</v>
      </c>
      <c r="S3600" s="11">
        <f t="shared" si="225"/>
        <v>41866.79886574074</v>
      </c>
      <c r="T3600" s="11">
        <f t="shared" si="22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0">
        <f t="shared" si="227"/>
        <v>202</v>
      </c>
      <c r="P3601" s="6">
        <f t="shared" si="224"/>
        <v>59.411764705882355</v>
      </c>
      <c r="Q3601" t="str">
        <f>TRIM(MID(SUBSTITUTE($N3601,"/",REPT(" ",LEN($N3601))),COLUMNS($N:N)*LEN($N3601)-(LEN($N3601)-1),LEN($N3601)))</f>
        <v>theater</v>
      </c>
      <c r="R3601" t="str">
        <f>TRIM(MID(SUBSTITUTE($N3601,"/",REPT(" ",LEN($N3601))),COLUMNS($N:O)*LEN($N3601)-(LEN($N3601)-1),LEN($N3601)))</f>
        <v>plays</v>
      </c>
      <c r="S3601" s="11">
        <f t="shared" si="225"/>
        <v>42220.79487268519</v>
      </c>
      <c r="T3601" s="11">
        <f t="shared" si="22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0">
        <f t="shared" si="227"/>
        <v>130</v>
      </c>
      <c r="P3602" s="6">
        <f t="shared" si="224"/>
        <v>3.25</v>
      </c>
      <c r="Q3602" t="str">
        <f>TRIM(MID(SUBSTITUTE($N3602,"/",REPT(" ",LEN($N3602))),COLUMNS($N:N)*LEN($N3602)-(LEN($N3602)-1),LEN($N3602)))</f>
        <v>theater</v>
      </c>
      <c r="R3602" t="str">
        <f>TRIM(MID(SUBSTITUTE($N3602,"/",REPT(" ",LEN($N3602))),COLUMNS($N:O)*LEN($N3602)-(LEN($N3602)-1),LEN($N3602)))</f>
        <v>plays</v>
      </c>
      <c r="S3602" s="11">
        <f t="shared" si="225"/>
        <v>42628.849120370374</v>
      </c>
      <c r="T3602" s="11">
        <f t="shared" si="22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0">
        <f t="shared" si="227"/>
        <v>104.35000000000001</v>
      </c>
      <c r="P3603" s="6">
        <f t="shared" si="224"/>
        <v>39.377358490566039</v>
      </c>
      <c r="Q3603" t="str">
        <f>TRIM(MID(SUBSTITUTE($N3603,"/",REPT(" ",LEN($N3603))),COLUMNS($N:N)*LEN($N3603)-(LEN($N3603)-1),LEN($N3603)))</f>
        <v>theater</v>
      </c>
      <c r="R3603" t="str">
        <f>TRIM(MID(SUBSTITUTE($N3603,"/",REPT(" ",LEN($N3603))),COLUMNS($N:O)*LEN($N3603)-(LEN($N3603)-1),LEN($N3603)))</f>
        <v>plays</v>
      </c>
      <c r="S3603" s="11">
        <f t="shared" si="225"/>
        <v>41990.99863425926</v>
      </c>
      <c r="T3603" s="11">
        <f t="shared" si="22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0">
        <f t="shared" si="227"/>
        <v>100.05</v>
      </c>
      <c r="P3604" s="6">
        <f t="shared" si="224"/>
        <v>81.673469387755105</v>
      </c>
      <c r="Q3604" t="str">
        <f>TRIM(MID(SUBSTITUTE($N3604,"/",REPT(" ",LEN($N3604))),COLUMNS($N:N)*LEN($N3604)-(LEN($N3604)-1),LEN($N3604)))</f>
        <v>theater</v>
      </c>
      <c r="R3604" t="str">
        <f>TRIM(MID(SUBSTITUTE($N3604,"/",REPT(" ",LEN($N3604))),COLUMNS($N:O)*LEN($N3604)-(LEN($N3604)-1),LEN($N3604)))</f>
        <v>plays</v>
      </c>
      <c r="S3604" s="11">
        <f t="shared" si="225"/>
        <v>42447.894432870366</v>
      </c>
      <c r="T3604" s="11">
        <f t="shared" si="22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0">
        <f t="shared" si="227"/>
        <v>170.66666666666669</v>
      </c>
      <c r="P3605" s="6">
        <f t="shared" si="224"/>
        <v>44.912280701754383</v>
      </c>
      <c r="Q3605" t="str">
        <f>TRIM(MID(SUBSTITUTE($N3605,"/",REPT(" ",LEN($N3605))),COLUMNS($N:N)*LEN($N3605)-(LEN($N3605)-1),LEN($N3605)))</f>
        <v>theater</v>
      </c>
      <c r="R3605" t="str">
        <f>TRIM(MID(SUBSTITUTE($N3605,"/",REPT(" ",LEN($N3605))),COLUMNS($N:O)*LEN($N3605)-(LEN($N3605)-1),LEN($N3605)))</f>
        <v>plays</v>
      </c>
      <c r="S3605" s="11">
        <f t="shared" si="225"/>
        <v>42283.864351851851</v>
      </c>
      <c r="T3605" s="11">
        <f t="shared" si="22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0">
        <f t="shared" si="227"/>
        <v>112.83333333333334</v>
      </c>
      <c r="P3606" s="6">
        <f t="shared" si="224"/>
        <v>49.05797101449275</v>
      </c>
      <c r="Q3606" t="str">
        <f>TRIM(MID(SUBSTITUTE($N3606,"/",REPT(" ",LEN($N3606))),COLUMNS($N:N)*LEN($N3606)-(LEN($N3606)-1),LEN($N3606)))</f>
        <v>theater</v>
      </c>
      <c r="R3606" t="str">
        <f>TRIM(MID(SUBSTITUTE($N3606,"/",REPT(" ",LEN($N3606))),COLUMNS($N:O)*LEN($N3606)-(LEN($N3606)-1),LEN($N3606)))</f>
        <v>plays</v>
      </c>
      <c r="S3606" s="11">
        <f t="shared" si="225"/>
        <v>42483.015694444446</v>
      </c>
      <c r="T3606" s="11">
        <f t="shared" si="22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0">
        <f t="shared" si="227"/>
        <v>184</v>
      </c>
      <c r="P3607" s="6">
        <f t="shared" si="224"/>
        <v>30.666666666666668</v>
      </c>
      <c r="Q3607" t="str">
        <f>TRIM(MID(SUBSTITUTE($N3607,"/",REPT(" ",LEN($N3607))),COLUMNS($N:N)*LEN($N3607)-(LEN($N3607)-1),LEN($N3607)))</f>
        <v>theater</v>
      </c>
      <c r="R3607" t="str">
        <f>TRIM(MID(SUBSTITUTE($N3607,"/",REPT(" ",LEN($N3607))),COLUMNS($N:O)*LEN($N3607)-(LEN($N3607)-1),LEN($N3607)))</f>
        <v>plays</v>
      </c>
      <c r="S3607" s="11">
        <f t="shared" si="225"/>
        <v>42383.793124999997</v>
      </c>
      <c r="T3607" s="11">
        <f t="shared" si="22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0">
        <f t="shared" si="227"/>
        <v>130.26666666666665</v>
      </c>
      <c r="P3608" s="6">
        <f t="shared" si="224"/>
        <v>61.0625</v>
      </c>
      <c r="Q3608" t="str">
        <f>TRIM(MID(SUBSTITUTE($N3608,"/",REPT(" ",LEN($N3608))),COLUMNS($N:N)*LEN($N3608)-(LEN($N3608)-1),LEN($N3608)))</f>
        <v>theater</v>
      </c>
      <c r="R3608" t="str">
        <f>TRIM(MID(SUBSTITUTE($N3608,"/",REPT(" ",LEN($N3608))),COLUMNS($N:O)*LEN($N3608)-(LEN($N3608)-1),LEN($N3608)))</f>
        <v>plays</v>
      </c>
      <c r="S3608" s="11">
        <f t="shared" si="225"/>
        <v>42566.604826388888</v>
      </c>
      <c r="T3608" s="11">
        <f t="shared" si="22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0">
        <f t="shared" si="227"/>
        <v>105.45454545454544</v>
      </c>
      <c r="P3609" s="6">
        <f t="shared" si="224"/>
        <v>29</v>
      </c>
      <c r="Q3609" t="str">
        <f>TRIM(MID(SUBSTITUTE($N3609,"/",REPT(" ",LEN($N3609))),COLUMNS($N:N)*LEN($N3609)-(LEN($N3609)-1),LEN($N3609)))</f>
        <v>theater</v>
      </c>
      <c r="R3609" t="str">
        <f>TRIM(MID(SUBSTITUTE($N3609,"/",REPT(" ",LEN($N3609))),COLUMNS($N:O)*LEN($N3609)-(LEN($N3609)-1),LEN($N3609)))</f>
        <v>plays</v>
      </c>
      <c r="S3609" s="11">
        <f t="shared" si="225"/>
        <v>42338.963912037041</v>
      </c>
      <c r="T3609" s="11">
        <f t="shared" si="22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0">
        <f t="shared" si="227"/>
        <v>100</v>
      </c>
      <c r="P3610" s="6">
        <f t="shared" si="224"/>
        <v>29.62962962962963</v>
      </c>
      <c r="Q3610" t="str">
        <f>TRIM(MID(SUBSTITUTE($N3610,"/",REPT(" ",LEN($N3610))),COLUMNS($N:N)*LEN($N3610)-(LEN($N3610)-1),LEN($N3610)))</f>
        <v>theater</v>
      </c>
      <c r="R3610" t="str">
        <f>TRIM(MID(SUBSTITUTE($N3610,"/",REPT(" ",LEN($N3610))),COLUMNS($N:O)*LEN($N3610)-(LEN($N3610)-1),LEN($N3610)))</f>
        <v>plays</v>
      </c>
      <c r="S3610" s="11">
        <f t="shared" si="225"/>
        <v>42506.709375000006</v>
      </c>
      <c r="T3610" s="11">
        <f t="shared" si="22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0">
        <f t="shared" si="227"/>
        <v>153.31632653061226</v>
      </c>
      <c r="P3611" s="6">
        <f t="shared" si="224"/>
        <v>143.0952380952381</v>
      </c>
      <c r="Q3611" t="str">
        <f>TRIM(MID(SUBSTITUTE($N3611,"/",REPT(" ",LEN($N3611))),COLUMNS($N:N)*LEN($N3611)-(LEN($N3611)-1),LEN($N3611)))</f>
        <v>theater</v>
      </c>
      <c r="R3611" t="str">
        <f>TRIM(MID(SUBSTITUTE($N3611,"/",REPT(" ",LEN($N3611))),COLUMNS($N:O)*LEN($N3611)-(LEN($N3611)-1),LEN($N3611)))</f>
        <v>plays</v>
      </c>
      <c r="S3611" s="11">
        <f t="shared" si="225"/>
        <v>42429.991724537031</v>
      </c>
      <c r="T3611" s="11">
        <f t="shared" si="22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0">
        <f t="shared" si="227"/>
        <v>162.30000000000001</v>
      </c>
      <c r="P3612" s="6">
        <f t="shared" si="224"/>
        <v>52.354838709677416</v>
      </c>
      <c r="Q3612" t="str">
        <f>TRIM(MID(SUBSTITUTE($N3612,"/",REPT(" ",LEN($N3612))),COLUMNS($N:N)*LEN($N3612)-(LEN($N3612)-1),LEN($N3612)))</f>
        <v>theater</v>
      </c>
      <c r="R3612" t="str">
        <f>TRIM(MID(SUBSTITUTE($N3612,"/",REPT(" ",LEN($N3612))),COLUMNS($N:O)*LEN($N3612)-(LEN($N3612)-1),LEN($N3612)))</f>
        <v>plays</v>
      </c>
      <c r="S3612" s="11">
        <f t="shared" si="225"/>
        <v>42203.432129629626</v>
      </c>
      <c r="T3612" s="11">
        <f t="shared" si="22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0">
        <f t="shared" si="227"/>
        <v>136</v>
      </c>
      <c r="P3613" s="6">
        <f t="shared" si="224"/>
        <v>66.666666666666671</v>
      </c>
      <c r="Q3613" t="str">
        <f>TRIM(MID(SUBSTITUTE($N3613,"/",REPT(" ",LEN($N3613))),COLUMNS($N:N)*LEN($N3613)-(LEN($N3613)-1),LEN($N3613)))</f>
        <v>theater</v>
      </c>
      <c r="R3613" t="str">
        <f>TRIM(MID(SUBSTITUTE($N3613,"/",REPT(" ",LEN($N3613))),COLUMNS($N:O)*LEN($N3613)-(LEN($N3613)-1),LEN($N3613)))</f>
        <v>plays</v>
      </c>
      <c r="S3613" s="11">
        <f t="shared" si="225"/>
        <v>42072.370381944449</v>
      </c>
      <c r="T3613" s="11">
        <f t="shared" si="22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0">
        <f t="shared" si="227"/>
        <v>144.4</v>
      </c>
      <c r="P3614" s="6">
        <f t="shared" si="224"/>
        <v>126.66666666666667</v>
      </c>
      <c r="Q3614" t="str">
        <f>TRIM(MID(SUBSTITUTE($N3614,"/",REPT(" ",LEN($N3614))),COLUMNS($N:N)*LEN($N3614)-(LEN($N3614)-1),LEN($N3614)))</f>
        <v>theater</v>
      </c>
      <c r="R3614" t="str">
        <f>TRIM(MID(SUBSTITUTE($N3614,"/",REPT(" ",LEN($N3614))),COLUMNS($N:O)*LEN($N3614)-(LEN($N3614)-1),LEN($N3614)))</f>
        <v>plays</v>
      </c>
      <c r="S3614" s="11">
        <f t="shared" si="225"/>
        <v>41789.726979166669</v>
      </c>
      <c r="T3614" s="11">
        <f t="shared" si="226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0">
        <f t="shared" si="227"/>
        <v>100</v>
      </c>
      <c r="P3615" s="6">
        <f t="shared" si="224"/>
        <v>62.5</v>
      </c>
      <c r="Q3615" t="str">
        <f>TRIM(MID(SUBSTITUTE($N3615,"/",REPT(" ",LEN($N3615))),COLUMNS($N:N)*LEN($N3615)-(LEN($N3615)-1),LEN($N3615)))</f>
        <v>theater</v>
      </c>
      <c r="R3615" t="str">
        <f>TRIM(MID(SUBSTITUTE($N3615,"/",REPT(" ",LEN($N3615))),COLUMNS($N:O)*LEN($N3615)-(LEN($N3615)-1),LEN($N3615)))</f>
        <v>plays</v>
      </c>
      <c r="S3615" s="11">
        <f t="shared" si="225"/>
        <v>41788.58997685185</v>
      </c>
      <c r="T3615" s="11">
        <f t="shared" si="22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0">
        <f t="shared" si="227"/>
        <v>100.8</v>
      </c>
      <c r="P3616" s="6">
        <f t="shared" si="224"/>
        <v>35.492957746478872</v>
      </c>
      <c r="Q3616" t="str">
        <f>TRIM(MID(SUBSTITUTE($N3616,"/",REPT(" ",LEN($N3616))),COLUMNS($N:N)*LEN($N3616)-(LEN($N3616)-1),LEN($N3616)))</f>
        <v>theater</v>
      </c>
      <c r="R3616" t="str">
        <f>TRIM(MID(SUBSTITUTE($N3616,"/",REPT(" ",LEN($N3616))),COLUMNS($N:O)*LEN($N3616)-(LEN($N3616)-1),LEN($N3616)))</f>
        <v>plays</v>
      </c>
      <c r="S3616" s="11">
        <f t="shared" si="225"/>
        <v>42144.041851851856</v>
      </c>
      <c r="T3616" s="11">
        <f t="shared" si="226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0">
        <f t="shared" si="227"/>
        <v>106.80000000000001</v>
      </c>
      <c r="P3617" s="6">
        <f t="shared" si="224"/>
        <v>37.083333333333336</v>
      </c>
      <c r="Q3617" t="str">
        <f>TRIM(MID(SUBSTITUTE($N3617,"/",REPT(" ",LEN($N3617))),COLUMNS($N:N)*LEN($N3617)-(LEN($N3617)-1),LEN($N3617)))</f>
        <v>theater</v>
      </c>
      <c r="R3617" t="str">
        <f>TRIM(MID(SUBSTITUTE($N3617,"/",REPT(" ",LEN($N3617))),COLUMNS($N:O)*LEN($N3617)-(LEN($N3617)-1),LEN($N3617)))</f>
        <v>plays</v>
      </c>
      <c r="S3617" s="11">
        <f t="shared" si="225"/>
        <v>42318.593703703707</v>
      </c>
      <c r="T3617" s="11">
        <f t="shared" si="226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0">
        <f t="shared" si="227"/>
        <v>124.8</v>
      </c>
      <c r="P3618" s="6">
        <f t="shared" si="224"/>
        <v>69.333333333333329</v>
      </c>
      <c r="Q3618" t="str">
        <f>TRIM(MID(SUBSTITUTE($N3618,"/",REPT(" ",LEN($N3618))),COLUMNS($N:N)*LEN($N3618)-(LEN($N3618)-1),LEN($N3618)))</f>
        <v>theater</v>
      </c>
      <c r="R3618" t="str">
        <f>TRIM(MID(SUBSTITUTE($N3618,"/",REPT(" ",LEN($N3618))),COLUMNS($N:O)*LEN($N3618)-(LEN($N3618)-1),LEN($N3618)))</f>
        <v>plays</v>
      </c>
      <c r="S3618" s="11">
        <f t="shared" si="225"/>
        <v>42052.949814814812</v>
      </c>
      <c r="T3618" s="11">
        <f t="shared" si="226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0">
        <f t="shared" si="227"/>
        <v>118.91891891891892</v>
      </c>
      <c r="P3619" s="6">
        <f t="shared" si="224"/>
        <v>17.254901960784313</v>
      </c>
      <c r="Q3619" t="str">
        <f>TRIM(MID(SUBSTITUTE($N3619,"/",REPT(" ",LEN($N3619))),COLUMNS($N:N)*LEN($N3619)-(LEN($N3619)-1),LEN($N3619)))</f>
        <v>theater</v>
      </c>
      <c r="R3619" t="str">
        <f>TRIM(MID(SUBSTITUTE($N3619,"/",REPT(" ",LEN($N3619))),COLUMNS($N:O)*LEN($N3619)-(LEN($N3619)-1),LEN($N3619)))</f>
        <v>plays</v>
      </c>
      <c r="S3619" s="11">
        <f t="shared" si="225"/>
        <v>42779.610289351855</v>
      </c>
      <c r="T3619" s="11">
        <f t="shared" si="226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0">
        <f t="shared" si="227"/>
        <v>101</v>
      </c>
      <c r="P3620" s="6">
        <f t="shared" si="224"/>
        <v>36.071428571428569</v>
      </c>
      <c r="Q3620" t="str">
        <f>TRIM(MID(SUBSTITUTE($N3620,"/",REPT(" ",LEN($N3620))),COLUMNS($N:N)*LEN($N3620)-(LEN($N3620)-1),LEN($N3620)))</f>
        <v>theater</v>
      </c>
      <c r="R3620" t="str">
        <f>TRIM(MID(SUBSTITUTE($N3620,"/",REPT(" ",LEN($N3620))),COLUMNS($N:O)*LEN($N3620)-(LEN($N3620)-1),LEN($N3620)))</f>
        <v>plays</v>
      </c>
      <c r="S3620" s="11">
        <f t="shared" si="225"/>
        <v>42128.627893518518</v>
      </c>
      <c r="T3620" s="11">
        <f t="shared" si="226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0">
        <f t="shared" si="227"/>
        <v>112.99999999999999</v>
      </c>
      <c r="P3621" s="6">
        <f t="shared" si="224"/>
        <v>66.470588235294116</v>
      </c>
      <c r="Q3621" t="str">
        <f>TRIM(MID(SUBSTITUTE($N3621,"/",REPT(" ",LEN($N3621))),COLUMNS($N:N)*LEN($N3621)-(LEN($N3621)-1),LEN($N3621)))</f>
        <v>theater</v>
      </c>
      <c r="R3621" t="str">
        <f>TRIM(MID(SUBSTITUTE($N3621,"/",REPT(" ",LEN($N3621))),COLUMNS($N:O)*LEN($N3621)-(LEN($N3621)-1),LEN($N3621)))</f>
        <v>plays</v>
      </c>
      <c r="S3621" s="11">
        <f t="shared" si="225"/>
        <v>42661.132245370376</v>
      </c>
      <c r="T3621" s="11">
        <f t="shared" si="226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0">
        <f t="shared" si="227"/>
        <v>105.19047619047619</v>
      </c>
      <c r="P3622" s="6">
        <f t="shared" si="224"/>
        <v>56.065989847715734</v>
      </c>
      <c r="Q3622" t="str">
        <f>TRIM(MID(SUBSTITUTE($N3622,"/",REPT(" ",LEN($N3622))),COLUMNS($N:N)*LEN($N3622)-(LEN($N3622)-1),LEN($N3622)))</f>
        <v>theater</v>
      </c>
      <c r="R3622" t="str">
        <f>TRIM(MID(SUBSTITUTE($N3622,"/",REPT(" ",LEN($N3622))),COLUMNS($N:O)*LEN($N3622)-(LEN($N3622)-1),LEN($N3622)))</f>
        <v>plays</v>
      </c>
      <c r="S3622" s="11">
        <f t="shared" si="225"/>
        <v>42037.938206018516</v>
      </c>
      <c r="T3622" s="11">
        <f t="shared" si="226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0">
        <f t="shared" si="227"/>
        <v>109.73333333333332</v>
      </c>
      <c r="P3623" s="6">
        <f t="shared" si="224"/>
        <v>47.028571428571432</v>
      </c>
      <c r="Q3623" t="str">
        <f>TRIM(MID(SUBSTITUTE($N3623,"/",REPT(" ",LEN($N3623))),COLUMNS($N:N)*LEN($N3623)-(LEN($N3623)-1),LEN($N3623)))</f>
        <v>theater</v>
      </c>
      <c r="R3623" t="str">
        <f>TRIM(MID(SUBSTITUTE($N3623,"/",REPT(" ",LEN($N3623))),COLUMNS($N:O)*LEN($N3623)-(LEN($N3623)-1),LEN($N3623)))</f>
        <v>plays</v>
      </c>
      <c r="S3623" s="11">
        <f t="shared" si="225"/>
        <v>42619.935694444444</v>
      </c>
      <c r="T3623" s="11">
        <f t="shared" si="226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0">
        <f t="shared" si="227"/>
        <v>100.099</v>
      </c>
      <c r="P3624" s="6">
        <f t="shared" si="224"/>
        <v>47.666190476190479</v>
      </c>
      <c r="Q3624" t="str">
        <f>TRIM(MID(SUBSTITUTE($N3624,"/",REPT(" ",LEN($N3624))),COLUMNS($N:N)*LEN($N3624)-(LEN($N3624)-1),LEN($N3624)))</f>
        <v>theater</v>
      </c>
      <c r="R3624" t="str">
        <f>TRIM(MID(SUBSTITUTE($N3624,"/",REPT(" ",LEN($N3624))),COLUMNS($N:O)*LEN($N3624)-(LEN($N3624)-1),LEN($N3624)))</f>
        <v>plays</v>
      </c>
      <c r="S3624" s="11">
        <f t="shared" si="225"/>
        <v>41877.221886574072</v>
      </c>
      <c r="T3624" s="11">
        <f t="shared" si="226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0">
        <f t="shared" si="227"/>
        <v>120</v>
      </c>
      <c r="P3625" s="6">
        <f t="shared" si="224"/>
        <v>88.235294117647058</v>
      </c>
      <c r="Q3625" t="str">
        <f>TRIM(MID(SUBSTITUTE($N3625,"/",REPT(" ",LEN($N3625))),COLUMNS($N:N)*LEN($N3625)-(LEN($N3625)-1),LEN($N3625)))</f>
        <v>theater</v>
      </c>
      <c r="R3625" t="str">
        <f>TRIM(MID(SUBSTITUTE($N3625,"/",REPT(" ",LEN($N3625))),COLUMNS($N:O)*LEN($N3625)-(LEN($N3625)-1),LEN($N3625)))</f>
        <v>plays</v>
      </c>
      <c r="S3625" s="11">
        <f t="shared" si="225"/>
        <v>41828.736921296295</v>
      </c>
      <c r="T3625" s="11">
        <f t="shared" si="226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0">
        <f t="shared" si="227"/>
        <v>104.93333333333332</v>
      </c>
      <c r="P3626" s="6">
        <f t="shared" si="224"/>
        <v>80.717948717948715</v>
      </c>
      <c r="Q3626" t="str">
        <f>TRIM(MID(SUBSTITUTE($N3626,"/",REPT(" ",LEN($N3626))),COLUMNS($N:N)*LEN($N3626)-(LEN($N3626)-1),LEN($N3626)))</f>
        <v>theater</v>
      </c>
      <c r="R3626" t="str">
        <f>TRIM(MID(SUBSTITUTE($N3626,"/",REPT(" ",LEN($N3626))),COLUMNS($N:O)*LEN($N3626)-(LEN($N3626)-1),LEN($N3626)))</f>
        <v>plays</v>
      </c>
      <c r="S3626" s="11">
        <f t="shared" si="225"/>
        <v>42545.774189814809</v>
      </c>
      <c r="T3626" s="11">
        <f t="shared" si="226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0">
        <f t="shared" si="227"/>
        <v>102.66666666666666</v>
      </c>
      <c r="P3627" s="6">
        <f t="shared" si="224"/>
        <v>39.487179487179489</v>
      </c>
      <c r="Q3627" t="str">
        <f>TRIM(MID(SUBSTITUTE($N3627,"/",REPT(" ",LEN($N3627))),COLUMNS($N:N)*LEN($N3627)-(LEN($N3627)-1),LEN($N3627)))</f>
        <v>theater</v>
      </c>
      <c r="R3627" t="str">
        <f>TRIM(MID(SUBSTITUTE($N3627,"/",REPT(" ",LEN($N3627))),COLUMNS($N:O)*LEN($N3627)-(LEN($N3627)-1),LEN($N3627)))</f>
        <v>plays</v>
      </c>
      <c r="S3627" s="11">
        <f t="shared" si="225"/>
        <v>42157.652511574073</v>
      </c>
      <c r="T3627" s="11">
        <f t="shared" si="226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0">
        <f t="shared" si="227"/>
        <v>101.82500000000002</v>
      </c>
      <c r="P3628" s="6">
        <f t="shared" si="224"/>
        <v>84.854166666666671</v>
      </c>
      <c r="Q3628" t="str">
        <f>TRIM(MID(SUBSTITUTE($N3628,"/",REPT(" ",LEN($N3628))),COLUMNS($N:N)*LEN($N3628)-(LEN($N3628)-1),LEN($N3628)))</f>
        <v>theater</v>
      </c>
      <c r="R3628" t="str">
        <f>TRIM(MID(SUBSTITUTE($N3628,"/",REPT(" ",LEN($N3628))),COLUMNS($N:O)*LEN($N3628)-(LEN($N3628)-1),LEN($N3628)))</f>
        <v>plays</v>
      </c>
      <c r="S3628" s="11">
        <f t="shared" si="225"/>
        <v>41846.667326388888</v>
      </c>
      <c r="T3628" s="11">
        <f t="shared" si="226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0">
        <f t="shared" si="227"/>
        <v>100</v>
      </c>
      <c r="P3629" s="6">
        <f t="shared" si="224"/>
        <v>68.965517241379317</v>
      </c>
      <c r="Q3629" t="str">
        <f>TRIM(MID(SUBSTITUTE($N3629,"/",REPT(" ",LEN($N3629))),COLUMNS($N:N)*LEN($N3629)-(LEN($N3629)-1),LEN($N3629)))</f>
        <v>theater</v>
      </c>
      <c r="R3629" t="str">
        <f>TRIM(MID(SUBSTITUTE($N3629,"/",REPT(" ",LEN($N3629))),COLUMNS($N:O)*LEN($N3629)-(LEN($N3629)-1),LEN($N3629)))</f>
        <v>plays</v>
      </c>
      <c r="S3629" s="11">
        <f t="shared" si="225"/>
        <v>42460.741747685184</v>
      </c>
      <c r="T3629" s="11">
        <f t="shared" si="22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0">
        <f t="shared" si="227"/>
        <v>0</v>
      </c>
      <c r="P3630" s="6" t="e">
        <f t="shared" si="224"/>
        <v>#DIV/0!</v>
      </c>
      <c r="Q3630" t="str">
        <f>TRIM(MID(SUBSTITUTE($N3630,"/",REPT(" ",LEN($N3630))),COLUMNS($N:N)*LEN($N3630)-(LEN($N3630)-1),LEN($N3630)))</f>
        <v>theater</v>
      </c>
      <c r="R3630" t="str">
        <f>TRIM(MID(SUBSTITUTE($N3630,"/",REPT(" ",LEN($N3630))),COLUMNS($N:O)*LEN($N3630)-(LEN($N3630)-1),LEN($N3630)))</f>
        <v>musical</v>
      </c>
      <c r="S3630" s="11">
        <f t="shared" si="225"/>
        <v>42291.833287037036</v>
      </c>
      <c r="T3630" s="11">
        <f t="shared" si="22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0">
        <f t="shared" si="227"/>
        <v>1.9999999999999998E-4</v>
      </c>
      <c r="P3631" s="6">
        <f t="shared" si="224"/>
        <v>1</v>
      </c>
      <c r="Q3631" t="str">
        <f>TRIM(MID(SUBSTITUTE($N3631,"/",REPT(" ",LEN($N3631))),COLUMNS($N:N)*LEN($N3631)-(LEN($N3631)-1),LEN($N3631)))</f>
        <v>theater</v>
      </c>
      <c r="R3631" t="str">
        <f>TRIM(MID(SUBSTITUTE($N3631,"/",REPT(" ",LEN($N3631))),COLUMNS($N:O)*LEN($N3631)-(LEN($N3631)-1),LEN($N3631)))</f>
        <v>musical</v>
      </c>
      <c r="S3631" s="11">
        <f t="shared" si="225"/>
        <v>42437.094490740739</v>
      </c>
      <c r="T3631" s="11">
        <f t="shared" si="22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0">
        <f t="shared" si="227"/>
        <v>3.3333333333333333E-2</v>
      </c>
      <c r="P3632" s="6">
        <f t="shared" si="224"/>
        <v>1</v>
      </c>
      <c r="Q3632" t="str">
        <f>TRIM(MID(SUBSTITUTE($N3632,"/",REPT(" ",LEN($N3632))),COLUMNS($N:N)*LEN($N3632)-(LEN($N3632)-1),LEN($N3632)))</f>
        <v>theater</v>
      </c>
      <c r="R3632" t="str">
        <f>TRIM(MID(SUBSTITUTE($N3632,"/",REPT(" ",LEN($N3632))),COLUMNS($N:O)*LEN($N3632)-(LEN($N3632)-1),LEN($N3632)))</f>
        <v>musical</v>
      </c>
      <c r="S3632" s="11">
        <f t="shared" si="225"/>
        <v>41942.84710648148</v>
      </c>
      <c r="T3632" s="11">
        <f t="shared" si="22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0">
        <f t="shared" si="227"/>
        <v>51.023391812865491</v>
      </c>
      <c r="P3633" s="6">
        <f t="shared" si="224"/>
        <v>147.88135593220338</v>
      </c>
      <c r="Q3633" t="str">
        <f>TRIM(MID(SUBSTITUTE($N3633,"/",REPT(" ",LEN($N3633))),COLUMNS($N:N)*LEN($N3633)-(LEN($N3633)-1),LEN($N3633)))</f>
        <v>theater</v>
      </c>
      <c r="R3633" t="str">
        <f>TRIM(MID(SUBSTITUTE($N3633,"/",REPT(" ",LEN($N3633))),COLUMNS($N:O)*LEN($N3633)-(LEN($N3633)-1),LEN($N3633)))</f>
        <v>musical</v>
      </c>
      <c r="S3633" s="11">
        <f t="shared" si="225"/>
        <v>41880.753437499996</v>
      </c>
      <c r="T3633" s="11">
        <f t="shared" si="22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0">
        <f t="shared" si="227"/>
        <v>20</v>
      </c>
      <c r="P3634" s="6">
        <f t="shared" si="224"/>
        <v>100</v>
      </c>
      <c r="Q3634" t="str">
        <f>TRIM(MID(SUBSTITUTE($N3634,"/",REPT(" ",LEN($N3634))),COLUMNS($N:N)*LEN($N3634)-(LEN($N3634)-1),LEN($N3634)))</f>
        <v>theater</v>
      </c>
      <c r="R3634" t="str">
        <f>TRIM(MID(SUBSTITUTE($N3634,"/",REPT(" ",LEN($N3634))),COLUMNS($N:O)*LEN($N3634)-(LEN($N3634)-1),LEN($N3634)))</f>
        <v>musical</v>
      </c>
      <c r="S3634" s="11">
        <f t="shared" si="225"/>
        <v>41946.936909722222</v>
      </c>
      <c r="T3634" s="11">
        <f t="shared" si="22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0">
        <f t="shared" si="227"/>
        <v>35.24</v>
      </c>
      <c r="P3635" s="6">
        <f t="shared" si="224"/>
        <v>56.838709677419352</v>
      </c>
      <c r="Q3635" t="str">
        <f>TRIM(MID(SUBSTITUTE($N3635,"/",REPT(" ",LEN($N3635))),COLUMNS($N:N)*LEN($N3635)-(LEN($N3635)-1),LEN($N3635)))</f>
        <v>theater</v>
      </c>
      <c r="R3635" t="str">
        <f>TRIM(MID(SUBSTITUTE($N3635,"/",REPT(" ",LEN($N3635))),COLUMNS($N:O)*LEN($N3635)-(LEN($N3635)-1),LEN($N3635)))</f>
        <v>musical</v>
      </c>
      <c r="S3635" s="11">
        <f t="shared" si="225"/>
        <v>42649.623460648145</v>
      </c>
      <c r="T3635" s="11">
        <f t="shared" si="22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0">
        <f t="shared" si="227"/>
        <v>4.246666666666667</v>
      </c>
      <c r="P3636" s="6">
        <f t="shared" si="224"/>
        <v>176.94444444444446</v>
      </c>
      <c r="Q3636" t="str">
        <f>TRIM(MID(SUBSTITUTE($N3636,"/",REPT(" ",LEN($N3636))),COLUMNS($N:N)*LEN($N3636)-(LEN($N3636)-1),LEN($N3636)))</f>
        <v>theater</v>
      </c>
      <c r="R3636" t="str">
        <f>TRIM(MID(SUBSTITUTE($N3636,"/",REPT(" ",LEN($N3636))),COLUMNS($N:O)*LEN($N3636)-(LEN($N3636)-1),LEN($N3636)))</f>
        <v>musical</v>
      </c>
      <c r="S3636" s="11">
        <f t="shared" si="225"/>
        <v>42701.166365740741</v>
      </c>
      <c r="T3636" s="11">
        <f t="shared" si="22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0">
        <f t="shared" si="227"/>
        <v>36.457142857142856</v>
      </c>
      <c r="P3637" s="6">
        <f t="shared" si="224"/>
        <v>127.6</v>
      </c>
      <c r="Q3637" t="str">
        <f>TRIM(MID(SUBSTITUTE($N3637,"/",REPT(" ",LEN($N3637))),COLUMNS($N:N)*LEN($N3637)-(LEN($N3637)-1),LEN($N3637)))</f>
        <v>theater</v>
      </c>
      <c r="R3637" t="str">
        <f>TRIM(MID(SUBSTITUTE($N3637,"/",REPT(" ",LEN($N3637))),COLUMNS($N:O)*LEN($N3637)-(LEN($N3637)-1),LEN($N3637)))</f>
        <v>musical</v>
      </c>
      <c r="S3637" s="11">
        <f t="shared" si="225"/>
        <v>42450.88282407407</v>
      </c>
      <c r="T3637" s="11">
        <f t="shared" si="22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0">
        <f t="shared" si="227"/>
        <v>0</v>
      </c>
      <c r="P3638" s="6" t="e">
        <f t="shared" si="224"/>
        <v>#DIV/0!</v>
      </c>
      <c r="Q3638" t="str">
        <f>TRIM(MID(SUBSTITUTE($N3638,"/",REPT(" ",LEN($N3638))),COLUMNS($N:N)*LEN($N3638)-(LEN($N3638)-1),LEN($N3638)))</f>
        <v>theater</v>
      </c>
      <c r="R3638" t="str">
        <f>TRIM(MID(SUBSTITUTE($N3638,"/",REPT(" ",LEN($N3638))),COLUMNS($N:O)*LEN($N3638)-(LEN($N3638)-1),LEN($N3638)))</f>
        <v>musical</v>
      </c>
      <c r="S3638" s="11">
        <f t="shared" si="225"/>
        <v>42226.694780092599</v>
      </c>
      <c r="T3638" s="11">
        <f t="shared" si="226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0">
        <f t="shared" si="227"/>
        <v>30.866666666666664</v>
      </c>
      <c r="P3639" s="6">
        <f t="shared" si="224"/>
        <v>66.142857142857139</v>
      </c>
      <c r="Q3639" t="str">
        <f>TRIM(MID(SUBSTITUTE($N3639,"/",REPT(" ",LEN($N3639))),COLUMNS($N:N)*LEN($N3639)-(LEN($N3639)-1),LEN($N3639)))</f>
        <v>theater</v>
      </c>
      <c r="R3639" t="str">
        <f>TRIM(MID(SUBSTITUTE($N3639,"/",REPT(" ",LEN($N3639))),COLUMNS($N:O)*LEN($N3639)-(LEN($N3639)-1),LEN($N3639)))</f>
        <v>musical</v>
      </c>
      <c r="S3639" s="11">
        <f t="shared" si="225"/>
        <v>41975.700636574074</v>
      </c>
      <c r="T3639" s="11">
        <f t="shared" si="22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0">
        <f t="shared" si="227"/>
        <v>6.5454545454545459</v>
      </c>
      <c r="P3640" s="6">
        <f t="shared" si="224"/>
        <v>108</v>
      </c>
      <c r="Q3640" t="str">
        <f>TRIM(MID(SUBSTITUTE($N3640,"/",REPT(" ",LEN($N3640))),COLUMNS($N:N)*LEN($N3640)-(LEN($N3640)-1),LEN($N3640)))</f>
        <v>theater</v>
      </c>
      <c r="R3640" t="str">
        <f>TRIM(MID(SUBSTITUTE($N3640,"/",REPT(" ",LEN($N3640))),COLUMNS($N:O)*LEN($N3640)-(LEN($N3640)-1),LEN($N3640)))</f>
        <v>musical</v>
      </c>
      <c r="S3640" s="11">
        <f t="shared" si="225"/>
        <v>42053.672824074078</v>
      </c>
      <c r="T3640" s="11">
        <f t="shared" si="22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0">
        <f t="shared" si="227"/>
        <v>4.0000000000000001E-3</v>
      </c>
      <c r="P3641" s="6">
        <f t="shared" si="224"/>
        <v>1</v>
      </c>
      <c r="Q3641" t="str">
        <f>TRIM(MID(SUBSTITUTE($N3641,"/",REPT(" ",LEN($N3641))),COLUMNS($N:N)*LEN($N3641)-(LEN($N3641)-1),LEN($N3641)))</f>
        <v>theater</v>
      </c>
      <c r="R3641" t="str">
        <f>TRIM(MID(SUBSTITUTE($N3641,"/",REPT(" ",LEN($N3641))),COLUMNS($N:O)*LEN($N3641)-(LEN($N3641)-1),LEN($N3641)))</f>
        <v>musical</v>
      </c>
      <c r="S3641" s="11">
        <f t="shared" si="225"/>
        <v>42590.677152777775</v>
      </c>
      <c r="T3641" s="11">
        <f t="shared" si="22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0">
        <f t="shared" si="227"/>
        <v>5.5</v>
      </c>
      <c r="P3642" s="6">
        <f t="shared" si="224"/>
        <v>18.333333333333332</v>
      </c>
      <c r="Q3642" t="str">
        <f>TRIM(MID(SUBSTITUTE($N3642,"/",REPT(" ",LEN($N3642))),COLUMNS($N:N)*LEN($N3642)-(LEN($N3642)-1),LEN($N3642)))</f>
        <v>theater</v>
      </c>
      <c r="R3642" t="str">
        <f>TRIM(MID(SUBSTITUTE($N3642,"/",REPT(" ",LEN($N3642))),COLUMNS($N:O)*LEN($N3642)-(LEN($N3642)-1),LEN($N3642)))</f>
        <v>musical</v>
      </c>
      <c r="S3642" s="11">
        <f t="shared" si="225"/>
        <v>42104.781597222223</v>
      </c>
      <c r="T3642" s="11">
        <f t="shared" si="22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0">
        <f t="shared" si="227"/>
        <v>0</v>
      </c>
      <c r="P3643" s="6" t="e">
        <f t="shared" si="224"/>
        <v>#DIV/0!</v>
      </c>
      <c r="Q3643" t="str">
        <f>TRIM(MID(SUBSTITUTE($N3643,"/",REPT(" ",LEN($N3643))),COLUMNS($N:N)*LEN($N3643)-(LEN($N3643)-1),LEN($N3643)))</f>
        <v>theater</v>
      </c>
      <c r="R3643" t="str">
        <f>TRIM(MID(SUBSTITUTE($N3643,"/",REPT(" ",LEN($N3643))),COLUMNS($N:O)*LEN($N3643)-(LEN($N3643)-1),LEN($N3643)))</f>
        <v>musical</v>
      </c>
      <c r="S3643" s="11">
        <f t="shared" si="225"/>
        <v>41899.627071759263</v>
      </c>
      <c r="T3643" s="11">
        <f t="shared" si="22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0">
        <f t="shared" si="227"/>
        <v>2.1428571428571428</v>
      </c>
      <c r="P3644" s="6">
        <f t="shared" si="224"/>
        <v>7.5</v>
      </c>
      <c r="Q3644" t="str">
        <f>TRIM(MID(SUBSTITUTE($N3644,"/",REPT(" ",LEN($N3644))),COLUMNS($N:N)*LEN($N3644)-(LEN($N3644)-1),LEN($N3644)))</f>
        <v>theater</v>
      </c>
      <c r="R3644" t="str">
        <f>TRIM(MID(SUBSTITUTE($N3644,"/",REPT(" ",LEN($N3644))),COLUMNS($N:O)*LEN($N3644)-(LEN($N3644)-1),LEN($N3644)))</f>
        <v>musical</v>
      </c>
      <c r="S3644" s="11">
        <f t="shared" si="225"/>
        <v>42297.816284722227</v>
      </c>
      <c r="T3644" s="11">
        <f t="shared" si="22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0">
        <f t="shared" si="227"/>
        <v>0</v>
      </c>
      <c r="P3645" s="6" t="e">
        <f t="shared" si="224"/>
        <v>#DIV/0!</v>
      </c>
      <c r="Q3645" t="str">
        <f>TRIM(MID(SUBSTITUTE($N3645,"/",REPT(" ",LEN($N3645))),COLUMNS($N:N)*LEN($N3645)-(LEN($N3645)-1),LEN($N3645)))</f>
        <v>theater</v>
      </c>
      <c r="R3645" t="str">
        <f>TRIM(MID(SUBSTITUTE($N3645,"/",REPT(" ",LEN($N3645))),COLUMNS($N:O)*LEN($N3645)-(LEN($N3645)-1),LEN($N3645)))</f>
        <v>musical</v>
      </c>
      <c r="S3645" s="11">
        <f t="shared" si="225"/>
        <v>42285.143969907411</v>
      </c>
      <c r="T3645" s="11">
        <f t="shared" si="22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0">
        <f t="shared" si="227"/>
        <v>16.420000000000002</v>
      </c>
      <c r="P3646" s="6">
        <f t="shared" si="224"/>
        <v>68.416666666666671</v>
      </c>
      <c r="Q3646" t="str">
        <f>TRIM(MID(SUBSTITUTE($N3646,"/",REPT(" ",LEN($N3646))),COLUMNS($N:N)*LEN($N3646)-(LEN($N3646)-1),LEN($N3646)))</f>
        <v>theater</v>
      </c>
      <c r="R3646" t="str">
        <f>TRIM(MID(SUBSTITUTE($N3646,"/",REPT(" ",LEN($N3646))),COLUMNS($N:O)*LEN($N3646)-(LEN($N3646)-1),LEN($N3646)))</f>
        <v>musical</v>
      </c>
      <c r="S3646" s="11">
        <f t="shared" si="225"/>
        <v>42409.241747685184</v>
      </c>
      <c r="T3646" s="11">
        <f t="shared" si="22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0">
        <f t="shared" si="227"/>
        <v>0.1</v>
      </c>
      <c r="P3647" s="6">
        <f t="shared" si="224"/>
        <v>1</v>
      </c>
      <c r="Q3647" t="str">
        <f>TRIM(MID(SUBSTITUTE($N3647,"/",REPT(" ",LEN($N3647))),COLUMNS($N:N)*LEN($N3647)-(LEN($N3647)-1),LEN($N3647)))</f>
        <v>theater</v>
      </c>
      <c r="R3647" t="str">
        <f>TRIM(MID(SUBSTITUTE($N3647,"/",REPT(" ",LEN($N3647))),COLUMNS($N:O)*LEN($N3647)-(LEN($N3647)-1),LEN($N3647)))</f>
        <v>musical</v>
      </c>
      <c r="S3647" s="11">
        <f t="shared" si="225"/>
        <v>42665.970347222217</v>
      </c>
      <c r="T3647" s="11">
        <f t="shared" si="22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0">
        <f t="shared" si="227"/>
        <v>4.8099999999999996</v>
      </c>
      <c r="P3648" s="6">
        <f t="shared" si="224"/>
        <v>60.125</v>
      </c>
      <c r="Q3648" t="str">
        <f>TRIM(MID(SUBSTITUTE($N3648,"/",REPT(" ",LEN($N3648))),COLUMNS($N:N)*LEN($N3648)-(LEN($N3648)-1),LEN($N3648)))</f>
        <v>theater</v>
      </c>
      <c r="R3648" t="str">
        <f>TRIM(MID(SUBSTITUTE($N3648,"/",REPT(" ",LEN($N3648))),COLUMNS($N:O)*LEN($N3648)-(LEN($N3648)-1),LEN($N3648)))</f>
        <v>musical</v>
      </c>
      <c r="S3648" s="11">
        <f t="shared" si="225"/>
        <v>42140.421319444446</v>
      </c>
      <c r="T3648" s="11">
        <f t="shared" si="22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0">
        <f t="shared" si="227"/>
        <v>6</v>
      </c>
      <c r="P3649" s="6">
        <f t="shared" si="224"/>
        <v>15</v>
      </c>
      <c r="Q3649" t="str">
        <f>TRIM(MID(SUBSTITUTE($N3649,"/",REPT(" ",LEN($N3649))),COLUMNS($N:N)*LEN($N3649)-(LEN($N3649)-1),LEN($N3649)))</f>
        <v>theater</v>
      </c>
      <c r="R3649" t="str">
        <f>TRIM(MID(SUBSTITUTE($N3649,"/",REPT(" ",LEN($N3649))),COLUMNS($N:O)*LEN($N3649)-(LEN($N3649)-1),LEN($N3649)))</f>
        <v>musical</v>
      </c>
      <c r="S3649" s="11">
        <f t="shared" si="225"/>
        <v>42598.749155092592</v>
      </c>
      <c r="T3649" s="11">
        <f t="shared" si="226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0">
        <f t="shared" si="227"/>
        <v>100.38249999999999</v>
      </c>
      <c r="P3650" s="6">
        <f t="shared" ref="P3650:P3713" si="228">E3650/L3650</f>
        <v>550.04109589041093</v>
      </c>
      <c r="Q3650" t="str">
        <f>TRIM(MID(SUBSTITUTE($N3650,"/",REPT(" ",LEN($N3650))),COLUMNS($N:N)*LEN($N3650)-(LEN($N3650)-1),LEN($N3650)))</f>
        <v>theater</v>
      </c>
      <c r="R3650" t="str">
        <f>TRIM(MID(SUBSTITUTE($N3650,"/",REPT(" ",LEN($N3650))),COLUMNS($N:O)*LEN($N3650)-(LEN($N3650)-1),LEN($N3650)))</f>
        <v>plays</v>
      </c>
      <c r="S3650" s="11">
        <f t="shared" ref="S3650:S3713" si="229">(((J3650/60)/60)/24)+DATE(1970,1,1)</f>
        <v>41887.292187500003</v>
      </c>
      <c r="T3650" s="11">
        <f t="shared" ref="T3650:T3713" si="230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0">
        <f t="shared" ref="O3651:O3714" si="231">E3651/D3651*100</f>
        <v>104</v>
      </c>
      <c r="P3651" s="6">
        <f t="shared" si="228"/>
        <v>97.5</v>
      </c>
      <c r="Q3651" t="str">
        <f>TRIM(MID(SUBSTITUTE($N3651,"/",REPT(" ",LEN($N3651))),COLUMNS($N:N)*LEN($N3651)-(LEN($N3651)-1),LEN($N3651)))</f>
        <v>theater</v>
      </c>
      <c r="R3651" t="str">
        <f>TRIM(MID(SUBSTITUTE($N3651,"/",REPT(" ",LEN($N3651))),COLUMNS($N:O)*LEN($N3651)-(LEN($N3651)-1),LEN($N3651)))</f>
        <v>plays</v>
      </c>
      <c r="S3651" s="11">
        <f t="shared" si="229"/>
        <v>41780.712893518517</v>
      </c>
      <c r="T3651" s="11">
        <f t="shared" si="230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0">
        <f t="shared" si="231"/>
        <v>100</v>
      </c>
      <c r="P3652" s="6">
        <f t="shared" si="228"/>
        <v>29.411764705882351</v>
      </c>
      <c r="Q3652" t="str">
        <f>TRIM(MID(SUBSTITUTE($N3652,"/",REPT(" ",LEN($N3652))),COLUMNS($N:N)*LEN($N3652)-(LEN($N3652)-1),LEN($N3652)))</f>
        <v>theater</v>
      </c>
      <c r="R3652" t="str">
        <f>TRIM(MID(SUBSTITUTE($N3652,"/",REPT(" ",LEN($N3652))),COLUMNS($N:O)*LEN($N3652)-(LEN($N3652)-1),LEN($N3652)))</f>
        <v>plays</v>
      </c>
      <c r="S3652" s="11">
        <f t="shared" si="229"/>
        <v>42381.478981481487</v>
      </c>
      <c r="T3652" s="11">
        <f t="shared" si="23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0">
        <f t="shared" si="231"/>
        <v>104</v>
      </c>
      <c r="P3653" s="6">
        <f t="shared" si="228"/>
        <v>57.777777777777779</v>
      </c>
      <c r="Q3653" t="str">
        <f>TRIM(MID(SUBSTITUTE($N3653,"/",REPT(" ",LEN($N3653))),COLUMNS($N:N)*LEN($N3653)-(LEN($N3653)-1),LEN($N3653)))</f>
        <v>theater</v>
      </c>
      <c r="R3653" t="str">
        <f>TRIM(MID(SUBSTITUTE($N3653,"/",REPT(" ",LEN($N3653))),COLUMNS($N:O)*LEN($N3653)-(LEN($N3653)-1),LEN($N3653)))</f>
        <v>plays</v>
      </c>
      <c r="S3653" s="11">
        <f t="shared" si="229"/>
        <v>41828.646319444444</v>
      </c>
      <c r="T3653" s="11">
        <f t="shared" si="23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0">
        <f t="shared" si="231"/>
        <v>250.66666666666669</v>
      </c>
      <c r="P3654" s="6">
        <f t="shared" si="228"/>
        <v>44.235294117647058</v>
      </c>
      <c r="Q3654" t="str">
        <f>TRIM(MID(SUBSTITUTE($N3654,"/",REPT(" ",LEN($N3654))),COLUMNS($N:N)*LEN($N3654)-(LEN($N3654)-1),LEN($N3654)))</f>
        <v>theater</v>
      </c>
      <c r="R3654" t="str">
        <f>TRIM(MID(SUBSTITUTE($N3654,"/",REPT(" ",LEN($N3654))),COLUMNS($N:O)*LEN($N3654)-(LEN($N3654)-1),LEN($N3654)))</f>
        <v>plays</v>
      </c>
      <c r="S3654" s="11">
        <f t="shared" si="229"/>
        <v>42596.644699074073</v>
      </c>
      <c r="T3654" s="11">
        <f t="shared" si="23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0">
        <f t="shared" si="231"/>
        <v>100.49999999999999</v>
      </c>
      <c r="P3655" s="6">
        <f t="shared" si="228"/>
        <v>60.909090909090907</v>
      </c>
      <c r="Q3655" t="str">
        <f>TRIM(MID(SUBSTITUTE($N3655,"/",REPT(" ",LEN($N3655))),COLUMNS($N:N)*LEN($N3655)-(LEN($N3655)-1),LEN($N3655)))</f>
        <v>theater</v>
      </c>
      <c r="R3655" t="str">
        <f>TRIM(MID(SUBSTITUTE($N3655,"/",REPT(" ",LEN($N3655))),COLUMNS($N:O)*LEN($N3655)-(LEN($N3655)-1),LEN($N3655)))</f>
        <v>plays</v>
      </c>
      <c r="S3655" s="11">
        <f t="shared" si="229"/>
        <v>42191.363506944443</v>
      </c>
      <c r="T3655" s="11">
        <f t="shared" si="23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0">
        <f t="shared" si="231"/>
        <v>174.4</v>
      </c>
      <c r="P3656" s="6">
        <f t="shared" si="228"/>
        <v>68.84210526315789</v>
      </c>
      <c r="Q3656" t="str">
        <f>TRIM(MID(SUBSTITUTE($N3656,"/",REPT(" ",LEN($N3656))),COLUMNS($N:N)*LEN($N3656)-(LEN($N3656)-1),LEN($N3656)))</f>
        <v>theater</v>
      </c>
      <c r="R3656" t="str">
        <f>TRIM(MID(SUBSTITUTE($N3656,"/",REPT(" ",LEN($N3656))),COLUMNS($N:O)*LEN($N3656)-(LEN($N3656)-1),LEN($N3656)))</f>
        <v>plays</v>
      </c>
      <c r="S3656" s="11">
        <f t="shared" si="229"/>
        <v>42440.416504629626</v>
      </c>
      <c r="T3656" s="11">
        <f t="shared" si="23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0">
        <f t="shared" si="231"/>
        <v>116.26</v>
      </c>
      <c r="P3657" s="6">
        <f t="shared" si="228"/>
        <v>73.582278481012665</v>
      </c>
      <c r="Q3657" t="str">
        <f>TRIM(MID(SUBSTITUTE($N3657,"/",REPT(" ",LEN($N3657))),COLUMNS($N:N)*LEN($N3657)-(LEN($N3657)-1),LEN($N3657)))</f>
        <v>theater</v>
      </c>
      <c r="R3657" t="str">
        <f>TRIM(MID(SUBSTITUTE($N3657,"/",REPT(" ",LEN($N3657))),COLUMNS($N:O)*LEN($N3657)-(LEN($N3657)-1),LEN($N3657)))</f>
        <v>plays</v>
      </c>
      <c r="S3657" s="11">
        <f t="shared" si="229"/>
        <v>42173.803217592591</v>
      </c>
      <c r="T3657" s="11">
        <f t="shared" si="23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0">
        <f t="shared" si="231"/>
        <v>105.82000000000001</v>
      </c>
      <c r="P3658" s="6">
        <f t="shared" si="228"/>
        <v>115.02173913043478</v>
      </c>
      <c r="Q3658" t="str">
        <f>TRIM(MID(SUBSTITUTE($N3658,"/",REPT(" ",LEN($N3658))),COLUMNS($N:N)*LEN($N3658)-(LEN($N3658)-1),LEN($N3658)))</f>
        <v>theater</v>
      </c>
      <c r="R3658" t="str">
        <f>TRIM(MID(SUBSTITUTE($N3658,"/",REPT(" ",LEN($N3658))),COLUMNS($N:O)*LEN($N3658)-(LEN($N3658)-1),LEN($N3658)))</f>
        <v>plays</v>
      </c>
      <c r="S3658" s="11">
        <f t="shared" si="229"/>
        <v>42737.910138888896</v>
      </c>
      <c r="T3658" s="11">
        <f t="shared" si="23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0">
        <f t="shared" si="231"/>
        <v>110.75</v>
      </c>
      <c r="P3659" s="6">
        <f t="shared" si="228"/>
        <v>110.75</v>
      </c>
      <c r="Q3659" t="str">
        <f>TRIM(MID(SUBSTITUTE($N3659,"/",REPT(" ",LEN($N3659))),COLUMNS($N:N)*LEN($N3659)-(LEN($N3659)-1),LEN($N3659)))</f>
        <v>theater</v>
      </c>
      <c r="R3659" t="str">
        <f>TRIM(MID(SUBSTITUTE($N3659,"/",REPT(" ",LEN($N3659))),COLUMNS($N:O)*LEN($N3659)-(LEN($N3659)-1),LEN($N3659)))</f>
        <v>plays</v>
      </c>
      <c r="S3659" s="11">
        <f t="shared" si="229"/>
        <v>42499.629849537043</v>
      </c>
      <c r="T3659" s="11">
        <f t="shared" si="23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0">
        <f t="shared" si="231"/>
        <v>100.66666666666666</v>
      </c>
      <c r="P3660" s="6">
        <f t="shared" si="228"/>
        <v>75.5</v>
      </c>
      <c r="Q3660" t="str">
        <f>TRIM(MID(SUBSTITUTE($N3660,"/",REPT(" ",LEN($N3660))),COLUMNS($N:N)*LEN($N3660)-(LEN($N3660)-1),LEN($N3660)))</f>
        <v>theater</v>
      </c>
      <c r="R3660" t="str">
        <f>TRIM(MID(SUBSTITUTE($N3660,"/",REPT(" ",LEN($N3660))),COLUMNS($N:O)*LEN($N3660)-(LEN($N3660)-1),LEN($N3660)))</f>
        <v>plays</v>
      </c>
      <c r="S3660" s="11">
        <f t="shared" si="229"/>
        <v>41775.858564814815</v>
      </c>
      <c r="T3660" s="11">
        <f t="shared" si="23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0">
        <f t="shared" si="231"/>
        <v>102.03333333333333</v>
      </c>
      <c r="P3661" s="6">
        <f t="shared" si="228"/>
        <v>235.46153846153845</v>
      </c>
      <c r="Q3661" t="str">
        <f>TRIM(MID(SUBSTITUTE($N3661,"/",REPT(" ",LEN($N3661))),COLUMNS($N:N)*LEN($N3661)-(LEN($N3661)-1),LEN($N3661)))</f>
        <v>theater</v>
      </c>
      <c r="R3661" t="str">
        <f>TRIM(MID(SUBSTITUTE($N3661,"/",REPT(" ",LEN($N3661))),COLUMNS($N:O)*LEN($N3661)-(LEN($N3661)-1),LEN($N3661)))</f>
        <v>plays</v>
      </c>
      <c r="S3661" s="11">
        <f t="shared" si="229"/>
        <v>42055.277199074073</v>
      </c>
      <c r="T3661" s="11">
        <f t="shared" si="23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0">
        <f t="shared" si="231"/>
        <v>100</v>
      </c>
      <c r="P3662" s="6">
        <f t="shared" si="228"/>
        <v>11.363636363636363</v>
      </c>
      <c r="Q3662" t="str">
        <f>TRIM(MID(SUBSTITUTE($N3662,"/",REPT(" ",LEN($N3662))),COLUMNS($N:N)*LEN($N3662)-(LEN($N3662)-1),LEN($N3662)))</f>
        <v>theater</v>
      </c>
      <c r="R3662" t="str">
        <f>TRIM(MID(SUBSTITUTE($N3662,"/",REPT(" ",LEN($N3662))),COLUMNS($N:O)*LEN($N3662)-(LEN($N3662)-1),LEN($N3662)))</f>
        <v>plays</v>
      </c>
      <c r="S3662" s="11">
        <f t="shared" si="229"/>
        <v>41971.881076388891</v>
      </c>
      <c r="T3662" s="11">
        <f t="shared" si="23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0">
        <f t="shared" si="231"/>
        <v>111.00000000000001</v>
      </c>
      <c r="P3663" s="6">
        <f t="shared" si="228"/>
        <v>92.5</v>
      </c>
      <c r="Q3663" t="str">
        <f>TRIM(MID(SUBSTITUTE($N3663,"/",REPT(" ",LEN($N3663))),COLUMNS($N:N)*LEN($N3663)-(LEN($N3663)-1),LEN($N3663)))</f>
        <v>theater</v>
      </c>
      <c r="R3663" t="str">
        <f>TRIM(MID(SUBSTITUTE($N3663,"/",REPT(" ",LEN($N3663))),COLUMNS($N:O)*LEN($N3663)-(LEN($N3663)-1),LEN($N3663)))</f>
        <v>plays</v>
      </c>
      <c r="S3663" s="11">
        <f t="shared" si="229"/>
        <v>42447.896666666667</v>
      </c>
      <c r="T3663" s="11">
        <f t="shared" si="23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0">
        <f t="shared" si="231"/>
        <v>101.42500000000001</v>
      </c>
      <c r="P3664" s="6">
        <f t="shared" si="228"/>
        <v>202.85</v>
      </c>
      <c r="Q3664" t="str">
        <f>TRIM(MID(SUBSTITUTE($N3664,"/",REPT(" ",LEN($N3664))),COLUMNS($N:N)*LEN($N3664)-(LEN($N3664)-1),LEN($N3664)))</f>
        <v>theater</v>
      </c>
      <c r="R3664" t="str">
        <f>TRIM(MID(SUBSTITUTE($N3664,"/",REPT(" ",LEN($N3664))),COLUMNS($N:O)*LEN($N3664)-(LEN($N3664)-1),LEN($N3664)))</f>
        <v>plays</v>
      </c>
      <c r="S3664" s="11">
        <f t="shared" si="229"/>
        <v>42064.220069444447</v>
      </c>
      <c r="T3664" s="11">
        <f t="shared" si="23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0">
        <f t="shared" si="231"/>
        <v>104</v>
      </c>
      <c r="P3665" s="6">
        <f t="shared" si="228"/>
        <v>26</v>
      </c>
      <c r="Q3665" t="str">
        <f>TRIM(MID(SUBSTITUTE($N3665,"/",REPT(" ",LEN($N3665))),COLUMNS($N:N)*LEN($N3665)-(LEN($N3665)-1),LEN($N3665)))</f>
        <v>theater</v>
      </c>
      <c r="R3665" t="str">
        <f>TRIM(MID(SUBSTITUTE($N3665,"/",REPT(" ",LEN($N3665))),COLUMNS($N:O)*LEN($N3665)-(LEN($N3665)-1),LEN($N3665)))</f>
        <v>plays</v>
      </c>
      <c r="S3665" s="11">
        <f t="shared" si="229"/>
        <v>42665.451736111107</v>
      </c>
      <c r="T3665" s="11">
        <f t="shared" si="23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0">
        <f t="shared" si="231"/>
        <v>109.375</v>
      </c>
      <c r="P3666" s="6">
        <f t="shared" si="228"/>
        <v>46.05263157894737</v>
      </c>
      <c r="Q3666" t="str">
        <f>TRIM(MID(SUBSTITUTE($N3666,"/",REPT(" ",LEN($N3666))),COLUMNS($N:N)*LEN($N3666)-(LEN($N3666)-1),LEN($N3666)))</f>
        <v>theater</v>
      </c>
      <c r="R3666" t="str">
        <f>TRIM(MID(SUBSTITUTE($N3666,"/",REPT(" ",LEN($N3666))),COLUMNS($N:O)*LEN($N3666)-(LEN($N3666)-1),LEN($N3666)))</f>
        <v>plays</v>
      </c>
      <c r="S3666" s="11">
        <f t="shared" si="229"/>
        <v>42523.248715277776</v>
      </c>
      <c r="T3666" s="11">
        <f t="shared" si="23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0">
        <f t="shared" si="231"/>
        <v>115.16129032258064</v>
      </c>
      <c r="P3667" s="6">
        <f t="shared" si="228"/>
        <v>51</v>
      </c>
      <c r="Q3667" t="str">
        <f>TRIM(MID(SUBSTITUTE($N3667,"/",REPT(" ",LEN($N3667))),COLUMNS($N:N)*LEN($N3667)-(LEN($N3667)-1),LEN($N3667)))</f>
        <v>theater</v>
      </c>
      <c r="R3667" t="str">
        <f>TRIM(MID(SUBSTITUTE($N3667,"/",REPT(" ",LEN($N3667))),COLUMNS($N:O)*LEN($N3667)-(LEN($N3667)-1),LEN($N3667)))</f>
        <v>plays</v>
      </c>
      <c r="S3667" s="11">
        <f t="shared" si="229"/>
        <v>42294.808124999996</v>
      </c>
      <c r="T3667" s="11">
        <f t="shared" si="23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0">
        <f t="shared" si="231"/>
        <v>100</v>
      </c>
      <c r="P3668" s="6">
        <f t="shared" si="228"/>
        <v>31.578947368421051</v>
      </c>
      <c r="Q3668" t="str">
        <f>TRIM(MID(SUBSTITUTE($N3668,"/",REPT(" ",LEN($N3668))),COLUMNS($N:N)*LEN($N3668)-(LEN($N3668)-1),LEN($N3668)))</f>
        <v>theater</v>
      </c>
      <c r="R3668" t="str">
        <f>TRIM(MID(SUBSTITUTE($N3668,"/",REPT(" ",LEN($N3668))),COLUMNS($N:O)*LEN($N3668)-(LEN($N3668)-1),LEN($N3668)))</f>
        <v>plays</v>
      </c>
      <c r="S3668" s="11">
        <f t="shared" si="229"/>
        <v>41822.90488425926</v>
      </c>
      <c r="T3668" s="11">
        <f t="shared" si="23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0">
        <f t="shared" si="231"/>
        <v>103.17033333333335</v>
      </c>
      <c r="P3669" s="6">
        <f t="shared" si="228"/>
        <v>53.363965517241382</v>
      </c>
      <c r="Q3669" t="str">
        <f>TRIM(MID(SUBSTITUTE($N3669,"/",REPT(" ",LEN($N3669))),COLUMNS($N:N)*LEN($N3669)-(LEN($N3669)-1),LEN($N3669)))</f>
        <v>theater</v>
      </c>
      <c r="R3669" t="str">
        <f>TRIM(MID(SUBSTITUTE($N3669,"/",REPT(" ",LEN($N3669))),COLUMNS($N:O)*LEN($N3669)-(LEN($N3669)-1),LEN($N3669)))</f>
        <v>plays</v>
      </c>
      <c r="S3669" s="11">
        <f t="shared" si="229"/>
        <v>42173.970127314817</v>
      </c>
      <c r="T3669" s="11">
        <f t="shared" si="23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0">
        <f t="shared" si="231"/>
        <v>103.49999999999999</v>
      </c>
      <c r="P3670" s="6">
        <f t="shared" si="228"/>
        <v>36.964285714285715</v>
      </c>
      <c r="Q3670" t="str">
        <f>TRIM(MID(SUBSTITUTE($N3670,"/",REPT(" ",LEN($N3670))),COLUMNS($N:N)*LEN($N3670)-(LEN($N3670)-1),LEN($N3670)))</f>
        <v>theater</v>
      </c>
      <c r="R3670" t="str">
        <f>TRIM(MID(SUBSTITUTE($N3670,"/",REPT(" ",LEN($N3670))),COLUMNS($N:O)*LEN($N3670)-(LEN($N3670)-1),LEN($N3670)))</f>
        <v>plays</v>
      </c>
      <c r="S3670" s="11">
        <f t="shared" si="229"/>
        <v>42185.556157407409</v>
      </c>
      <c r="T3670" s="11">
        <f t="shared" si="23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0">
        <f t="shared" si="231"/>
        <v>138.19999999999999</v>
      </c>
      <c r="P3671" s="6">
        <f t="shared" si="228"/>
        <v>81.294117647058826</v>
      </c>
      <c r="Q3671" t="str">
        <f>TRIM(MID(SUBSTITUTE($N3671,"/",REPT(" ",LEN($N3671))),COLUMNS($N:N)*LEN($N3671)-(LEN($N3671)-1),LEN($N3671)))</f>
        <v>theater</v>
      </c>
      <c r="R3671" t="str">
        <f>TRIM(MID(SUBSTITUTE($N3671,"/",REPT(" ",LEN($N3671))),COLUMNS($N:O)*LEN($N3671)-(LEN($N3671)-1),LEN($N3671)))</f>
        <v>plays</v>
      </c>
      <c r="S3671" s="11">
        <f t="shared" si="229"/>
        <v>42136.675196759257</v>
      </c>
      <c r="T3671" s="11">
        <f t="shared" si="23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0">
        <f t="shared" si="231"/>
        <v>109.54545454545455</v>
      </c>
      <c r="P3672" s="6">
        <f t="shared" si="228"/>
        <v>20.083333333333332</v>
      </c>
      <c r="Q3672" t="str">
        <f>TRIM(MID(SUBSTITUTE($N3672,"/",REPT(" ",LEN($N3672))),COLUMNS($N:N)*LEN($N3672)-(LEN($N3672)-1),LEN($N3672)))</f>
        <v>theater</v>
      </c>
      <c r="R3672" t="str">
        <f>TRIM(MID(SUBSTITUTE($N3672,"/",REPT(" ",LEN($N3672))),COLUMNS($N:O)*LEN($N3672)-(LEN($N3672)-1),LEN($N3672)))</f>
        <v>plays</v>
      </c>
      <c r="S3672" s="11">
        <f t="shared" si="229"/>
        <v>42142.514016203699</v>
      </c>
      <c r="T3672" s="11">
        <f t="shared" si="23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0">
        <f t="shared" si="231"/>
        <v>100.85714285714286</v>
      </c>
      <c r="P3673" s="6">
        <f t="shared" si="228"/>
        <v>88.25</v>
      </c>
      <c r="Q3673" t="str">
        <f>TRIM(MID(SUBSTITUTE($N3673,"/",REPT(" ",LEN($N3673))),COLUMNS($N:N)*LEN($N3673)-(LEN($N3673)-1),LEN($N3673)))</f>
        <v>theater</v>
      </c>
      <c r="R3673" t="str">
        <f>TRIM(MID(SUBSTITUTE($N3673,"/",REPT(" ",LEN($N3673))),COLUMNS($N:O)*LEN($N3673)-(LEN($N3673)-1),LEN($N3673)))</f>
        <v>plays</v>
      </c>
      <c r="S3673" s="11">
        <f t="shared" si="229"/>
        <v>41820.62809027778</v>
      </c>
      <c r="T3673" s="11">
        <f t="shared" si="23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0">
        <f t="shared" si="231"/>
        <v>101.53333333333335</v>
      </c>
      <c r="P3674" s="6">
        <f t="shared" si="228"/>
        <v>53.438596491228068</v>
      </c>
      <c r="Q3674" t="str">
        <f>TRIM(MID(SUBSTITUTE($N3674,"/",REPT(" ",LEN($N3674))),COLUMNS($N:N)*LEN($N3674)-(LEN($N3674)-1),LEN($N3674)))</f>
        <v>theater</v>
      </c>
      <c r="R3674" t="str">
        <f>TRIM(MID(SUBSTITUTE($N3674,"/",REPT(" ",LEN($N3674))),COLUMNS($N:O)*LEN($N3674)-(LEN($N3674)-1),LEN($N3674)))</f>
        <v>plays</v>
      </c>
      <c r="S3674" s="11">
        <f t="shared" si="229"/>
        <v>41878.946574074071</v>
      </c>
      <c r="T3674" s="11">
        <f t="shared" si="23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0">
        <f t="shared" si="231"/>
        <v>113.625</v>
      </c>
      <c r="P3675" s="6">
        <f t="shared" si="228"/>
        <v>39.868421052631582</v>
      </c>
      <c r="Q3675" t="str">
        <f>TRIM(MID(SUBSTITUTE($N3675,"/",REPT(" ",LEN($N3675))),COLUMNS($N:N)*LEN($N3675)-(LEN($N3675)-1),LEN($N3675)))</f>
        <v>theater</v>
      </c>
      <c r="R3675" t="str">
        <f>TRIM(MID(SUBSTITUTE($N3675,"/",REPT(" ",LEN($N3675))),COLUMNS($N:O)*LEN($N3675)-(LEN($N3675)-1),LEN($N3675)))</f>
        <v>plays</v>
      </c>
      <c r="S3675" s="11">
        <f t="shared" si="229"/>
        <v>41914.295104166667</v>
      </c>
      <c r="T3675" s="11">
        <f t="shared" si="23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0">
        <f t="shared" si="231"/>
        <v>100</v>
      </c>
      <c r="P3676" s="6">
        <f t="shared" si="228"/>
        <v>145.16129032258064</v>
      </c>
      <c r="Q3676" t="str">
        <f>TRIM(MID(SUBSTITUTE($N3676,"/",REPT(" ",LEN($N3676))),COLUMNS($N:N)*LEN($N3676)-(LEN($N3676)-1),LEN($N3676)))</f>
        <v>theater</v>
      </c>
      <c r="R3676" t="str">
        <f>TRIM(MID(SUBSTITUTE($N3676,"/",REPT(" ",LEN($N3676))),COLUMNS($N:O)*LEN($N3676)-(LEN($N3676)-1),LEN($N3676)))</f>
        <v>plays</v>
      </c>
      <c r="S3676" s="11">
        <f t="shared" si="229"/>
        <v>42556.873020833329</v>
      </c>
      <c r="T3676" s="11">
        <f t="shared" si="23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0">
        <f t="shared" si="231"/>
        <v>140</v>
      </c>
      <c r="P3677" s="6">
        <f t="shared" si="228"/>
        <v>23.333333333333332</v>
      </c>
      <c r="Q3677" t="str">
        <f>TRIM(MID(SUBSTITUTE($N3677,"/",REPT(" ",LEN($N3677))),COLUMNS($N:N)*LEN($N3677)-(LEN($N3677)-1),LEN($N3677)))</f>
        <v>theater</v>
      </c>
      <c r="R3677" t="str">
        <f>TRIM(MID(SUBSTITUTE($N3677,"/",REPT(" ",LEN($N3677))),COLUMNS($N:O)*LEN($N3677)-(LEN($N3677)-1),LEN($N3677)))</f>
        <v>plays</v>
      </c>
      <c r="S3677" s="11">
        <f t="shared" si="229"/>
        <v>42493.597013888888</v>
      </c>
      <c r="T3677" s="11">
        <f t="shared" si="23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0">
        <f t="shared" si="231"/>
        <v>128.75</v>
      </c>
      <c r="P3678" s="6">
        <f t="shared" si="228"/>
        <v>64.375</v>
      </c>
      <c r="Q3678" t="str">
        <f>TRIM(MID(SUBSTITUTE($N3678,"/",REPT(" ",LEN($N3678))),COLUMNS($N:N)*LEN($N3678)-(LEN($N3678)-1),LEN($N3678)))</f>
        <v>theater</v>
      </c>
      <c r="R3678" t="str">
        <f>TRIM(MID(SUBSTITUTE($N3678,"/",REPT(" ",LEN($N3678))),COLUMNS($N:O)*LEN($N3678)-(LEN($N3678)-1),LEN($N3678)))</f>
        <v>plays</v>
      </c>
      <c r="S3678" s="11">
        <f t="shared" si="229"/>
        <v>41876.815787037034</v>
      </c>
      <c r="T3678" s="11">
        <f t="shared" si="23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0">
        <f t="shared" si="231"/>
        <v>102.90416666666667</v>
      </c>
      <c r="P3679" s="6">
        <f t="shared" si="228"/>
        <v>62.052763819095475</v>
      </c>
      <c r="Q3679" t="str">
        <f>TRIM(MID(SUBSTITUTE($N3679,"/",REPT(" ",LEN($N3679))),COLUMNS($N:N)*LEN($N3679)-(LEN($N3679)-1),LEN($N3679)))</f>
        <v>theater</v>
      </c>
      <c r="R3679" t="str">
        <f>TRIM(MID(SUBSTITUTE($N3679,"/",REPT(" ",LEN($N3679))),COLUMNS($N:O)*LEN($N3679)-(LEN($N3679)-1),LEN($N3679)))</f>
        <v>plays</v>
      </c>
      <c r="S3679" s="11">
        <f t="shared" si="229"/>
        <v>41802.574282407404</v>
      </c>
      <c r="T3679" s="11">
        <f t="shared" si="23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0">
        <f t="shared" si="231"/>
        <v>102.49999999999999</v>
      </c>
      <c r="P3680" s="6">
        <f t="shared" si="228"/>
        <v>66.129032258064512</v>
      </c>
      <c r="Q3680" t="str">
        <f>TRIM(MID(SUBSTITUTE($N3680,"/",REPT(" ",LEN($N3680))),COLUMNS($N:N)*LEN($N3680)-(LEN($N3680)-1),LEN($N3680)))</f>
        <v>theater</v>
      </c>
      <c r="R3680" t="str">
        <f>TRIM(MID(SUBSTITUTE($N3680,"/",REPT(" ",LEN($N3680))),COLUMNS($N:O)*LEN($N3680)-(LEN($N3680)-1),LEN($N3680)))</f>
        <v>plays</v>
      </c>
      <c r="S3680" s="11">
        <f t="shared" si="229"/>
        <v>42120.531226851846</v>
      </c>
      <c r="T3680" s="11">
        <f t="shared" si="23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0">
        <f t="shared" si="231"/>
        <v>110.1</v>
      </c>
      <c r="P3681" s="6">
        <f t="shared" si="228"/>
        <v>73.400000000000006</v>
      </c>
      <c r="Q3681" t="str">
        <f>TRIM(MID(SUBSTITUTE($N3681,"/",REPT(" ",LEN($N3681))),COLUMNS($N:N)*LEN($N3681)-(LEN($N3681)-1),LEN($N3681)))</f>
        <v>theater</v>
      </c>
      <c r="R3681" t="str">
        <f>TRIM(MID(SUBSTITUTE($N3681,"/",REPT(" ",LEN($N3681))),COLUMNS($N:O)*LEN($N3681)-(LEN($N3681)-1),LEN($N3681)))</f>
        <v>plays</v>
      </c>
      <c r="S3681" s="11">
        <f t="shared" si="229"/>
        <v>41786.761354166665</v>
      </c>
      <c r="T3681" s="11">
        <f t="shared" si="23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0">
        <f t="shared" si="231"/>
        <v>112.76666666666667</v>
      </c>
      <c r="P3682" s="6">
        <f t="shared" si="228"/>
        <v>99.5</v>
      </c>
      <c r="Q3682" t="str">
        <f>TRIM(MID(SUBSTITUTE($N3682,"/",REPT(" ",LEN($N3682))),COLUMNS($N:N)*LEN($N3682)-(LEN($N3682)-1),LEN($N3682)))</f>
        <v>theater</v>
      </c>
      <c r="R3682" t="str">
        <f>TRIM(MID(SUBSTITUTE($N3682,"/",REPT(" ",LEN($N3682))),COLUMNS($N:O)*LEN($N3682)-(LEN($N3682)-1),LEN($N3682)))</f>
        <v>plays</v>
      </c>
      <c r="S3682" s="11">
        <f t="shared" si="229"/>
        <v>42627.454097222217</v>
      </c>
      <c r="T3682" s="11">
        <f t="shared" si="23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0">
        <f t="shared" si="231"/>
        <v>111.9</v>
      </c>
      <c r="P3683" s="6">
        <f t="shared" si="228"/>
        <v>62.166666666666664</v>
      </c>
      <c r="Q3683" t="str">
        <f>TRIM(MID(SUBSTITUTE($N3683,"/",REPT(" ",LEN($N3683))),COLUMNS($N:N)*LEN($N3683)-(LEN($N3683)-1),LEN($N3683)))</f>
        <v>theater</v>
      </c>
      <c r="R3683" t="str">
        <f>TRIM(MID(SUBSTITUTE($N3683,"/",REPT(" ",LEN($N3683))),COLUMNS($N:O)*LEN($N3683)-(LEN($N3683)-1),LEN($N3683)))</f>
        <v>plays</v>
      </c>
      <c r="S3683" s="11">
        <f t="shared" si="229"/>
        <v>42374.651504629626</v>
      </c>
      <c r="T3683" s="11">
        <f t="shared" si="23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0">
        <f t="shared" si="231"/>
        <v>139.19999999999999</v>
      </c>
      <c r="P3684" s="6">
        <f t="shared" si="228"/>
        <v>62.328358208955223</v>
      </c>
      <c r="Q3684" t="str">
        <f>TRIM(MID(SUBSTITUTE($N3684,"/",REPT(" ",LEN($N3684))),COLUMNS($N:N)*LEN($N3684)-(LEN($N3684)-1),LEN($N3684)))</f>
        <v>theater</v>
      </c>
      <c r="R3684" t="str">
        <f>TRIM(MID(SUBSTITUTE($N3684,"/",REPT(" ",LEN($N3684))),COLUMNS($N:O)*LEN($N3684)-(LEN($N3684)-1),LEN($N3684)))</f>
        <v>plays</v>
      </c>
      <c r="S3684" s="11">
        <f t="shared" si="229"/>
        <v>41772.685393518521</v>
      </c>
      <c r="T3684" s="11">
        <f t="shared" si="23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0">
        <f t="shared" si="231"/>
        <v>110.85714285714286</v>
      </c>
      <c r="P3685" s="6">
        <f t="shared" si="228"/>
        <v>58.787878787878789</v>
      </c>
      <c r="Q3685" t="str">
        <f>TRIM(MID(SUBSTITUTE($N3685,"/",REPT(" ",LEN($N3685))),COLUMNS($N:N)*LEN($N3685)-(LEN($N3685)-1),LEN($N3685)))</f>
        <v>theater</v>
      </c>
      <c r="R3685" t="str">
        <f>TRIM(MID(SUBSTITUTE($N3685,"/",REPT(" ",LEN($N3685))),COLUMNS($N:O)*LEN($N3685)-(LEN($N3685)-1),LEN($N3685)))</f>
        <v>plays</v>
      </c>
      <c r="S3685" s="11">
        <f t="shared" si="229"/>
        <v>42633.116851851853</v>
      </c>
      <c r="T3685" s="11">
        <f t="shared" si="23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0">
        <f t="shared" si="231"/>
        <v>139.06666666666666</v>
      </c>
      <c r="P3686" s="6">
        <f t="shared" si="228"/>
        <v>45.347826086956523</v>
      </c>
      <c r="Q3686" t="str">
        <f>TRIM(MID(SUBSTITUTE($N3686,"/",REPT(" ",LEN($N3686))),COLUMNS($N:N)*LEN($N3686)-(LEN($N3686)-1),LEN($N3686)))</f>
        <v>theater</v>
      </c>
      <c r="R3686" t="str">
        <f>TRIM(MID(SUBSTITUTE($N3686,"/",REPT(" ",LEN($N3686))),COLUMNS($N:O)*LEN($N3686)-(LEN($N3686)-1),LEN($N3686)))</f>
        <v>plays</v>
      </c>
      <c r="S3686" s="11">
        <f t="shared" si="229"/>
        <v>42219.180393518516</v>
      </c>
      <c r="T3686" s="11">
        <f t="shared" si="23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0">
        <f t="shared" si="231"/>
        <v>105.69999999999999</v>
      </c>
      <c r="P3687" s="6">
        <f t="shared" si="228"/>
        <v>41.944444444444443</v>
      </c>
      <c r="Q3687" t="str">
        <f>TRIM(MID(SUBSTITUTE($N3687,"/",REPT(" ",LEN($N3687))),COLUMNS($N:N)*LEN($N3687)-(LEN($N3687)-1),LEN($N3687)))</f>
        <v>theater</v>
      </c>
      <c r="R3687" t="str">
        <f>TRIM(MID(SUBSTITUTE($N3687,"/",REPT(" ",LEN($N3687))),COLUMNS($N:O)*LEN($N3687)-(LEN($N3687)-1),LEN($N3687)))</f>
        <v>plays</v>
      </c>
      <c r="S3687" s="11">
        <f t="shared" si="229"/>
        <v>41753.593275462961</v>
      </c>
      <c r="T3687" s="11">
        <f t="shared" si="23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0">
        <f t="shared" si="231"/>
        <v>101.42857142857142</v>
      </c>
      <c r="P3688" s="6">
        <f t="shared" si="228"/>
        <v>59.166666666666664</v>
      </c>
      <c r="Q3688" t="str">
        <f>TRIM(MID(SUBSTITUTE($N3688,"/",REPT(" ",LEN($N3688))),COLUMNS($N:N)*LEN($N3688)-(LEN($N3688)-1),LEN($N3688)))</f>
        <v>theater</v>
      </c>
      <c r="R3688" t="str">
        <f>TRIM(MID(SUBSTITUTE($N3688,"/",REPT(" ",LEN($N3688))),COLUMNS($N:O)*LEN($N3688)-(LEN($N3688)-1),LEN($N3688)))</f>
        <v>plays</v>
      </c>
      <c r="S3688" s="11">
        <f t="shared" si="229"/>
        <v>42230.662731481483</v>
      </c>
      <c r="T3688" s="11">
        <f t="shared" si="23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0">
        <f t="shared" si="231"/>
        <v>100.245</v>
      </c>
      <c r="P3689" s="6">
        <f t="shared" si="228"/>
        <v>200.49</v>
      </c>
      <c r="Q3689" t="str">
        <f>TRIM(MID(SUBSTITUTE($N3689,"/",REPT(" ",LEN($N3689))),COLUMNS($N:N)*LEN($N3689)-(LEN($N3689)-1),LEN($N3689)))</f>
        <v>theater</v>
      </c>
      <c r="R3689" t="str">
        <f>TRIM(MID(SUBSTITUTE($N3689,"/",REPT(" ",LEN($N3689))),COLUMNS($N:O)*LEN($N3689)-(LEN($N3689)-1),LEN($N3689)))</f>
        <v>plays</v>
      </c>
      <c r="S3689" s="11">
        <f t="shared" si="229"/>
        <v>41787.218229166669</v>
      </c>
      <c r="T3689" s="11">
        <f t="shared" si="23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0">
        <f t="shared" si="231"/>
        <v>109.16666666666666</v>
      </c>
      <c r="P3690" s="6">
        <f t="shared" si="228"/>
        <v>83.974358974358978</v>
      </c>
      <c r="Q3690" t="str">
        <f>TRIM(MID(SUBSTITUTE($N3690,"/",REPT(" ",LEN($N3690))),COLUMNS($N:N)*LEN($N3690)-(LEN($N3690)-1),LEN($N3690)))</f>
        <v>theater</v>
      </c>
      <c r="R3690" t="str">
        <f>TRIM(MID(SUBSTITUTE($N3690,"/",REPT(" ",LEN($N3690))),COLUMNS($N:O)*LEN($N3690)-(LEN($N3690)-1),LEN($N3690)))</f>
        <v>plays</v>
      </c>
      <c r="S3690" s="11">
        <f t="shared" si="229"/>
        <v>41829.787083333329</v>
      </c>
      <c r="T3690" s="11">
        <f t="shared" si="23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0">
        <f t="shared" si="231"/>
        <v>118.33333333333333</v>
      </c>
      <c r="P3691" s="6">
        <f t="shared" si="228"/>
        <v>57.258064516129032</v>
      </c>
      <c r="Q3691" t="str">
        <f>TRIM(MID(SUBSTITUTE($N3691,"/",REPT(" ",LEN($N3691))),COLUMNS($N:N)*LEN($N3691)-(LEN($N3691)-1),LEN($N3691)))</f>
        <v>theater</v>
      </c>
      <c r="R3691" t="str">
        <f>TRIM(MID(SUBSTITUTE($N3691,"/",REPT(" ",LEN($N3691))),COLUMNS($N:O)*LEN($N3691)-(LEN($N3691)-1),LEN($N3691)))</f>
        <v>plays</v>
      </c>
      <c r="S3691" s="11">
        <f t="shared" si="229"/>
        <v>42147.826840277776</v>
      </c>
      <c r="T3691" s="11">
        <f t="shared" si="23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0">
        <f t="shared" si="231"/>
        <v>120</v>
      </c>
      <c r="P3692" s="6">
        <f t="shared" si="228"/>
        <v>58.064516129032256</v>
      </c>
      <c r="Q3692" t="str">
        <f>TRIM(MID(SUBSTITUTE($N3692,"/",REPT(" ",LEN($N3692))),COLUMNS($N:N)*LEN($N3692)-(LEN($N3692)-1),LEN($N3692)))</f>
        <v>theater</v>
      </c>
      <c r="R3692" t="str">
        <f>TRIM(MID(SUBSTITUTE($N3692,"/",REPT(" ",LEN($N3692))),COLUMNS($N:O)*LEN($N3692)-(LEN($N3692)-1),LEN($N3692)))</f>
        <v>plays</v>
      </c>
      <c r="S3692" s="11">
        <f t="shared" si="229"/>
        <v>41940.598182870373</v>
      </c>
      <c r="T3692" s="11">
        <f t="shared" si="23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0">
        <f t="shared" si="231"/>
        <v>127.96000000000001</v>
      </c>
      <c r="P3693" s="6">
        <f t="shared" si="228"/>
        <v>186.80291970802921</v>
      </c>
      <c r="Q3693" t="str">
        <f>TRIM(MID(SUBSTITUTE($N3693,"/",REPT(" ",LEN($N3693))),COLUMNS($N:N)*LEN($N3693)-(LEN($N3693)-1),LEN($N3693)))</f>
        <v>theater</v>
      </c>
      <c r="R3693" t="str">
        <f>TRIM(MID(SUBSTITUTE($N3693,"/",REPT(" ",LEN($N3693))),COLUMNS($N:O)*LEN($N3693)-(LEN($N3693)-1),LEN($N3693)))</f>
        <v>plays</v>
      </c>
      <c r="S3693" s="11">
        <f t="shared" si="229"/>
        <v>42020.700567129628</v>
      </c>
      <c r="T3693" s="11">
        <f t="shared" si="23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0">
        <f t="shared" si="231"/>
        <v>126</v>
      </c>
      <c r="P3694" s="6">
        <f t="shared" si="228"/>
        <v>74.117647058823536</v>
      </c>
      <c r="Q3694" t="str">
        <f>TRIM(MID(SUBSTITUTE($N3694,"/",REPT(" ",LEN($N3694))),COLUMNS($N:N)*LEN($N3694)-(LEN($N3694)-1),LEN($N3694)))</f>
        <v>theater</v>
      </c>
      <c r="R3694" t="str">
        <f>TRIM(MID(SUBSTITUTE($N3694,"/",REPT(" ",LEN($N3694))),COLUMNS($N:O)*LEN($N3694)-(LEN($N3694)-1),LEN($N3694)))</f>
        <v>plays</v>
      </c>
      <c r="S3694" s="11">
        <f t="shared" si="229"/>
        <v>41891.96503472222</v>
      </c>
      <c r="T3694" s="11">
        <f t="shared" si="23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0">
        <f t="shared" si="231"/>
        <v>129.12912912912913</v>
      </c>
      <c r="P3695" s="6">
        <f t="shared" si="228"/>
        <v>30.714285714285715</v>
      </c>
      <c r="Q3695" t="str">
        <f>TRIM(MID(SUBSTITUTE($N3695,"/",REPT(" ",LEN($N3695))),COLUMNS($N:N)*LEN($N3695)-(LEN($N3695)-1),LEN($N3695)))</f>
        <v>theater</v>
      </c>
      <c r="R3695" t="str">
        <f>TRIM(MID(SUBSTITUTE($N3695,"/",REPT(" ",LEN($N3695))),COLUMNS($N:O)*LEN($N3695)-(LEN($N3695)-1),LEN($N3695)))</f>
        <v>plays</v>
      </c>
      <c r="S3695" s="11">
        <f t="shared" si="229"/>
        <v>42309.191307870366</v>
      </c>
      <c r="T3695" s="11">
        <f t="shared" si="23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0">
        <f t="shared" si="231"/>
        <v>107.42857142857143</v>
      </c>
      <c r="P3696" s="6">
        <f t="shared" si="228"/>
        <v>62.666666666666664</v>
      </c>
      <c r="Q3696" t="str">
        <f>TRIM(MID(SUBSTITUTE($N3696,"/",REPT(" ",LEN($N3696))),COLUMNS($N:N)*LEN($N3696)-(LEN($N3696)-1),LEN($N3696)))</f>
        <v>theater</v>
      </c>
      <c r="R3696" t="str">
        <f>TRIM(MID(SUBSTITUTE($N3696,"/",REPT(" ",LEN($N3696))),COLUMNS($N:O)*LEN($N3696)-(LEN($N3696)-1),LEN($N3696)))</f>
        <v>plays</v>
      </c>
      <c r="S3696" s="11">
        <f t="shared" si="229"/>
        <v>42490.133877314816</v>
      </c>
      <c r="T3696" s="11">
        <f t="shared" si="23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0">
        <f t="shared" si="231"/>
        <v>100.125</v>
      </c>
      <c r="P3697" s="6">
        <f t="shared" si="228"/>
        <v>121.36363636363636</v>
      </c>
      <c r="Q3697" t="str">
        <f>TRIM(MID(SUBSTITUTE($N3697,"/",REPT(" ",LEN($N3697))),COLUMNS($N:N)*LEN($N3697)-(LEN($N3697)-1),LEN($N3697)))</f>
        <v>theater</v>
      </c>
      <c r="R3697" t="str">
        <f>TRIM(MID(SUBSTITUTE($N3697,"/",REPT(" ",LEN($N3697))),COLUMNS($N:O)*LEN($N3697)-(LEN($N3697)-1),LEN($N3697)))</f>
        <v>plays</v>
      </c>
      <c r="S3697" s="11">
        <f t="shared" si="229"/>
        <v>41995.870486111111</v>
      </c>
      <c r="T3697" s="11">
        <f t="shared" si="23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0">
        <f t="shared" si="231"/>
        <v>155</v>
      </c>
      <c r="P3698" s="6">
        <f t="shared" si="228"/>
        <v>39.743589743589745</v>
      </c>
      <c r="Q3698" t="str">
        <f>TRIM(MID(SUBSTITUTE($N3698,"/",REPT(" ",LEN($N3698))),COLUMNS($N:N)*LEN($N3698)-(LEN($N3698)-1),LEN($N3698)))</f>
        <v>theater</v>
      </c>
      <c r="R3698" t="str">
        <f>TRIM(MID(SUBSTITUTE($N3698,"/",REPT(" ",LEN($N3698))),COLUMNS($N:O)*LEN($N3698)-(LEN($N3698)-1),LEN($N3698)))</f>
        <v>plays</v>
      </c>
      <c r="S3698" s="11">
        <f t="shared" si="229"/>
        <v>41988.617083333331</v>
      </c>
      <c r="T3698" s="11">
        <f t="shared" si="23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0">
        <f t="shared" si="231"/>
        <v>108</v>
      </c>
      <c r="P3699" s="6">
        <f t="shared" si="228"/>
        <v>72</v>
      </c>
      <c r="Q3699" t="str">
        <f>TRIM(MID(SUBSTITUTE($N3699,"/",REPT(" ",LEN($N3699))),COLUMNS($N:N)*LEN($N3699)-(LEN($N3699)-1),LEN($N3699)))</f>
        <v>theater</v>
      </c>
      <c r="R3699" t="str">
        <f>TRIM(MID(SUBSTITUTE($N3699,"/",REPT(" ",LEN($N3699))),COLUMNS($N:O)*LEN($N3699)-(LEN($N3699)-1),LEN($N3699)))</f>
        <v>plays</v>
      </c>
      <c r="S3699" s="11">
        <f t="shared" si="229"/>
        <v>42479.465833333335</v>
      </c>
      <c r="T3699" s="11">
        <f t="shared" si="23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0">
        <f t="shared" si="231"/>
        <v>110.52</v>
      </c>
      <c r="P3700" s="6">
        <f t="shared" si="228"/>
        <v>40.632352941176471</v>
      </c>
      <c r="Q3700" t="str">
        <f>TRIM(MID(SUBSTITUTE($N3700,"/",REPT(" ",LEN($N3700))),COLUMNS($N:N)*LEN($N3700)-(LEN($N3700)-1),LEN($N3700)))</f>
        <v>theater</v>
      </c>
      <c r="R3700" t="str">
        <f>TRIM(MID(SUBSTITUTE($N3700,"/",REPT(" ",LEN($N3700))),COLUMNS($N:O)*LEN($N3700)-(LEN($N3700)-1),LEN($N3700)))</f>
        <v>plays</v>
      </c>
      <c r="S3700" s="11">
        <f t="shared" si="229"/>
        <v>42401.806562500002</v>
      </c>
      <c r="T3700" s="11">
        <f t="shared" si="23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0">
        <f t="shared" si="231"/>
        <v>100.8</v>
      </c>
      <c r="P3701" s="6">
        <f t="shared" si="228"/>
        <v>63</v>
      </c>
      <c r="Q3701" t="str">
        <f>TRIM(MID(SUBSTITUTE($N3701,"/",REPT(" ",LEN($N3701))),COLUMNS($N:N)*LEN($N3701)-(LEN($N3701)-1),LEN($N3701)))</f>
        <v>theater</v>
      </c>
      <c r="R3701" t="str">
        <f>TRIM(MID(SUBSTITUTE($N3701,"/",REPT(" ",LEN($N3701))),COLUMNS($N:O)*LEN($N3701)-(LEN($N3701)-1),LEN($N3701)))</f>
        <v>plays</v>
      </c>
      <c r="S3701" s="11">
        <f t="shared" si="229"/>
        <v>41897.602037037039</v>
      </c>
      <c r="T3701" s="11">
        <f t="shared" si="23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0">
        <f t="shared" si="231"/>
        <v>121.2</v>
      </c>
      <c r="P3702" s="6">
        <f t="shared" si="228"/>
        <v>33.666666666666664</v>
      </c>
      <c r="Q3702" t="str">
        <f>TRIM(MID(SUBSTITUTE($N3702,"/",REPT(" ",LEN($N3702))),COLUMNS($N:N)*LEN($N3702)-(LEN($N3702)-1),LEN($N3702)))</f>
        <v>theater</v>
      </c>
      <c r="R3702" t="str">
        <f>TRIM(MID(SUBSTITUTE($N3702,"/",REPT(" ",LEN($N3702))),COLUMNS($N:O)*LEN($N3702)-(LEN($N3702)-1),LEN($N3702)))</f>
        <v>plays</v>
      </c>
      <c r="S3702" s="11">
        <f t="shared" si="229"/>
        <v>41882.585648148146</v>
      </c>
      <c r="T3702" s="11">
        <f t="shared" si="23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0">
        <f t="shared" si="231"/>
        <v>100.33333333333334</v>
      </c>
      <c r="P3703" s="6">
        <f t="shared" si="228"/>
        <v>38.589743589743591</v>
      </c>
      <c r="Q3703" t="str">
        <f>TRIM(MID(SUBSTITUTE($N3703,"/",REPT(" ",LEN($N3703))),COLUMNS($N:N)*LEN($N3703)-(LEN($N3703)-1),LEN($N3703)))</f>
        <v>theater</v>
      </c>
      <c r="R3703" t="str">
        <f>TRIM(MID(SUBSTITUTE($N3703,"/",REPT(" ",LEN($N3703))),COLUMNS($N:O)*LEN($N3703)-(LEN($N3703)-1),LEN($N3703)))</f>
        <v>plays</v>
      </c>
      <c r="S3703" s="11">
        <f t="shared" si="229"/>
        <v>42129.541585648149</v>
      </c>
      <c r="T3703" s="11">
        <f t="shared" si="23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0">
        <f t="shared" si="231"/>
        <v>109.16666666666666</v>
      </c>
      <c r="P3704" s="6">
        <f t="shared" si="228"/>
        <v>155.95238095238096</v>
      </c>
      <c r="Q3704" t="str">
        <f>TRIM(MID(SUBSTITUTE($N3704,"/",REPT(" ",LEN($N3704))),COLUMNS($N:N)*LEN($N3704)-(LEN($N3704)-1),LEN($N3704)))</f>
        <v>theater</v>
      </c>
      <c r="R3704" t="str">
        <f>TRIM(MID(SUBSTITUTE($N3704,"/",REPT(" ",LEN($N3704))),COLUMNS($N:O)*LEN($N3704)-(LEN($N3704)-1),LEN($N3704)))</f>
        <v>plays</v>
      </c>
      <c r="S3704" s="11">
        <f t="shared" si="229"/>
        <v>42524.53800925926</v>
      </c>
      <c r="T3704" s="11">
        <f t="shared" si="23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0">
        <f t="shared" si="231"/>
        <v>123.42857142857142</v>
      </c>
      <c r="P3705" s="6">
        <f t="shared" si="228"/>
        <v>43.2</v>
      </c>
      <c r="Q3705" t="str">
        <f>TRIM(MID(SUBSTITUTE($N3705,"/",REPT(" ",LEN($N3705))),COLUMNS($N:N)*LEN($N3705)-(LEN($N3705)-1),LEN($N3705)))</f>
        <v>theater</v>
      </c>
      <c r="R3705" t="str">
        <f>TRIM(MID(SUBSTITUTE($N3705,"/",REPT(" ",LEN($N3705))),COLUMNS($N:O)*LEN($N3705)-(LEN($N3705)-1),LEN($N3705)))</f>
        <v>plays</v>
      </c>
      <c r="S3705" s="11">
        <f t="shared" si="229"/>
        <v>42556.504490740743</v>
      </c>
      <c r="T3705" s="11">
        <f t="shared" si="23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0">
        <f t="shared" si="231"/>
        <v>136.33666666666667</v>
      </c>
      <c r="P3706" s="6">
        <f t="shared" si="228"/>
        <v>15.148518518518518</v>
      </c>
      <c r="Q3706" t="str">
        <f>TRIM(MID(SUBSTITUTE($N3706,"/",REPT(" ",LEN($N3706))),COLUMNS($N:N)*LEN($N3706)-(LEN($N3706)-1),LEN($N3706)))</f>
        <v>theater</v>
      </c>
      <c r="R3706" t="str">
        <f>TRIM(MID(SUBSTITUTE($N3706,"/",REPT(" ",LEN($N3706))),COLUMNS($N:O)*LEN($N3706)-(LEN($N3706)-1),LEN($N3706)))</f>
        <v>plays</v>
      </c>
      <c r="S3706" s="11">
        <f t="shared" si="229"/>
        <v>42461.689745370371</v>
      </c>
      <c r="T3706" s="11">
        <f t="shared" si="23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0">
        <f t="shared" si="231"/>
        <v>103.46657233816768</v>
      </c>
      <c r="P3707" s="6">
        <f t="shared" si="228"/>
        <v>83.571428571428569</v>
      </c>
      <c r="Q3707" t="str">
        <f>TRIM(MID(SUBSTITUTE($N3707,"/",REPT(" ",LEN($N3707))),COLUMNS($N:N)*LEN($N3707)-(LEN($N3707)-1),LEN($N3707)))</f>
        <v>theater</v>
      </c>
      <c r="R3707" t="str">
        <f>TRIM(MID(SUBSTITUTE($N3707,"/",REPT(" ",LEN($N3707))),COLUMNS($N:O)*LEN($N3707)-(LEN($N3707)-1),LEN($N3707)))</f>
        <v>plays</v>
      </c>
      <c r="S3707" s="11">
        <f t="shared" si="229"/>
        <v>41792.542986111112</v>
      </c>
      <c r="T3707" s="11">
        <f t="shared" si="23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0">
        <f t="shared" si="231"/>
        <v>121.33333333333334</v>
      </c>
      <c r="P3708" s="6">
        <f t="shared" si="228"/>
        <v>140</v>
      </c>
      <c r="Q3708" t="str">
        <f>TRIM(MID(SUBSTITUTE($N3708,"/",REPT(" ",LEN($N3708))),COLUMNS($N:N)*LEN($N3708)-(LEN($N3708)-1),LEN($N3708)))</f>
        <v>theater</v>
      </c>
      <c r="R3708" t="str">
        <f>TRIM(MID(SUBSTITUTE($N3708,"/",REPT(" ",LEN($N3708))),COLUMNS($N:O)*LEN($N3708)-(LEN($N3708)-1),LEN($N3708)))</f>
        <v>plays</v>
      </c>
      <c r="S3708" s="11">
        <f t="shared" si="229"/>
        <v>41879.913761574076</v>
      </c>
      <c r="T3708" s="11">
        <f t="shared" si="23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0">
        <f t="shared" si="231"/>
        <v>186</v>
      </c>
      <c r="P3709" s="6">
        <f t="shared" si="228"/>
        <v>80.869565217391298</v>
      </c>
      <c r="Q3709" t="str">
        <f>TRIM(MID(SUBSTITUTE($N3709,"/",REPT(" ",LEN($N3709))),COLUMNS($N:N)*LEN($N3709)-(LEN($N3709)-1),LEN($N3709)))</f>
        <v>theater</v>
      </c>
      <c r="R3709" t="str">
        <f>TRIM(MID(SUBSTITUTE($N3709,"/",REPT(" ",LEN($N3709))),COLUMNS($N:O)*LEN($N3709)-(LEN($N3709)-1),LEN($N3709)))</f>
        <v>plays</v>
      </c>
      <c r="S3709" s="11">
        <f t="shared" si="229"/>
        <v>42552.048356481479</v>
      </c>
      <c r="T3709" s="11">
        <f t="shared" si="23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0">
        <f t="shared" si="231"/>
        <v>300</v>
      </c>
      <c r="P3710" s="6">
        <f t="shared" si="228"/>
        <v>53.846153846153847</v>
      </c>
      <c r="Q3710" t="str">
        <f>TRIM(MID(SUBSTITUTE($N3710,"/",REPT(" ",LEN($N3710))),COLUMNS($N:N)*LEN($N3710)-(LEN($N3710)-1),LEN($N3710)))</f>
        <v>theater</v>
      </c>
      <c r="R3710" t="str">
        <f>TRIM(MID(SUBSTITUTE($N3710,"/",REPT(" ",LEN($N3710))),COLUMNS($N:O)*LEN($N3710)-(LEN($N3710)-1),LEN($N3710)))</f>
        <v>plays</v>
      </c>
      <c r="S3710" s="11">
        <f t="shared" si="229"/>
        <v>41810.142199074071</v>
      </c>
      <c r="T3710" s="11">
        <f t="shared" si="23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0">
        <f t="shared" si="231"/>
        <v>108.25</v>
      </c>
      <c r="P3711" s="6">
        <f t="shared" si="228"/>
        <v>30.928571428571427</v>
      </c>
      <c r="Q3711" t="str">
        <f>TRIM(MID(SUBSTITUTE($N3711,"/",REPT(" ",LEN($N3711))),COLUMNS($N:N)*LEN($N3711)-(LEN($N3711)-1),LEN($N3711)))</f>
        <v>theater</v>
      </c>
      <c r="R3711" t="str">
        <f>TRIM(MID(SUBSTITUTE($N3711,"/",REPT(" ",LEN($N3711))),COLUMNS($N:O)*LEN($N3711)-(LEN($N3711)-1),LEN($N3711)))</f>
        <v>plays</v>
      </c>
      <c r="S3711" s="11">
        <f t="shared" si="229"/>
        <v>41785.707708333335</v>
      </c>
      <c r="T3711" s="11">
        <f t="shared" si="23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0">
        <f t="shared" si="231"/>
        <v>141.15384615384616</v>
      </c>
      <c r="P3712" s="6">
        <f t="shared" si="228"/>
        <v>67.962962962962962</v>
      </c>
      <c r="Q3712" t="str">
        <f>TRIM(MID(SUBSTITUTE($N3712,"/",REPT(" ",LEN($N3712))),COLUMNS($N:N)*LEN($N3712)-(LEN($N3712)-1),LEN($N3712)))</f>
        <v>theater</v>
      </c>
      <c r="R3712" t="str">
        <f>TRIM(MID(SUBSTITUTE($N3712,"/",REPT(" ",LEN($N3712))),COLUMNS($N:O)*LEN($N3712)-(LEN($N3712)-1),LEN($N3712)))</f>
        <v>plays</v>
      </c>
      <c r="S3712" s="11">
        <f t="shared" si="229"/>
        <v>42072.576249999998</v>
      </c>
      <c r="T3712" s="11">
        <f t="shared" si="23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0">
        <f t="shared" si="231"/>
        <v>113.99999999999999</v>
      </c>
      <c r="P3713" s="6">
        <f t="shared" si="228"/>
        <v>27.142857142857142</v>
      </c>
      <c r="Q3713" t="str">
        <f>TRIM(MID(SUBSTITUTE($N3713,"/",REPT(" ",LEN($N3713))),COLUMNS($N:N)*LEN($N3713)-(LEN($N3713)-1),LEN($N3713)))</f>
        <v>theater</v>
      </c>
      <c r="R3713" t="str">
        <f>TRIM(MID(SUBSTITUTE($N3713,"/",REPT(" ",LEN($N3713))),COLUMNS($N:O)*LEN($N3713)-(LEN($N3713)-1),LEN($N3713)))</f>
        <v>plays</v>
      </c>
      <c r="S3713" s="11">
        <f t="shared" si="229"/>
        <v>41779.724224537036</v>
      </c>
      <c r="T3713" s="11">
        <f t="shared" si="23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0">
        <f t="shared" si="231"/>
        <v>153.73333333333335</v>
      </c>
      <c r="P3714" s="6">
        <f t="shared" ref="P3714:P3777" si="232">E3714/L3714</f>
        <v>110.86538461538461</v>
      </c>
      <c r="Q3714" t="str">
        <f>TRIM(MID(SUBSTITUTE($N3714,"/",REPT(" ",LEN($N3714))),COLUMNS($N:N)*LEN($N3714)-(LEN($N3714)-1),LEN($N3714)))</f>
        <v>theater</v>
      </c>
      <c r="R3714" t="str">
        <f>TRIM(MID(SUBSTITUTE($N3714,"/",REPT(" ",LEN($N3714))),COLUMNS($N:O)*LEN($N3714)-(LEN($N3714)-1),LEN($N3714)))</f>
        <v>plays</v>
      </c>
      <c r="S3714" s="11">
        <f t="shared" ref="S3714:S3777" si="233">(((J3714/60)/60)/24)+DATE(1970,1,1)</f>
        <v>42134.172071759262</v>
      </c>
      <c r="T3714" s="11">
        <f t="shared" ref="T3714:T3777" si="234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0">
        <f t="shared" ref="O3715:O3778" si="235">E3715/D3715*100</f>
        <v>101.49999999999999</v>
      </c>
      <c r="P3715" s="6">
        <f t="shared" si="232"/>
        <v>106.84210526315789</v>
      </c>
      <c r="Q3715" t="str">
        <f>TRIM(MID(SUBSTITUTE($N3715,"/",REPT(" ",LEN($N3715))),COLUMNS($N:N)*LEN($N3715)-(LEN($N3715)-1),LEN($N3715)))</f>
        <v>theater</v>
      </c>
      <c r="R3715" t="str">
        <f>TRIM(MID(SUBSTITUTE($N3715,"/",REPT(" ",LEN($N3715))),COLUMNS($N:O)*LEN($N3715)-(LEN($N3715)-1),LEN($N3715)))</f>
        <v>plays</v>
      </c>
      <c r="S3715" s="11">
        <f t="shared" si="233"/>
        <v>42505.738032407404</v>
      </c>
      <c r="T3715" s="11">
        <f t="shared" si="234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0">
        <f t="shared" si="235"/>
        <v>102.35000000000001</v>
      </c>
      <c r="P3716" s="6">
        <f t="shared" si="232"/>
        <v>105.51546391752578</v>
      </c>
      <c r="Q3716" t="str">
        <f>TRIM(MID(SUBSTITUTE($N3716,"/",REPT(" ",LEN($N3716))),COLUMNS($N:N)*LEN($N3716)-(LEN($N3716)-1),LEN($N3716)))</f>
        <v>theater</v>
      </c>
      <c r="R3716" t="str">
        <f>TRIM(MID(SUBSTITUTE($N3716,"/",REPT(" ",LEN($N3716))),COLUMNS($N:O)*LEN($N3716)-(LEN($N3716)-1),LEN($N3716)))</f>
        <v>plays</v>
      </c>
      <c r="S3716" s="11">
        <f t="shared" si="233"/>
        <v>42118.556331018524</v>
      </c>
      <c r="T3716" s="11">
        <f t="shared" si="23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0">
        <f t="shared" si="235"/>
        <v>102.57142857142858</v>
      </c>
      <c r="P3717" s="6">
        <f t="shared" si="232"/>
        <v>132.96296296296296</v>
      </c>
      <c r="Q3717" t="str">
        <f>TRIM(MID(SUBSTITUTE($N3717,"/",REPT(" ",LEN($N3717))),COLUMNS($N:N)*LEN($N3717)-(LEN($N3717)-1),LEN($N3717)))</f>
        <v>theater</v>
      </c>
      <c r="R3717" t="str">
        <f>TRIM(MID(SUBSTITUTE($N3717,"/",REPT(" ",LEN($N3717))),COLUMNS($N:O)*LEN($N3717)-(LEN($N3717)-1),LEN($N3717)))</f>
        <v>plays</v>
      </c>
      <c r="S3717" s="11">
        <f t="shared" si="233"/>
        <v>42036.995590277773</v>
      </c>
      <c r="T3717" s="11">
        <f t="shared" si="23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0">
        <f t="shared" si="235"/>
        <v>155.75</v>
      </c>
      <c r="P3718" s="6">
        <f t="shared" si="232"/>
        <v>51.916666666666664</v>
      </c>
      <c r="Q3718" t="str">
        <f>TRIM(MID(SUBSTITUTE($N3718,"/",REPT(" ",LEN($N3718))),COLUMNS($N:N)*LEN($N3718)-(LEN($N3718)-1),LEN($N3718)))</f>
        <v>theater</v>
      </c>
      <c r="R3718" t="str">
        <f>TRIM(MID(SUBSTITUTE($N3718,"/",REPT(" ",LEN($N3718))),COLUMNS($N:O)*LEN($N3718)-(LEN($N3718)-1),LEN($N3718)))</f>
        <v>plays</v>
      </c>
      <c r="S3718" s="11">
        <f t="shared" si="233"/>
        <v>42360.887835648144</v>
      </c>
      <c r="T3718" s="11">
        <f t="shared" si="23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0">
        <f t="shared" si="235"/>
        <v>100.75</v>
      </c>
      <c r="P3719" s="6">
        <f t="shared" si="232"/>
        <v>310</v>
      </c>
      <c r="Q3719" t="str">
        <f>TRIM(MID(SUBSTITUTE($N3719,"/",REPT(" ",LEN($N3719))),COLUMNS($N:N)*LEN($N3719)-(LEN($N3719)-1),LEN($N3719)))</f>
        <v>theater</v>
      </c>
      <c r="R3719" t="str">
        <f>TRIM(MID(SUBSTITUTE($N3719,"/",REPT(" ",LEN($N3719))),COLUMNS($N:O)*LEN($N3719)-(LEN($N3719)-1),LEN($N3719)))</f>
        <v>plays</v>
      </c>
      <c r="S3719" s="11">
        <f t="shared" si="233"/>
        <v>42102.866307870368</v>
      </c>
      <c r="T3719" s="11">
        <f t="shared" si="23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0">
        <f t="shared" si="235"/>
        <v>239.4</v>
      </c>
      <c r="P3720" s="6">
        <f t="shared" si="232"/>
        <v>26.021739130434781</v>
      </c>
      <c r="Q3720" t="str">
        <f>TRIM(MID(SUBSTITUTE($N3720,"/",REPT(" ",LEN($N3720))),COLUMNS($N:N)*LEN($N3720)-(LEN($N3720)-1),LEN($N3720)))</f>
        <v>theater</v>
      </c>
      <c r="R3720" t="str">
        <f>TRIM(MID(SUBSTITUTE($N3720,"/",REPT(" ",LEN($N3720))),COLUMNS($N:O)*LEN($N3720)-(LEN($N3720)-1),LEN($N3720)))</f>
        <v>plays</v>
      </c>
      <c r="S3720" s="11">
        <f t="shared" si="233"/>
        <v>42032.716145833328</v>
      </c>
      <c r="T3720" s="11">
        <f t="shared" si="23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0">
        <f t="shared" si="235"/>
        <v>210</v>
      </c>
      <c r="P3721" s="6">
        <f t="shared" si="232"/>
        <v>105</v>
      </c>
      <c r="Q3721" t="str">
        <f>TRIM(MID(SUBSTITUTE($N3721,"/",REPT(" ",LEN($N3721))),COLUMNS($N:N)*LEN($N3721)-(LEN($N3721)-1),LEN($N3721)))</f>
        <v>theater</v>
      </c>
      <c r="R3721" t="str">
        <f>TRIM(MID(SUBSTITUTE($N3721,"/",REPT(" ",LEN($N3721))),COLUMNS($N:O)*LEN($N3721)-(LEN($N3721)-1),LEN($N3721)))</f>
        <v>plays</v>
      </c>
      <c r="S3721" s="11">
        <f t="shared" si="233"/>
        <v>42147.729930555557</v>
      </c>
      <c r="T3721" s="11">
        <f t="shared" si="23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0">
        <f t="shared" si="235"/>
        <v>104.51515151515152</v>
      </c>
      <c r="P3722" s="6">
        <f t="shared" si="232"/>
        <v>86.224999999999994</v>
      </c>
      <c r="Q3722" t="str">
        <f>TRIM(MID(SUBSTITUTE($N3722,"/",REPT(" ",LEN($N3722))),COLUMNS($N:N)*LEN($N3722)-(LEN($N3722)-1),LEN($N3722)))</f>
        <v>theater</v>
      </c>
      <c r="R3722" t="str">
        <f>TRIM(MID(SUBSTITUTE($N3722,"/",REPT(" ",LEN($N3722))),COLUMNS($N:O)*LEN($N3722)-(LEN($N3722)-1),LEN($N3722)))</f>
        <v>plays</v>
      </c>
      <c r="S3722" s="11">
        <f t="shared" si="233"/>
        <v>42165.993125000001</v>
      </c>
      <c r="T3722" s="11">
        <f t="shared" si="23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0">
        <f t="shared" si="235"/>
        <v>100.8</v>
      </c>
      <c r="P3723" s="6">
        <f t="shared" si="232"/>
        <v>114.54545454545455</v>
      </c>
      <c r="Q3723" t="str">
        <f>TRIM(MID(SUBSTITUTE($N3723,"/",REPT(" ",LEN($N3723))),COLUMNS($N:N)*LEN($N3723)-(LEN($N3723)-1),LEN($N3723)))</f>
        <v>theater</v>
      </c>
      <c r="R3723" t="str">
        <f>TRIM(MID(SUBSTITUTE($N3723,"/",REPT(" ",LEN($N3723))),COLUMNS($N:O)*LEN($N3723)-(LEN($N3723)-1),LEN($N3723)))</f>
        <v>plays</v>
      </c>
      <c r="S3723" s="11">
        <f t="shared" si="233"/>
        <v>41927.936157407406</v>
      </c>
      <c r="T3723" s="11">
        <f t="shared" si="23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0">
        <f t="shared" si="235"/>
        <v>111.20000000000002</v>
      </c>
      <c r="P3724" s="6">
        <f t="shared" si="232"/>
        <v>47.657142857142858</v>
      </c>
      <c r="Q3724" t="str">
        <f>TRIM(MID(SUBSTITUTE($N3724,"/",REPT(" ",LEN($N3724))),COLUMNS($N:N)*LEN($N3724)-(LEN($N3724)-1),LEN($N3724)))</f>
        <v>theater</v>
      </c>
      <c r="R3724" t="str">
        <f>TRIM(MID(SUBSTITUTE($N3724,"/",REPT(" ",LEN($N3724))),COLUMNS($N:O)*LEN($N3724)-(LEN($N3724)-1),LEN($N3724)))</f>
        <v>plays</v>
      </c>
      <c r="S3724" s="11">
        <f t="shared" si="233"/>
        <v>42381.671840277777</v>
      </c>
      <c r="T3724" s="11">
        <f t="shared" si="23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0">
        <f t="shared" si="235"/>
        <v>102.04444444444445</v>
      </c>
      <c r="P3725" s="6">
        <f t="shared" si="232"/>
        <v>72.888888888888886</v>
      </c>
      <c r="Q3725" t="str">
        <f>TRIM(MID(SUBSTITUTE($N3725,"/",REPT(" ",LEN($N3725))),COLUMNS($N:N)*LEN($N3725)-(LEN($N3725)-1),LEN($N3725)))</f>
        <v>theater</v>
      </c>
      <c r="R3725" t="str">
        <f>TRIM(MID(SUBSTITUTE($N3725,"/",REPT(" ",LEN($N3725))),COLUMNS($N:O)*LEN($N3725)-(LEN($N3725)-1),LEN($N3725)))</f>
        <v>plays</v>
      </c>
      <c r="S3725" s="11">
        <f t="shared" si="233"/>
        <v>41943.753032407411</v>
      </c>
      <c r="T3725" s="11">
        <f t="shared" si="23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0">
        <f t="shared" si="235"/>
        <v>102.54767441860466</v>
      </c>
      <c r="P3726" s="6">
        <f t="shared" si="232"/>
        <v>49.545505617977533</v>
      </c>
      <c r="Q3726" t="str">
        <f>TRIM(MID(SUBSTITUTE($N3726,"/",REPT(" ",LEN($N3726))),COLUMNS($N:N)*LEN($N3726)-(LEN($N3726)-1),LEN($N3726)))</f>
        <v>theater</v>
      </c>
      <c r="R3726" t="str">
        <f>TRIM(MID(SUBSTITUTE($N3726,"/",REPT(" ",LEN($N3726))),COLUMNS($N:O)*LEN($N3726)-(LEN($N3726)-1),LEN($N3726)))</f>
        <v>plays</v>
      </c>
      <c r="S3726" s="11">
        <f t="shared" si="233"/>
        <v>42465.491435185191</v>
      </c>
      <c r="T3726" s="11">
        <f t="shared" si="23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0">
        <f t="shared" si="235"/>
        <v>127</v>
      </c>
      <c r="P3727" s="6">
        <f t="shared" si="232"/>
        <v>25.4</v>
      </c>
      <c r="Q3727" t="str">
        <f>TRIM(MID(SUBSTITUTE($N3727,"/",REPT(" ",LEN($N3727))),COLUMNS($N:N)*LEN($N3727)-(LEN($N3727)-1),LEN($N3727)))</f>
        <v>theater</v>
      </c>
      <c r="R3727" t="str">
        <f>TRIM(MID(SUBSTITUTE($N3727,"/",REPT(" ",LEN($N3727))),COLUMNS($N:O)*LEN($N3727)-(LEN($N3727)-1),LEN($N3727)))</f>
        <v>plays</v>
      </c>
      <c r="S3727" s="11">
        <f t="shared" si="233"/>
        <v>42401.945219907408</v>
      </c>
      <c r="T3727" s="11">
        <f t="shared" si="23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0">
        <f t="shared" si="235"/>
        <v>338.70588235294122</v>
      </c>
      <c r="P3728" s="6">
        <f t="shared" si="232"/>
        <v>62.586956521739133</v>
      </c>
      <c r="Q3728" t="str">
        <f>TRIM(MID(SUBSTITUTE($N3728,"/",REPT(" ",LEN($N3728))),COLUMNS($N:N)*LEN($N3728)-(LEN($N3728)-1),LEN($N3728)))</f>
        <v>theater</v>
      </c>
      <c r="R3728" t="str">
        <f>TRIM(MID(SUBSTITUTE($N3728,"/",REPT(" ",LEN($N3728))),COLUMNS($N:O)*LEN($N3728)-(LEN($N3728)-1),LEN($N3728)))</f>
        <v>plays</v>
      </c>
      <c r="S3728" s="11">
        <f t="shared" si="233"/>
        <v>42462.140868055561</v>
      </c>
      <c r="T3728" s="11">
        <f t="shared" si="23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0">
        <f t="shared" si="235"/>
        <v>100.75</v>
      </c>
      <c r="P3729" s="6">
        <f t="shared" si="232"/>
        <v>61.060606060606062</v>
      </c>
      <c r="Q3729" t="str">
        <f>TRIM(MID(SUBSTITUTE($N3729,"/",REPT(" ",LEN($N3729))),COLUMNS($N:N)*LEN($N3729)-(LEN($N3729)-1),LEN($N3729)))</f>
        <v>theater</v>
      </c>
      <c r="R3729" t="str">
        <f>TRIM(MID(SUBSTITUTE($N3729,"/",REPT(" ",LEN($N3729))),COLUMNS($N:O)*LEN($N3729)-(LEN($N3729)-1),LEN($N3729)))</f>
        <v>plays</v>
      </c>
      <c r="S3729" s="11">
        <f t="shared" si="233"/>
        <v>42632.348310185189</v>
      </c>
      <c r="T3729" s="11">
        <f t="shared" si="23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0">
        <f t="shared" si="235"/>
        <v>9.31</v>
      </c>
      <c r="P3730" s="6">
        <f t="shared" si="232"/>
        <v>60.064516129032256</v>
      </c>
      <c r="Q3730" t="str">
        <f>TRIM(MID(SUBSTITUTE($N3730,"/",REPT(" ",LEN($N3730))),COLUMNS($N:N)*LEN($N3730)-(LEN($N3730)-1),LEN($N3730)))</f>
        <v>theater</v>
      </c>
      <c r="R3730" t="str">
        <f>TRIM(MID(SUBSTITUTE($N3730,"/",REPT(" ",LEN($N3730))),COLUMNS($N:O)*LEN($N3730)-(LEN($N3730)-1),LEN($N3730)))</f>
        <v>plays</v>
      </c>
      <c r="S3730" s="11">
        <f t="shared" si="233"/>
        <v>42205.171018518522</v>
      </c>
      <c r="T3730" s="11">
        <f t="shared" si="23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0">
        <f t="shared" si="235"/>
        <v>7.24</v>
      </c>
      <c r="P3731" s="6">
        <f t="shared" si="232"/>
        <v>72.400000000000006</v>
      </c>
      <c r="Q3731" t="str">
        <f>TRIM(MID(SUBSTITUTE($N3731,"/",REPT(" ",LEN($N3731))),COLUMNS($N:N)*LEN($N3731)-(LEN($N3731)-1),LEN($N3731)))</f>
        <v>theater</v>
      </c>
      <c r="R3731" t="str">
        <f>TRIM(MID(SUBSTITUTE($N3731,"/",REPT(" ",LEN($N3731))),COLUMNS($N:O)*LEN($N3731)-(LEN($N3731)-1),LEN($N3731)))</f>
        <v>plays</v>
      </c>
      <c r="S3731" s="11">
        <f t="shared" si="233"/>
        <v>42041.205000000002</v>
      </c>
      <c r="T3731" s="11">
        <f t="shared" si="23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0">
        <f t="shared" si="235"/>
        <v>10</v>
      </c>
      <c r="P3732" s="6">
        <f t="shared" si="232"/>
        <v>100</v>
      </c>
      <c r="Q3732" t="str">
        <f>TRIM(MID(SUBSTITUTE($N3732,"/",REPT(" ",LEN($N3732))),COLUMNS($N:N)*LEN($N3732)-(LEN($N3732)-1),LEN($N3732)))</f>
        <v>theater</v>
      </c>
      <c r="R3732" t="str">
        <f>TRIM(MID(SUBSTITUTE($N3732,"/",REPT(" ",LEN($N3732))),COLUMNS($N:O)*LEN($N3732)-(LEN($N3732)-1),LEN($N3732)))</f>
        <v>plays</v>
      </c>
      <c r="S3732" s="11">
        <f t="shared" si="233"/>
        <v>42203.677766203706</v>
      </c>
      <c r="T3732" s="11">
        <f t="shared" si="23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0">
        <f t="shared" si="235"/>
        <v>11.272727272727273</v>
      </c>
      <c r="P3733" s="6">
        <f t="shared" si="232"/>
        <v>51.666666666666664</v>
      </c>
      <c r="Q3733" t="str">
        <f>TRIM(MID(SUBSTITUTE($N3733,"/",REPT(" ",LEN($N3733))),COLUMNS($N:N)*LEN($N3733)-(LEN($N3733)-1),LEN($N3733)))</f>
        <v>theater</v>
      </c>
      <c r="R3733" t="str">
        <f>TRIM(MID(SUBSTITUTE($N3733,"/",REPT(" ",LEN($N3733))),COLUMNS($N:O)*LEN($N3733)-(LEN($N3733)-1),LEN($N3733)))</f>
        <v>plays</v>
      </c>
      <c r="S3733" s="11">
        <f t="shared" si="233"/>
        <v>41983.752847222218</v>
      </c>
      <c r="T3733" s="11">
        <f t="shared" si="23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0">
        <f t="shared" si="235"/>
        <v>15.411764705882353</v>
      </c>
      <c r="P3734" s="6">
        <f t="shared" si="232"/>
        <v>32.75</v>
      </c>
      <c r="Q3734" t="str">
        <f>TRIM(MID(SUBSTITUTE($N3734,"/",REPT(" ",LEN($N3734))),COLUMNS($N:N)*LEN($N3734)-(LEN($N3734)-1),LEN($N3734)))</f>
        <v>theater</v>
      </c>
      <c r="R3734" t="str">
        <f>TRIM(MID(SUBSTITUTE($N3734,"/",REPT(" ",LEN($N3734))),COLUMNS($N:O)*LEN($N3734)-(LEN($N3734)-1),LEN($N3734)))</f>
        <v>plays</v>
      </c>
      <c r="S3734" s="11">
        <f t="shared" si="233"/>
        <v>41968.677465277782</v>
      </c>
      <c r="T3734" s="11">
        <f t="shared" si="23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0">
        <f t="shared" si="235"/>
        <v>0</v>
      </c>
      <c r="P3735" s="6" t="e">
        <f t="shared" si="232"/>
        <v>#DIV/0!</v>
      </c>
      <c r="Q3735" t="str">
        <f>TRIM(MID(SUBSTITUTE($N3735,"/",REPT(" ",LEN($N3735))),COLUMNS($N:N)*LEN($N3735)-(LEN($N3735)-1),LEN($N3735)))</f>
        <v>theater</v>
      </c>
      <c r="R3735" t="str">
        <f>TRIM(MID(SUBSTITUTE($N3735,"/",REPT(" ",LEN($N3735))),COLUMNS($N:O)*LEN($N3735)-(LEN($N3735)-1),LEN($N3735)))</f>
        <v>plays</v>
      </c>
      <c r="S3735" s="11">
        <f t="shared" si="233"/>
        <v>42103.024398148147</v>
      </c>
      <c r="T3735" s="11">
        <f t="shared" si="23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0">
        <f t="shared" si="235"/>
        <v>28.466666666666669</v>
      </c>
      <c r="P3736" s="6">
        <f t="shared" si="232"/>
        <v>61</v>
      </c>
      <c r="Q3736" t="str">
        <f>TRIM(MID(SUBSTITUTE($N3736,"/",REPT(" ",LEN($N3736))),COLUMNS($N:N)*LEN($N3736)-(LEN($N3736)-1),LEN($N3736)))</f>
        <v>theater</v>
      </c>
      <c r="R3736" t="str">
        <f>TRIM(MID(SUBSTITUTE($N3736,"/",REPT(" ",LEN($N3736))),COLUMNS($N:O)*LEN($N3736)-(LEN($N3736)-1),LEN($N3736)))</f>
        <v>plays</v>
      </c>
      <c r="S3736" s="11">
        <f t="shared" si="233"/>
        <v>42089.901574074072</v>
      </c>
      <c r="T3736" s="11">
        <f t="shared" si="23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0">
        <f t="shared" si="235"/>
        <v>13.333333333333334</v>
      </c>
      <c r="P3737" s="6">
        <f t="shared" si="232"/>
        <v>10</v>
      </c>
      <c r="Q3737" t="str">
        <f>TRIM(MID(SUBSTITUTE($N3737,"/",REPT(" ",LEN($N3737))),COLUMNS($N:N)*LEN($N3737)-(LEN($N3737)-1),LEN($N3737)))</f>
        <v>theater</v>
      </c>
      <c r="R3737" t="str">
        <f>TRIM(MID(SUBSTITUTE($N3737,"/",REPT(" ",LEN($N3737))),COLUMNS($N:O)*LEN($N3737)-(LEN($N3737)-1),LEN($N3737)))</f>
        <v>plays</v>
      </c>
      <c r="S3737" s="11">
        <f t="shared" si="233"/>
        <v>42122.693159722221</v>
      </c>
      <c r="T3737" s="11">
        <f t="shared" si="23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0">
        <f t="shared" si="235"/>
        <v>0.66666666666666674</v>
      </c>
      <c r="P3738" s="6">
        <f t="shared" si="232"/>
        <v>10</v>
      </c>
      <c r="Q3738" t="str">
        <f>TRIM(MID(SUBSTITUTE($N3738,"/",REPT(" ",LEN($N3738))),COLUMNS($N:N)*LEN($N3738)-(LEN($N3738)-1),LEN($N3738)))</f>
        <v>theater</v>
      </c>
      <c r="R3738" t="str">
        <f>TRIM(MID(SUBSTITUTE($N3738,"/",REPT(" ",LEN($N3738))),COLUMNS($N:O)*LEN($N3738)-(LEN($N3738)-1),LEN($N3738)))</f>
        <v>plays</v>
      </c>
      <c r="S3738" s="11">
        <f t="shared" si="233"/>
        <v>42048.711724537032</v>
      </c>
      <c r="T3738" s="11">
        <f t="shared" si="23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0">
        <f t="shared" si="235"/>
        <v>21.428571428571427</v>
      </c>
      <c r="P3739" s="6">
        <f t="shared" si="232"/>
        <v>37.5</v>
      </c>
      <c r="Q3739" t="str">
        <f>TRIM(MID(SUBSTITUTE($N3739,"/",REPT(" ",LEN($N3739))),COLUMNS($N:N)*LEN($N3739)-(LEN($N3739)-1),LEN($N3739)))</f>
        <v>theater</v>
      </c>
      <c r="R3739" t="str">
        <f>TRIM(MID(SUBSTITUTE($N3739,"/",REPT(" ",LEN($N3739))),COLUMNS($N:O)*LEN($N3739)-(LEN($N3739)-1),LEN($N3739)))</f>
        <v>plays</v>
      </c>
      <c r="S3739" s="11">
        <f t="shared" si="233"/>
        <v>42297.691006944442</v>
      </c>
      <c r="T3739" s="11">
        <f t="shared" si="23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0">
        <f t="shared" si="235"/>
        <v>18</v>
      </c>
      <c r="P3740" s="6">
        <f t="shared" si="232"/>
        <v>45</v>
      </c>
      <c r="Q3740" t="str">
        <f>TRIM(MID(SUBSTITUTE($N3740,"/",REPT(" ",LEN($N3740))),COLUMNS($N:N)*LEN($N3740)-(LEN($N3740)-1),LEN($N3740)))</f>
        <v>theater</v>
      </c>
      <c r="R3740" t="str">
        <f>TRIM(MID(SUBSTITUTE($N3740,"/",REPT(" ",LEN($N3740))),COLUMNS($N:O)*LEN($N3740)-(LEN($N3740)-1),LEN($N3740)))</f>
        <v>plays</v>
      </c>
      <c r="S3740" s="11">
        <f t="shared" si="233"/>
        <v>41813.938715277778</v>
      </c>
      <c r="T3740" s="11">
        <f t="shared" si="23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0">
        <f t="shared" si="235"/>
        <v>20.125</v>
      </c>
      <c r="P3741" s="6">
        <f t="shared" si="232"/>
        <v>100.625</v>
      </c>
      <c r="Q3741" t="str">
        <f>TRIM(MID(SUBSTITUTE($N3741,"/",REPT(" ",LEN($N3741))),COLUMNS($N:N)*LEN($N3741)-(LEN($N3741)-1),LEN($N3741)))</f>
        <v>theater</v>
      </c>
      <c r="R3741" t="str">
        <f>TRIM(MID(SUBSTITUTE($N3741,"/",REPT(" ",LEN($N3741))),COLUMNS($N:O)*LEN($N3741)-(LEN($N3741)-1),LEN($N3741)))</f>
        <v>plays</v>
      </c>
      <c r="S3741" s="11">
        <f t="shared" si="233"/>
        <v>42548.449861111112</v>
      </c>
      <c r="T3741" s="11">
        <f t="shared" si="23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0">
        <f t="shared" si="235"/>
        <v>17.899999999999999</v>
      </c>
      <c r="P3742" s="6">
        <f t="shared" si="232"/>
        <v>25.571428571428573</v>
      </c>
      <c r="Q3742" t="str">
        <f>TRIM(MID(SUBSTITUTE($N3742,"/",REPT(" ",LEN($N3742))),COLUMNS($N:N)*LEN($N3742)-(LEN($N3742)-1),LEN($N3742)))</f>
        <v>theater</v>
      </c>
      <c r="R3742" t="str">
        <f>TRIM(MID(SUBSTITUTE($N3742,"/",REPT(" ",LEN($N3742))),COLUMNS($N:O)*LEN($N3742)-(LEN($N3742)-1),LEN($N3742)))</f>
        <v>plays</v>
      </c>
      <c r="S3742" s="11">
        <f t="shared" si="233"/>
        <v>41833.089756944442</v>
      </c>
      <c r="T3742" s="11">
        <f t="shared" si="23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0">
        <f t="shared" si="235"/>
        <v>0</v>
      </c>
      <c r="P3743" s="6" t="e">
        <f t="shared" si="232"/>
        <v>#DIV/0!</v>
      </c>
      <c r="Q3743" t="str">
        <f>TRIM(MID(SUBSTITUTE($N3743,"/",REPT(" ",LEN($N3743))),COLUMNS($N:N)*LEN($N3743)-(LEN($N3743)-1),LEN($N3743)))</f>
        <v>theater</v>
      </c>
      <c r="R3743" t="str">
        <f>TRIM(MID(SUBSTITUTE($N3743,"/",REPT(" ",LEN($N3743))),COLUMNS($N:O)*LEN($N3743)-(LEN($N3743)-1),LEN($N3743)))</f>
        <v>plays</v>
      </c>
      <c r="S3743" s="11">
        <f t="shared" si="233"/>
        <v>42325.920717592591</v>
      </c>
      <c r="T3743" s="11">
        <f t="shared" si="23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0">
        <f t="shared" si="235"/>
        <v>2</v>
      </c>
      <c r="P3744" s="6">
        <f t="shared" si="232"/>
        <v>25</v>
      </c>
      <c r="Q3744" t="str">
        <f>TRIM(MID(SUBSTITUTE($N3744,"/",REPT(" ",LEN($N3744))),COLUMNS($N:N)*LEN($N3744)-(LEN($N3744)-1),LEN($N3744)))</f>
        <v>theater</v>
      </c>
      <c r="R3744" t="str">
        <f>TRIM(MID(SUBSTITUTE($N3744,"/",REPT(" ",LEN($N3744))),COLUMNS($N:O)*LEN($N3744)-(LEN($N3744)-1),LEN($N3744)))</f>
        <v>plays</v>
      </c>
      <c r="S3744" s="11">
        <f t="shared" si="233"/>
        <v>41858.214629629627</v>
      </c>
      <c r="T3744" s="11">
        <f t="shared" si="23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0">
        <f t="shared" si="235"/>
        <v>0</v>
      </c>
      <c r="P3745" s="6" t="e">
        <f t="shared" si="232"/>
        <v>#DIV/0!</v>
      </c>
      <c r="Q3745" t="str">
        <f>TRIM(MID(SUBSTITUTE($N3745,"/",REPT(" ",LEN($N3745))),COLUMNS($N:N)*LEN($N3745)-(LEN($N3745)-1),LEN($N3745)))</f>
        <v>theater</v>
      </c>
      <c r="R3745" t="str">
        <f>TRIM(MID(SUBSTITUTE($N3745,"/",REPT(" ",LEN($N3745))),COLUMNS($N:O)*LEN($N3745)-(LEN($N3745)-1),LEN($N3745)))</f>
        <v>plays</v>
      </c>
      <c r="S3745" s="11">
        <f t="shared" si="233"/>
        <v>41793.710231481484</v>
      </c>
      <c r="T3745" s="11">
        <f t="shared" si="23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0">
        <f t="shared" si="235"/>
        <v>0</v>
      </c>
      <c r="P3746" s="6" t="e">
        <f t="shared" si="232"/>
        <v>#DIV/0!</v>
      </c>
      <c r="Q3746" t="str">
        <f>TRIM(MID(SUBSTITUTE($N3746,"/",REPT(" ",LEN($N3746))),COLUMNS($N:N)*LEN($N3746)-(LEN($N3746)-1),LEN($N3746)))</f>
        <v>theater</v>
      </c>
      <c r="R3746" t="str">
        <f>TRIM(MID(SUBSTITUTE($N3746,"/",REPT(" ",LEN($N3746))),COLUMNS($N:O)*LEN($N3746)-(LEN($N3746)-1),LEN($N3746)))</f>
        <v>plays</v>
      </c>
      <c r="S3746" s="11">
        <f t="shared" si="233"/>
        <v>41793.814259259263</v>
      </c>
      <c r="T3746" s="11">
        <f t="shared" si="23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0">
        <f t="shared" si="235"/>
        <v>10</v>
      </c>
      <c r="P3747" s="6">
        <f t="shared" si="232"/>
        <v>10</v>
      </c>
      <c r="Q3747" t="str">
        <f>TRIM(MID(SUBSTITUTE($N3747,"/",REPT(" ",LEN($N3747))),COLUMNS($N:N)*LEN($N3747)-(LEN($N3747)-1),LEN($N3747)))</f>
        <v>theater</v>
      </c>
      <c r="R3747" t="str">
        <f>TRIM(MID(SUBSTITUTE($N3747,"/",REPT(" ",LEN($N3747))),COLUMNS($N:O)*LEN($N3747)-(LEN($N3747)-1),LEN($N3747)))</f>
        <v>plays</v>
      </c>
      <c r="S3747" s="11">
        <f t="shared" si="233"/>
        <v>41831.697939814818</v>
      </c>
      <c r="T3747" s="11">
        <f t="shared" si="23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0">
        <f t="shared" si="235"/>
        <v>2.3764705882352941</v>
      </c>
      <c r="P3748" s="6">
        <f t="shared" si="232"/>
        <v>202</v>
      </c>
      <c r="Q3748" t="str">
        <f>TRIM(MID(SUBSTITUTE($N3748,"/",REPT(" ",LEN($N3748))),COLUMNS($N:N)*LEN($N3748)-(LEN($N3748)-1),LEN($N3748)))</f>
        <v>theater</v>
      </c>
      <c r="R3748" t="str">
        <f>TRIM(MID(SUBSTITUTE($N3748,"/",REPT(" ",LEN($N3748))),COLUMNS($N:O)*LEN($N3748)-(LEN($N3748)-1),LEN($N3748)))</f>
        <v>plays</v>
      </c>
      <c r="S3748" s="11">
        <f t="shared" si="233"/>
        <v>42621.389340277776</v>
      </c>
      <c r="T3748" s="11">
        <f t="shared" si="23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0">
        <f t="shared" si="235"/>
        <v>1</v>
      </c>
      <c r="P3749" s="6">
        <f t="shared" si="232"/>
        <v>25</v>
      </c>
      <c r="Q3749" t="str">
        <f>TRIM(MID(SUBSTITUTE($N3749,"/",REPT(" ",LEN($N3749))),COLUMNS($N:N)*LEN($N3749)-(LEN($N3749)-1),LEN($N3749)))</f>
        <v>theater</v>
      </c>
      <c r="R3749" t="str">
        <f>TRIM(MID(SUBSTITUTE($N3749,"/",REPT(" ",LEN($N3749))),COLUMNS($N:O)*LEN($N3749)-(LEN($N3749)-1),LEN($N3749)))</f>
        <v>plays</v>
      </c>
      <c r="S3749" s="11">
        <f t="shared" si="233"/>
        <v>42164.299722222218</v>
      </c>
      <c r="T3749" s="11">
        <f t="shared" si="23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0">
        <f t="shared" si="235"/>
        <v>103.52</v>
      </c>
      <c r="P3750" s="6">
        <f t="shared" si="232"/>
        <v>99.538461538461533</v>
      </c>
      <c r="Q3750" t="str">
        <f>TRIM(MID(SUBSTITUTE($N3750,"/",REPT(" ",LEN($N3750))),COLUMNS($N:N)*LEN($N3750)-(LEN($N3750)-1),LEN($N3750)))</f>
        <v>theater</v>
      </c>
      <c r="R3750" t="str">
        <f>TRIM(MID(SUBSTITUTE($N3750,"/",REPT(" ",LEN($N3750))),COLUMNS($N:O)*LEN($N3750)-(LEN($N3750)-1),LEN($N3750)))</f>
        <v>musical</v>
      </c>
      <c r="S3750" s="11">
        <f t="shared" si="233"/>
        <v>42395.706435185188</v>
      </c>
      <c r="T3750" s="11">
        <f t="shared" si="23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0">
        <f t="shared" si="235"/>
        <v>105</v>
      </c>
      <c r="P3751" s="6">
        <f t="shared" si="232"/>
        <v>75</v>
      </c>
      <c r="Q3751" t="str">
        <f>TRIM(MID(SUBSTITUTE($N3751,"/",REPT(" ",LEN($N3751))),COLUMNS($N:N)*LEN($N3751)-(LEN($N3751)-1),LEN($N3751)))</f>
        <v>theater</v>
      </c>
      <c r="R3751" t="str">
        <f>TRIM(MID(SUBSTITUTE($N3751,"/",REPT(" ",LEN($N3751))),COLUMNS($N:O)*LEN($N3751)-(LEN($N3751)-1),LEN($N3751)))</f>
        <v>musical</v>
      </c>
      <c r="S3751" s="11">
        <f t="shared" si="233"/>
        <v>42458.127175925925</v>
      </c>
      <c r="T3751" s="11">
        <f t="shared" si="23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0">
        <f t="shared" si="235"/>
        <v>100.44999999999999</v>
      </c>
      <c r="P3752" s="6">
        <f t="shared" si="232"/>
        <v>215.25</v>
      </c>
      <c r="Q3752" t="str">
        <f>TRIM(MID(SUBSTITUTE($N3752,"/",REPT(" ",LEN($N3752))),COLUMNS($N:N)*LEN($N3752)-(LEN($N3752)-1),LEN($N3752)))</f>
        <v>theater</v>
      </c>
      <c r="R3752" t="str">
        <f>TRIM(MID(SUBSTITUTE($N3752,"/",REPT(" ",LEN($N3752))),COLUMNS($N:O)*LEN($N3752)-(LEN($N3752)-1),LEN($N3752)))</f>
        <v>musical</v>
      </c>
      <c r="S3752" s="11">
        <f t="shared" si="233"/>
        <v>42016.981574074074</v>
      </c>
      <c r="T3752" s="11">
        <f t="shared" si="23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0">
        <f t="shared" si="235"/>
        <v>132.6</v>
      </c>
      <c r="P3753" s="6">
        <f t="shared" si="232"/>
        <v>120.54545454545455</v>
      </c>
      <c r="Q3753" t="str">
        <f>TRIM(MID(SUBSTITUTE($N3753,"/",REPT(" ",LEN($N3753))),COLUMNS($N:N)*LEN($N3753)-(LEN($N3753)-1),LEN($N3753)))</f>
        <v>theater</v>
      </c>
      <c r="R3753" t="str">
        <f>TRIM(MID(SUBSTITUTE($N3753,"/",REPT(" ",LEN($N3753))),COLUMNS($N:O)*LEN($N3753)-(LEN($N3753)-1),LEN($N3753)))</f>
        <v>musical</v>
      </c>
      <c r="S3753" s="11">
        <f t="shared" si="233"/>
        <v>42403.035567129627</v>
      </c>
      <c r="T3753" s="11">
        <f t="shared" si="23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0">
        <f t="shared" si="235"/>
        <v>112.99999999999999</v>
      </c>
      <c r="P3754" s="6">
        <f t="shared" si="232"/>
        <v>37.666666666666664</v>
      </c>
      <c r="Q3754" t="str">
        <f>TRIM(MID(SUBSTITUTE($N3754,"/",REPT(" ",LEN($N3754))),COLUMNS($N:N)*LEN($N3754)-(LEN($N3754)-1),LEN($N3754)))</f>
        <v>theater</v>
      </c>
      <c r="R3754" t="str">
        <f>TRIM(MID(SUBSTITUTE($N3754,"/",REPT(" ",LEN($N3754))),COLUMNS($N:O)*LEN($N3754)-(LEN($N3754)-1),LEN($N3754)))</f>
        <v>musical</v>
      </c>
      <c r="S3754" s="11">
        <f t="shared" si="233"/>
        <v>42619.802488425921</v>
      </c>
      <c r="T3754" s="11">
        <f t="shared" si="23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0">
        <f t="shared" si="235"/>
        <v>103.34</v>
      </c>
      <c r="P3755" s="6">
        <f t="shared" si="232"/>
        <v>172.23333333333332</v>
      </c>
      <c r="Q3755" t="str">
        <f>TRIM(MID(SUBSTITUTE($N3755,"/",REPT(" ",LEN($N3755))),COLUMNS($N:N)*LEN($N3755)-(LEN($N3755)-1),LEN($N3755)))</f>
        <v>theater</v>
      </c>
      <c r="R3755" t="str">
        <f>TRIM(MID(SUBSTITUTE($N3755,"/",REPT(" ",LEN($N3755))),COLUMNS($N:O)*LEN($N3755)-(LEN($N3755)-1),LEN($N3755)))</f>
        <v>musical</v>
      </c>
      <c r="S3755" s="11">
        <f t="shared" si="233"/>
        <v>42128.824074074073</v>
      </c>
      <c r="T3755" s="11">
        <f t="shared" si="23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0">
        <f t="shared" si="235"/>
        <v>120</v>
      </c>
      <c r="P3756" s="6">
        <f t="shared" si="232"/>
        <v>111.11111111111111</v>
      </c>
      <c r="Q3756" t="str">
        <f>TRIM(MID(SUBSTITUTE($N3756,"/",REPT(" ",LEN($N3756))),COLUMNS($N:N)*LEN($N3756)-(LEN($N3756)-1),LEN($N3756)))</f>
        <v>theater</v>
      </c>
      <c r="R3756" t="str">
        <f>TRIM(MID(SUBSTITUTE($N3756,"/",REPT(" ",LEN($N3756))),COLUMNS($N:O)*LEN($N3756)-(LEN($N3756)-1),LEN($N3756)))</f>
        <v>musical</v>
      </c>
      <c r="S3756" s="11">
        <f t="shared" si="233"/>
        <v>41808.881215277775</v>
      </c>
      <c r="T3756" s="11">
        <f t="shared" si="23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0">
        <f t="shared" si="235"/>
        <v>129.63636363636363</v>
      </c>
      <c r="P3757" s="6">
        <f t="shared" si="232"/>
        <v>25.464285714285715</v>
      </c>
      <c r="Q3757" t="str">
        <f>TRIM(MID(SUBSTITUTE($N3757,"/",REPT(" ",LEN($N3757))),COLUMNS($N:N)*LEN($N3757)-(LEN($N3757)-1),LEN($N3757)))</f>
        <v>theater</v>
      </c>
      <c r="R3757" t="str">
        <f>TRIM(MID(SUBSTITUTE($N3757,"/",REPT(" ",LEN($N3757))),COLUMNS($N:O)*LEN($N3757)-(LEN($N3757)-1),LEN($N3757)))</f>
        <v>musical</v>
      </c>
      <c r="S3757" s="11">
        <f t="shared" si="233"/>
        <v>42445.866979166662</v>
      </c>
      <c r="T3757" s="11">
        <f t="shared" si="23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0">
        <f t="shared" si="235"/>
        <v>101.11111111111111</v>
      </c>
      <c r="P3758" s="6">
        <f t="shared" si="232"/>
        <v>267.64705882352939</v>
      </c>
      <c r="Q3758" t="str">
        <f>TRIM(MID(SUBSTITUTE($N3758,"/",REPT(" ",LEN($N3758))),COLUMNS($N:N)*LEN($N3758)-(LEN($N3758)-1),LEN($N3758)))</f>
        <v>theater</v>
      </c>
      <c r="R3758" t="str">
        <f>TRIM(MID(SUBSTITUTE($N3758,"/",REPT(" ",LEN($N3758))),COLUMNS($N:O)*LEN($N3758)-(LEN($N3758)-1),LEN($N3758)))</f>
        <v>musical</v>
      </c>
      <c r="S3758" s="11">
        <f t="shared" si="233"/>
        <v>41771.814791666664</v>
      </c>
      <c r="T3758" s="11">
        <f t="shared" si="23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0">
        <f t="shared" si="235"/>
        <v>108.51428571428572</v>
      </c>
      <c r="P3759" s="6">
        <f t="shared" si="232"/>
        <v>75.959999999999994</v>
      </c>
      <c r="Q3759" t="str">
        <f>TRIM(MID(SUBSTITUTE($N3759,"/",REPT(" ",LEN($N3759))),COLUMNS($N:N)*LEN($N3759)-(LEN($N3759)-1),LEN($N3759)))</f>
        <v>theater</v>
      </c>
      <c r="R3759" t="str">
        <f>TRIM(MID(SUBSTITUTE($N3759,"/",REPT(" ",LEN($N3759))),COLUMNS($N:O)*LEN($N3759)-(LEN($N3759)-1),LEN($N3759)))</f>
        <v>musical</v>
      </c>
      <c r="S3759" s="11">
        <f t="shared" si="233"/>
        <v>41954.850868055553</v>
      </c>
      <c r="T3759" s="11">
        <f t="shared" si="23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0">
        <f t="shared" si="235"/>
        <v>102.33333333333334</v>
      </c>
      <c r="P3760" s="6">
        <f t="shared" si="232"/>
        <v>59.03846153846154</v>
      </c>
      <c r="Q3760" t="str">
        <f>TRIM(MID(SUBSTITUTE($N3760,"/",REPT(" ",LEN($N3760))),COLUMNS($N:N)*LEN($N3760)-(LEN($N3760)-1),LEN($N3760)))</f>
        <v>theater</v>
      </c>
      <c r="R3760" t="str">
        <f>TRIM(MID(SUBSTITUTE($N3760,"/",REPT(" ",LEN($N3760))),COLUMNS($N:O)*LEN($N3760)-(LEN($N3760)-1),LEN($N3760)))</f>
        <v>musical</v>
      </c>
      <c r="S3760" s="11">
        <f t="shared" si="233"/>
        <v>41747.471504629626</v>
      </c>
      <c r="T3760" s="11">
        <f t="shared" si="23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0">
        <f t="shared" si="235"/>
        <v>110.24425000000002</v>
      </c>
      <c r="P3761" s="6">
        <f t="shared" si="232"/>
        <v>50.111022727272733</v>
      </c>
      <c r="Q3761" t="str">
        <f>TRIM(MID(SUBSTITUTE($N3761,"/",REPT(" ",LEN($N3761))),COLUMNS($N:N)*LEN($N3761)-(LEN($N3761)-1),LEN($N3761)))</f>
        <v>theater</v>
      </c>
      <c r="R3761" t="str">
        <f>TRIM(MID(SUBSTITUTE($N3761,"/",REPT(" ",LEN($N3761))),COLUMNS($N:O)*LEN($N3761)-(LEN($N3761)-1),LEN($N3761)))</f>
        <v>musical</v>
      </c>
      <c r="S3761" s="11">
        <f t="shared" si="233"/>
        <v>42182.108252314814</v>
      </c>
      <c r="T3761" s="11">
        <f t="shared" si="23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0">
        <f t="shared" si="235"/>
        <v>101.0154</v>
      </c>
      <c r="P3762" s="6">
        <f t="shared" si="232"/>
        <v>55.502967032967035</v>
      </c>
      <c r="Q3762" t="str">
        <f>TRIM(MID(SUBSTITUTE($N3762,"/",REPT(" ",LEN($N3762))),COLUMNS($N:N)*LEN($N3762)-(LEN($N3762)-1),LEN($N3762)))</f>
        <v>theater</v>
      </c>
      <c r="R3762" t="str">
        <f>TRIM(MID(SUBSTITUTE($N3762,"/",REPT(" ",LEN($N3762))),COLUMNS($N:O)*LEN($N3762)-(LEN($N3762)-1),LEN($N3762)))</f>
        <v>musical</v>
      </c>
      <c r="S3762" s="11">
        <f t="shared" si="233"/>
        <v>41739.525300925925</v>
      </c>
      <c r="T3762" s="11">
        <f t="shared" si="23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0">
        <f t="shared" si="235"/>
        <v>100</v>
      </c>
      <c r="P3763" s="6">
        <f t="shared" si="232"/>
        <v>166.66666666666666</v>
      </c>
      <c r="Q3763" t="str">
        <f>TRIM(MID(SUBSTITUTE($N3763,"/",REPT(" ",LEN($N3763))),COLUMNS($N:N)*LEN($N3763)-(LEN($N3763)-1),LEN($N3763)))</f>
        <v>theater</v>
      </c>
      <c r="R3763" t="str">
        <f>TRIM(MID(SUBSTITUTE($N3763,"/",REPT(" ",LEN($N3763))),COLUMNS($N:O)*LEN($N3763)-(LEN($N3763)-1),LEN($N3763)))</f>
        <v>musical</v>
      </c>
      <c r="S3763" s="11">
        <f t="shared" si="233"/>
        <v>42173.466863425929</v>
      </c>
      <c r="T3763" s="11">
        <f t="shared" si="23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0">
        <f t="shared" si="235"/>
        <v>106.24</v>
      </c>
      <c r="P3764" s="6">
        <f t="shared" si="232"/>
        <v>47.428571428571431</v>
      </c>
      <c r="Q3764" t="str">
        <f>TRIM(MID(SUBSTITUTE($N3764,"/",REPT(" ",LEN($N3764))),COLUMNS($N:N)*LEN($N3764)-(LEN($N3764)-1),LEN($N3764)))</f>
        <v>theater</v>
      </c>
      <c r="R3764" t="str">
        <f>TRIM(MID(SUBSTITUTE($N3764,"/",REPT(" ",LEN($N3764))),COLUMNS($N:O)*LEN($N3764)-(LEN($N3764)-1),LEN($N3764)))</f>
        <v>musical</v>
      </c>
      <c r="S3764" s="11">
        <f t="shared" si="233"/>
        <v>42193.813530092593</v>
      </c>
      <c r="T3764" s="11">
        <f t="shared" si="23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0">
        <f t="shared" si="235"/>
        <v>100</v>
      </c>
      <c r="P3765" s="6">
        <f t="shared" si="232"/>
        <v>64.935064935064929</v>
      </c>
      <c r="Q3765" t="str">
        <f>TRIM(MID(SUBSTITUTE($N3765,"/",REPT(" ",LEN($N3765))),COLUMNS($N:N)*LEN($N3765)-(LEN($N3765)-1),LEN($N3765)))</f>
        <v>theater</v>
      </c>
      <c r="R3765" t="str">
        <f>TRIM(MID(SUBSTITUTE($N3765,"/",REPT(" ",LEN($N3765))),COLUMNS($N:O)*LEN($N3765)-(LEN($N3765)-1),LEN($N3765)))</f>
        <v>musical</v>
      </c>
      <c r="S3765" s="11">
        <f t="shared" si="233"/>
        <v>42065.750300925924</v>
      </c>
      <c r="T3765" s="11">
        <f t="shared" si="23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0">
        <f t="shared" si="235"/>
        <v>100</v>
      </c>
      <c r="P3766" s="6">
        <f t="shared" si="232"/>
        <v>55.555555555555557</v>
      </c>
      <c r="Q3766" t="str">
        <f>TRIM(MID(SUBSTITUTE($N3766,"/",REPT(" ",LEN($N3766))),COLUMNS($N:N)*LEN($N3766)-(LEN($N3766)-1),LEN($N3766)))</f>
        <v>theater</v>
      </c>
      <c r="R3766" t="str">
        <f>TRIM(MID(SUBSTITUTE($N3766,"/",REPT(" ",LEN($N3766))),COLUMNS($N:O)*LEN($N3766)-(LEN($N3766)-1),LEN($N3766)))</f>
        <v>musical</v>
      </c>
      <c r="S3766" s="11">
        <f t="shared" si="233"/>
        <v>42499.842962962968</v>
      </c>
      <c r="T3766" s="11">
        <f t="shared" si="23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0">
        <f t="shared" si="235"/>
        <v>113.45714285714286</v>
      </c>
      <c r="P3767" s="6">
        <f t="shared" si="232"/>
        <v>74.224299065420567</v>
      </c>
      <c r="Q3767" t="str">
        <f>TRIM(MID(SUBSTITUTE($N3767,"/",REPT(" ",LEN($N3767))),COLUMNS($N:N)*LEN($N3767)-(LEN($N3767)-1),LEN($N3767)))</f>
        <v>theater</v>
      </c>
      <c r="R3767" t="str">
        <f>TRIM(MID(SUBSTITUTE($N3767,"/",REPT(" ",LEN($N3767))),COLUMNS($N:O)*LEN($N3767)-(LEN($N3767)-1),LEN($N3767)))</f>
        <v>musical</v>
      </c>
      <c r="S3767" s="11">
        <f t="shared" si="233"/>
        <v>41820.776412037041</v>
      </c>
      <c r="T3767" s="11">
        <f t="shared" si="23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0">
        <f t="shared" si="235"/>
        <v>102.65010000000001</v>
      </c>
      <c r="P3768" s="6">
        <f t="shared" si="232"/>
        <v>106.9271875</v>
      </c>
      <c r="Q3768" t="str">
        <f>TRIM(MID(SUBSTITUTE($N3768,"/",REPT(" ",LEN($N3768))),COLUMNS($N:N)*LEN($N3768)-(LEN($N3768)-1),LEN($N3768)))</f>
        <v>theater</v>
      </c>
      <c r="R3768" t="str">
        <f>TRIM(MID(SUBSTITUTE($N3768,"/",REPT(" ",LEN($N3768))),COLUMNS($N:O)*LEN($N3768)-(LEN($N3768)-1),LEN($N3768)))</f>
        <v>musical</v>
      </c>
      <c r="S3768" s="11">
        <f t="shared" si="233"/>
        <v>41788.167187500003</v>
      </c>
      <c r="T3768" s="11">
        <f t="shared" si="23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0">
        <f t="shared" si="235"/>
        <v>116.75</v>
      </c>
      <c r="P3769" s="6">
        <f t="shared" si="232"/>
        <v>41.696428571428569</v>
      </c>
      <c r="Q3769" t="str">
        <f>TRIM(MID(SUBSTITUTE($N3769,"/",REPT(" ",LEN($N3769))),COLUMNS($N:N)*LEN($N3769)-(LEN($N3769)-1),LEN($N3769)))</f>
        <v>theater</v>
      </c>
      <c r="R3769" t="str">
        <f>TRIM(MID(SUBSTITUTE($N3769,"/",REPT(" ",LEN($N3769))),COLUMNS($N:O)*LEN($N3769)-(LEN($N3769)-1),LEN($N3769)))</f>
        <v>musical</v>
      </c>
      <c r="S3769" s="11">
        <f t="shared" si="233"/>
        <v>42050.019641203704</v>
      </c>
      <c r="T3769" s="11">
        <f t="shared" si="23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0">
        <f t="shared" si="235"/>
        <v>107.65274999999998</v>
      </c>
      <c r="P3770" s="6">
        <f t="shared" si="232"/>
        <v>74.243275862068955</v>
      </c>
      <c r="Q3770" t="str">
        <f>TRIM(MID(SUBSTITUTE($N3770,"/",REPT(" ",LEN($N3770))),COLUMNS($N:N)*LEN($N3770)-(LEN($N3770)-1),LEN($N3770)))</f>
        <v>theater</v>
      </c>
      <c r="R3770" t="str">
        <f>TRIM(MID(SUBSTITUTE($N3770,"/",REPT(" ",LEN($N3770))),COLUMNS($N:O)*LEN($N3770)-(LEN($N3770)-1),LEN($N3770)))</f>
        <v>musical</v>
      </c>
      <c r="S3770" s="11">
        <f t="shared" si="233"/>
        <v>41772.727893518517</v>
      </c>
      <c r="T3770" s="11">
        <f t="shared" si="23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0">
        <f t="shared" si="235"/>
        <v>100</v>
      </c>
      <c r="P3771" s="6">
        <f t="shared" si="232"/>
        <v>73.333333333333329</v>
      </c>
      <c r="Q3771" t="str">
        <f>TRIM(MID(SUBSTITUTE($N3771,"/",REPT(" ",LEN($N3771))),COLUMNS($N:N)*LEN($N3771)-(LEN($N3771)-1),LEN($N3771)))</f>
        <v>theater</v>
      </c>
      <c r="R3771" t="str">
        <f>TRIM(MID(SUBSTITUTE($N3771,"/",REPT(" ",LEN($N3771))),COLUMNS($N:O)*LEN($N3771)-(LEN($N3771)-1),LEN($N3771)))</f>
        <v>musical</v>
      </c>
      <c r="S3771" s="11">
        <f t="shared" si="233"/>
        <v>42445.598136574074</v>
      </c>
      <c r="T3771" s="11">
        <f t="shared" si="23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0">
        <f t="shared" si="235"/>
        <v>100</v>
      </c>
      <c r="P3772" s="6">
        <f t="shared" si="232"/>
        <v>100</v>
      </c>
      <c r="Q3772" t="str">
        <f>TRIM(MID(SUBSTITUTE($N3772,"/",REPT(" ",LEN($N3772))),COLUMNS($N:N)*LEN($N3772)-(LEN($N3772)-1),LEN($N3772)))</f>
        <v>theater</v>
      </c>
      <c r="R3772" t="str">
        <f>TRIM(MID(SUBSTITUTE($N3772,"/",REPT(" ",LEN($N3772))),COLUMNS($N:O)*LEN($N3772)-(LEN($N3772)-1),LEN($N3772)))</f>
        <v>musical</v>
      </c>
      <c r="S3772" s="11">
        <f t="shared" si="233"/>
        <v>42138.930671296301</v>
      </c>
      <c r="T3772" s="11">
        <f t="shared" si="23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0">
        <f t="shared" si="235"/>
        <v>146</v>
      </c>
      <c r="P3773" s="6">
        <f t="shared" si="232"/>
        <v>38.421052631578945</v>
      </c>
      <c r="Q3773" t="str">
        <f>TRIM(MID(SUBSTITUTE($N3773,"/",REPT(" ",LEN($N3773))),COLUMNS($N:N)*LEN($N3773)-(LEN($N3773)-1),LEN($N3773)))</f>
        <v>theater</v>
      </c>
      <c r="R3773" t="str">
        <f>TRIM(MID(SUBSTITUTE($N3773,"/",REPT(" ",LEN($N3773))),COLUMNS($N:O)*LEN($N3773)-(LEN($N3773)-1),LEN($N3773)))</f>
        <v>musical</v>
      </c>
      <c r="S3773" s="11">
        <f t="shared" si="233"/>
        <v>42493.857083333336</v>
      </c>
      <c r="T3773" s="11">
        <f t="shared" si="23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0">
        <f t="shared" si="235"/>
        <v>110.2</v>
      </c>
      <c r="P3774" s="6">
        <f t="shared" si="232"/>
        <v>166.96969696969697</v>
      </c>
      <c r="Q3774" t="str">
        <f>TRIM(MID(SUBSTITUTE($N3774,"/",REPT(" ",LEN($N3774))),COLUMNS($N:N)*LEN($N3774)-(LEN($N3774)-1),LEN($N3774)))</f>
        <v>theater</v>
      </c>
      <c r="R3774" t="str">
        <f>TRIM(MID(SUBSTITUTE($N3774,"/",REPT(" ",LEN($N3774))),COLUMNS($N:O)*LEN($N3774)-(LEN($N3774)-1),LEN($N3774)))</f>
        <v>musical</v>
      </c>
      <c r="S3774" s="11">
        <f t="shared" si="233"/>
        <v>42682.616967592592</v>
      </c>
      <c r="T3774" s="11">
        <f t="shared" si="23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0">
        <f t="shared" si="235"/>
        <v>108.2</v>
      </c>
      <c r="P3775" s="6">
        <f t="shared" si="232"/>
        <v>94.912280701754383</v>
      </c>
      <c r="Q3775" t="str">
        <f>TRIM(MID(SUBSTITUTE($N3775,"/",REPT(" ",LEN($N3775))),COLUMNS($N:N)*LEN($N3775)-(LEN($N3775)-1),LEN($N3775)))</f>
        <v>theater</v>
      </c>
      <c r="R3775" t="str">
        <f>TRIM(MID(SUBSTITUTE($N3775,"/",REPT(" ",LEN($N3775))),COLUMNS($N:O)*LEN($N3775)-(LEN($N3775)-1),LEN($N3775)))</f>
        <v>musical</v>
      </c>
      <c r="S3775" s="11">
        <f t="shared" si="233"/>
        <v>42656.005173611105</v>
      </c>
      <c r="T3775" s="11">
        <f t="shared" si="23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0">
        <f t="shared" si="235"/>
        <v>100</v>
      </c>
      <c r="P3776" s="6">
        <f t="shared" si="232"/>
        <v>100</v>
      </c>
      <c r="Q3776" t="str">
        <f>TRIM(MID(SUBSTITUTE($N3776,"/",REPT(" ",LEN($N3776))),COLUMNS($N:N)*LEN($N3776)-(LEN($N3776)-1),LEN($N3776)))</f>
        <v>theater</v>
      </c>
      <c r="R3776" t="str">
        <f>TRIM(MID(SUBSTITUTE($N3776,"/",REPT(" ",LEN($N3776))),COLUMNS($N:O)*LEN($N3776)-(LEN($N3776)-1),LEN($N3776)))</f>
        <v>musical</v>
      </c>
      <c r="S3776" s="11">
        <f t="shared" si="233"/>
        <v>42087.792303240742</v>
      </c>
      <c r="T3776" s="11">
        <f t="shared" si="23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0">
        <f t="shared" si="235"/>
        <v>100.25</v>
      </c>
      <c r="P3777" s="6">
        <f t="shared" si="232"/>
        <v>143.21428571428572</v>
      </c>
      <c r="Q3777" t="str">
        <f>TRIM(MID(SUBSTITUTE($N3777,"/",REPT(" ",LEN($N3777))),COLUMNS($N:N)*LEN($N3777)-(LEN($N3777)-1),LEN($N3777)))</f>
        <v>theater</v>
      </c>
      <c r="R3777" t="str">
        <f>TRIM(MID(SUBSTITUTE($N3777,"/",REPT(" ",LEN($N3777))),COLUMNS($N:O)*LEN($N3777)-(LEN($N3777)-1),LEN($N3777)))</f>
        <v>musical</v>
      </c>
      <c r="S3777" s="11">
        <f t="shared" si="233"/>
        <v>42075.942627314813</v>
      </c>
      <c r="T3777" s="11">
        <f t="shared" si="23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0">
        <f t="shared" si="235"/>
        <v>106.71250000000001</v>
      </c>
      <c r="P3778" s="6">
        <f t="shared" ref="P3778:P3841" si="236">E3778/L3778</f>
        <v>90.819148936170208</v>
      </c>
      <c r="Q3778" t="str">
        <f>TRIM(MID(SUBSTITUTE($N3778,"/",REPT(" ",LEN($N3778))),COLUMNS($N:N)*LEN($N3778)-(LEN($N3778)-1),LEN($N3778)))</f>
        <v>theater</v>
      </c>
      <c r="R3778" t="str">
        <f>TRIM(MID(SUBSTITUTE($N3778,"/",REPT(" ",LEN($N3778))),COLUMNS($N:O)*LEN($N3778)-(LEN($N3778)-1),LEN($N3778)))</f>
        <v>musical</v>
      </c>
      <c r="S3778" s="11">
        <f t="shared" ref="S3778:S3841" si="237">(((J3778/60)/60)/24)+DATE(1970,1,1)</f>
        <v>41814.367800925924</v>
      </c>
      <c r="T3778" s="11">
        <f t="shared" ref="T3778:T3841" si="238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0">
        <f t="shared" ref="O3779:O3842" si="239">E3779/D3779*100</f>
        <v>143.19999999999999</v>
      </c>
      <c r="P3779" s="6">
        <f t="shared" si="236"/>
        <v>48.542372881355931</v>
      </c>
      <c r="Q3779" t="str">
        <f>TRIM(MID(SUBSTITUTE($N3779,"/",REPT(" ",LEN($N3779))),COLUMNS($N:N)*LEN($N3779)-(LEN($N3779)-1),LEN($N3779)))</f>
        <v>theater</v>
      </c>
      <c r="R3779" t="str">
        <f>TRIM(MID(SUBSTITUTE($N3779,"/",REPT(" ",LEN($N3779))),COLUMNS($N:O)*LEN($N3779)-(LEN($N3779)-1),LEN($N3779)))</f>
        <v>musical</v>
      </c>
      <c r="S3779" s="11">
        <f t="shared" si="237"/>
        <v>41887.111354166671</v>
      </c>
      <c r="T3779" s="11">
        <f t="shared" si="238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0">
        <f t="shared" si="239"/>
        <v>105.04166666666667</v>
      </c>
      <c r="P3780" s="6">
        <f t="shared" si="236"/>
        <v>70.027777777777771</v>
      </c>
      <c r="Q3780" t="str">
        <f>TRIM(MID(SUBSTITUTE($N3780,"/",REPT(" ",LEN($N3780))),COLUMNS($N:N)*LEN($N3780)-(LEN($N3780)-1),LEN($N3780)))</f>
        <v>theater</v>
      </c>
      <c r="R3780" t="str">
        <f>TRIM(MID(SUBSTITUTE($N3780,"/",REPT(" ",LEN($N3780))),COLUMNS($N:O)*LEN($N3780)-(LEN($N3780)-1),LEN($N3780)))</f>
        <v>musical</v>
      </c>
      <c r="S3780" s="11">
        <f t="shared" si="237"/>
        <v>41989.819212962961</v>
      </c>
      <c r="T3780" s="11">
        <f t="shared" si="23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0">
        <f t="shared" si="239"/>
        <v>103.98</v>
      </c>
      <c r="P3781" s="6">
        <f t="shared" si="236"/>
        <v>135.62608695652173</v>
      </c>
      <c r="Q3781" t="str">
        <f>TRIM(MID(SUBSTITUTE($N3781,"/",REPT(" ",LEN($N3781))),COLUMNS($N:N)*LEN($N3781)-(LEN($N3781)-1),LEN($N3781)))</f>
        <v>theater</v>
      </c>
      <c r="R3781" t="str">
        <f>TRIM(MID(SUBSTITUTE($N3781,"/",REPT(" ",LEN($N3781))),COLUMNS($N:O)*LEN($N3781)-(LEN($N3781)-1),LEN($N3781)))</f>
        <v>musical</v>
      </c>
      <c r="S3781" s="11">
        <f t="shared" si="237"/>
        <v>42425.735416666663</v>
      </c>
      <c r="T3781" s="11">
        <f t="shared" si="23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0">
        <f t="shared" si="239"/>
        <v>120</v>
      </c>
      <c r="P3782" s="6">
        <f t="shared" si="236"/>
        <v>100</v>
      </c>
      <c r="Q3782" t="str">
        <f>TRIM(MID(SUBSTITUTE($N3782,"/",REPT(" ",LEN($N3782))),COLUMNS($N:N)*LEN($N3782)-(LEN($N3782)-1),LEN($N3782)))</f>
        <v>theater</v>
      </c>
      <c r="R3782" t="str">
        <f>TRIM(MID(SUBSTITUTE($N3782,"/",REPT(" ",LEN($N3782))),COLUMNS($N:O)*LEN($N3782)-(LEN($N3782)-1),LEN($N3782)))</f>
        <v>musical</v>
      </c>
      <c r="S3782" s="11">
        <f t="shared" si="237"/>
        <v>42166.219733796301</v>
      </c>
      <c r="T3782" s="11">
        <f t="shared" si="23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0">
        <f t="shared" si="239"/>
        <v>109.66666666666667</v>
      </c>
      <c r="P3783" s="6">
        <f t="shared" si="236"/>
        <v>94.90384615384616</v>
      </c>
      <c r="Q3783" t="str">
        <f>TRIM(MID(SUBSTITUTE($N3783,"/",REPT(" ",LEN($N3783))),COLUMNS($N:N)*LEN($N3783)-(LEN($N3783)-1),LEN($N3783)))</f>
        <v>theater</v>
      </c>
      <c r="R3783" t="str">
        <f>TRIM(MID(SUBSTITUTE($N3783,"/",REPT(" ",LEN($N3783))),COLUMNS($N:O)*LEN($N3783)-(LEN($N3783)-1),LEN($N3783)))</f>
        <v>musical</v>
      </c>
      <c r="S3783" s="11">
        <f t="shared" si="237"/>
        <v>41865.882928240739</v>
      </c>
      <c r="T3783" s="11">
        <f t="shared" si="23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0">
        <f t="shared" si="239"/>
        <v>101.75</v>
      </c>
      <c r="P3784" s="6">
        <f t="shared" si="236"/>
        <v>75.370370370370367</v>
      </c>
      <c r="Q3784" t="str">
        <f>TRIM(MID(SUBSTITUTE($N3784,"/",REPT(" ",LEN($N3784))),COLUMNS($N:N)*LEN($N3784)-(LEN($N3784)-1),LEN($N3784)))</f>
        <v>theater</v>
      </c>
      <c r="R3784" t="str">
        <f>TRIM(MID(SUBSTITUTE($N3784,"/",REPT(" ",LEN($N3784))),COLUMNS($N:O)*LEN($N3784)-(LEN($N3784)-1),LEN($N3784)))</f>
        <v>musical</v>
      </c>
      <c r="S3784" s="11">
        <f t="shared" si="237"/>
        <v>42546.862233796302</v>
      </c>
      <c r="T3784" s="11">
        <f t="shared" si="23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0">
        <f t="shared" si="239"/>
        <v>128.91666666666666</v>
      </c>
      <c r="P3785" s="6">
        <f t="shared" si="236"/>
        <v>64.458333333333329</v>
      </c>
      <c r="Q3785" t="str">
        <f>TRIM(MID(SUBSTITUTE($N3785,"/",REPT(" ",LEN($N3785))),COLUMNS($N:N)*LEN($N3785)-(LEN($N3785)-1),LEN($N3785)))</f>
        <v>theater</v>
      </c>
      <c r="R3785" t="str">
        <f>TRIM(MID(SUBSTITUTE($N3785,"/",REPT(" ",LEN($N3785))),COLUMNS($N:O)*LEN($N3785)-(LEN($N3785)-1),LEN($N3785)))</f>
        <v>musical</v>
      </c>
      <c r="S3785" s="11">
        <f t="shared" si="237"/>
        <v>42420.140277777777</v>
      </c>
      <c r="T3785" s="11">
        <f t="shared" si="23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0">
        <f t="shared" si="239"/>
        <v>114.99999999999999</v>
      </c>
      <c r="P3786" s="6">
        <f t="shared" si="236"/>
        <v>115</v>
      </c>
      <c r="Q3786" t="str">
        <f>TRIM(MID(SUBSTITUTE($N3786,"/",REPT(" ",LEN($N3786))),COLUMNS($N:N)*LEN($N3786)-(LEN($N3786)-1),LEN($N3786)))</f>
        <v>theater</v>
      </c>
      <c r="R3786" t="str">
        <f>TRIM(MID(SUBSTITUTE($N3786,"/",REPT(" ",LEN($N3786))),COLUMNS($N:O)*LEN($N3786)-(LEN($N3786)-1),LEN($N3786)))</f>
        <v>musical</v>
      </c>
      <c r="S3786" s="11">
        <f t="shared" si="237"/>
        <v>42531.980694444443</v>
      </c>
      <c r="T3786" s="11">
        <f t="shared" si="23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0">
        <f t="shared" si="239"/>
        <v>150.75</v>
      </c>
      <c r="P3787" s="6">
        <f t="shared" si="236"/>
        <v>100.5</v>
      </c>
      <c r="Q3787" t="str">
        <f>TRIM(MID(SUBSTITUTE($N3787,"/",REPT(" ",LEN($N3787))),COLUMNS($N:N)*LEN($N3787)-(LEN($N3787)-1),LEN($N3787)))</f>
        <v>theater</v>
      </c>
      <c r="R3787" t="str">
        <f>TRIM(MID(SUBSTITUTE($N3787,"/",REPT(" ",LEN($N3787))),COLUMNS($N:O)*LEN($N3787)-(LEN($N3787)-1),LEN($N3787)))</f>
        <v>musical</v>
      </c>
      <c r="S3787" s="11">
        <f t="shared" si="237"/>
        <v>42548.63853009259</v>
      </c>
      <c r="T3787" s="11">
        <f t="shared" si="23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0">
        <f t="shared" si="239"/>
        <v>110.96666666666665</v>
      </c>
      <c r="P3788" s="6">
        <f t="shared" si="236"/>
        <v>93.774647887323937</v>
      </c>
      <c r="Q3788" t="str">
        <f>TRIM(MID(SUBSTITUTE($N3788,"/",REPT(" ",LEN($N3788))),COLUMNS($N:N)*LEN($N3788)-(LEN($N3788)-1),LEN($N3788)))</f>
        <v>theater</v>
      </c>
      <c r="R3788" t="str">
        <f>TRIM(MID(SUBSTITUTE($N3788,"/",REPT(" ",LEN($N3788))),COLUMNS($N:O)*LEN($N3788)-(LEN($N3788)-1),LEN($N3788)))</f>
        <v>musical</v>
      </c>
      <c r="S3788" s="11">
        <f t="shared" si="237"/>
        <v>42487.037905092591</v>
      </c>
      <c r="T3788" s="11">
        <f t="shared" si="23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0">
        <f t="shared" si="239"/>
        <v>100.28571428571429</v>
      </c>
      <c r="P3789" s="6">
        <f t="shared" si="236"/>
        <v>35.1</v>
      </c>
      <c r="Q3789" t="str">
        <f>TRIM(MID(SUBSTITUTE($N3789,"/",REPT(" ",LEN($N3789))),COLUMNS($N:N)*LEN($N3789)-(LEN($N3789)-1),LEN($N3789)))</f>
        <v>theater</v>
      </c>
      <c r="R3789" t="str">
        <f>TRIM(MID(SUBSTITUTE($N3789,"/",REPT(" ",LEN($N3789))),COLUMNS($N:O)*LEN($N3789)-(LEN($N3789)-1),LEN($N3789)))</f>
        <v>musical</v>
      </c>
      <c r="S3789" s="11">
        <f t="shared" si="237"/>
        <v>42167.534791666665</v>
      </c>
      <c r="T3789" s="11">
        <f t="shared" si="23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0">
        <f t="shared" si="239"/>
        <v>0.66666666666666674</v>
      </c>
      <c r="P3790" s="6">
        <f t="shared" si="236"/>
        <v>500</v>
      </c>
      <c r="Q3790" t="str">
        <f>TRIM(MID(SUBSTITUTE($N3790,"/",REPT(" ",LEN($N3790))),COLUMNS($N:N)*LEN($N3790)-(LEN($N3790)-1),LEN($N3790)))</f>
        <v>theater</v>
      </c>
      <c r="R3790" t="str">
        <f>TRIM(MID(SUBSTITUTE($N3790,"/",REPT(" ",LEN($N3790))),COLUMNS($N:O)*LEN($N3790)-(LEN($N3790)-1),LEN($N3790)))</f>
        <v>musical</v>
      </c>
      <c r="S3790" s="11">
        <f t="shared" si="237"/>
        <v>42333.695821759262</v>
      </c>
      <c r="T3790" s="11">
        <f t="shared" si="23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0">
        <f t="shared" si="239"/>
        <v>3.267605633802817</v>
      </c>
      <c r="P3791" s="6">
        <f t="shared" si="236"/>
        <v>29</v>
      </c>
      <c r="Q3791" t="str">
        <f>TRIM(MID(SUBSTITUTE($N3791,"/",REPT(" ",LEN($N3791))),COLUMNS($N:N)*LEN($N3791)-(LEN($N3791)-1),LEN($N3791)))</f>
        <v>theater</v>
      </c>
      <c r="R3791" t="str">
        <f>TRIM(MID(SUBSTITUTE($N3791,"/",REPT(" ",LEN($N3791))),COLUMNS($N:O)*LEN($N3791)-(LEN($N3791)-1),LEN($N3791)))</f>
        <v>musical</v>
      </c>
      <c r="S3791" s="11">
        <f t="shared" si="237"/>
        <v>42138.798819444448</v>
      </c>
      <c r="T3791" s="11">
        <f t="shared" si="23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0">
        <f t="shared" si="239"/>
        <v>0</v>
      </c>
      <c r="P3792" s="6" t="e">
        <f t="shared" si="236"/>
        <v>#DIV/0!</v>
      </c>
      <c r="Q3792" t="str">
        <f>TRIM(MID(SUBSTITUTE($N3792,"/",REPT(" ",LEN($N3792))),COLUMNS($N:N)*LEN($N3792)-(LEN($N3792)-1),LEN($N3792)))</f>
        <v>theater</v>
      </c>
      <c r="R3792" t="str">
        <f>TRIM(MID(SUBSTITUTE($N3792,"/",REPT(" ",LEN($N3792))),COLUMNS($N:O)*LEN($N3792)-(LEN($N3792)-1),LEN($N3792)))</f>
        <v>musical</v>
      </c>
      <c r="S3792" s="11">
        <f t="shared" si="237"/>
        <v>42666.666932870372</v>
      </c>
      <c r="T3792" s="11">
        <f t="shared" si="23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0">
        <f t="shared" si="239"/>
        <v>0</v>
      </c>
      <c r="P3793" s="6" t="e">
        <f t="shared" si="236"/>
        <v>#DIV/0!</v>
      </c>
      <c r="Q3793" t="str">
        <f>TRIM(MID(SUBSTITUTE($N3793,"/",REPT(" ",LEN($N3793))),COLUMNS($N:N)*LEN($N3793)-(LEN($N3793)-1),LEN($N3793)))</f>
        <v>theater</v>
      </c>
      <c r="R3793" t="str">
        <f>TRIM(MID(SUBSTITUTE($N3793,"/",REPT(" ",LEN($N3793))),COLUMNS($N:O)*LEN($N3793)-(LEN($N3793)-1),LEN($N3793)))</f>
        <v>musical</v>
      </c>
      <c r="S3793" s="11">
        <f t="shared" si="237"/>
        <v>41766.692037037035</v>
      </c>
      <c r="T3793" s="11">
        <f t="shared" si="23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0">
        <f t="shared" si="239"/>
        <v>0.27999999999999997</v>
      </c>
      <c r="P3794" s="6">
        <f t="shared" si="236"/>
        <v>17.5</v>
      </c>
      <c r="Q3794" t="str">
        <f>TRIM(MID(SUBSTITUTE($N3794,"/",REPT(" ",LEN($N3794))),COLUMNS($N:N)*LEN($N3794)-(LEN($N3794)-1),LEN($N3794)))</f>
        <v>theater</v>
      </c>
      <c r="R3794" t="str">
        <f>TRIM(MID(SUBSTITUTE($N3794,"/",REPT(" ",LEN($N3794))),COLUMNS($N:O)*LEN($N3794)-(LEN($N3794)-1),LEN($N3794)))</f>
        <v>musical</v>
      </c>
      <c r="S3794" s="11">
        <f t="shared" si="237"/>
        <v>42170.447013888886</v>
      </c>
      <c r="T3794" s="11">
        <f t="shared" si="23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0">
        <f t="shared" si="239"/>
        <v>59.657142857142851</v>
      </c>
      <c r="P3795" s="6">
        <f t="shared" si="236"/>
        <v>174</v>
      </c>
      <c r="Q3795" t="str">
        <f>TRIM(MID(SUBSTITUTE($N3795,"/",REPT(" ",LEN($N3795))),COLUMNS($N:N)*LEN($N3795)-(LEN($N3795)-1),LEN($N3795)))</f>
        <v>theater</v>
      </c>
      <c r="R3795" t="str">
        <f>TRIM(MID(SUBSTITUTE($N3795,"/",REPT(" ",LEN($N3795))),COLUMNS($N:O)*LEN($N3795)-(LEN($N3795)-1),LEN($N3795)))</f>
        <v>musical</v>
      </c>
      <c r="S3795" s="11">
        <f t="shared" si="237"/>
        <v>41968.938993055555</v>
      </c>
      <c r="T3795" s="11">
        <f t="shared" si="23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0">
        <f t="shared" si="239"/>
        <v>1</v>
      </c>
      <c r="P3796" s="6">
        <f t="shared" si="236"/>
        <v>50</v>
      </c>
      <c r="Q3796" t="str">
        <f>TRIM(MID(SUBSTITUTE($N3796,"/",REPT(" ",LEN($N3796))),COLUMNS($N:N)*LEN($N3796)-(LEN($N3796)-1),LEN($N3796)))</f>
        <v>theater</v>
      </c>
      <c r="R3796" t="str">
        <f>TRIM(MID(SUBSTITUTE($N3796,"/",REPT(" ",LEN($N3796))),COLUMNS($N:O)*LEN($N3796)-(LEN($N3796)-1),LEN($N3796)))</f>
        <v>musical</v>
      </c>
      <c r="S3796" s="11">
        <f t="shared" si="237"/>
        <v>42132.58048611111</v>
      </c>
      <c r="T3796" s="11">
        <f t="shared" si="23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0">
        <f t="shared" si="239"/>
        <v>1.6666666666666667</v>
      </c>
      <c r="P3797" s="6">
        <f t="shared" si="236"/>
        <v>5</v>
      </c>
      <c r="Q3797" t="str">
        <f>TRIM(MID(SUBSTITUTE($N3797,"/",REPT(" ",LEN($N3797))),COLUMNS($N:N)*LEN($N3797)-(LEN($N3797)-1),LEN($N3797)))</f>
        <v>theater</v>
      </c>
      <c r="R3797" t="str">
        <f>TRIM(MID(SUBSTITUTE($N3797,"/",REPT(" ",LEN($N3797))),COLUMNS($N:O)*LEN($N3797)-(LEN($N3797)-1),LEN($N3797)))</f>
        <v>musical</v>
      </c>
      <c r="S3797" s="11">
        <f t="shared" si="237"/>
        <v>42201.436226851853</v>
      </c>
      <c r="T3797" s="11">
        <f t="shared" si="23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0">
        <f t="shared" si="239"/>
        <v>4.4444444444444444E-3</v>
      </c>
      <c r="P3798" s="6">
        <f t="shared" si="236"/>
        <v>1</v>
      </c>
      <c r="Q3798" t="str">
        <f>TRIM(MID(SUBSTITUTE($N3798,"/",REPT(" ",LEN($N3798))),COLUMNS($N:N)*LEN($N3798)-(LEN($N3798)-1),LEN($N3798)))</f>
        <v>theater</v>
      </c>
      <c r="R3798" t="str">
        <f>TRIM(MID(SUBSTITUTE($N3798,"/",REPT(" ",LEN($N3798))),COLUMNS($N:O)*LEN($N3798)-(LEN($N3798)-1),LEN($N3798)))</f>
        <v>musical</v>
      </c>
      <c r="S3798" s="11">
        <f t="shared" si="237"/>
        <v>42689.029583333337</v>
      </c>
      <c r="T3798" s="11">
        <f t="shared" si="23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0">
        <f t="shared" si="239"/>
        <v>89.666666666666657</v>
      </c>
      <c r="P3799" s="6">
        <f t="shared" si="236"/>
        <v>145.40540540540542</v>
      </c>
      <c r="Q3799" t="str">
        <f>TRIM(MID(SUBSTITUTE($N3799,"/",REPT(" ",LEN($N3799))),COLUMNS($N:N)*LEN($N3799)-(LEN($N3799)-1),LEN($N3799)))</f>
        <v>theater</v>
      </c>
      <c r="R3799" t="str">
        <f>TRIM(MID(SUBSTITUTE($N3799,"/",REPT(" ",LEN($N3799))),COLUMNS($N:O)*LEN($N3799)-(LEN($N3799)-1),LEN($N3799)))</f>
        <v>musical</v>
      </c>
      <c r="S3799" s="11">
        <f t="shared" si="237"/>
        <v>42084.881539351853</v>
      </c>
      <c r="T3799" s="11">
        <f t="shared" si="23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0">
        <f t="shared" si="239"/>
        <v>1.4642857142857144</v>
      </c>
      <c r="P3800" s="6">
        <f t="shared" si="236"/>
        <v>205</v>
      </c>
      <c r="Q3800" t="str">
        <f>TRIM(MID(SUBSTITUTE($N3800,"/",REPT(" ",LEN($N3800))),COLUMNS($N:N)*LEN($N3800)-(LEN($N3800)-1),LEN($N3800)))</f>
        <v>theater</v>
      </c>
      <c r="R3800" t="str">
        <f>TRIM(MID(SUBSTITUTE($N3800,"/",REPT(" ",LEN($N3800))),COLUMNS($N:O)*LEN($N3800)-(LEN($N3800)-1),LEN($N3800)))</f>
        <v>musical</v>
      </c>
      <c r="S3800" s="11">
        <f t="shared" si="237"/>
        <v>41831.722777777781</v>
      </c>
      <c r="T3800" s="11">
        <f t="shared" si="23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0">
        <f t="shared" si="239"/>
        <v>4.0199999999999996</v>
      </c>
      <c r="P3801" s="6">
        <f t="shared" si="236"/>
        <v>100.5</v>
      </c>
      <c r="Q3801" t="str">
        <f>TRIM(MID(SUBSTITUTE($N3801,"/",REPT(" ",LEN($N3801))),COLUMNS($N:N)*LEN($N3801)-(LEN($N3801)-1),LEN($N3801)))</f>
        <v>theater</v>
      </c>
      <c r="R3801" t="str">
        <f>TRIM(MID(SUBSTITUTE($N3801,"/",REPT(" ",LEN($N3801))),COLUMNS($N:O)*LEN($N3801)-(LEN($N3801)-1),LEN($N3801)))</f>
        <v>musical</v>
      </c>
      <c r="S3801" s="11">
        <f t="shared" si="237"/>
        <v>42410.93105324074</v>
      </c>
      <c r="T3801" s="11">
        <f t="shared" si="23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0">
        <f t="shared" si="239"/>
        <v>4.004545454545454</v>
      </c>
      <c r="P3802" s="6">
        <f t="shared" si="236"/>
        <v>55.0625</v>
      </c>
      <c r="Q3802" t="str">
        <f>TRIM(MID(SUBSTITUTE($N3802,"/",REPT(" ",LEN($N3802))),COLUMNS($N:N)*LEN($N3802)-(LEN($N3802)-1),LEN($N3802)))</f>
        <v>theater</v>
      </c>
      <c r="R3802" t="str">
        <f>TRIM(MID(SUBSTITUTE($N3802,"/",REPT(" ",LEN($N3802))),COLUMNS($N:O)*LEN($N3802)-(LEN($N3802)-1),LEN($N3802)))</f>
        <v>musical</v>
      </c>
      <c r="S3802" s="11">
        <f t="shared" si="237"/>
        <v>41982.737071759257</v>
      </c>
      <c r="T3802" s="11">
        <f t="shared" si="23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0">
        <f t="shared" si="239"/>
        <v>8.52</v>
      </c>
      <c r="P3803" s="6">
        <f t="shared" si="236"/>
        <v>47.333333333333336</v>
      </c>
      <c r="Q3803" t="str">
        <f>TRIM(MID(SUBSTITUTE($N3803,"/",REPT(" ",LEN($N3803))),COLUMNS($N:N)*LEN($N3803)-(LEN($N3803)-1),LEN($N3803)))</f>
        <v>theater</v>
      </c>
      <c r="R3803" t="str">
        <f>TRIM(MID(SUBSTITUTE($N3803,"/",REPT(" ",LEN($N3803))),COLUMNS($N:O)*LEN($N3803)-(LEN($N3803)-1),LEN($N3803)))</f>
        <v>musical</v>
      </c>
      <c r="S3803" s="11">
        <f t="shared" si="237"/>
        <v>41975.676111111112</v>
      </c>
      <c r="T3803" s="11">
        <f t="shared" si="23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0">
        <f t="shared" si="239"/>
        <v>0</v>
      </c>
      <c r="P3804" s="6" t="e">
        <f t="shared" si="236"/>
        <v>#DIV/0!</v>
      </c>
      <c r="Q3804" t="str">
        <f>TRIM(MID(SUBSTITUTE($N3804,"/",REPT(" ",LEN($N3804))),COLUMNS($N:N)*LEN($N3804)-(LEN($N3804)-1),LEN($N3804)))</f>
        <v>theater</v>
      </c>
      <c r="R3804" t="str">
        <f>TRIM(MID(SUBSTITUTE($N3804,"/",REPT(" ",LEN($N3804))),COLUMNS($N:O)*LEN($N3804)-(LEN($N3804)-1),LEN($N3804)))</f>
        <v>musical</v>
      </c>
      <c r="S3804" s="11">
        <f t="shared" si="237"/>
        <v>42269.126226851848</v>
      </c>
      <c r="T3804" s="11">
        <f t="shared" si="23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0">
        <f t="shared" si="239"/>
        <v>19.650000000000002</v>
      </c>
      <c r="P3805" s="6">
        <f t="shared" si="236"/>
        <v>58.95</v>
      </c>
      <c r="Q3805" t="str">
        <f>TRIM(MID(SUBSTITUTE($N3805,"/",REPT(" ",LEN($N3805))),COLUMNS($N:N)*LEN($N3805)-(LEN($N3805)-1),LEN($N3805)))</f>
        <v>theater</v>
      </c>
      <c r="R3805" t="str">
        <f>TRIM(MID(SUBSTITUTE($N3805,"/",REPT(" ",LEN($N3805))),COLUMNS($N:O)*LEN($N3805)-(LEN($N3805)-1),LEN($N3805)))</f>
        <v>musical</v>
      </c>
      <c r="S3805" s="11">
        <f t="shared" si="237"/>
        <v>42403.971851851849</v>
      </c>
      <c r="T3805" s="11">
        <f t="shared" si="23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0">
        <f t="shared" si="239"/>
        <v>0</v>
      </c>
      <c r="P3806" s="6" t="e">
        <f t="shared" si="236"/>
        <v>#DIV/0!</v>
      </c>
      <c r="Q3806" t="str">
        <f>TRIM(MID(SUBSTITUTE($N3806,"/",REPT(" ",LEN($N3806))),COLUMNS($N:N)*LEN($N3806)-(LEN($N3806)-1),LEN($N3806)))</f>
        <v>theater</v>
      </c>
      <c r="R3806" t="str">
        <f>TRIM(MID(SUBSTITUTE($N3806,"/",REPT(" ",LEN($N3806))),COLUMNS($N:O)*LEN($N3806)-(LEN($N3806)-1),LEN($N3806)))</f>
        <v>musical</v>
      </c>
      <c r="S3806" s="11">
        <f t="shared" si="237"/>
        <v>42527.00953703704</v>
      </c>
      <c r="T3806" s="11">
        <f t="shared" si="23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0">
        <f t="shared" si="239"/>
        <v>2E-3</v>
      </c>
      <c r="P3807" s="6">
        <f t="shared" si="236"/>
        <v>1.5</v>
      </c>
      <c r="Q3807" t="str">
        <f>TRIM(MID(SUBSTITUTE($N3807,"/",REPT(" ",LEN($N3807))),COLUMNS($N:N)*LEN($N3807)-(LEN($N3807)-1),LEN($N3807)))</f>
        <v>theater</v>
      </c>
      <c r="R3807" t="str">
        <f>TRIM(MID(SUBSTITUTE($N3807,"/",REPT(" ",LEN($N3807))),COLUMNS($N:O)*LEN($N3807)-(LEN($N3807)-1),LEN($N3807)))</f>
        <v>musical</v>
      </c>
      <c r="S3807" s="11">
        <f t="shared" si="237"/>
        <v>41849.887037037035</v>
      </c>
      <c r="T3807" s="11">
        <f t="shared" si="23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0">
        <f t="shared" si="239"/>
        <v>6.6666666666666666E-2</v>
      </c>
      <c r="P3808" s="6">
        <f t="shared" si="236"/>
        <v>5</v>
      </c>
      <c r="Q3808" t="str">
        <f>TRIM(MID(SUBSTITUTE($N3808,"/",REPT(" ",LEN($N3808))),COLUMNS($N:N)*LEN($N3808)-(LEN($N3808)-1),LEN($N3808)))</f>
        <v>theater</v>
      </c>
      <c r="R3808" t="str">
        <f>TRIM(MID(SUBSTITUTE($N3808,"/",REPT(" ",LEN($N3808))),COLUMNS($N:O)*LEN($N3808)-(LEN($N3808)-1),LEN($N3808)))</f>
        <v>musical</v>
      </c>
      <c r="S3808" s="11">
        <f t="shared" si="237"/>
        <v>41799.259039351848</v>
      </c>
      <c r="T3808" s="11">
        <f t="shared" si="23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0">
        <f t="shared" si="239"/>
        <v>30.333333333333336</v>
      </c>
      <c r="P3809" s="6">
        <f t="shared" si="236"/>
        <v>50.555555555555557</v>
      </c>
      <c r="Q3809" t="str">
        <f>TRIM(MID(SUBSTITUTE($N3809,"/",REPT(" ",LEN($N3809))),COLUMNS($N:N)*LEN($N3809)-(LEN($N3809)-1),LEN($N3809)))</f>
        <v>theater</v>
      </c>
      <c r="R3809" t="str">
        <f>TRIM(MID(SUBSTITUTE($N3809,"/",REPT(" ",LEN($N3809))),COLUMNS($N:O)*LEN($N3809)-(LEN($N3809)-1),LEN($N3809)))</f>
        <v>musical</v>
      </c>
      <c r="S3809" s="11">
        <f t="shared" si="237"/>
        <v>42090.909016203703</v>
      </c>
      <c r="T3809" s="11">
        <f t="shared" si="23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0">
        <f t="shared" si="239"/>
        <v>100</v>
      </c>
      <c r="P3810" s="6">
        <f t="shared" si="236"/>
        <v>41.666666666666664</v>
      </c>
      <c r="Q3810" t="str">
        <f>TRIM(MID(SUBSTITUTE($N3810,"/",REPT(" ",LEN($N3810))),COLUMNS($N:N)*LEN($N3810)-(LEN($N3810)-1),LEN($N3810)))</f>
        <v>theater</v>
      </c>
      <c r="R3810" t="str">
        <f>TRIM(MID(SUBSTITUTE($N3810,"/",REPT(" ",LEN($N3810))),COLUMNS($N:O)*LEN($N3810)-(LEN($N3810)-1),LEN($N3810)))</f>
        <v>plays</v>
      </c>
      <c r="S3810" s="11">
        <f t="shared" si="237"/>
        <v>42059.453923611116</v>
      </c>
      <c r="T3810" s="11">
        <f t="shared" si="23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0">
        <f t="shared" si="239"/>
        <v>101.25</v>
      </c>
      <c r="P3811" s="6">
        <f t="shared" si="236"/>
        <v>53.289473684210527</v>
      </c>
      <c r="Q3811" t="str">
        <f>TRIM(MID(SUBSTITUTE($N3811,"/",REPT(" ",LEN($N3811))),COLUMNS($N:N)*LEN($N3811)-(LEN($N3811)-1),LEN($N3811)))</f>
        <v>theater</v>
      </c>
      <c r="R3811" t="str">
        <f>TRIM(MID(SUBSTITUTE($N3811,"/",REPT(" ",LEN($N3811))),COLUMNS($N:O)*LEN($N3811)-(LEN($N3811)-1),LEN($N3811)))</f>
        <v>plays</v>
      </c>
      <c r="S3811" s="11">
        <f t="shared" si="237"/>
        <v>41800.526701388888</v>
      </c>
      <c r="T3811" s="11">
        <f t="shared" si="23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0">
        <f t="shared" si="239"/>
        <v>121.73333333333333</v>
      </c>
      <c r="P3812" s="6">
        <f t="shared" si="236"/>
        <v>70.230769230769226</v>
      </c>
      <c r="Q3812" t="str">
        <f>TRIM(MID(SUBSTITUTE($N3812,"/",REPT(" ",LEN($N3812))),COLUMNS($N:N)*LEN($N3812)-(LEN($N3812)-1),LEN($N3812)))</f>
        <v>theater</v>
      </c>
      <c r="R3812" t="str">
        <f>TRIM(MID(SUBSTITUTE($N3812,"/",REPT(" ",LEN($N3812))),COLUMNS($N:O)*LEN($N3812)-(LEN($N3812)-1),LEN($N3812)))</f>
        <v>plays</v>
      </c>
      <c r="S3812" s="11">
        <f t="shared" si="237"/>
        <v>42054.849050925928</v>
      </c>
      <c r="T3812" s="11">
        <f t="shared" si="23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0">
        <f t="shared" si="239"/>
        <v>330</v>
      </c>
      <c r="P3813" s="6">
        <f t="shared" si="236"/>
        <v>43.421052631578945</v>
      </c>
      <c r="Q3813" t="str">
        <f>TRIM(MID(SUBSTITUTE($N3813,"/",REPT(" ",LEN($N3813))),COLUMNS($N:N)*LEN($N3813)-(LEN($N3813)-1),LEN($N3813)))</f>
        <v>theater</v>
      </c>
      <c r="R3813" t="str">
        <f>TRIM(MID(SUBSTITUTE($N3813,"/",REPT(" ",LEN($N3813))),COLUMNS($N:O)*LEN($N3813)-(LEN($N3813)-1),LEN($N3813)))</f>
        <v>plays</v>
      </c>
      <c r="S3813" s="11">
        <f t="shared" si="237"/>
        <v>42487.62700231481</v>
      </c>
      <c r="T3813" s="11">
        <f t="shared" si="23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0">
        <f t="shared" si="239"/>
        <v>109.55</v>
      </c>
      <c r="P3814" s="6">
        <f t="shared" si="236"/>
        <v>199.18181818181819</v>
      </c>
      <c r="Q3814" t="str">
        <f>TRIM(MID(SUBSTITUTE($N3814,"/",REPT(" ",LEN($N3814))),COLUMNS($N:N)*LEN($N3814)-(LEN($N3814)-1),LEN($N3814)))</f>
        <v>theater</v>
      </c>
      <c r="R3814" t="str">
        <f>TRIM(MID(SUBSTITUTE($N3814,"/",REPT(" ",LEN($N3814))),COLUMNS($N:O)*LEN($N3814)-(LEN($N3814)-1),LEN($N3814)))</f>
        <v>plays</v>
      </c>
      <c r="S3814" s="11">
        <f t="shared" si="237"/>
        <v>42109.751250000001</v>
      </c>
      <c r="T3814" s="11">
        <f t="shared" si="23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0">
        <f t="shared" si="239"/>
        <v>100.95190476190474</v>
      </c>
      <c r="P3815" s="6">
        <f t="shared" si="236"/>
        <v>78.518148148148143</v>
      </c>
      <c r="Q3815" t="str">
        <f>TRIM(MID(SUBSTITUTE($N3815,"/",REPT(" ",LEN($N3815))),COLUMNS($N:N)*LEN($N3815)-(LEN($N3815)-1),LEN($N3815)))</f>
        <v>theater</v>
      </c>
      <c r="R3815" t="str">
        <f>TRIM(MID(SUBSTITUTE($N3815,"/",REPT(" ",LEN($N3815))),COLUMNS($N:O)*LEN($N3815)-(LEN($N3815)-1),LEN($N3815)))</f>
        <v>plays</v>
      </c>
      <c r="S3815" s="11">
        <f t="shared" si="237"/>
        <v>42497.275706018518</v>
      </c>
      <c r="T3815" s="11">
        <f t="shared" si="23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0">
        <f t="shared" si="239"/>
        <v>140.13333333333333</v>
      </c>
      <c r="P3816" s="6">
        <f t="shared" si="236"/>
        <v>61.823529411764703</v>
      </c>
      <c r="Q3816" t="str">
        <f>TRIM(MID(SUBSTITUTE($N3816,"/",REPT(" ",LEN($N3816))),COLUMNS($N:N)*LEN($N3816)-(LEN($N3816)-1),LEN($N3816)))</f>
        <v>theater</v>
      </c>
      <c r="R3816" t="str">
        <f>TRIM(MID(SUBSTITUTE($N3816,"/",REPT(" ",LEN($N3816))),COLUMNS($N:O)*LEN($N3816)-(LEN($N3816)-1),LEN($N3816)))</f>
        <v>plays</v>
      </c>
      <c r="S3816" s="11">
        <f t="shared" si="237"/>
        <v>42058.904074074075</v>
      </c>
      <c r="T3816" s="11">
        <f t="shared" si="23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0">
        <f t="shared" si="239"/>
        <v>100.001</v>
      </c>
      <c r="P3817" s="6">
        <f t="shared" si="236"/>
        <v>50.000500000000002</v>
      </c>
      <c r="Q3817" t="str">
        <f>TRIM(MID(SUBSTITUTE($N3817,"/",REPT(" ",LEN($N3817))),COLUMNS($N:N)*LEN($N3817)-(LEN($N3817)-1),LEN($N3817)))</f>
        <v>theater</v>
      </c>
      <c r="R3817" t="str">
        <f>TRIM(MID(SUBSTITUTE($N3817,"/",REPT(" ",LEN($N3817))),COLUMNS($N:O)*LEN($N3817)-(LEN($N3817)-1),LEN($N3817)))</f>
        <v>plays</v>
      </c>
      <c r="S3817" s="11">
        <f t="shared" si="237"/>
        <v>42207.259918981479</v>
      </c>
      <c r="T3817" s="11">
        <f t="shared" si="23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0">
        <f t="shared" si="239"/>
        <v>119.238</v>
      </c>
      <c r="P3818" s="6">
        <f t="shared" si="236"/>
        <v>48.339729729729726</v>
      </c>
      <c r="Q3818" t="str">
        <f>TRIM(MID(SUBSTITUTE($N3818,"/",REPT(" ",LEN($N3818))),COLUMNS($N:N)*LEN($N3818)-(LEN($N3818)-1),LEN($N3818)))</f>
        <v>theater</v>
      </c>
      <c r="R3818" t="str">
        <f>TRIM(MID(SUBSTITUTE($N3818,"/",REPT(" ",LEN($N3818))),COLUMNS($N:O)*LEN($N3818)-(LEN($N3818)-1),LEN($N3818)))</f>
        <v>plays</v>
      </c>
      <c r="S3818" s="11">
        <f t="shared" si="237"/>
        <v>41807.690081018518</v>
      </c>
      <c r="T3818" s="11">
        <f t="shared" si="23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0">
        <f t="shared" si="239"/>
        <v>107.25</v>
      </c>
      <c r="P3819" s="6">
        <f t="shared" si="236"/>
        <v>107.25</v>
      </c>
      <c r="Q3819" t="str">
        <f>TRIM(MID(SUBSTITUTE($N3819,"/",REPT(" ",LEN($N3819))),COLUMNS($N:N)*LEN($N3819)-(LEN($N3819)-1),LEN($N3819)))</f>
        <v>theater</v>
      </c>
      <c r="R3819" t="str">
        <f>TRIM(MID(SUBSTITUTE($N3819,"/",REPT(" ",LEN($N3819))),COLUMNS($N:O)*LEN($N3819)-(LEN($N3819)-1),LEN($N3819)))</f>
        <v>plays</v>
      </c>
      <c r="S3819" s="11">
        <f t="shared" si="237"/>
        <v>42284.69694444444</v>
      </c>
      <c r="T3819" s="11">
        <f t="shared" si="23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0">
        <f t="shared" si="239"/>
        <v>227.99999999999997</v>
      </c>
      <c r="P3820" s="6">
        <f t="shared" si="236"/>
        <v>57</v>
      </c>
      <c r="Q3820" t="str">
        <f>TRIM(MID(SUBSTITUTE($N3820,"/",REPT(" ",LEN($N3820))),COLUMNS($N:N)*LEN($N3820)-(LEN($N3820)-1),LEN($N3820)))</f>
        <v>theater</v>
      </c>
      <c r="R3820" t="str">
        <f>TRIM(MID(SUBSTITUTE($N3820,"/",REPT(" ",LEN($N3820))),COLUMNS($N:O)*LEN($N3820)-(LEN($N3820)-1),LEN($N3820)))</f>
        <v>plays</v>
      </c>
      <c r="S3820" s="11">
        <f t="shared" si="237"/>
        <v>42045.84238425926</v>
      </c>
      <c r="T3820" s="11">
        <f t="shared" si="23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0">
        <f t="shared" si="239"/>
        <v>106.4</v>
      </c>
      <c r="P3821" s="6">
        <f t="shared" si="236"/>
        <v>40.92307692307692</v>
      </c>
      <c r="Q3821" t="str">
        <f>TRIM(MID(SUBSTITUTE($N3821,"/",REPT(" ",LEN($N3821))),COLUMNS($N:N)*LEN($N3821)-(LEN($N3821)-1),LEN($N3821)))</f>
        <v>theater</v>
      </c>
      <c r="R3821" t="str">
        <f>TRIM(MID(SUBSTITUTE($N3821,"/",REPT(" ",LEN($N3821))),COLUMNS($N:O)*LEN($N3821)-(LEN($N3821)-1),LEN($N3821)))</f>
        <v>plays</v>
      </c>
      <c r="S3821" s="11">
        <f t="shared" si="237"/>
        <v>42184.209537037037</v>
      </c>
      <c r="T3821" s="11">
        <f t="shared" si="23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0">
        <f t="shared" si="239"/>
        <v>143.33333333333334</v>
      </c>
      <c r="P3822" s="6">
        <f t="shared" si="236"/>
        <v>21.5</v>
      </c>
      <c r="Q3822" t="str">
        <f>TRIM(MID(SUBSTITUTE($N3822,"/",REPT(" ",LEN($N3822))),COLUMNS($N:N)*LEN($N3822)-(LEN($N3822)-1),LEN($N3822)))</f>
        <v>theater</v>
      </c>
      <c r="R3822" t="str">
        <f>TRIM(MID(SUBSTITUTE($N3822,"/",REPT(" ",LEN($N3822))),COLUMNS($N:O)*LEN($N3822)-(LEN($N3822)-1),LEN($N3822)))</f>
        <v>plays</v>
      </c>
      <c r="S3822" s="11">
        <f t="shared" si="237"/>
        <v>42160.651817129634</v>
      </c>
      <c r="T3822" s="11">
        <f t="shared" si="23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0">
        <f t="shared" si="239"/>
        <v>104.54285714285714</v>
      </c>
      <c r="P3823" s="6">
        <f t="shared" si="236"/>
        <v>79.543478260869563</v>
      </c>
      <c r="Q3823" t="str">
        <f>TRIM(MID(SUBSTITUTE($N3823,"/",REPT(" ",LEN($N3823))),COLUMNS($N:N)*LEN($N3823)-(LEN($N3823)-1),LEN($N3823)))</f>
        <v>theater</v>
      </c>
      <c r="R3823" t="str">
        <f>TRIM(MID(SUBSTITUTE($N3823,"/",REPT(" ",LEN($N3823))),COLUMNS($N:O)*LEN($N3823)-(LEN($N3823)-1),LEN($N3823)))</f>
        <v>plays</v>
      </c>
      <c r="S3823" s="11">
        <f t="shared" si="237"/>
        <v>42341.180636574078</v>
      </c>
      <c r="T3823" s="11">
        <f t="shared" si="23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0">
        <f t="shared" si="239"/>
        <v>110.02000000000001</v>
      </c>
      <c r="P3824" s="6">
        <f t="shared" si="236"/>
        <v>72.381578947368425</v>
      </c>
      <c r="Q3824" t="str">
        <f>TRIM(MID(SUBSTITUTE($N3824,"/",REPT(" ",LEN($N3824))),COLUMNS($N:N)*LEN($N3824)-(LEN($N3824)-1),LEN($N3824)))</f>
        <v>theater</v>
      </c>
      <c r="R3824" t="str">
        <f>TRIM(MID(SUBSTITUTE($N3824,"/",REPT(" ",LEN($N3824))),COLUMNS($N:O)*LEN($N3824)-(LEN($N3824)-1),LEN($N3824)))</f>
        <v>plays</v>
      </c>
      <c r="S3824" s="11">
        <f t="shared" si="237"/>
        <v>42329.838159722218</v>
      </c>
      <c r="T3824" s="11">
        <f t="shared" si="23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0">
        <f t="shared" si="239"/>
        <v>106</v>
      </c>
      <c r="P3825" s="6">
        <f t="shared" si="236"/>
        <v>64.634146341463421</v>
      </c>
      <c r="Q3825" t="str">
        <f>TRIM(MID(SUBSTITUTE($N3825,"/",REPT(" ",LEN($N3825))),COLUMNS($N:N)*LEN($N3825)-(LEN($N3825)-1),LEN($N3825)))</f>
        <v>theater</v>
      </c>
      <c r="R3825" t="str">
        <f>TRIM(MID(SUBSTITUTE($N3825,"/",REPT(" ",LEN($N3825))),COLUMNS($N:O)*LEN($N3825)-(LEN($N3825)-1),LEN($N3825)))</f>
        <v>plays</v>
      </c>
      <c r="S3825" s="11">
        <f t="shared" si="237"/>
        <v>42170.910231481481</v>
      </c>
      <c r="T3825" s="11">
        <f t="shared" si="23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0">
        <f t="shared" si="239"/>
        <v>108</v>
      </c>
      <c r="P3826" s="6">
        <f t="shared" si="236"/>
        <v>38.571428571428569</v>
      </c>
      <c r="Q3826" t="str">
        <f>TRIM(MID(SUBSTITUTE($N3826,"/",REPT(" ",LEN($N3826))),COLUMNS($N:N)*LEN($N3826)-(LEN($N3826)-1),LEN($N3826)))</f>
        <v>theater</v>
      </c>
      <c r="R3826" t="str">
        <f>TRIM(MID(SUBSTITUTE($N3826,"/",REPT(" ",LEN($N3826))),COLUMNS($N:O)*LEN($N3826)-(LEN($N3826)-1),LEN($N3826)))</f>
        <v>plays</v>
      </c>
      <c r="S3826" s="11">
        <f t="shared" si="237"/>
        <v>42571.626192129625</v>
      </c>
      <c r="T3826" s="11">
        <f t="shared" si="23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0">
        <f t="shared" si="239"/>
        <v>105.42</v>
      </c>
      <c r="P3827" s="6">
        <f t="shared" si="236"/>
        <v>107.57142857142857</v>
      </c>
      <c r="Q3827" t="str">
        <f>TRIM(MID(SUBSTITUTE($N3827,"/",REPT(" ",LEN($N3827))),COLUMNS($N:N)*LEN($N3827)-(LEN($N3827)-1),LEN($N3827)))</f>
        <v>theater</v>
      </c>
      <c r="R3827" t="str">
        <f>TRIM(MID(SUBSTITUTE($N3827,"/",REPT(" ",LEN($N3827))),COLUMNS($N:O)*LEN($N3827)-(LEN($N3827)-1),LEN($N3827)))</f>
        <v>plays</v>
      </c>
      <c r="S3827" s="11">
        <f t="shared" si="237"/>
        <v>42151.069606481484</v>
      </c>
      <c r="T3827" s="11">
        <f t="shared" si="23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0">
        <f t="shared" si="239"/>
        <v>119.16666666666667</v>
      </c>
      <c r="P3828" s="6">
        <f t="shared" si="236"/>
        <v>27.5</v>
      </c>
      <c r="Q3828" t="str">
        <f>TRIM(MID(SUBSTITUTE($N3828,"/",REPT(" ",LEN($N3828))),COLUMNS($N:N)*LEN($N3828)-(LEN($N3828)-1),LEN($N3828)))</f>
        <v>theater</v>
      </c>
      <c r="R3828" t="str">
        <f>TRIM(MID(SUBSTITUTE($N3828,"/",REPT(" ",LEN($N3828))),COLUMNS($N:O)*LEN($N3828)-(LEN($N3828)-1),LEN($N3828)))</f>
        <v>plays</v>
      </c>
      <c r="S3828" s="11">
        <f t="shared" si="237"/>
        <v>42101.423541666663</v>
      </c>
      <c r="T3828" s="11">
        <f t="shared" si="23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0">
        <f t="shared" si="239"/>
        <v>152.66666666666666</v>
      </c>
      <c r="P3829" s="6">
        <f t="shared" si="236"/>
        <v>70.461538461538467</v>
      </c>
      <c r="Q3829" t="str">
        <f>TRIM(MID(SUBSTITUTE($N3829,"/",REPT(" ",LEN($N3829))),COLUMNS($N:N)*LEN($N3829)-(LEN($N3829)-1),LEN($N3829)))</f>
        <v>theater</v>
      </c>
      <c r="R3829" t="str">
        <f>TRIM(MID(SUBSTITUTE($N3829,"/",REPT(" ",LEN($N3829))),COLUMNS($N:O)*LEN($N3829)-(LEN($N3829)-1),LEN($N3829)))</f>
        <v>plays</v>
      </c>
      <c r="S3829" s="11">
        <f t="shared" si="237"/>
        <v>42034.928252314814</v>
      </c>
      <c r="T3829" s="11">
        <f t="shared" si="23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0">
        <f t="shared" si="239"/>
        <v>100</v>
      </c>
      <c r="P3830" s="6">
        <f t="shared" si="236"/>
        <v>178.57142857142858</v>
      </c>
      <c r="Q3830" t="str">
        <f>TRIM(MID(SUBSTITUTE($N3830,"/",REPT(" ",LEN($N3830))),COLUMNS($N:N)*LEN($N3830)-(LEN($N3830)-1),LEN($N3830)))</f>
        <v>theater</v>
      </c>
      <c r="R3830" t="str">
        <f>TRIM(MID(SUBSTITUTE($N3830,"/",REPT(" ",LEN($N3830))),COLUMNS($N:O)*LEN($N3830)-(LEN($N3830)-1),LEN($N3830)))</f>
        <v>plays</v>
      </c>
      <c r="S3830" s="11">
        <f t="shared" si="237"/>
        <v>41944.527627314819</v>
      </c>
      <c r="T3830" s="11">
        <f t="shared" si="23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0">
        <f t="shared" si="239"/>
        <v>100.2</v>
      </c>
      <c r="P3831" s="6">
        <f t="shared" si="236"/>
        <v>62.625</v>
      </c>
      <c r="Q3831" t="str">
        <f>TRIM(MID(SUBSTITUTE($N3831,"/",REPT(" ",LEN($N3831))),COLUMNS($N:N)*LEN($N3831)-(LEN($N3831)-1),LEN($N3831)))</f>
        <v>theater</v>
      </c>
      <c r="R3831" t="str">
        <f>TRIM(MID(SUBSTITUTE($N3831,"/",REPT(" ",LEN($N3831))),COLUMNS($N:O)*LEN($N3831)-(LEN($N3831)-1),LEN($N3831)))</f>
        <v>plays</v>
      </c>
      <c r="S3831" s="11">
        <f t="shared" si="237"/>
        <v>42593.865405092598</v>
      </c>
      <c r="T3831" s="11">
        <f t="shared" si="23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0">
        <f t="shared" si="239"/>
        <v>225</v>
      </c>
      <c r="P3832" s="6">
        <f t="shared" si="236"/>
        <v>75</v>
      </c>
      <c r="Q3832" t="str">
        <f>TRIM(MID(SUBSTITUTE($N3832,"/",REPT(" ",LEN($N3832))),COLUMNS($N:N)*LEN($N3832)-(LEN($N3832)-1),LEN($N3832)))</f>
        <v>theater</v>
      </c>
      <c r="R3832" t="str">
        <f>TRIM(MID(SUBSTITUTE($N3832,"/",REPT(" ",LEN($N3832))),COLUMNS($N:O)*LEN($N3832)-(LEN($N3832)-1),LEN($N3832)))</f>
        <v>plays</v>
      </c>
      <c r="S3832" s="11">
        <f t="shared" si="237"/>
        <v>42503.740868055553</v>
      </c>
      <c r="T3832" s="11">
        <f t="shared" si="23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0">
        <f t="shared" si="239"/>
        <v>106.02199999999999</v>
      </c>
      <c r="P3833" s="6">
        <f t="shared" si="236"/>
        <v>58.901111111111113</v>
      </c>
      <c r="Q3833" t="str">
        <f>TRIM(MID(SUBSTITUTE($N3833,"/",REPT(" ",LEN($N3833))),COLUMNS($N:N)*LEN($N3833)-(LEN($N3833)-1),LEN($N3833)))</f>
        <v>theater</v>
      </c>
      <c r="R3833" t="str">
        <f>TRIM(MID(SUBSTITUTE($N3833,"/",REPT(" ",LEN($N3833))),COLUMNS($N:O)*LEN($N3833)-(LEN($N3833)-1),LEN($N3833)))</f>
        <v>plays</v>
      </c>
      <c r="S3833" s="11">
        <f t="shared" si="237"/>
        <v>41927.848900462966</v>
      </c>
      <c r="T3833" s="11">
        <f t="shared" si="23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0">
        <f t="shared" si="239"/>
        <v>104.66666666666666</v>
      </c>
      <c r="P3834" s="6">
        <f t="shared" si="236"/>
        <v>139.55555555555554</v>
      </c>
      <c r="Q3834" t="str">
        <f>TRIM(MID(SUBSTITUTE($N3834,"/",REPT(" ",LEN($N3834))),COLUMNS($N:N)*LEN($N3834)-(LEN($N3834)-1),LEN($N3834)))</f>
        <v>theater</v>
      </c>
      <c r="R3834" t="str">
        <f>TRIM(MID(SUBSTITUTE($N3834,"/",REPT(" ",LEN($N3834))),COLUMNS($N:O)*LEN($N3834)-(LEN($N3834)-1),LEN($N3834)))</f>
        <v>plays</v>
      </c>
      <c r="S3834" s="11">
        <f t="shared" si="237"/>
        <v>42375.114988425921</v>
      </c>
      <c r="T3834" s="11">
        <f t="shared" si="23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0">
        <f t="shared" si="239"/>
        <v>116.66666666666667</v>
      </c>
      <c r="P3835" s="6">
        <f t="shared" si="236"/>
        <v>70</v>
      </c>
      <c r="Q3835" t="str">
        <f>TRIM(MID(SUBSTITUTE($N3835,"/",REPT(" ",LEN($N3835))),COLUMNS($N:N)*LEN($N3835)-(LEN($N3835)-1),LEN($N3835)))</f>
        <v>theater</v>
      </c>
      <c r="R3835" t="str">
        <f>TRIM(MID(SUBSTITUTE($N3835,"/",REPT(" ",LEN($N3835))),COLUMNS($N:O)*LEN($N3835)-(LEN($N3835)-1),LEN($N3835)))</f>
        <v>plays</v>
      </c>
      <c r="S3835" s="11">
        <f t="shared" si="237"/>
        <v>41963.872361111105</v>
      </c>
      <c r="T3835" s="11">
        <f t="shared" si="23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0">
        <f t="shared" si="239"/>
        <v>109.03333333333333</v>
      </c>
      <c r="P3836" s="6">
        <f t="shared" si="236"/>
        <v>57.385964912280699</v>
      </c>
      <c r="Q3836" t="str">
        <f>TRIM(MID(SUBSTITUTE($N3836,"/",REPT(" ",LEN($N3836))),COLUMNS($N:N)*LEN($N3836)-(LEN($N3836)-1),LEN($N3836)))</f>
        <v>theater</v>
      </c>
      <c r="R3836" t="str">
        <f>TRIM(MID(SUBSTITUTE($N3836,"/",REPT(" ",LEN($N3836))),COLUMNS($N:O)*LEN($N3836)-(LEN($N3836)-1),LEN($N3836)))</f>
        <v>plays</v>
      </c>
      <c r="S3836" s="11">
        <f t="shared" si="237"/>
        <v>42143.445219907408</v>
      </c>
      <c r="T3836" s="11">
        <f t="shared" si="23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0">
        <f t="shared" si="239"/>
        <v>160</v>
      </c>
      <c r="P3837" s="6">
        <f t="shared" si="236"/>
        <v>40</v>
      </c>
      <c r="Q3837" t="str">
        <f>TRIM(MID(SUBSTITUTE($N3837,"/",REPT(" ",LEN($N3837))),COLUMNS($N:N)*LEN($N3837)-(LEN($N3837)-1),LEN($N3837)))</f>
        <v>theater</v>
      </c>
      <c r="R3837" t="str">
        <f>TRIM(MID(SUBSTITUTE($N3837,"/",REPT(" ",LEN($N3837))),COLUMNS($N:O)*LEN($N3837)-(LEN($N3837)-1),LEN($N3837)))</f>
        <v>plays</v>
      </c>
      <c r="S3837" s="11">
        <f t="shared" si="237"/>
        <v>42460.94222222222</v>
      </c>
      <c r="T3837" s="11">
        <f t="shared" si="23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0">
        <f t="shared" si="239"/>
        <v>112.5</v>
      </c>
      <c r="P3838" s="6">
        <f t="shared" si="236"/>
        <v>64.285714285714292</v>
      </c>
      <c r="Q3838" t="str">
        <f>TRIM(MID(SUBSTITUTE($N3838,"/",REPT(" ",LEN($N3838))),COLUMNS($N:N)*LEN($N3838)-(LEN($N3838)-1),LEN($N3838)))</f>
        <v>theater</v>
      </c>
      <c r="R3838" t="str">
        <f>TRIM(MID(SUBSTITUTE($N3838,"/",REPT(" ",LEN($N3838))),COLUMNS($N:O)*LEN($N3838)-(LEN($N3838)-1),LEN($N3838)))</f>
        <v>plays</v>
      </c>
      <c r="S3838" s="11">
        <f t="shared" si="237"/>
        <v>42553.926527777774</v>
      </c>
      <c r="T3838" s="11">
        <f t="shared" si="23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0">
        <f t="shared" si="239"/>
        <v>102.1</v>
      </c>
      <c r="P3839" s="6">
        <f t="shared" si="236"/>
        <v>120.11764705882354</v>
      </c>
      <c r="Q3839" t="str">
        <f>TRIM(MID(SUBSTITUTE($N3839,"/",REPT(" ",LEN($N3839))),COLUMNS($N:N)*LEN($N3839)-(LEN($N3839)-1),LEN($N3839)))</f>
        <v>theater</v>
      </c>
      <c r="R3839" t="str">
        <f>TRIM(MID(SUBSTITUTE($N3839,"/",REPT(" ",LEN($N3839))),COLUMNS($N:O)*LEN($N3839)-(LEN($N3839)-1),LEN($N3839)))</f>
        <v>plays</v>
      </c>
      <c r="S3839" s="11">
        <f t="shared" si="237"/>
        <v>42152.765717592592</v>
      </c>
      <c r="T3839" s="11">
        <f t="shared" si="23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0">
        <f t="shared" si="239"/>
        <v>100.824</v>
      </c>
      <c r="P3840" s="6">
        <f t="shared" si="236"/>
        <v>1008.24</v>
      </c>
      <c r="Q3840" t="str">
        <f>TRIM(MID(SUBSTITUTE($N3840,"/",REPT(" ",LEN($N3840))),COLUMNS($N:N)*LEN($N3840)-(LEN($N3840)-1),LEN($N3840)))</f>
        <v>theater</v>
      </c>
      <c r="R3840" t="str">
        <f>TRIM(MID(SUBSTITUTE($N3840,"/",REPT(" ",LEN($N3840))),COLUMNS($N:O)*LEN($N3840)-(LEN($N3840)-1),LEN($N3840)))</f>
        <v>plays</v>
      </c>
      <c r="S3840" s="11">
        <f t="shared" si="237"/>
        <v>42116.710752314815</v>
      </c>
      <c r="T3840" s="11">
        <f t="shared" si="23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0">
        <f t="shared" si="239"/>
        <v>101.25</v>
      </c>
      <c r="P3841" s="6">
        <f t="shared" si="236"/>
        <v>63.28125</v>
      </c>
      <c r="Q3841" t="str">
        <f>TRIM(MID(SUBSTITUTE($N3841,"/",REPT(" ",LEN($N3841))),COLUMNS($N:N)*LEN($N3841)-(LEN($N3841)-1),LEN($N3841)))</f>
        <v>theater</v>
      </c>
      <c r="R3841" t="str">
        <f>TRIM(MID(SUBSTITUTE($N3841,"/",REPT(" ",LEN($N3841))),COLUMNS($N:O)*LEN($N3841)-(LEN($N3841)-1),LEN($N3841)))</f>
        <v>plays</v>
      </c>
      <c r="S3841" s="11">
        <f t="shared" si="237"/>
        <v>42155.142638888887</v>
      </c>
      <c r="T3841" s="11">
        <f t="shared" si="23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0">
        <f t="shared" si="239"/>
        <v>6500</v>
      </c>
      <c r="P3842" s="6">
        <f t="shared" ref="P3842:P3905" si="240">E3842/L3842</f>
        <v>21.666666666666668</v>
      </c>
      <c r="Q3842" t="str">
        <f>TRIM(MID(SUBSTITUTE($N3842,"/",REPT(" ",LEN($N3842))),COLUMNS($N:N)*LEN($N3842)-(LEN($N3842)-1),LEN($N3842)))</f>
        <v>theater</v>
      </c>
      <c r="R3842" t="str">
        <f>TRIM(MID(SUBSTITUTE($N3842,"/",REPT(" ",LEN($N3842))),COLUMNS($N:O)*LEN($N3842)-(LEN($N3842)-1),LEN($N3842)))</f>
        <v>plays</v>
      </c>
      <c r="S3842" s="11">
        <f t="shared" ref="S3842:S3905" si="241">(((J3842/60)/60)/24)+DATE(1970,1,1)</f>
        <v>42432.701724537037</v>
      </c>
      <c r="T3842" s="11">
        <f t="shared" ref="T3842:T3905" si="242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0">
        <f t="shared" ref="O3843:O3906" si="243">E3843/D3843*100</f>
        <v>8.7200000000000006</v>
      </c>
      <c r="P3843" s="6">
        <f t="shared" si="240"/>
        <v>25.647058823529413</v>
      </c>
      <c r="Q3843" t="str">
        <f>TRIM(MID(SUBSTITUTE($N3843,"/",REPT(" ",LEN($N3843))),COLUMNS($N:N)*LEN($N3843)-(LEN($N3843)-1),LEN($N3843)))</f>
        <v>theater</v>
      </c>
      <c r="R3843" t="str">
        <f>TRIM(MID(SUBSTITUTE($N3843,"/",REPT(" ",LEN($N3843))),COLUMNS($N:O)*LEN($N3843)-(LEN($N3843)-1),LEN($N3843)))</f>
        <v>plays</v>
      </c>
      <c r="S3843" s="11">
        <f t="shared" si="241"/>
        <v>41780.785729166666</v>
      </c>
      <c r="T3843" s="11">
        <f t="shared" si="242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0">
        <f t="shared" si="243"/>
        <v>21.94</v>
      </c>
      <c r="P3844" s="6">
        <f t="shared" si="240"/>
        <v>47.695652173913047</v>
      </c>
      <c r="Q3844" t="str">
        <f>TRIM(MID(SUBSTITUTE($N3844,"/",REPT(" ",LEN($N3844))),COLUMNS($N:N)*LEN($N3844)-(LEN($N3844)-1),LEN($N3844)))</f>
        <v>theater</v>
      </c>
      <c r="R3844" t="str">
        <f>TRIM(MID(SUBSTITUTE($N3844,"/",REPT(" ",LEN($N3844))),COLUMNS($N:O)*LEN($N3844)-(LEN($N3844)-1),LEN($N3844)))</f>
        <v>plays</v>
      </c>
      <c r="S3844" s="11">
        <f t="shared" si="241"/>
        <v>41740.493657407409</v>
      </c>
      <c r="T3844" s="11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0">
        <f t="shared" si="243"/>
        <v>21.3</v>
      </c>
      <c r="P3845" s="6">
        <f t="shared" si="240"/>
        <v>56.05263157894737</v>
      </c>
      <c r="Q3845" t="str">
        <f>TRIM(MID(SUBSTITUTE($N3845,"/",REPT(" ",LEN($N3845))),COLUMNS($N:N)*LEN($N3845)-(LEN($N3845)-1),LEN($N3845)))</f>
        <v>theater</v>
      </c>
      <c r="R3845" t="str">
        <f>TRIM(MID(SUBSTITUTE($N3845,"/",REPT(" ",LEN($N3845))),COLUMNS($N:O)*LEN($N3845)-(LEN($N3845)-1),LEN($N3845)))</f>
        <v>plays</v>
      </c>
      <c r="S3845" s="11">
        <f t="shared" si="241"/>
        <v>41766.072500000002</v>
      </c>
      <c r="T3845" s="11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0">
        <f t="shared" si="243"/>
        <v>41.489795918367342</v>
      </c>
      <c r="P3846" s="6">
        <f t="shared" si="240"/>
        <v>81.319999999999993</v>
      </c>
      <c r="Q3846" t="str">
        <f>TRIM(MID(SUBSTITUTE($N3846,"/",REPT(" ",LEN($N3846))),COLUMNS($N:N)*LEN($N3846)-(LEN($N3846)-1),LEN($N3846)))</f>
        <v>theater</v>
      </c>
      <c r="R3846" t="str">
        <f>TRIM(MID(SUBSTITUTE($N3846,"/",REPT(" ",LEN($N3846))),COLUMNS($N:O)*LEN($N3846)-(LEN($N3846)-1),LEN($N3846)))</f>
        <v>plays</v>
      </c>
      <c r="S3846" s="11">
        <f t="shared" si="241"/>
        <v>41766.617291666669</v>
      </c>
      <c r="T3846" s="11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0">
        <f t="shared" si="243"/>
        <v>2.105</v>
      </c>
      <c r="P3847" s="6">
        <f t="shared" si="240"/>
        <v>70.166666666666671</v>
      </c>
      <c r="Q3847" t="str">
        <f>TRIM(MID(SUBSTITUTE($N3847,"/",REPT(" ",LEN($N3847))),COLUMNS($N:N)*LEN($N3847)-(LEN($N3847)-1),LEN($N3847)))</f>
        <v>theater</v>
      </c>
      <c r="R3847" t="str">
        <f>TRIM(MID(SUBSTITUTE($N3847,"/",REPT(" ",LEN($N3847))),COLUMNS($N:O)*LEN($N3847)-(LEN($N3847)-1),LEN($N3847)))</f>
        <v>plays</v>
      </c>
      <c r="S3847" s="11">
        <f t="shared" si="241"/>
        <v>42248.627013888887</v>
      </c>
      <c r="T3847" s="11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0">
        <f t="shared" si="243"/>
        <v>2.7</v>
      </c>
      <c r="P3848" s="6">
        <f t="shared" si="240"/>
        <v>23.625</v>
      </c>
      <c r="Q3848" t="str">
        <f>TRIM(MID(SUBSTITUTE($N3848,"/",REPT(" ",LEN($N3848))),COLUMNS($N:N)*LEN($N3848)-(LEN($N3848)-1),LEN($N3848)))</f>
        <v>theater</v>
      </c>
      <c r="R3848" t="str">
        <f>TRIM(MID(SUBSTITUTE($N3848,"/",REPT(" ",LEN($N3848))),COLUMNS($N:O)*LEN($N3848)-(LEN($N3848)-1),LEN($N3848)))</f>
        <v>plays</v>
      </c>
      <c r="S3848" s="11">
        <f t="shared" si="241"/>
        <v>41885.221550925926</v>
      </c>
      <c r="T3848" s="11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0">
        <f t="shared" si="243"/>
        <v>16.161904761904761</v>
      </c>
      <c r="P3849" s="6">
        <f t="shared" si="240"/>
        <v>188.55555555555554</v>
      </c>
      <c r="Q3849" t="str">
        <f>TRIM(MID(SUBSTITUTE($N3849,"/",REPT(" ",LEN($N3849))),COLUMNS($N:N)*LEN($N3849)-(LEN($N3849)-1),LEN($N3849)))</f>
        <v>theater</v>
      </c>
      <c r="R3849" t="str">
        <f>TRIM(MID(SUBSTITUTE($N3849,"/",REPT(" ",LEN($N3849))),COLUMNS($N:O)*LEN($N3849)-(LEN($N3849)-1),LEN($N3849)))</f>
        <v>plays</v>
      </c>
      <c r="S3849" s="11">
        <f t="shared" si="241"/>
        <v>42159.224432870367</v>
      </c>
      <c r="T3849" s="11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0">
        <f t="shared" si="243"/>
        <v>16.376923076923077</v>
      </c>
      <c r="P3850" s="6">
        <f t="shared" si="240"/>
        <v>49.511627906976742</v>
      </c>
      <c r="Q3850" t="str">
        <f>TRIM(MID(SUBSTITUTE($N3850,"/",REPT(" ",LEN($N3850))),COLUMNS($N:N)*LEN($N3850)-(LEN($N3850)-1),LEN($N3850)))</f>
        <v>theater</v>
      </c>
      <c r="R3850" t="str">
        <f>TRIM(MID(SUBSTITUTE($N3850,"/",REPT(" ",LEN($N3850))),COLUMNS($N:O)*LEN($N3850)-(LEN($N3850)-1),LEN($N3850)))</f>
        <v>plays</v>
      </c>
      <c r="S3850" s="11">
        <f t="shared" si="241"/>
        <v>42265.817002314812</v>
      </c>
      <c r="T3850" s="11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0">
        <f t="shared" si="243"/>
        <v>7.043333333333333</v>
      </c>
      <c r="P3851" s="6">
        <f t="shared" si="240"/>
        <v>75.464285714285708</v>
      </c>
      <c r="Q3851" t="str">
        <f>TRIM(MID(SUBSTITUTE($N3851,"/",REPT(" ",LEN($N3851))),COLUMNS($N:N)*LEN($N3851)-(LEN($N3851)-1),LEN($N3851)))</f>
        <v>theater</v>
      </c>
      <c r="R3851" t="str">
        <f>TRIM(MID(SUBSTITUTE($N3851,"/",REPT(" ",LEN($N3851))),COLUMNS($N:O)*LEN($N3851)-(LEN($N3851)-1),LEN($N3851)))</f>
        <v>plays</v>
      </c>
      <c r="S3851" s="11">
        <f t="shared" si="241"/>
        <v>42136.767175925925</v>
      </c>
      <c r="T3851" s="11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0">
        <f t="shared" si="243"/>
        <v>3.8</v>
      </c>
      <c r="P3852" s="6">
        <f t="shared" si="240"/>
        <v>9.5</v>
      </c>
      <c r="Q3852" t="str">
        <f>TRIM(MID(SUBSTITUTE($N3852,"/",REPT(" ",LEN($N3852))),COLUMNS($N:N)*LEN($N3852)-(LEN($N3852)-1),LEN($N3852)))</f>
        <v>theater</v>
      </c>
      <c r="R3852" t="str">
        <f>TRIM(MID(SUBSTITUTE($N3852,"/",REPT(" ",LEN($N3852))),COLUMNS($N:O)*LEN($N3852)-(LEN($N3852)-1),LEN($N3852)))</f>
        <v>plays</v>
      </c>
      <c r="S3852" s="11">
        <f t="shared" si="241"/>
        <v>41975.124340277776</v>
      </c>
      <c r="T3852" s="11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0">
        <f t="shared" si="243"/>
        <v>34.08</v>
      </c>
      <c r="P3853" s="6">
        <f t="shared" si="240"/>
        <v>35.5</v>
      </c>
      <c r="Q3853" t="str">
        <f>TRIM(MID(SUBSTITUTE($N3853,"/",REPT(" ",LEN($N3853))),COLUMNS($N:N)*LEN($N3853)-(LEN($N3853)-1),LEN($N3853)))</f>
        <v>theater</v>
      </c>
      <c r="R3853" t="str">
        <f>TRIM(MID(SUBSTITUTE($N3853,"/",REPT(" ",LEN($N3853))),COLUMNS($N:O)*LEN($N3853)-(LEN($N3853)-1),LEN($N3853)))</f>
        <v>plays</v>
      </c>
      <c r="S3853" s="11">
        <f t="shared" si="241"/>
        <v>42172.439571759256</v>
      </c>
      <c r="T3853" s="11">
        <f t="shared" si="24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0">
        <f t="shared" si="243"/>
        <v>0.2</v>
      </c>
      <c r="P3854" s="6">
        <f t="shared" si="240"/>
        <v>10</v>
      </c>
      <c r="Q3854" t="str">
        <f>TRIM(MID(SUBSTITUTE($N3854,"/",REPT(" ",LEN($N3854))),COLUMNS($N:N)*LEN($N3854)-(LEN($N3854)-1),LEN($N3854)))</f>
        <v>theater</v>
      </c>
      <c r="R3854" t="str">
        <f>TRIM(MID(SUBSTITUTE($N3854,"/",REPT(" ",LEN($N3854))),COLUMNS($N:O)*LEN($N3854)-(LEN($N3854)-1),LEN($N3854)))</f>
        <v>plays</v>
      </c>
      <c r="S3854" s="11">
        <f t="shared" si="241"/>
        <v>42065.190694444449</v>
      </c>
      <c r="T3854" s="11">
        <f t="shared" si="24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0">
        <f t="shared" si="243"/>
        <v>2.5999999999999999E-2</v>
      </c>
      <c r="P3855" s="6">
        <f t="shared" si="240"/>
        <v>13</v>
      </c>
      <c r="Q3855" t="str">
        <f>TRIM(MID(SUBSTITUTE($N3855,"/",REPT(" ",LEN($N3855))),COLUMNS($N:N)*LEN($N3855)-(LEN($N3855)-1),LEN($N3855)))</f>
        <v>theater</v>
      </c>
      <c r="R3855" t="str">
        <f>TRIM(MID(SUBSTITUTE($N3855,"/",REPT(" ",LEN($N3855))),COLUMNS($N:O)*LEN($N3855)-(LEN($N3855)-1),LEN($N3855)))</f>
        <v>plays</v>
      </c>
      <c r="S3855" s="11">
        <f t="shared" si="241"/>
        <v>41848.84002314815</v>
      </c>
      <c r="T3855" s="11">
        <f t="shared" si="24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0">
        <f t="shared" si="243"/>
        <v>16.254545454545454</v>
      </c>
      <c r="P3856" s="6">
        <f t="shared" si="240"/>
        <v>89.4</v>
      </c>
      <c r="Q3856" t="str">
        <f>TRIM(MID(SUBSTITUTE($N3856,"/",REPT(" ",LEN($N3856))),COLUMNS($N:N)*LEN($N3856)-(LEN($N3856)-1),LEN($N3856)))</f>
        <v>theater</v>
      </c>
      <c r="R3856" t="str">
        <f>TRIM(MID(SUBSTITUTE($N3856,"/",REPT(" ",LEN($N3856))),COLUMNS($N:O)*LEN($N3856)-(LEN($N3856)-1),LEN($N3856)))</f>
        <v>plays</v>
      </c>
      <c r="S3856" s="11">
        <f t="shared" si="241"/>
        <v>42103.884930555556</v>
      </c>
      <c r="T3856" s="11">
        <f t="shared" si="24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0">
        <f t="shared" si="243"/>
        <v>2.5</v>
      </c>
      <c r="P3857" s="6">
        <f t="shared" si="240"/>
        <v>25</v>
      </c>
      <c r="Q3857" t="str">
        <f>TRIM(MID(SUBSTITUTE($N3857,"/",REPT(" ",LEN($N3857))),COLUMNS($N:N)*LEN($N3857)-(LEN($N3857)-1),LEN($N3857)))</f>
        <v>theater</v>
      </c>
      <c r="R3857" t="str">
        <f>TRIM(MID(SUBSTITUTE($N3857,"/",REPT(" ",LEN($N3857))),COLUMNS($N:O)*LEN($N3857)-(LEN($N3857)-1),LEN($N3857)))</f>
        <v>plays</v>
      </c>
      <c r="S3857" s="11">
        <f t="shared" si="241"/>
        <v>42059.970729166671</v>
      </c>
      <c r="T3857" s="11">
        <f t="shared" si="24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0">
        <f t="shared" si="243"/>
        <v>0.02</v>
      </c>
      <c r="P3858" s="6">
        <f t="shared" si="240"/>
        <v>1</v>
      </c>
      <c r="Q3858" t="str">
        <f>TRIM(MID(SUBSTITUTE($N3858,"/",REPT(" ",LEN($N3858))),COLUMNS($N:N)*LEN($N3858)-(LEN($N3858)-1),LEN($N3858)))</f>
        <v>theater</v>
      </c>
      <c r="R3858" t="str">
        <f>TRIM(MID(SUBSTITUTE($N3858,"/",REPT(" ",LEN($N3858))),COLUMNS($N:O)*LEN($N3858)-(LEN($N3858)-1),LEN($N3858)))</f>
        <v>plays</v>
      </c>
      <c r="S3858" s="11">
        <f t="shared" si="241"/>
        <v>42041.743090277778</v>
      </c>
      <c r="T3858" s="11">
        <f t="shared" si="24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0">
        <f t="shared" si="243"/>
        <v>5.2</v>
      </c>
      <c r="P3859" s="6">
        <f t="shared" si="240"/>
        <v>65</v>
      </c>
      <c r="Q3859" t="str">
        <f>TRIM(MID(SUBSTITUTE($N3859,"/",REPT(" ",LEN($N3859))),COLUMNS($N:N)*LEN($N3859)-(LEN($N3859)-1),LEN($N3859)))</f>
        <v>theater</v>
      </c>
      <c r="R3859" t="str">
        <f>TRIM(MID(SUBSTITUTE($N3859,"/",REPT(" ",LEN($N3859))),COLUMNS($N:O)*LEN($N3859)-(LEN($N3859)-1),LEN($N3859)))</f>
        <v>plays</v>
      </c>
      <c r="S3859" s="11">
        <f t="shared" si="241"/>
        <v>41829.73715277778</v>
      </c>
      <c r="T3859" s="11">
        <f t="shared" si="24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0">
        <f t="shared" si="243"/>
        <v>2</v>
      </c>
      <c r="P3860" s="6">
        <f t="shared" si="240"/>
        <v>10</v>
      </c>
      <c r="Q3860" t="str">
        <f>TRIM(MID(SUBSTITUTE($N3860,"/",REPT(" ",LEN($N3860))),COLUMNS($N:N)*LEN($N3860)-(LEN($N3860)-1),LEN($N3860)))</f>
        <v>theater</v>
      </c>
      <c r="R3860" t="str">
        <f>TRIM(MID(SUBSTITUTE($N3860,"/",REPT(" ",LEN($N3860))),COLUMNS($N:O)*LEN($N3860)-(LEN($N3860)-1),LEN($N3860)))</f>
        <v>plays</v>
      </c>
      <c r="S3860" s="11">
        <f t="shared" si="241"/>
        <v>42128.431064814817</v>
      </c>
      <c r="T3860" s="11">
        <f t="shared" si="24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0">
        <f t="shared" si="243"/>
        <v>0.04</v>
      </c>
      <c r="P3861" s="6">
        <f t="shared" si="240"/>
        <v>1</v>
      </c>
      <c r="Q3861" t="str">
        <f>TRIM(MID(SUBSTITUTE($N3861,"/",REPT(" ",LEN($N3861))),COLUMNS($N:N)*LEN($N3861)-(LEN($N3861)-1),LEN($N3861)))</f>
        <v>theater</v>
      </c>
      <c r="R3861" t="str">
        <f>TRIM(MID(SUBSTITUTE($N3861,"/",REPT(" ",LEN($N3861))),COLUMNS($N:O)*LEN($N3861)-(LEN($N3861)-1),LEN($N3861)))</f>
        <v>plays</v>
      </c>
      <c r="S3861" s="11">
        <f t="shared" si="241"/>
        <v>41789.893599537041</v>
      </c>
      <c r="T3861" s="11">
        <f t="shared" si="24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0">
        <f t="shared" si="243"/>
        <v>17.666666666666668</v>
      </c>
      <c r="P3862" s="6">
        <f t="shared" si="240"/>
        <v>81.538461538461533</v>
      </c>
      <c r="Q3862" t="str">
        <f>TRIM(MID(SUBSTITUTE($N3862,"/",REPT(" ",LEN($N3862))),COLUMNS($N:N)*LEN($N3862)-(LEN($N3862)-1),LEN($N3862)))</f>
        <v>theater</v>
      </c>
      <c r="R3862" t="str">
        <f>TRIM(MID(SUBSTITUTE($N3862,"/",REPT(" ",LEN($N3862))),COLUMNS($N:O)*LEN($N3862)-(LEN($N3862)-1),LEN($N3862)))</f>
        <v>plays</v>
      </c>
      <c r="S3862" s="11">
        <f t="shared" si="241"/>
        <v>41833.660995370366</v>
      </c>
      <c r="T3862" s="11">
        <f t="shared" si="24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0">
        <f t="shared" si="243"/>
        <v>5</v>
      </c>
      <c r="P3863" s="6">
        <f t="shared" si="240"/>
        <v>100</v>
      </c>
      <c r="Q3863" t="str">
        <f>TRIM(MID(SUBSTITUTE($N3863,"/",REPT(" ",LEN($N3863))),COLUMNS($N:N)*LEN($N3863)-(LEN($N3863)-1),LEN($N3863)))</f>
        <v>theater</v>
      </c>
      <c r="R3863" t="str">
        <f>TRIM(MID(SUBSTITUTE($N3863,"/",REPT(" ",LEN($N3863))),COLUMNS($N:O)*LEN($N3863)-(LEN($N3863)-1),LEN($N3863)))</f>
        <v>plays</v>
      </c>
      <c r="S3863" s="11">
        <f t="shared" si="241"/>
        <v>41914.590011574073</v>
      </c>
      <c r="T3863" s="11">
        <f t="shared" si="24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0">
        <f t="shared" si="243"/>
        <v>1.3333333333333334E-2</v>
      </c>
      <c r="P3864" s="6">
        <f t="shared" si="240"/>
        <v>1</v>
      </c>
      <c r="Q3864" t="str">
        <f>TRIM(MID(SUBSTITUTE($N3864,"/",REPT(" ",LEN($N3864))),COLUMNS($N:N)*LEN($N3864)-(LEN($N3864)-1),LEN($N3864)))</f>
        <v>theater</v>
      </c>
      <c r="R3864" t="str">
        <f>TRIM(MID(SUBSTITUTE($N3864,"/",REPT(" ",LEN($N3864))),COLUMNS($N:O)*LEN($N3864)-(LEN($N3864)-1),LEN($N3864)))</f>
        <v>plays</v>
      </c>
      <c r="S3864" s="11">
        <f t="shared" si="241"/>
        <v>42611.261064814811</v>
      </c>
      <c r="T3864" s="11">
        <f t="shared" si="24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0">
        <f t="shared" si="243"/>
        <v>0</v>
      </c>
      <c r="P3865" s="6" t="e">
        <f t="shared" si="240"/>
        <v>#DIV/0!</v>
      </c>
      <c r="Q3865" t="str">
        <f>TRIM(MID(SUBSTITUTE($N3865,"/",REPT(" ",LEN($N3865))),COLUMNS($N:N)*LEN($N3865)-(LEN($N3865)-1),LEN($N3865)))</f>
        <v>theater</v>
      </c>
      <c r="R3865" t="str">
        <f>TRIM(MID(SUBSTITUTE($N3865,"/",REPT(" ",LEN($N3865))),COLUMNS($N:O)*LEN($N3865)-(LEN($N3865)-1),LEN($N3865)))</f>
        <v>plays</v>
      </c>
      <c r="S3865" s="11">
        <f t="shared" si="241"/>
        <v>42253.633159722223</v>
      </c>
      <c r="T3865" s="11">
        <f t="shared" si="24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0">
        <f t="shared" si="243"/>
        <v>1.2</v>
      </c>
      <c r="P3866" s="6">
        <f t="shared" si="240"/>
        <v>20</v>
      </c>
      <c r="Q3866" t="str">
        <f>TRIM(MID(SUBSTITUTE($N3866,"/",REPT(" ",LEN($N3866))),COLUMNS($N:N)*LEN($N3866)-(LEN($N3866)-1),LEN($N3866)))</f>
        <v>theater</v>
      </c>
      <c r="R3866" t="str">
        <f>TRIM(MID(SUBSTITUTE($N3866,"/",REPT(" ",LEN($N3866))),COLUMNS($N:O)*LEN($N3866)-(LEN($N3866)-1),LEN($N3866)))</f>
        <v>plays</v>
      </c>
      <c r="S3866" s="11">
        <f t="shared" si="241"/>
        <v>42295.891828703709</v>
      </c>
      <c r="T3866" s="11">
        <f t="shared" si="24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0">
        <f t="shared" si="243"/>
        <v>26.937422295897225</v>
      </c>
      <c r="P3867" s="6">
        <f t="shared" si="240"/>
        <v>46.428571428571431</v>
      </c>
      <c r="Q3867" t="str">
        <f>TRIM(MID(SUBSTITUTE($N3867,"/",REPT(" ",LEN($N3867))),COLUMNS($N:N)*LEN($N3867)-(LEN($N3867)-1),LEN($N3867)))</f>
        <v>theater</v>
      </c>
      <c r="R3867" t="str">
        <f>TRIM(MID(SUBSTITUTE($N3867,"/",REPT(" ",LEN($N3867))),COLUMNS($N:O)*LEN($N3867)-(LEN($N3867)-1),LEN($N3867)))</f>
        <v>plays</v>
      </c>
      <c r="S3867" s="11">
        <f t="shared" si="241"/>
        <v>41841.651597222226</v>
      </c>
      <c r="T3867" s="11">
        <f t="shared" si="24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0">
        <f t="shared" si="243"/>
        <v>0.54999999999999993</v>
      </c>
      <c r="P3868" s="6">
        <f t="shared" si="240"/>
        <v>5.5</v>
      </c>
      <c r="Q3868" t="str">
        <f>TRIM(MID(SUBSTITUTE($N3868,"/",REPT(" ",LEN($N3868))),COLUMNS($N:N)*LEN($N3868)-(LEN($N3868)-1),LEN($N3868)))</f>
        <v>theater</v>
      </c>
      <c r="R3868" t="str">
        <f>TRIM(MID(SUBSTITUTE($N3868,"/",REPT(" ",LEN($N3868))),COLUMNS($N:O)*LEN($N3868)-(LEN($N3868)-1),LEN($N3868)))</f>
        <v>plays</v>
      </c>
      <c r="S3868" s="11">
        <f t="shared" si="241"/>
        <v>42402.947002314817</v>
      </c>
      <c r="T3868" s="11">
        <f t="shared" si="24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0">
        <f t="shared" si="243"/>
        <v>12.55</v>
      </c>
      <c r="P3869" s="6">
        <f t="shared" si="240"/>
        <v>50.2</v>
      </c>
      <c r="Q3869" t="str">
        <f>TRIM(MID(SUBSTITUTE($N3869,"/",REPT(" ",LEN($N3869))),COLUMNS($N:N)*LEN($N3869)-(LEN($N3869)-1),LEN($N3869)))</f>
        <v>theater</v>
      </c>
      <c r="R3869" t="str">
        <f>TRIM(MID(SUBSTITUTE($N3869,"/",REPT(" ",LEN($N3869))),COLUMNS($N:O)*LEN($N3869)-(LEN($N3869)-1),LEN($N3869)))</f>
        <v>plays</v>
      </c>
      <c r="S3869" s="11">
        <f t="shared" si="241"/>
        <v>42509.814108796301</v>
      </c>
      <c r="T3869" s="11">
        <f t="shared" si="24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0">
        <f t="shared" si="243"/>
        <v>0.2</v>
      </c>
      <c r="P3870" s="6">
        <f t="shared" si="240"/>
        <v>10</v>
      </c>
      <c r="Q3870" t="str">
        <f>TRIM(MID(SUBSTITUTE($N3870,"/",REPT(" ",LEN($N3870))),COLUMNS($N:N)*LEN($N3870)-(LEN($N3870)-1),LEN($N3870)))</f>
        <v>theater</v>
      </c>
      <c r="R3870" t="str">
        <f>TRIM(MID(SUBSTITUTE($N3870,"/",REPT(" ",LEN($N3870))),COLUMNS($N:O)*LEN($N3870)-(LEN($N3870)-1),LEN($N3870)))</f>
        <v>musical</v>
      </c>
      <c r="S3870" s="11">
        <f t="shared" si="241"/>
        <v>41865.659780092588</v>
      </c>
      <c r="T3870" s="11">
        <f t="shared" si="24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0">
        <f t="shared" si="243"/>
        <v>3.4474868431088401</v>
      </c>
      <c r="P3871" s="6">
        <f t="shared" si="240"/>
        <v>30.133333333333333</v>
      </c>
      <c r="Q3871" t="str">
        <f>TRIM(MID(SUBSTITUTE($N3871,"/",REPT(" ",LEN($N3871))),COLUMNS($N:N)*LEN($N3871)-(LEN($N3871)-1),LEN($N3871)))</f>
        <v>theater</v>
      </c>
      <c r="R3871" t="str">
        <f>TRIM(MID(SUBSTITUTE($N3871,"/",REPT(" ",LEN($N3871))),COLUMNS($N:O)*LEN($N3871)-(LEN($N3871)-1),LEN($N3871)))</f>
        <v>musical</v>
      </c>
      <c r="S3871" s="11">
        <f t="shared" si="241"/>
        <v>42047.724444444444</v>
      </c>
      <c r="T3871" s="11">
        <f t="shared" si="24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0">
        <f t="shared" si="243"/>
        <v>15</v>
      </c>
      <c r="P3872" s="6">
        <f t="shared" si="240"/>
        <v>150</v>
      </c>
      <c r="Q3872" t="str">
        <f>TRIM(MID(SUBSTITUTE($N3872,"/",REPT(" ",LEN($N3872))),COLUMNS($N:N)*LEN($N3872)-(LEN($N3872)-1),LEN($N3872)))</f>
        <v>theater</v>
      </c>
      <c r="R3872" t="str">
        <f>TRIM(MID(SUBSTITUTE($N3872,"/",REPT(" ",LEN($N3872))),COLUMNS($N:O)*LEN($N3872)-(LEN($N3872)-1),LEN($N3872)))</f>
        <v>musical</v>
      </c>
      <c r="S3872" s="11">
        <f t="shared" si="241"/>
        <v>41793.17219907407</v>
      </c>
      <c r="T3872" s="11">
        <f t="shared" si="24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0">
        <f t="shared" si="243"/>
        <v>2.666666666666667</v>
      </c>
      <c r="P3873" s="6">
        <f t="shared" si="240"/>
        <v>13.333333333333334</v>
      </c>
      <c r="Q3873" t="str">
        <f>TRIM(MID(SUBSTITUTE($N3873,"/",REPT(" ",LEN($N3873))),COLUMNS($N:N)*LEN($N3873)-(LEN($N3873)-1),LEN($N3873)))</f>
        <v>theater</v>
      </c>
      <c r="R3873" t="str">
        <f>TRIM(MID(SUBSTITUTE($N3873,"/",REPT(" ",LEN($N3873))),COLUMNS($N:O)*LEN($N3873)-(LEN($N3873)-1),LEN($N3873)))</f>
        <v>musical</v>
      </c>
      <c r="S3873" s="11">
        <f t="shared" si="241"/>
        <v>42763.780671296292</v>
      </c>
      <c r="T3873" s="11">
        <f t="shared" si="24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0">
        <f t="shared" si="243"/>
        <v>0</v>
      </c>
      <c r="P3874" s="6" t="e">
        <f t="shared" si="240"/>
        <v>#DIV/0!</v>
      </c>
      <c r="Q3874" t="str">
        <f>TRIM(MID(SUBSTITUTE($N3874,"/",REPT(" ",LEN($N3874))),COLUMNS($N:N)*LEN($N3874)-(LEN($N3874)-1),LEN($N3874)))</f>
        <v>theater</v>
      </c>
      <c r="R3874" t="str">
        <f>TRIM(MID(SUBSTITUTE($N3874,"/",REPT(" ",LEN($N3874))),COLUMNS($N:O)*LEN($N3874)-(LEN($N3874)-1),LEN($N3874)))</f>
        <v>musical</v>
      </c>
      <c r="S3874" s="11">
        <f t="shared" si="241"/>
        <v>42180.145787037036</v>
      </c>
      <c r="T3874" s="11">
        <f t="shared" si="24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0">
        <f t="shared" si="243"/>
        <v>0</v>
      </c>
      <c r="P3875" s="6" t="e">
        <f t="shared" si="240"/>
        <v>#DIV/0!</v>
      </c>
      <c r="Q3875" t="str">
        <f>TRIM(MID(SUBSTITUTE($N3875,"/",REPT(" ",LEN($N3875))),COLUMNS($N:N)*LEN($N3875)-(LEN($N3875)-1),LEN($N3875)))</f>
        <v>theater</v>
      </c>
      <c r="R3875" t="str">
        <f>TRIM(MID(SUBSTITUTE($N3875,"/",REPT(" ",LEN($N3875))),COLUMNS($N:O)*LEN($N3875)-(LEN($N3875)-1),LEN($N3875)))</f>
        <v>musical</v>
      </c>
      <c r="S3875" s="11">
        <f t="shared" si="241"/>
        <v>42255.696006944447</v>
      </c>
      <c r="T3875" s="11">
        <f t="shared" si="24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0">
        <f t="shared" si="243"/>
        <v>0</v>
      </c>
      <c r="P3876" s="6" t="e">
        <f t="shared" si="240"/>
        <v>#DIV/0!</v>
      </c>
      <c r="Q3876" t="str">
        <f>TRIM(MID(SUBSTITUTE($N3876,"/",REPT(" ",LEN($N3876))),COLUMNS($N:N)*LEN($N3876)-(LEN($N3876)-1),LEN($N3876)))</f>
        <v>theater</v>
      </c>
      <c r="R3876" t="str">
        <f>TRIM(MID(SUBSTITUTE($N3876,"/",REPT(" ",LEN($N3876))),COLUMNS($N:O)*LEN($N3876)-(LEN($N3876)-1),LEN($N3876)))</f>
        <v>musical</v>
      </c>
      <c r="S3876" s="11">
        <f t="shared" si="241"/>
        <v>42007.016458333332</v>
      </c>
      <c r="T3876" s="11">
        <f t="shared" si="24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0">
        <f t="shared" si="243"/>
        <v>0</v>
      </c>
      <c r="P3877" s="6" t="e">
        <f t="shared" si="240"/>
        <v>#DIV/0!</v>
      </c>
      <c r="Q3877" t="str">
        <f>TRIM(MID(SUBSTITUTE($N3877,"/",REPT(" ",LEN($N3877))),COLUMNS($N:N)*LEN($N3877)-(LEN($N3877)-1),LEN($N3877)))</f>
        <v>theater</v>
      </c>
      <c r="R3877" t="str">
        <f>TRIM(MID(SUBSTITUTE($N3877,"/",REPT(" ",LEN($N3877))),COLUMNS($N:O)*LEN($N3877)-(LEN($N3877)-1),LEN($N3877)))</f>
        <v>musical</v>
      </c>
      <c r="S3877" s="11">
        <f t="shared" si="241"/>
        <v>42615.346817129626</v>
      </c>
      <c r="T3877" s="11">
        <f t="shared" si="24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0">
        <f t="shared" si="243"/>
        <v>52.794871794871788</v>
      </c>
      <c r="P3878" s="6">
        <f t="shared" si="240"/>
        <v>44.760869565217391</v>
      </c>
      <c r="Q3878" t="str">
        <f>TRIM(MID(SUBSTITUTE($N3878,"/",REPT(" ",LEN($N3878))),COLUMNS($N:N)*LEN($N3878)-(LEN($N3878)-1),LEN($N3878)))</f>
        <v>theater</v>
      </c>
      <c r="R3878" t="str">
        <f>TRIM(MID(SUBSTITUTE($N3878,"/",REPT(" ",LEN($N3878))),COLUMNS($N:O)*LEN($N3878)-(LEN($N3878)-1),LEN($N3878)))</f>
        <v>musical</v>
      </c>
      <c r="S3878" s="11">
        <f t="shared" si="241"/>
        <v>42372.624166666668</v>
      </c>
      <c r="T3878" s="11">
        <f t="shared" si="24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0">
        <f t="shared" si="243"/>
        <v>4.9639999999999995</v>
      </c>
      <c r="P3879" s="6">
        <f t="shared" si="240"/>
        <v>88.642857142857139</v>
      </c>
      <c r="Q3879" t="str">
        <f>TRIM(MID(SUBSTITUTE($N3879,"/",REPT(" ",LEN($N3879))),COLUMNS($N:N)*LEN($N3879)-(LEN($N3879)-1),LEN($N3879)))</f>
        <v>theater</v>
      </c>
      <c r="R3879" t="str">
        <f>TRIM(MID(SUBSTITUTE($N3879,"/",REPT(" ",LEN($N3879))),COLUMNS($N:O)*LEN($N3879)-(LEN($N3879)-1),LEN($N3879)))</f>
        <v>musical</v>
      </c>
      <c r="S3879" s="11">
        <f t="shared" si="241"/>
        <v>42682.67768518519</v>
      </c>
      <c r="T3879" s="11">
        <f t="shared" si="24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0">
        <f t="shared" si="243"/>
        <v>5.5555555555555552E-2</v>
      </c>
      <c r="P3880" s="6">
        <f t="shared" si="240"/>
        <v>10</v>
      </c>
      <c r="Q3880" t="str">
        <f>TRIM(MID(SUBSTITUTE($N3880,"/",REPT(" ",LEN($N3880))),COLUMNS($N:N)*LEN($N3880)-(LEN($N3880)-1),LEN($N3880)))</f>
        <v>theater</v>
      </c>
      <c r="R3880" t="str">
        <f>TRIM(MID(SUBSTITUTE($N3880,"/",REPT(" ",LEN($N3880))),COLUMNS($N:O)*LEN($N3880)-(LEN($N3880)-1),LEN($N3880)))</f>
        <v>musical</v>
      </c>
      <c r="S3880" s="11">
        <f t="shared" si="241"/>
        <v>42154.818819444445</v>
      </c>
      <c r="T3880" s="11">
        <f t="shared" si="24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0">
        <f t="shared" si="243"/>
        <v>0</v>
      </c>
      <c r="P3881" s="6" t="e">
        <f t="shared" si="240"/>
        <v>#DIV/0!</v>
      </c>
      <c r="Q3881" t="str">
        <f>TRIM(MID(SUBSTITUTE($N3881,"/",REPT(" ",LEN($N3881))),COLUMNS($N:N)*LEN($N3881)-(LEN($N3881)-1),LEN($N3881)))</f>
        <v>theater</v>
      </c>
      <c r="R3881" t="str">
        <f>TRIM(MID(SUBSTITUTE($N3881,"/",REPT(" ",LEN($N3881))),COLUMNS($N:O)*LEN($N3881)-(LEN($N3881)-1),LEN($N3881)))</f>
        <v>musical</v>
      </c>
      <c r="S3881" s="11">
        <f t="shared" si="241"/>
        <v>41999.861064814817</v>
      </c>
      <c r="T3881" s="11">
        <f t="shared" si="24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0">
        <f t="shared" si="243"/>
        <v>13.066666666666665</v>
      </c>
      <c r="P3882" s="6">
        <f t="shared" si="240"/>
        <v>57.647058823529413</v>
      </c>
      <c r="Q3882" t="str">
        <f>TRIM(MID(SUBSTITUTE($N3882,"/",REPT(" ",LEN($N3882))),COLUMNS($N:N)*LEN($N3882)-(LEN($N3882)-1),LEN($N3882)))</f>
        <v>theater</v>
      </c>
      <c r="R3882" t="str">
        <f>TRIM(MID(SUBSTITUTE($N3882,"/",REPT(" ",LEN($N3882))),COLUMNS($N:O)*LEN($N3882)-(LEN($N3882)-1),LEN($N3882)))</f>
        <v>musical</v>
      </c>
      <c r="S3882" s="11">
        <f t="shared" si="241"/>
        <v>41815.815046296295</v>
      </c>
      <c r="T3882" s="11">
        <f t="shared" si="24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0">
        <f t="shared" si="243"/>
        <v>5</v>
      </c>
      <c r="P3883" s="6">
        <f t="shared" si="240"/>
        <v>25</v>
      </c>
      <c r="Q3883" t="str">
        <f>TRIM(MID(SUBSTITUTE($N3883,"/",REPT(" ",LEN($N3883))),COLUMNS($N:N)*LEN($N3883)-(LEN($N3883)-1),LEN($N3883)))</f>
        <v>theater</v>
      </c>
      <c r="R3883" t="str">
        <f>TRIM(MID(SUBSTITUTE($N3883,"/",REPT(" ",LEN($N3883))),COLUMNS($N:O)*LEN($N3883)-(LEN($N3883)-1),LEN($N3883)))</f>
        <v>musical</v>
      </c>
      <c r="S3883" s="11">
        <f t="shared" si="241"/>
        <v>42756.018506944441</v>
      </c>
      <c r="T3883" s="11">
        <f t="shared" si="24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0">
        <f t="shared" si="243"/>
        <v>0</v>
      </c>
      <c r="P3884" s="6" t="e">
        <f t="shared" si="240"/>
        <v>#DIV/0!</v>
      </c>
      <c r="Q3884" t="str">
        <f>TRIM(MID(SUBSTITUTE($N3884,"/",REPT(" ",LEN($N3884))),COLUMNS($N:N)*LEN($N3884)-(LEN($N3884)-1),LEN($N3884)))</f>
        <v>theater</v>
      </c>
      <c r="R3884" t="str">
        <f>TRIM(MID(SUBSTITUTE($N3884,"/",REPT(" ",LEN($N3884))),COLUMNS($N:O)*LEN($N3884)-(LEN($N3884)-1),LEN($N3884)))</f>
        <v>musical</v>
      </c>
      <c r="S3884" s="11">
        <f t="shared" si="241"/>
        <v>42373.983449074076</v>
      </c>
      <c r="T3884" s="11">
        <f t="shared" si="24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0">
        <f t="shared" si="243"/>
        <v>0</v>
      </c>
      <c r="P3885" s="6" t="e">
        <f t="shared" si="240"/>
        <v>#DIV/0!</v>
      </c>
      <c r="Q3885" t="str">
        <f>TRIM(MID(SUBSTITUTE($N3885,"/",REPT(" ",LEN($N3885))),COLUMNS($N:N)*LEN($N3885)-(LEN($N3885)-1),LEN($N3885)))</f>
        <v>theater</v>
      </c>
      <c r="R3885" t="str">
        <f>TRIM(MID(SUBSTITUTE($N3885,"/",REPT(" ",LEN($N3885))),COLUMNS($N:O)*LEN($N3885)-(LEN($N3885)-1),LEN($N3885)))</f>
        <v>musical</v>
      </c>
      <c r="S3885" s="11">
        <f t="shared" si="241"/>
        <v>41854.602650462963</v>
      </c>
      <c r="T3885" s="11">
        <f t="shared" si="24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0">
        <f t="shared" si="243"/>
        <v>0</v>
      </c>
      <c r="P3886" s="6" t="e">
        <f t="shared" si="240"/>
        <v>#DIV/0!</v>
      </c>
      <c r="Q3886" t="str">
        <f>TRIM(MID(SUBSTITUTE($N3886,"/",REPT(" ",LEN($N3886))),COLUMNS($N:N)*LEN($N3886)-(LEN($N3886)-1),LEN($N3886)))</f>
        <v>theater</v>
      </c>
      <c r="R3886" t="str">
        <f>TRIM(MID(SUBSTITUTE($N3886,"/",REPT(" ",LEN($N3886))),COLUMNS($N:O)*LEN($N3886)-(LEN($N3886)-1),LEN($N3886)))</f>
        <v>musical</v>
      </c>
      <c r="S3886" s="11">
        <f t="shared" si="241"/>
        <v>42065.791574074072</v>
      </c>
      <c r="T3886" s="11">
        <f t="shared" si="24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0">
        <f t="shared" si="243"/>
        <v>0</v>
      </c>
      <c r="P3887" s="6" t="e">
        <f t="shared" si="240"/>
        <v>#DIV/0!</v>
      </c>
      <c r="Q3887" t="str">
        <f>TRIM(MID(SUBSTITUTE($N3887,"/",REPT(" ",LEN($N3887))),COLUMNS($N:N)*LEN($N3887)-(LEN($N3887)-1),LEN($N3887)))</f>
        <v>theater</v>
      </c>
      <c r="R3887" t="str">
        <f>TRIM(MID(SUBSTITUTE($N3887,"/",REPT(" ",LEN($N3887))),COLUMNS($N:O)*LEN($N3887)-(LEN($N3887)-1),LEN($N3887)))</f>
        <v>musical</v>
      </c>
      <c r="S3887" s="11">
        <f t="shared" si="241"/>
        <v>42469.951284722221</v>
      </c>
      <c r="T3887" s="11">
        <f t="shared" si="24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0">
        <f t="shared" si="243"/>
        <v>0</v>
      </c>
      <c r="P3888" s="6" t="e">
        <f t="shared" si="240"/>
        <v>#DIV/0!</v>
      </c>
      <c r="Q3888" t="str">
        <f>TRIM(MID(SUBSTITUTE($N3888,"/",REPT(" ",LEN($N3888))),COLUMNS($N:N)*LEN($N3888)-(LEN($N3888)-1),LEN($N3888)))</f>
        <v>theater</v>
      </c>
      <c r="R3888" t="str">
        <f>TRIM(MID(SUBSTITUTE($N3888,"/",REPT(" ",LEN($N3888))),COLUMNS($N:O)*LEN($N3888)-(LEN($N3888)-1),LEN($N3888)))</f>
        <v>musical</v>
      </c>
      <c r="S3888" s="11">
        <f t="shared" si="241"/>
        <v>41954.228032407409</v>
      </c>
      <c r="T3888" s="11">
        <f t="shared" si="24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0">
        <f t="shared" si="243"/>
        <v>1.7500000000000002</v>
      </c>
      <c r="P3889" s="6">
        <f t="shared" si="240"/>
        <v>17.5</v>
      </c>
      <c r="Q3889" t="str">
        <f>TRIM(MID(SUBSTITUTE($N3889,"/",REPT(" ",LEN($N3889))),COLUMNS($N:N)*LEN($N3889)-(LEN($N3889)-1),LEN($N3889)))</f>
        <v>theater</v>
      </c>
      <c r="R3889" t="str">
        <f>TRIM(MID(SUBSTITUTE($N3889,"/",REPT(" ",LEN($N3889))),COLUMNS($N:O)*LEN($N3889)-(LEN($N3889)-1),LEN($N3889)))</f>
        <v>musical</v>
      </c>
      <c r="S3889" s="11">
        <f t="shared" si="241"/>
        <v>42079.857974537037</v>
      </c>
      <c r="T3889" s="11">
        <f t="shared" si="24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0">
        <f t="shared" si="243"/>
        <v>27.1</v>
      </c>
      <c r="P3890" s="6">
        <f t="shared" si="240"/>
        <v>38.714285714285715</v>
      </c>
      <c r="Q3890" t="str">
        <f>TRIM(MID(SUBSTITUTE($N3890,"/",REPT(" ",LEN($N3890))),COLUMNS($N:N)*LEN($N3890)-(LEN($N3890)-1),LEN($N3890)))</f>
        <v>theater</v>
      </c>
      <c r="R3890" t="str">
        <f>TRIM(MID(SUBSTITUTE($N3890,"/",REPT(" ",LEN($N3890))),COLUMNS($N:O)*LEN($N3890)-(LEN($N3890)-1),LEN($N3890)))</f>
        <v>plays</v>
      </c>
      <c r="S3890" s="11">
        <f t="shared" si="241"/>
        <v>42762.545810185184</v>
      </c>
      <c r="T3890" s="11">
        <f t="shared" si="24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0">
        <f t="shared" si="243"/>
        <v>1.4749999999999999</v>
      </c>
      <c r="P3891" s="6">
        <f t="shared" si="240"/>
        <v>13.111111111111111</v>
      </c>
      <c r="Q3891" t="str">
        <f>TRIM(MID(SUBSTITUTE($N3891,"/",REPT(" ",LEN($N3891))),COLUMNS($N:N)*LEN($N3891)-(LEN($N3891)-1),LEN($N3891)))</f>
        <v>theater</v>
      </c>
      <c r="R3891" t="str">
        <f>TRIM(MID(SUBSTITUTE($N3891,"/",REPT(" ",LEN($N3891))),COLUMNS($N:O)*LEN($N3891)-(LEN($N3891)-1),LEN($N3891)))</f>
        <v>plays</v>
      </c>
      <c r="S3891" s="11">
        <f t="shared" si="241"/>
        <v>41977.004976851851</v>
      </c>
      <c r="T3891" s="11">
        <f t="shared" si="24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0">
        <f t="shared" si="243"/>
        <v>16.826666666666668</v>
      </c>
      <c r="P3892" s="6">
        <f t="shared" si="240"/>
        <v>315.5</v>
      </c>
      <c r="Q3892" t="str">
        <f>TRIM(MID(SUBSTITUTE($N3892,"/",REPT(" ",LEN($N3892))),COLUMNS($N:N)*LEN($N3892)-(LEN($N3892)-1),LEN($N3892)))</f>
        <v>theater</v>
      </c>
      <c r="R3892" t="str">
        <f>TRIM(MID(SUBSTITUTE($N3892,"/",REPT(" ",LEN($N3892))),COLUMNS($N:O)*LEN($N3892)-(LEN($N3892)-1),LEN($N3892)))</f>
        <v>plays</v>
      </c>
      <c r="S3892" s="11">
        <f t="shared" si="241"/>
        <v>42171.758611111116</v>
      </c>
      <c r="T3892" s="11">
        <f t="shared" si="24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0">
        <f t="shared" si="243"/>
        <v>32.5</v>
      </c>
      <c r="P3893" s="6">
        <f t="shared" si="240"/>
        <v>37.142857142857146</v>
      </c>
      <c r="Q3893" t="str">
        <f>TRIM(MID(SUBSTITUTE($N3893,"/",REPT(" ",LEN($N3893))),COLUMNS($N:N)*LEN($N3893)-(LEN($N3893)-1),LEN($N3893)))</f>
        <v>theater</v>
      </c>
      <c r="R3893" t="str">
        <f>TRIM(MID(SUBSTITUTE($N3893,"/",REPT(" ",LEN($N3893))),COLUMNS($N:O)*LEN($N3893)-(LEN($N3893)-1),LEN($N3893)))</f>
        <v>plays</v>
      </c>
      <c r="S3893" s="11">
        <f t="shared" si="241"/>
        <v>42056.1324537037</v>
      </c>
      <c r="T3893" s="11">
        <f t="shared" si="24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0">
        <f t="shared" si="243"/>
        <v>0</v>
      </c>
      <c r="P3894" s="6" t="e">
        <f t="shared" si="240"/>
        <v>#DIV/0!</v>
      </c>
      <c r="Q3894" t="str">
        <f>TRIM(MID(SUBSTITUTE($N3894,"/",REPT(" ",LEN($N3894))),COLUMNS($N:N)*LEN($N3894)-(LEN($N3894)-1),LEN($N3894)))</f>
        <v>theater</v>
      </c>
      <c r="R3894" t="str">
        <f>TRIM(MID(SUBSTITUTE($N3894,"/",REPT(" ",LEN($N3894))),COLUMNS($N:O)*LEN($N3894)-(LEN($N3894)-1),LEN($N3894)))</f>
        <v>plays</v>
      </c>
      <c r="S3894" s="11">
        <f t="shared" si="241"/>
        <v>41867.652280092596</v>
      </c>
      <c r="T3894" s="11">
        <f t="shared" si="24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0">
        <f t="shared" si="243"/>
        <v>21.55</v>
      </c>
      <c r="P3895" s="6">
        <f t="shared" si="240"/>
        <v>128.27380952380952</v>
      </c>
      <c r="Q3895" t="str">
        <f>TRIM(MID(SUBSTITUTE($N3895,"/",REPT(" ",LEN($N3895))),COLUMNS($N:N)*LEN($N3895)-(LEN($N3895)-1),LEN($N3895)))</f>
        <v>theater</v>
      </c>
      <c r="R3895" t="str">
        <f>TRIM(MID(SUBSTITUTE($N3895,"/",REPT(" ",LEN($N3895))),COLUMNS($N:O)*LEN($N3895)-(LEN($N3895)-1),LEN($N3895)))</f>
        <v>plays</v>
      </c>
      <c r="S3895" s="11">
        <f t="shared" si="241"/>
        <v>41779.657870370371</v>
      </c>
      <c r="T3895" s="11">
        <f t="shared" si="24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0">
        <f t="shared" si="243"/>
        <v>3.4666666666666663</v>
      </c>
      <c r="P3896" s="6">
        <f t="shared" si="240"/>
        <v>47.272727272727273</v>
      </c>
      <c r="Q3896" t="str">
        <f>TRIM(MID(SUBSTITUTE($N3896,"/",REPT(" ",LEN($N3896))),COLUMNS($N:N)*LEN($N3896)-(LEN($N3896)-1),LEN($N3896)))</f>
        <v>theater</v>
      </c>
      <c r="R3896" t="str">
        <f>TRIM(MID(SUBSTITUTE($N3896,"/",REPT(" ",LEN($N3896))),COLUMNS($N:O)*LEN($N3896)-(LEN($N3896)-1),LEN($N3896)))</f>
        <v>plays</v>
      </c>
      <c r="S3896" s="11">
        <f t="shared" si="241"/>
        <v>42679.958472222221</v>
      </c>
      <c r="T3896" s="11">
        <f t="shared" si="24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0">
        <f t="shared" si="243"/>
        <v>5</v>
      </c>
      <c r="P3897" s="6">
        <f t="shared" si="240"/>
        <v>50</v>
      </c>
      <c r="Q3897" t="str">
        <f>TRIM(MID(SUBSTITUTE($N3897,"/",REPT(" ",LEN($N3897))),COLUMNS($N:N)*LEN($N3897)-(LEN($N3897)-1),LEN($N3897)))</f>
        <v>theater</v>
      </c>
      <c r="R3897" t="str">
        <f>TRIM(MID(SUBSTITUTE($N3897,"/",REPT(" ",LEN($N3897))),COLUMNS($N:O)*LEN($N3897)-(LEN($N3897)-1),LEN($N3897)))</f>
        <v>plays</v>
      </c>
      <c r="S3897" s="11">
        <f t="shared" si="241"/>
        <v>42032.250208333338</v>
      </c>
      <c r="T3897" s="11">
        <f t="shared" si="24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0">
        <f t="shared" si="243"/>
        <v>10.625</v>
      </c>
      <c r="P3898" s="6">
        <f t="shared" si="240"/>
        <v>42.5</v>
      </c>
      <c r="Q3898" t="str">
        <f>TRIM(MID(SUBSTITUTE($N3898,"/",REPT(" ",LEN($N3898))),COLUMNS($N:N)*LEN($N3898)-(LEN($N3898)-1),LEN($N3898)))</f>
        <v>theater</v>
      </c>
      <c r="R3898" t="str">
        <f>TRIM(MID(SUBSTITUTE($N3898,"/",REPT(" ",LEN($N3898))),COLUMNS($N:O)*LEN($N3898)-(LEN($N3898)-1),LEN($N3898)))</f>
        <v>plays</v>
      </c>
      <c r="S3898" s="11">
        <f t="shared" si="241"/>
        <v>41793.191875000004</v>
      </c>
      <c r="T3898" s="11">
        <f t="shared" si="24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0">
        <f t="shared" si="243"/>
        <v>17.599999999999998</v>
      </c>
      <c r="P3899" s="6">
        <f t="shared" si="240"/>
        <v>44</v>
      </c>
      <c r="Q3899" t="str">
        <f>TRIM(MID(SUBSTITUTE($N3899,"/",REPT(" ",LEN($N3899))),COLUMNS($N:N)*LEN($N3899)-(LEN($N3899)-1),LEN($N3899)))</f>
        <v>theater</v>
      </c>
      <c r="R3899" t="str">
        <f>TRIM(MID(SUBSTITUTE($N3899,"/",REPT(" ",LEN($N3899))),COLUMNS($N:O)*LEN($N3899)-(LEN($N3899)-1),LEN($N3899)))</f>
        <v>plays</v>
      </c>
      <c r="S3899" s="11">
        <f t="shared" si="241"/>
        <v>41982.87364583333</v>
      </c>
      <c r="T3899" s="11">
        <f t="shared" si="24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0">
        <f t="shared" si="243"/>
        <v>32.56</v>
      </c>
      <c r="P3900" s="6">
        <f t="shared" si="240"/>
        <v>50.875</v>
      </c>
      <c r="Q3900" t="str">
        <f>TRIM(MID(SUBSTITUTE($N3900,"/",REPT(" ",LEN($N3900))),COLUMNS($N:N)*LEN($N3900)-(LEN($N3900)-1),LEN($N3900)))</f>
        <v>theater</v>
      </c>
      <c r="R3900" t="str">
        <f>TRIM(MID(SUBSTITUTE($N3900,"/",REPT(" ",LEN($N3900))),COLUMNS($N:O)*LEN($N3900)-(LEN($N3900)-1),LEN($N3900)))</f>
        <v>plays</v>
      </c>
      <c r="S3900" s="11">
        <f t="shared" si="241"/>
        <v>42193.482291666667</v>
      </c>
      <c r="T3900" s="11">
        <f t="shared" si="24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0">
        <f t="shared" si="243"/>
        <v>1.25</v>
      </c>
      <c r="P3901" s="6">
        <f t="shared" si="240"/>
        <v>62.5</v>
      </c>
      <c r="Q3901" t="str">
        <f>TRIM(MID(SUBSTITUTE($N3901,"/",REPT(" ",LEN($N3901))),COLUMNS($N:N)*LEN($N3901)-(LEN($N3901)-1),LEN($N3901)))</f>
        <v>theater</v>
      </c>
      <c r="R3901" t="str">
        <f>TRIM(MID(SUBSTITUTE($N3901,"/",REPT(" ",LEN($N3901))),COLUMNS($N:O)*LEN($N3901)-(LEN($N3901)-1),LEN($N3901)))</f>
        <v>plays</v>
      </c>
      <c r="S3901" s="11">
        <f t="shared" si="241"/>
        <v>41843.775011574071</v>
      </c>
      <c r="T3901" s="11">
        <f t="shared" si="24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0">
        <f t="shared" si="243"/>
        <v>5.4</v>
      </c>
      <c r="P3902" s="6">
        <f t="shared" si="240"/>
        <v>27</v>
      </c>
      <c r="Q3902" t="str">
        <f>TRIM(MID(SUBSTITUTE($N3902,"/",REPT(" ",LEN($N3902))),COLUMNS($N:N)*LEN($N3902)-(LEN($N3902)-1),LEN($N3902)))</f>
        <v>theater</v>
      </c>
      <c r="R3902" t="str">
        <f>TRIM(MID(SUBSTITUTE($N3902,"/",REPT(" ",LEN($N3902))),COLUMNS($N:O)*LEN($N3902)-(LEN($N3902)-1),LEN($N3902)))</f>
        <v>plays</v>
      </c>
      <c r="S3902" s="11">
        <f t="shared" si="241"/>
        <v>42136.092488425929</v>
      </c>
      <c r="T3902" s="11">
        <f t="shared" si="24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0">
        <f t="shared" si="243"/>
        <v>0.83333333333333337</v>
      </c>
      <c r="P3903" s="6">
        <f t="shared" si="240"/>
        <v>25</v>
      </c>
      <c r="Q3903" t="str">
        <f>TRIM(MID(SUBSTITUTE($N3903,"/",REPT(" ",LEN($N3903))),COLUMNS($N:N)*LEN($N3903)-(LEN($N3903)-1),LEN($N3903)))</f>
        <v>theater</v>
      </c>
      <c r="R3903" t="str">
        <f>TRIM(MID(SUBSTITUTE($N3903,"/",REPT(" ",LEN($N3903))),COLUMNS($N:O)*LEN($N3903)-(LEN($N3903)-1),LEN($N3903)))</f>
        <v>plays</v>
      </c>
      <c r="S3903" s="11">
        <f t="shared" si="241"/>
        <v>42317.826377314821</v>
      </c>
      <c r="T3903" s="11">
        <f t="shared" si="24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0">
        <f t="shared" si="243"/>
        <v>48.833333333333336</v>
      </c>
      <c r="P3904" s="6">
        <f t="shared" si="240"/>
        <v>47.258064516129032</v>
      </c>
      <c r="Q3904" t="str">
        <f>TRIM(MID(SUBSTITUTE($N3904,"/",REPT(" ",LEN($N3904))),COLUMNS($N:N)*LEN($N3904)-(LEN($N3904)-1),LEN($N3904)))</f>
        <v>theater</v>
      </c>
      <c r="R3904" t="str">
        <f>TRIM(MID(SUBSTITUTE($N3904,"/",REPT(" ",LEN($N3904))),COLUMNS($N:O)*LEN($N3904)-(LEN($N3904)-1),LEN($N3904)))</f>
        <v>plays</v>
      </c>
      <c r="S3904" s="11">
        <f t="shared" si="241"/>
        <v>42663.468078703707</v>
      </c>
      <c r="T3904" s="11">
        <f t="shared" si="24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0">
        <f t="shared" si="243"/>
        <v>0</v>
      </c>
      <c r="P3905" s="6" t="e">
        <f t="shared" si="240"/>
        <v>#DIV/0!</v>
      </c>
      <c r="Q3905" t="str">
        <f>TRIM(MID(SUBSTITUTE($N3905,"/",REPT(" ",LEN($N3905))),COLUMNS($N:N)*LEN($N3905)-(LEN($N3905)-1),LEN($N3905)))</f>
        <v>theater</v>
      </c>
      <c r="R3905" t="str">
        <f>TRIM(MID(SUBSTITUTE($N3905,"/",REPT(" ",LEN($N3905))),COLUMNS($N:O)*LEN($N3905)-(LEN($N3905)-1),LEN($N3905)))</f>
        <v>plays</v>
      </c>
      <c r="S3905" s="11">
        <f t="shared" si="241"/>
        <v>42186.01116898148</v>
      </c>
      <c r="T3905" s="11">
        <f t="shared" si="24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0">
        <f t="shared" si="243"/>
        <v>0.03</v>
      </c>
      <c r="P3906" s="6">
        <f t="shared" ref="P3906:P3969" si="244">E3906/L3906</f>
        <v>1.5</v>
      </c>
      <c r="Q3906" t="str">
        <f>TRIM(MID(SUBSTITUTE($N3906,"/",REPT(" ",LEN($N3906))),COLUMNS($N:N)*LEN($N3906)-(LEN($N3906)-1),LEN($N3906)))</f>
        <v>theater</v>
      </c>
      <c r="R3906" t="str">
        <f>TRIM(MID(SUBSTITUTE($N3906,"/",REPT(" ",LEN($N3906))),COLUMNS($N:O)*LEN($N3906)-(LEN($N3906)-1),LEN($N3906)))</f>
        <v>plays</v>
      </c>
      <c r="S3906" s="11">
        <f t="shared" ref="S3906:S3969" si="245">(((J3906/60)/60)/24)+DATE(1970,1,1)</f>
        <v>42095.229166666672</v>
      </c>
      <c r="T3906" s="11">
        <f t="shared" ref="T3906:T3969" si="246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0">
        <f t="shared" ref="O3907:O3970" si="247">E3907/D3907*100</f>
        <v>11.533333333333333</v>
      </c>
      <c r="P3907" s="6">
        <f t="shared" si="244"/>
        <v>24.714285714285715</v>
      </c>
      <c r="Q3907" t="str">
        <f>TRIM(MID(SUBSTITUTE($N3907,"/",REPT(" ",LEN($N3907))),COLUMNS($N:N)*LEN($N3907)-(LEN($N3907)-1),LEN($N3907)))</f>
        <v>theater</v>
      </c>
      <c r="R3907" t="str">
        <f>TRIM(MID(SUBSTITUTE($N3907,"/",REPT(" ",LEN($N3907))),COLUMNS($N:O)*LEN($N3907)-(LEN($N3907)-1),LEN($N3907)))</f>
        <v>plays</v>
      </c>
      <c r="S3907" s="11">
        <f t="shared" si="245"/>
        <v>42124.623877314814</v>
      </c>
      <c r="T3907" s="11">
        <f t="shared" si="246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0">
        <f t="shared" si="247"/>
        <v>67.333333333333329</v>
      </c>
      <c r="P3908" s="6">
        <f t="shared" si="244"/>
        <v>63.125</v>
      </c>
      <c r="Q3908" t="str">
        <f>TRIM(MID(SUBSTITUTE($N3908,"/",REPT(" ",LEN($N3908))),COLUMNS($N:N)*LEN($N3908)-(LEN($N3908)-1),LEN($N3908)))</f>
        <v>theater</v>
      </c>
      <c r="R3908" t="str">
        <f>TRIM(MID(SUBSTITUTE($N3908,"/",REPT(" ",LEN($N3908))),COLUMNS($N:O)*LEN($N3908)-(LEN($N3908)-1),LEN($N3908)))</f>
        <v>plays</v>
      </c>
      <c r="S3908" s="11">
        <f t="shared" si="245"/>
        <v>42143.917743055557</v>
      </c>
      <c r="T3908" s="11">
        <f t="shared" si="246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0">
        <f t="shared" si="247"/>
        <v>15.299999999999999</v>
      </c>
      <c r="P3909" s="6">
        <f t="shared" si="244"/>
        <v>38.25</v>
      </c>
      <c r="Q3909" t="str">
        <f>TRIM(MID(SUBSTITUTE($N3909,"/",REPT(" ",LEN($N3909))),COLUMNS($N:N)*LEN($N3909)-(LEN($N3909)-1),LEN($N3909)))</f>
        <v>theater</v>
      </c>
      <c r="R3909" t="str">
        <f>TRIM(MID(SUBSTITUTE($N3909,"/",REPT(" ",LEN($N3909))),COLUMNS($N:O)*LEN($N3909)-(LEN($N3909)-1),LEN($N3909)))</f>
        <v>plays</v>
      </c>
      <c r="S3909" s="11">
        <f t="shared" si="245"/>
        <v>41906.819513888891</v>
      </c>
      <c r="T3909" s="11">
        <f t="shared" si="246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0">
        <f t="shared" si="247"/>
        <v>8.6666666666666679</v>
      </c>
      <c r="P3910" s="6">
        <f t="shared" si="244"/>
        <v>16.25</v>
      </c>
      <c r="Q3910" t="str">
        <f>TRIM(MID(SUBSTITUTE($N3910,"/",REPT(" ",LEN($N3910))),COLUMNS($N:N)*LEN($N3910)-(LEN($N3910)-1),LEN($N3910)))</f>
        <v>theater</v>
      </c>
      <c r="R3910" t="str">
        <f>TRIM(MID(SUBSTITUTE($N3910,"/",REPT(" ",LEN($N3910))),COLUMNS($N:O)*LEN($N3910)-(LEN($N3910)-1),LEN($N3910)))</f>
        <v>plays</v>
      </c>
      <c r="S3910" s="11">
        <f t="shared" si="245"/>
        <v>41834.135370370372</v>
      </c>
      <c r="T3910" s="11">
        <f t="shared" si="246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0">
        <f t="shared" si="247"/>
        <v>0.22499999999999998</v>
      </c>
      <c r="P3911" s="6">
        <f t="shared" si="244"/>
        <v>33.75</v>
      </c>
      <c r="Q3911" t="str">
        <f>TRIM(MID(SUBSTITUTE($N3911,"/",REPT(" ",LEN($N3911))),COLUMNS($N:N)*LEN($N3911)-(LEN($N3911)-1),LEN($N3911)))</f>
        <v>theater</v>
      </c>
      <c r="R3911" t="str">
        <f>TRIM(MID(SUBSTITUTE($N3911,"/",REPT(" ",LEN($N3911))),COLUMNS($N:O)*LEN($N3911)-(LEN($N3911)-1),LEN($N3911)))</f>
        <v>plays</v>
      </c>
      <c r="S3911" s="11">
        <f t="shared" si="245"/>
        <v>41863.359282407408</v>
      </c>
      <c r="T3911" s="11">
        <f t="shared" si="246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0">
        <f t="shared" si="247"/>
        <v>3.0833333333333335</v>
      </c>
      <c r="P3912" s="6">
        <f t="shared" si="244"/>
        <v>61.666666666666664</v>
      </c>
      <c r="Q3912" t="str">
        <f>TRIM(MID(SUBSTITUTE($N3912,"/",REPT(" ",LEN($N3912))),COLUMNS($N:N)*LEN($N3912)-(LEN($N3912)-1),LEN($N3912)))</f>
        <v>theater</v>
      </c>
      <c r="R3912" t="str">
        <f>TRIM(MID(SUBSTITUTE($N3912,"/",REPT(" ",LEN($N3912))),COLUMNS($N:O)*LEN($N3912)-(LEN($N3912)-1),LEN($N3912)))</f>
        <v>plays</v>
      </c>
      <c r="S3912" s="11">
        <f t="shared" si="245"/>
        <v>42224.756909722222</v>
      </c>
      <c r="T3912" s="11">
        <f t="shared" si="246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0">
        <f t="shared" si="247"/>
        <v>37.412500000000001</v>
      </c>
      <c r="P3913" s="6">
        <f t="shared" si="244"/>
        <v>83.138888888888886</v>
      </c>
      <c r="Q3913" t="str">
        <f>TRIM(MID(SUBSTITUTE($N3913,"/",REPT(" ",LEN($N3913))),COLUMNS($N:N)*LEN($N3913)-(LEN($N3913)-1),LEN($N3913)))</f>
        <v>theater</v>
      </c>
      <c r="R3913" t="str">
        <f>TRIM(MID(SUBSTITUTE($N3913,"/",REPT(" ",LEN($N3913))),COLUMNS($N:O)*LEN($N3913)-(LEN($N3913)-1),LEN($N3913)))</f>
        <v>plays</v>
      </c>
      <c r="S3913" s="11">
        <f t="shared" si="245"/>
        <v>41939.8122337963</v>
      </c>
      <c r="T3913" s="11">
        <f t="shared" si="246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0">
        <f t="shared" si="247"/>
        <v>6.6666666666666671E-3</v>
      </c>
      <c r="P3914" s="6">
        <f t="shared" si="244"/>
        <v>1</v>
      </c>
      <c r="Q3914" t="str">
        <f>TRIM(MID(SUBSTITUTE($N3914,"/",REPT(" ",LEN($N3914))),COLUMNS($N:N)*LEN($N3914)-(LEN($N3914)-1),LEN($N3914)))</f>
        <v>theater</v>
      </c>
      <c r="R3914" t="str">
        <f>TRIM(MID(SUBSTITUTE($N3914,"/",REPT(" ",LEN($N3914))),COLUMNS($N:O)*LEN($N3914)-(LEN($N3914)-1),LEN($N3914)))</f>
        <v>plays</v>
      </c>
      <c r="S3914" s="11">
        <f t="shared" si="245"/>
        <v>42059.270023148143</v>
      </c>
      <c r="T3914" s="11">
        <f t="shared" si="246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0">
        <f t="shared" si="247"/>
        <v>10</v>
      </c>
      <c r="P3915" s="6">
        <f t="shared" si="244"/>
        <v>142.85714285714286</v>
      </c>
      <c r="Q3915" t="str">
        <f>TRIM(MID(SUBSTITUTE($N3915,"/",REPT(" ",LEN($N3915))),COLUMNS($N:N)*LEN($N3915)-(LEN($N3915)-1),LEN($N3915)))</f>
        <v>theater</v>
      </c>
      <c r="R3915" t="str">
        <f>TRIM(MID(SUBSTITUTE($N3915,"/",REPT(" ",LEN($N3915))),COLUMNS($N:O)*LEN($N3915)-(LEN($N3915)-1),LEN($N3915)))</f>
        <v>plays</v>
      </c>
      <c r="S3915" s="11">
        <f t="shared" si="245"/>
        <v>42308.211215277777</v>
      </c>
      <c r="T3915" s="11">
        <f t="shared" si="246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0">
        <f t="shared" si="247"/>
        <v>36.36</v>
      </c>
      <c r="P3916" s="6">
        <f t="shared" si="244"/>
        <v>33.666666666666664</v>
      </c>
      <c r="Q3916" t="str">
        <f>TRIM(MID(SUBSTITUTE($N3916,"/",REPT(" ",LEN($N3916))),COLUMNS($N:N)*LEN($N3916)-(LEN($N3916)-1),LEN($N3916)))</f>
        <v>theater</v>
      </c>
      <c r="R3916" t="str">
        <f>TRIM(MID(SUBSTITUTE($N3916,"/",REPT(" ",LEN($N3916))),COLUMNS($N:O)*LEN($N3916)-(LEN($N3916)-1),LEN($N3916)))</f>
        <v>plays</v>
      </c>
      <c r="S3916" s="11">
        <f t="shared" si="245"/>
        <v>42114.818935185183</v>
      </c>
      <c r="T3916" s="11">
        <f t="shared" si="246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0">
        <f t="shared" si="247"/>
        <v>0.33333333333333337</v>
      </c>
      <c r="P3917" s="6">
        <f t="shared" si="244"/>
        <v>5</v>
      </c>
      <c r="Q3917" t="str">
        <f>TRIM(MID(SUBSTITUTE($N3917,"/",REPT(" ",LEN($N3917))),COLUMNS($N:N)*LEN($N3917)-(LEN($N3917)-1),LEN($N3917)))</f>
        <v>theater</v>
      </c>
      <c r="R3917" t="str">
        <f>TRIM(MID(SUBSTITUTE($N3917,"/",REPT(" ",LEN($N3917))),COLUMNS($N:O)*LEN($N3917)-(LEN($N3917)-1),LEN($N3917)))</f>
        <v>plays</v>
      </c>
      <c r="S3917" s="11">
        <f t="shared" si="245"/>
        <v>42492.98505787037</v>
      </c>
      <c r="T3917" s="11">
        <f t="shared" si="246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0">
        <f t="shared" si="247"/>
        <v>0</v>
      </c>
      <c r="P3918" s="6" t="e">
        <f t="shared" si="244"/>
        <v>#DIV/0!</v>
      </c>
      <c r="Q3918" t="str">
        <f>TRIM(MID(SUBSTITUTE($N3918,"/",REPT(" ",LEN($N3918))),COLUMNS($N:N)*LEN($N3918)-(LEN($N3918)-1),LEN($N3918)))</f>
        <v>theater</v>
      </c>
      <c r="R3918" t="str">
        <f>TRIM(MID(SUBSTITUTE($N3918,"/",REPT(" ",LEN($N3918))),COLUMNS($N:O)*LEN($N3918)-(LEN($N3918)-1),LEN($N3918)))</f>
        <v>plays</v>
      </c>
      <c r="S3918" s="11">
        <f t="shared" si="245"/>
        <v>42494.471666666665</v>
      </c>
      <c r="T3918" s="11">
        <f t="shared" si="246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0">
        <f t="shared" si="247"/>
        <v>0.2857142857142857</v>
      </c>
      <c r="P3919" s="6">
        <f t="shared" si="244"/>
        <v>10</v>
      </c>
      <c r="Q3919" t="str">
        <f>TRIM(MID(SUBSTITUTE($N3919,"/",REPT(" ",LEN($N3919))),COLUMNS($N:N)*LEN($N3919)-(LEN($N3919)-1),LEN($N3919)))</f>
        <v>theater</v>
      </c>
      <c r="R3919" t="str">
        <f>TRIM(MID(SUBSTITUTE($N3919,"/",REPT(" ",LEN($N3919))),COLUMNS($N:O)*LEN($N3919)-(LEN($N3919)-1),LEN($N3919)))</f>
        <v>plays</v>
      </c>
      <c r="S3919" s="11">
        <f t="shared" si="245"/>
        <v>41863.527326388888</v>
      </c>
      <c r="T3919" s="11">
        <f t="shared" si="246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0">
        <f t="shared" si="247"/>
        <v>0.2</v>
      </c>
      <c r="P3920" s="6">
        <f t="shared" si="244"/>
        <v>40</v>
      </c>
      <c r="Q3920" t="str">
        <f>TRIM(MID(SUBSTITUTE($N3920,"/",REPT(" ",LEN($N3920))),COLUMNS($N:N)*LEN($N3920)-(LEN($N3920)-1),LEN($N3920)))</f>
        <v>theater</v>
      </c>
      <c r="R3920" t="str">
        <f>TRIM(MID(SUBSTITUTE($N3920,"/",REPT(" ",LEN($N3920))),COLUMNS($N:O)*LEN($N3920)-(LEN($N3920)-1),LEN($N3920)))</f>
        <v>plays</v>
      </c>
      <c r="S3920" s="11">
        <f t="shared" si="245"/>
        <v>41843.664618055554</v>
      </c>
      <c r="T3920" s="11">
        <f t="shared" si="246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0">
        <f t="shared" si="247"/>
        <v>1.7999999999999998</v>
      </c>
      <c r="P3921" s="6">
        <f t="shared" si="244"/>
        <v>30</v>
      </c>
      <c r="Q3921" t="str">
        <f>TRIM(MID(SUBSTITUTE($N3921,"/",REPT(" ",LEN($N3921))),COLUMNS($N:N)*LEN($N3921)-(LEN($N3921)-1),LEN($N3921)))</f>
        <v>theater</v>
      </c>
      <c r="R3921" t="str">
        <f>TRIM(MID(SUBSTITUTE($N3921,"/",REPT(" ",LEN($N3921))),COLUMNS($N:O)*LEN($N3921)-(LEN($N3921)-1),LEN($N3921)))</f>
        <v>plays</v>
      </c>
      <c r="S3921" s="11">
        <f t="shared" si="245"/>
        <v>42358.684872685189</v>
      </c>
      <c r="T3921" s="11">
        <f t="shared" si="246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0">
        <f t="shared" si="247"/>
        <v>5.4</v>
      </c>
      <c r="P3922" s="6">
        <f t="shared" si="244"/>
        <v>45</v>
      </c>
      <c r="Q3922" t="str">
        <f>TRIM(MID(SUBSTITUTE($N3922,"/",REPT(" ",LEN($N3922))),COLUMNS($N:N)*LEN($N3922)-(LEN($N3922)-1),LEN($N3922)))</f>
        <v>theater</v>
      </c>
      <c r="R3922" t="str">
        <f>TRIM(MID(SUBSTITUTE($N3922,"/",REPT(" ",LEN($N3922))),COLUMNS($N:O)*LEN($N3922)-(LEN($N3922)-1),LEN($N3922)))</f>
        <v>plays</v>
      </c>
      <c r="S3922" s="11">
        <f t="shared" si="245"/>
        <v>42657.38726851852</v>
      </c>
      <c r="T3922" s="11">
        <f t="shared" si="246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0">
        <f t="shared" si="247"/>
        <v>0</v>
      </c>
      <c r="P3923" s="6" t="e">
        <f t="shared" si="244"/>
        <v>#DIV/0!</v>
      </c>
      <c r="Q3923" t="str">
        <f>TRIM(MID(SUBSTITUTE($N3923,"/",REPT(" ",LEN($N3923))),COLUMNS($N:N)*LEN($N3923)-(LEN($N3923)-1),LEN($N3923)))</f>
        <v>theater</v>
      </c>
      <c r="R3923" t="str">
        <f>TRIM(MID(SUBSTITUTE($N3923,"/",REPT(" ",LEN($N3923))),COLUMNS($N:O)*LEN($N3923)-(LEN($N3923)-1),LEN($N3923)))</f>
        <v>plays</v>
      </c>
      <c r="S3923" s="11">
        <f t="shared" si="245"/>
        <v>41926.542303240742</v>
      </c>
      <c r="T3923" s="11">
        <f t="shared" si="246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0">
        <f t="shared" si="247"/>
        <v>8.1333333333333329</v>
      </c>
      <c r="P3924" s="6">
        <f t="shared" si="244"/>
        <v>10.166666666666666</v>
      </c>
      <c r="Q3924" t="str">
        <f>TRIM(MID(SUBSTITUTE($N3924,"/",REPT(" ",LEN($N3924))),COLUMNS($N:N)*LEN($N3924)-(LEN($N3924)-1),LEN($N3924)))</f>
        <v>theater</v>
      </c>
      <c r="R3924" t="str">
        <f>TRIM(MID(SUBSTITUTE($N3924,"/",REPT(" ",LEN($N3924))),COLUMNS($N:O)*LEN($N3924)-(LEN($N3924)-1),LEN($N3924)))</f>
        <v>plays</v>
      </c>
      <c r="S3924" s="11">
        <f t="shared" si="245"/>
        <v>42020.768634259264</v>
      </c>
      <c r="T3924" s="11">
        <f t="shared" si="246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0">
        <f t="shared" si="247"/>
        <v>12.034782608695652</v>
      </c>
      <c r="P3925" s="6">
        <f t="shared" si="244"/>
        <v>81.411764705882348</v>
      </c>
      <c r="Q3925" t="str">
        <f>TRIM(MID(SUBSTITUTE($N3925,"/",REPT(" ",LEN($N3925))),COLUMNS($N:N)*LEN($N3925)-(LEN($N3925)-1),LEN($N3925)))</f>
        <v>theater</v>
      </c>
      <c r="R3925" t="str">
        <f>TRIM(MID(SUBSTITUTE($N3925,"/",REPT(" ",LEN($N3925))),COLUMNS($N:O)*LEN($N3925)-(LEN($N3925)-1),LEN($N3925)))</f>
        <v>plays</v>
      </c>
      <c r="S3925" s="11">
        <f t="shared" si="245"/>
        <v>42075.979988425926</v>
      </c>
      <c r="T3925" s="11">
        <f t="shared" si="246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0">
        <f t="shared" si="247"/>
        <v>15.266666666666667</v>
      </c>
      <c r="P3926" s="6">
        <f t="shared" si="244"/>
        <v>57.25</v>
      </c>
      <c r="Q3926" t="str">
        <f>TRIM(MID(SUBSTITUTE($N3926,"/",REPT(" ",LEN($N3926))),COLUMNS($N:N)*LEN($N3926)-(LEN($N3926)-1),LEN($N3926)))</f>
        <v>theater</v>
      </c>
      <c r="R3926" t="str">
        <f>TRIM(MID(SUBSTITUTE($N3926,"/",REPT(" ",LEN($N3926))),COLUMNS($N:O)*LEN($N3926)-(LEN($N3926)-1),LEN($N3926)))</f>
        <v>plays</v>
      </c>
      <c r="S3926" s="11">
        <f t="shared" si="245"/>
        <v>41786.959745370368</v>
      </c>
      <c r="T3926" s="11">
        <f t="shared" si="246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0">
        <f t="shared" si="247"/>
        <v>10</v>
      </c>
      <c r="P3927" s="6">
        <f t="shared" si="244"/>
        <v>5</v>
      </c>
      <c r="Q3927" t="str">
        <f>TRIM(MID(SUBSTITUTE($N3927,"/",REPT(" ",LEN($N3927))),COLUMNS($N:N)*LEN($N3927)-(LEN($N3927)-1),LEN($N3927)))</f>
        <v>theater</v>
      </c>
      <c r="R3927" t="str">
        <f>TRIM(MID(SUBSTITUTE($N3927,"/",REPT(" ",LEN($N3927))),COLUMNS($N:O)*LEN($N3927)-(LEN($N3927)-1),LEN($N3927)))</f>
        <v>plays</v>
      </c>
      <c r="S3927" s="11">
        <f t="shared" si="245"/>
        <v>41820.870821759258</v>
      </c>
      <c r="T3927" s="11">
        <f t="shared" si="246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0">
        <f t="shared" si="247"/>
        <v>0.3</v>
      </c>
      <c r="P3928" s="6">
        <f t="shared" si="244"/>
        <v>15</v>
      </c>
      <c r="Q3928" t="str">
        <f>TRIM(MID(SUBSTITUTE($N3928,"/",REPT(" ",LEN($N3928))),COLUMNS($N:N)*LEN($N3928)-(LEN($N3928)-1),LEN($N3928)))</f>
        <v>theater</v>
      </c>
      <c r="R3928" t="str">
        <f>TRIM(MID(SUBSTITUTE($N3928,"/",REPT(" ",LEN($N3928))),COLUMNS($N:O)*LEN($N3928)-(LEN($N3928)-1),LEN($N3928)))</f>
        <v>plays</v>
      </c>
      <c r="S3928" s="11">
        <f t="shared" si="245"/>
        <v>41970.085046296299</v>
      </c>
      <c r="T3928" s="11">
        <f t="shared" si="246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0">
        <f t="shared" si="247"/>
        <v>1</v>
      </c>
      <c r="P3929" s="6">
        <f t="shared" si="244"/>
        <v>12.5</v>
      </c>
      <c r="Q3929" t="str">
        <f>TRIM(MID(SUBSTITUTE($N3929,"/",REPT(" ",LEN($N3929))),COLUMNS($N:N)*LEN($N3929)-(LEN($N3929)-1),LEN($N3929)))</f>
        <v>theater</v>
      </c>
      <c r="R3929" t="str">
        <f>TRIM(MID(SUBSTITUTE($N3929,"/",REPT(" ",LEN($N3929))),COLUMNS($N:O)*LEN($N3929)-(LEN($N3929)-1),LEN($N3929)))</f>
        <v>plays</v>
      </c>
      <c r="S3929" s="11">
        <f t="shared" si="245"/>
        <v>41830.267407407409</v>
      </c>
      <c r="T3929" s="11">
        <f t="shared" si="246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0">
        <f t="shared" si="247"/>
        <v>13.020000000000001</v>
      </c>
      <c r="P3930" s="6">
        <f t="shared" si="244"/>
        <v>93</v>
      </c>
      <c r="Q3930" t="str">
        <f>TRIM(MID(SUBSTITUTE($N3930,"/",REPT(" ",LEN($N3930))),COLUMNS($N:N)*LEN($N3930)-(LEN($N3930)-1),LEN($N3930)))</f>
        <v>theater</v>
      </c>
      <c r="R3930" t="str">
        <f>TRIM(MID(SUBSTITUTE($N3930,"/",REPT(" ",LEN($N3930))),COLUMNS($N:O)*LEN($N3930)-(LEN($N3930)-1),LEN($N3930)))</f>
        <v>plays</v>
      </c>
      <c r="S3930" s="11">
        <f t="shared" si="245"/>
        <v>42265.683182870373</v>
      </c>
      <c r="T3930" s="11">
        <f t="shared" si="246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0">
        <f t="shared" si="247"/>
        <v>2.2650000000000001</v>
      </c>
      <c r="P3931" s="6">
        <f t="shared" si="244"/>
        <v>32.357142857142854</v>
      </c>
      <c r="Q3931" t="str">
        <f>TRIM(MID(SUBSTITUTE($N3931,"/",REPT(" ",LEN($N3931))),COLUMNS($N:N)*LEN($N3931)-(LEN($N3931)-1),LEN($N3931)))</f>
        <v>theater</v>
      </c>
      <c r="R3931" t="str">
        <f>TRIM(MID(SUBSTITUTE($N3931,"/",REPT(" ",LEN($N3931))),COLUMNS($N:O)*LEN($N3931)-(LEN($N3931)-1),LEN($N3931)))</f>
        <v>plays</v>
      </c>
      <c r="S3931" s="11">
        <f t="shared" si="245"/>
        <v>42601.827141203699</v>
      </c>
      <c r="T3931" s="11">
        <f t="shared" si="246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0">
        <f t="shared" si="247"/>
        <v>0</v>
      </c>
      <c r="P3932" s="6" t="e">
        <f t="shared" si="244"/>
        <v>#DIV/0!</v>
      </c>
      <c r="Q3932" t="str">
        <f>TRIM(MID(SUBSTITUTE($N3932,"/",REPT(" ",LEN($N3932))),COLUMNS($N:N)*LEN($N3932)-(LEN($N3932)-1),LEN($N3932)))</f>
        <v>theater</v>
      </c>
      <c r="R3932" t="str">
        <f>TRIM(MID(SUBSTITUTE($N3932,"/",REPT(" ",LEN($N3932))),COLUMNS($N:O)*LEN($N3932)-(LEN($N3932)-1),LEN($N3932)))</f>
        <v>plays</v>
      </c>
      <c r="S3932" s="11">
        <f t="shared" si="245"/>
        <v>42433.338749999995</v>
      </c>
      <c r="T3932" s="11">
        <f t="shared" si="246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0">
        <f t="shared" si="247"/>
        <v>0</v>
      </c>
      <c r="P3933" s="6" t="e">
        <f t="shared" si="244"/>
        <v>#DIV/0!</v>
      </c>
      <c r="Q3933" t="str">
        <f>TRIM(MID(SUBSTITUTE($N3933,"/",REPT(" ",LEN($N3933))),COLUMNS($N:N)*LEN($N3933)-(LEN($N3933)-1),LEN($N3933)))</f>
        <v>theater</v>
      </c>
      <c r="R3933" t="str">
        <f>TRIM(MID(SUBSTITUTE($N3933,"/",REPT(" ",LEN($N3933))),COLUMNS($N:O)*LEN($N3933)-(LEN($N3933)-1),LEN($N3933)))</f>
        <v>plays</v>
      </c>
      <c r="S3933" s="11">
        <f t="shared" si="245"/>
        <v>42228.151701388888</v>
      </c>
      <c r="T3933" s="11">
        <f t="shared" si="246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0">
        <f t="shared" si="247"/>
        <v>8.3333333333333332E-3</v>
      </c>
      <c r="P3934" s="6">
        <f t="shared" si="244"/>
        <v>1</v>
      </c>
      <c r="Q3934" t="str">
        <f>TRIM(MID(SUBSTITUTE($N3934,"/",REPT(" ",LEN($N3934))),COLUMNS($N:N)*LEN($N3934)-(LEN($N3934)-1),LEN($N3934)))</f>
        <v>theater</v>
      </c>
      <c r="R3934" t="str">
        <f>TRIM(MID(SUBSTITUTE($N3934,"/",REPT(" ",LEN($N3934))),COLUMNS($N:O)*LEN($N3934)-(LEN($N3934)-1),LEN($N3934)))</f>
        <v>plays</v>
      </c>
      <c r="S3934" s="11">
        <f t="shared" si="245"/>
        <v>42415.168564814812</v>
      </c>
      <c r="T3934" s="11">
        <f t="shared" si="246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0">
        <f t="shared" si="247"/>
        <v>15.742857142857142</v>
      </c>
      <c r="P3935" s="6">
        <f t="shared" si="244"/>
        <v>91.833333333333329</v>
      </c>
      <c r="Q3935" t="str">
        <f>TRIM(MID(SUBSTITUTE($N3935,"/",REPT(" ",LEN($N3935))),COLUMNS($N:N)*LEN($N3935)-(LEN($N3935)-1),LEN($N3935)))</f>
        <v>theater</v>
      </c>
      <c r="R3935" t="str">
        <f>TRIM(MID(SUBSTITUTE($N3935,"/",REPT(" ",LEN($N3935))),COLUMNS($N:O)*LEN($N3935)-(LEN($N3935)-1),LEN($N3935)))</f>
        <v>plays</v>
      </c>
      <c r="S3935" s="11">
        <f t="shared" si="245"/>
        <v>42538.968310185184</v>
      </c>
      <c r="T3935" s="11">
        <f t="shared" si="246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0">
        <f t="shared" si="247"/>
        <v>11</v>
      </c>
      <c r="P3936" s="6">
        <f t="shared" si="244"/>
        <v>45.833333333333336</v>
      </c>
      <c r="Q3936" t="str">
        <f>TRIM(MID(SUBSTITUTE($N3936,"/",REPT(" ",LEN($N3936))),COLUMNS($N:N)*LEN($N3936)-(LEN($N3936)-1),LEN($N3936)))</f>
        <v>theater</v>
      </c>
      <c r="R3936" t="str">
        <f>TRIM(MID(SUBSTITUTE($N3936,"/",REPT(" ",LEN($N3936))),COLUMNS($N:O)*LEN($N3936)-(LEN($N3936)-1),LEN($N3936)))</f>
        <v>plays</v>
      </c>
      <c r="S3936" s="11">
        <f t="shared" si="245"/>
        <v>42233.671747685185</v>
      </c>
      <c r="T3936" s="11">
        <f t="shared" si="246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0">
        <f t="shared" si="247"/>
        <v>43.833333333333336</v>
      </c>
      <c r="P3937" s="6">
        <f t="shared" si="244"/>
        <v>57.173913043478258</v>
      </c>
      <c r="Q3937" t="str">
        <f>TRIM(MID(SUBSTITUTE($N3937,"/",REPT(" ",LEN($N3937))),COLUMNS($N:N)*LEN($N3937)-(LEN($N3937)-1),LEN($N3937)))</f>
        <v>theater</v>
      </c>
      <c r="R3937" t="str">
        <f>TRIM(MID(SUBSTITUTE($N3937,"/",REPT(" ",LEN($N3937))),COLUMNS($N:O)*LEN($N3937)-(LEN($N3937)-1),LEN($N3937)))</f>
        <v>plays</v>
      </c>
      <c r="S3937" s="11">
        <f t="shared" si="245"/>
        <v>42221.656782407401</v>
      </c>
      <c r="T3937" s="11">
        <f t="shared" si="246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0">
        <f t="shared" si="247"/>
        <v>0</v>
      </c>
      <c r="P3938" s="6" t="e">
        <f t="shared" si="244"/>
        <v>#DIV/0!</v>
      </c>
      <c r="Q3938" t="str">
        <f>TRIM(MID(SUBSTITUTE($N3938,"/",REPT(" ",LEN($N3938))),COLUMNS($N:N)*LEN($N3938)-(LEN($N3938)-1),LEN($N3938)))</f>
        <v>theater</v>
      </c>
      <c r="R3938" t="str">
        <f>TRIM(MID(SUBSTITUTE($N3938,"/",REPT(" ",LEN($N3938))),COLUMNS($N:O)*LEN($N3938)-(LEN($N3938)-1),LEN($N3938)))</f>
        <v>plays</v>
      </c>
      <c r="S3938" s="11">
        <f t="shared" si="245"/>
        <v>42675.262962962966</v>
      </c>
      <c r="T3938" s="11">
        <f t="shared" si="246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0">
        <f t="shared" si="247"/>
        <v>86.135181975736558</v>
      </c>
      <c r="P3939" s="6">
        <f t="shared" si="244"/>
        <v>248.5</v>
      </c>
      <c r="Q3939" t="str">
        <f>TRIM(MID(SUBSTITUTE($N3939,"/",REPT(" ",LEN($N3939))),COLUMNS($N:N)*LEN($N3939)-(LEN($N3939)-1),LEN($N3939)))</f>
        <v>theater</v>
      </c>
      <c r="R3939" t="str">
        <f>TRIM(MID(SUBSTITUTE($N3939,"/",REPT(" ",LEN($N3939))),COLUMNS($N:O)*LEN($N3939)-(LEN($N3939)-1),LEN($N3939)))</f>
        <v>plays</v>
      </c>
      <c r="S3939" s="11">
        <f t="shared" si="245"/>
        <v>42534.631481481483</v>
      </c>
      <c r="T3939" s="11">
        <f t="shared" si="246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0">
        <f t="shared" si="247"/>
        <v>12.196620583717358</v>
      </c>
      <c r="P3940" s="6">
        <f t="shared" si="244"/>
        <v>79.400000000000006</v>
      </c>
      <c r="Q3940" t="str">
        <f>TRIM(MID(SUBSTITUTE($N3940,"/",REPT(" ",LEN($N3940))),COLUMNS($N:N)*LEN($N3940)-(LEN($N3940)-1),LEN($N3940)))</f>
        <v>theater</v>
      </c>
      <c r="R3940" t="str">
        <f>TRIM(MID(SUBSTITUTE($N3940,"/",REPT(" ",LEN($N3940))),COLUMNS($N:O)*LEN($N3940)-(LEN($N3940)-1),LEN($N3940)))</f>
        <v>plays</v>
      </c>
      <c r="S3940" s="11">
        <f t="shared" si="245"/>
        <v>42151.905717592599</v>
      </c>
      <c r="T3940" s="11">
        <f t="shared" si="246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0">
        <f t="shared" si="247"/>
        <v>0.1</v>
      </c>
      <c r="P3941" s="6">
        <f t="shared" si="244"/>
        <v>5</v>
      </c>
      <c r="Q3941" t="str">
        <f>TRIM(MID(SUBSTITUTE($N3941,"/",REPT(" ",LEN($N3941))),COLUMNS($N:N)*LEN($N3941)-(LEN($N3941)-1),LEN($N3941)))</f>
        <v>theater</v>
      </c>
      <c r="R3941" t="str">
        <f>TRIM(MID(SUBSTITUTE($N3941,"/",REPT(" ",LEN($N3941))),COLUMNS($N:O)*LEN($N3941)-(LEN($N3941)-1),LEN($N3941)))</f>
        <v>plays</v>
      </c>
      <c r="S3941" s="11">
        <f t="shared" si="245"/>
        <v>41915.400219907409</v>
      </c>
      <c r="T3941" s="11">
        <f t="shared" si="246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0">
        <f t="shared" si="247"/>
        <v>0.22</v>
      </c>
      <c r="P3942" s="6">
        <f t="shared" si="244"/>
        <v>5.5</v>
      </c>
      <c r="Q3942" t="str">
        <f>TRIM(MID(SUBSTITUTE($N3942,"/",REPT(" ",LEN($N3942))),COLUMNS($N:N)*LEN($N3942)-(LEN($N3942)-1),LEN($N3942)))</f>
        <v>theater</v>
      </c>
      <c r="R3942" t="str">
        <f>TRIM(MID(SUBSTITUTE($N3942,"/",REPT(" ",LEN($N3942))),COLUMNS($N:O)*LEN($N3942)-(LEN($N3942)-1),LEN($N3942)))</f>
        <v>plays</v>
      </c>
      <c r="S3942" s="11">
        <f t="shared" si="245"/>
        <v>41961.492488425924</v>
      </c>
      <c r="T3942" s="11">
        <f t="shared" si="246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0">
        <f t="shared" si="247"/>
        <v>0.90909090909090906</v>
      </c>
      <c r="P3943" s="6">
        <f t="shared" si="244"/>
        <v>25</v>
      </c>
      <c r="Q3943" t="str">
        <f>TRIM(MID(SUBSTITUTE($N3943,"/",REPT(" ",LEN($N3943))),COLUMNS($N:N)*LEN($N3943)-(LEN($N3943)-1),LEN($N3943)))</f>
        <v>theater</v>
      </c>
      <c r="R3943" t="str">
        <f>TRIM(MID(SUBSTITUTE($N3943,"/",REPT(" ",LEN($N3943))),COLUMNS($N:O)*LEN($N3943)-(LEN($N3943)-1),LEN($N3943)))</f>
        <v>plays</v>
      </c>
      <c r="S3943" s="11">
        <f t="shared" si="245"/>
        <v>41940.587233796294</v>
      </c>
      <c r="T3943" s="11">
        <f t="shared" si="246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0">
        <f t="shared" si="247"/>
        <v>0</v>
      </c>
      <c r="P3944" s="6" t="e">
        <f t="shared" si="244"/>
        <v>#DIV/0!</v>
      </c>
      <c r="Q3944" t="str">
        <f>TRIM(MID(SUBSTITUTE($N3944,"/",REPT(" ",LEN($N3944))),COLUMNS($N:N)*LEN($N3944)-(LEN($N3944)-1),LEN($N3944)))</f>
        <v>theater</v>
      </c>
      <c r="R3944" t="str">
        <f>TRIM(MID(SUBSTITUTE($N3944,"/",REPT(" ",LEN($N3944))),COLUMNS($N:O)*LEN($N3944)-(LEN($N3944)-1),LEN($N3944)))</f>
        <v>plays</v>
      </c>
      <c r="S3944" s="11">
        <f t="shared" si="245"/>
        <v>42111.904097222221</v>
      </c>
      <c r="T3944" s="11">
        <f t="shared" si="246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0">
        <f t="shared" si="247"/>
        <v>35.64</v>
      </c>
      <c r="P3945" s="6">
        <f t="shared" si="244"/>
        <v>137.07692307692307</v>
      </c>
      <c r="Q3945" t="str">
        <f>TRIM(MID(SUBSTITUTE($N3945,"/",REPT(" ",LEN($N3945))),COLUMNS($N:N)*LEN($N3945)-(LEN($N3945)-1),LEN($N3945)))</f>
        <v>theater</v>
      </c>
      <c r="R3945" t="str">
        <f>TRIM(MID(SUBSTITUTE($N3945,"/",REPT(" ",LEN($N3945))),COLUMNS($N:O)*LEN($N3945)-(LEN($N3945)-1),LEN($N3945)))</f>
        <v>plays</v>
      </c>
      <c r="S3945" s="11">
        <f t="shared" si="245"/>
        <v>42279.778564814813</v>
      </c>
      <c r="T3945" s="11">
        <f t="shared" si="246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0">
        <f t="shared" si="247"/>
        <v>0</v>
      </c>
      <c r="P3946" s="6" t="e">
        <f t="shared" si="244"/>
        <v>#DIV/0!</v>
      </c>
      <c r="Q3946" t="str">
        <f>TRIM(MID(SUBSTITUTE($N3946,"/",REPT(" ",LEN($N3946))),COLUMNS($N:N)*LEN($N3946)-(LEN($N3946)-1),LEN($N3946)))</f>
        <v>theater</v>
      </c>
      <c r="R3946" t="str">
        <f>TRIM(MID(SUBSTITUTE($N3946,"/",REPT(" ",LEN($N3946))),COLUMNS($N:O)*LEN($N3946)-(LEN($N3946)-1),LEN($N3946)))</f>
        <v>plays</v>
      </c>
      <c r="S3946" s="11">
        <f t="shared" si="245"/>
        <v>42213.662905092591</v>
      </c>
      <c r="T3946" s="11">
        <f t="shared" si="246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0">
        <f t="shared" si="247"/>
        <v>0.25</v>
      </c>
      <c r="P3947" s="6">
        <f t="shared" si="244"/>
        <v>5</v>
      </c>
      <c r="Q3947" t="str">
        <f>TRIM(MID(SUBSTITUTE($N3947,"/",REPT(" ",LEN($N3947))),COLUMNS($N:N)*LEN($N3947)-(LEN($N3947)-1),LEN($N3947)))</f>
        <v>theater</v>
      </c>
      <c r="R3947" t="str">
        <f>TRIM(MID(SUBSTITUTE($N3947,"/",REPT(" ",LEN($N3947))),COLUMNS($N:O)*LEN($N3947)-(LEN($N3947)-1),LEN($N3947)))</f>
        <v>plays</v>
      </c>
      <c r="S3947" s="11">
        <f t="shared" si="245"/>
        <v>42109.801712962959</v>
      </c>
      <c r="T3947" s="11">
        <f t="shared" si="246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0">
        <f t="shared" si="247"/>
        <v>3.25</v>
      </c>
      <c r="P3948" s="6">
        <f t="shared" si="244"/>
        <v>39</v>
      </c>
      <c r="Q3948" t="str">
        <f>TRIM(MID(SUBSTITUTE($N3948,"/",REPT(" ",LEN($N3948))),COLUMNS($N:N)*LEN($N3948)-(LEN($N3948)-1),LEN($N3948)))</f>
        <v>theater</v>
      </c>
      <c r="R3948" t="str">
        <f>TRIM(MID(SUBSTITUTE($N3948,"/",REPT(" ",LEN($N3948))),COLUMNS($N:O)*LEN($N3948)-(LEN($N3948)-1),LEN($N3948)))</f>
        <v>plays</v>
      </c>
      <c r="S3948" s="11">
        <f t="shared" si="245"/>
        <v>42031.833587962959</v>
      </c>
      <c r="T3948" s="11">
        <f t="shared" si="246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0">
        <f t="shared" si="247"/>
        <v>3.3666666666666663</v>
      </c>
      <c r="P3949" s="6">
        <f t="shared" si="244"/>
        <v>50.5</v>
      </c>
      <c r="Q3949" t="str">
        <f>TRIM(MID(SUBSTITUTE($N3949,"/",REPT(" ",LEN($N3949))),COLUMNS($N:N)*LEN($N3949)-(LEN($N3949)-1),LEN($N3949)))</f>
        <v>theater</v>
      </c>
      <c r="R3949" t="str">
        <f>TRIM(MID(SUBSTITUTE($N3949,"/",REPT(" ",LEN($N3949))),COLUMNS($N:O)*LEN($N3949)-(LEN($N3949)-1),LEN($N3949)))</f>
        <v>plays</v>
      </c>
      <c r="S3949" s="11">
        <f t="shared" si="245"/>
        <v>42615.142870370371</v>
      </c>
      <c r="T3949" s="11">
        <f t="shared" si="246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0">
        <f t="shared" si="247"/>
        <v>0</v>
      </c>
      <c r="P3950" s="6" t="e">
        <f t="shared" si="244"/>
        <v>#DIV/0!</v>
      </c>
      <c r="Q3950" t="str">
        <f>TRIM(MID(SUBSTITUTE($N3950,"/",REPT(" ",LEN($N3950))),COLUMNS($N:N)*LEN($N3950)-(LEN($N3950)-1),LEN($N3950)))</f>
        <v>theater</v>
      </c>
      <c r="R3950" t="str">
        <f>TRIM(MID(SUBSTITUTE($N3950,"/",REPT(" ",LEN($N3950))),COLUMNS($N:O)*LEN($N3950)-(LEN($N3950)-1),LEN($N3950)))</f>
        <v>plays</v>
      </c>
      <c r="S3950" s="11">
        <f t="shared" si="245"/>
        <v>41829.325497685182</v>
      </c>
      <c r="T3950" s="11">
        <f t="shared" si="246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0">
        <f t="shared" si="247"/>
        <v>15.770000000000001</v>
      </c>
      <c r="P3951" s="6">
        <f t="shared" si="244"/>
        <v>49.28125</v>
      </c>
      <c r="Q3951" t="str">
        <f>TRIM(MID(SUBSTITUTE($N3951,"/",REPT(" ",LEN($N3951))),COLUMNS($N:N)*LEN($N3951)-(LEN($N3951)-1),LEN($N3951)))</f>
        <v>theater</v>
      </c>
      <c r="R3951" t="str">
        <f>TRIM(MID(SUBSTITUTE($N3951,"/",REPT(" ",LEN($N3951))),COLUMNS($N:O)*LEN($N3951)-(LEN($N3951)-1),LEN($N3951)))</f>
        <v>plays</v>
      </c>
      <c r="S3951" s="11">
        <f t="shared" si="245"/>
        <v>42016.120613425926</v>
      </c>
      <c r="T3951" s="11">
        <f t="shared" si="246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0">
        <f t="shared" si="247"/>
        <v>0.625</v>
      </c>
      <c r="P3952" s="6">
        <f t="shared" si="244"/>
        <v>25</v>
      </c>
      <c r="Q3952" t="str">
        <f>TRIM(MID(SUBSTITUTE($N3952,"/",REPT(" ",LEN($N3952))),COLUMNS($N:N)*LEN($N3952)-(LEN($N3952)-1),LEN($N3952)))</f>
        <v>theater</v>
      </c>
      <c r="R3952" t="str">
        <f>TRIM(MID(SUBSTITUTE($N3952,"/",REPT(" ",LEN($N3952))),COLUMNS($N:O)*LEN($N3952)-(LEN($N3952)-1),LEN($N3952)))</f>
        <v>plays</v>
      </c>
      <c r="S3952" s="11">
        <f t="shared" si="245"/>
        <v>42439.702314814815</v>
      </c>
      <c r="T3952" s="11">
        <f t="shared" si="246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0">
        <f t="shared" si="247"/>
        <v>5.0000000000000001E-4</v>
      </c>
      <c r="P3953" s="6">
        <f t="shared" si="244"/>
        <v>1</v>
      </c>
      <c r="Q3953" t="str">
        <f>TRIM(MID(SUBSTITUTE($N3953,"/",REPT(" ",LEN($N3953))),COLUMNS($N:N)*LEN($N3953)-(LEN($N3953)-1),LEN($N3953)))</f>
        <v>theater</v>
      </c>
      <c r="R3953" t="str">
        <f>TRIM(MID(SUBSTITUTE($N3953,"/",REPT(" ",LEN($N3953))),COLUMNS($N:O)*LEN($N3953)-(LEN($N3953)-1),LEN($N3953)))</f>
        <v>plays</v>
      </c>
      <c r="S3953" s="11">
        <f t="shared" si="245"/>
        <v>42433.825717592597</v>
      </c>
      <c r="T3953" s="11">
        <f t="shared" si="246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0">
        <f t="shared" si="247"/>
        <v>9.6153846153846159E-2</v>
      </c>
      <c r="P3954" s="6">
        <f t="shared" si="244"/>
        <v>25</v>
      </c>
      <c r="Q3954" t="str">
        <f>TRIM(MID(SUBSTITUTE($N3954,"/",REPT(" ",LEN($N3954))),COLUMNS($N:N)*LEN($N3954)-(LEN($N3954)-1),LEN($N3954)))</f>
        <v>theater</v>
      </c>
      <c r="R3954" t="str">
        <f>TRIM(MID(SUBSTITUTE($N3954,"/",REPT(" ",LEN($N3954))),COLUMNS($N:O)*LEN($N3954)-(LEN($N3954)-1),LEN($N3954)))</f>
        <v>plays</v>
      </c>
      <c r="S3954" s="11">
        <f t="shared" si="245"/>
        <v>42243.790393518517</v>
      </c>
      <c r="T3954" s="11">
        <f t="shared" si="246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0">
        <f t="shared" si="247"/>
        <v>0</v>
      </c>
      <c r="P3955" s="6" t="e">
        <f t="shared" si="244"/>
        <v>#DIV/0!</v>
      </c>
      <c r="Q3955" t="str">
        <f>TRIM(MID(SUBSTITUTE($N3955,"/",REPT(" ",LEN($N3955))),COLUMNS($N:N)*LEN($N3955)-(LEN($N3955)-1),LEN($N3955)))</f>
        <v>theater</v>
      </c>
      <c r="R3955" t="str">
        <f>TRIM(MID(SUBSTITUTE($N3955,"/",REPT(" ",LEN($N3955))),COLUMNS($N:O)*LEN($N3955)-(LEN($N3955)-1),LEN($N3955)))</f>
        <v>plays</v>
      </c>
      <c r="S3955" s="11">
        <f t="shared" si="245"/>
        <v>42550.048449074078</v>
      </c>
      <c r="T3955" s="11">
        <f t="shared" si="246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0">
        <f t="shared" si="247"/>
        <v>0</v>
      </c>
      <c r="P3956" s="6" t="e">
        <f t="shared" si="244"/>
        <v>#DIV/0!</v>
      </c>
      <c r="Q3956" t="str">
        <f>TRIM(MID(SUBSTITUTE($N3956,"/",REPT(" ",LEN($N3956))),COLUMNS($N:N)*LEN($N3956)-(LEN($N3956)-1),LEN($N3956)))</f>
        <v>theater</v>
      </c>
      <c r="R3956" t="str">
        <f>TRIM(MID(SUBSTITUTE($N3956,"/",REPT(" ",LEN($N3956))),COLUMNS($N:O)*LEN($N3956)-(LEN($N3956)-1),LEN($N3956)))</f>
        <v>plays</v>
      </c>
      <c r="S3956" s="11">
        <f t="shared" si="245"/>
        <v>41774.651203703703</v>
      </c>
      <c r="T3956" s="11">
        <f t="shared" si="246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0">
        <f t="shared" si="247"/>
        <v>24.285714285714285</v>
      </c>
      <c r="P3957" s="6">
        <f t="shared" si="244"/>
        <v>53.125</v>
      </c>
      <c r="Q3957" t="str">
        <f>TRIM(MID(SUBSTITUTE($N3957,"/",REPT(" ",LEN($N3957))),COLUMNS($N:N)*LEN($N3957)-(LEN($N3957)-1),LEN($N3957)))</f>
        <v>theater</v>
      </c>
      <c r="R3957" t="str">
        <f>TRIM(MID(SUBSTITUTE($N3957,"/",REPT(" ",LEN($N3957))),COLUMNS($N:O)*LEN($N3957)-(LEN($N3957)-1),LEN($N3957)))</f>
        <v>plays</v>
      </c>
      <c r="S3957" s="11">
        <f t="shared" si="245"/>
        <v>42306.848854166667</v>
      </c>
      <c r="T3957" s="11">
        <f t="shared" si="246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0">
        <f t="shared" si="247"/>
        <v>0</v>
      </c>
      <c r="P3958" s="6" t="e">
        <f t="shared" si="244"/>
        <v>#DIV/0!</v>
      </c>
      <c r="Q3958" t="str">
        <f>TRIM(MID(SUBSTITUTE($N3958,"/",REPT(" ",LEN($N3958))),COLUMNS($N:N)*LEN($N3958)-(LEN($N3958)-1),LEN($N3958)))</f>
        <v>theater</v>
      </c>
      <c r="R3958" t="str">
        <f>TRIM(MID(SUBSTITUTE($N3958,"/",REPT(" ",LEN($N3958))),COLUMNS($N:O)*LEN($N3958)-(LEN($N3958)-1),LEN($N3958)))</f>
        <v>plays</v>
      </c>
      <c r="S3958" s="11">
        <f t="shared" si="245"/>
        <v>42457.932025462964</v>
      </c>
      <c r="T3958" s="11">
        <f t="shared" si="246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0">
        <f t="shared" si="247"/>
        <v>2.5000000000000001E-2</v>
      </c>
      <c r="P3959" s="6">
        <f t="shared" si="244"/>
        <v>7</v>
      </c>
      <c r="Q3959" t="str">
        <f>TRIM(MID(SUBSTITUTE($N3959,"/",REPT(" ",LEN($N3959))),COLUMNS($N:N)*LEN($N3959)-(LEN($N3959)-1),LEN($N3959)))</f>
        <v>theater</v>
      </c>
      <c r="R3959" t="str">
        <f>TRIM(MID(SUBSTITUTE($N3959,"/",REPT(" ",LEN($N3959))),COLUMNS($N:O)*LEN($N3959)-(LEN($N3959)-1),LEN($N3959)))</f>
        <v>plays</v>
      </c>
      <c r="S3959" s="11">
        <f t="shared" si="245"/>
        <v>42513.976319444439</v>
      </c>
      <c r="T3959" s="11">
        <f t="shared" si="246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0">
        <f t="shared" si="247"/>
        <v>32.049999999999997</v>
      </c>
      <c r="P3960" s="6">
        <f t="shared" si="244"/>
        <v>40.0625</v>
      </c>
      <c r="Q3960" t="str">
        <f>TRIM(MID(SUBSTITUTE($N3960,"/",REPT(" ",LEN($N3960))),COLUMNS($N:N)*LEN($N3960)-(LEN($N3960)-1),LEN($N3960)))</f>
        <v>theater</v>
      </c>
      <c r="R3960" t="str">
        <f>TRIM(MID(SUBSTITUTE($N3960,"/",REPT(" ",LEN($N3960))),COLUMNS($N:O)*LEN($N3960)-(LEN($N3960)-1),LEN($N3960)))</f>
        <v>plays</v>
      </c>
      <c r="S3960" s="11">
        <f t="shared" si="245"/>
        <v>41816.950370370374</v>
      </c>
      <c r="T3960" s="11">
        <f t="shared" si="246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0">
        <f t="shared" si="247"/>
        <v>24.333333333333336</v>
      </c>
      <c r="P3961" s="6">
        <f t="shared" si="244"/>
        <v>24.333333333333332</v>
      </c>
      <c r="Q3961" t="str">
        <f>TRIM(MID(SUBSTITUTE($N3961,"/",REPT(" ",LEN($N3961))),COLUMNS($N:N)*LEN($N3961)-(LEN($N3961)-1),LEN($N3961)))</f>
        <v>theater</v>
      </c>
      <c r="R3961" t="str">
        <f>TRIM(MID(SUBSTITUTE($N3961,"/",REPT(" ",LEN($N3961))),COLUMNS($N:O)*LEN($N3961)-(LEN($N3961)-1),LEN($N3961)))</f>
        <v>plays</v>
      </c>
      <c r="S3961" s="11">
        <f t="shared" si="245"/>
        <v>41880.788842592592</v>
      </c>
      <c r="T3961" s="11">
        <f t="shared" si="246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0">
        <f t="shared" si="247"/>
        <v>1.5</v>
      </c>
      <c r="P3962" s="6">
        <f t="shared" si="244"/>
        <v>11.25</v>
      </c>
      <c r="Q3962" t="str">
        <f>TRIM(MID(SUBSTITUTE($N3962,"/",REPT(" ",LEN($N3962))),COLUMNS($N:N)*LEN($N3962)-(LEN($N3962)-1),LEN($N3962)))</f>
        <v>theater</v>
      </c>
      <c r="R3962" t="str">
        <f>TRIM(MID(SUBSTITUTE($N3962,"/",REPT(" ",LEN($N3962))),COLUMNS($N:O)*LEN($N3962)-(LEN($N3962)-1),LEN($N3962)))</f>
        <v>plays</v>
      </c>
      <c r="S3962" s="11">
        <f t="shared" si="245"/>
        <v>42342.845555555556</v>
      </c>
      <c r="T3962" s="11">
        <f t="shared" si="246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0">
        <f t="shared" si="247"/>
        <v>0.42</v>
      </c>
      <c r="P3963" s="6">
        <f t="shared" si="244"/>
        <v>10.5</v>
      </c>
      <c r="Q3963" t="str">
        <f>TRIM(MID(SUBSTITUTE($N3963,"/",REPT(" ",LEN($N3963))),COLUMNS($N:N)*LEN($N3963)-(LEN($N3963)-1),LEN($N3963)))</f>
        <v>theater</v>
      </c>
      <c r="R3963" t="str">
        <f>TRIM(MID(SUBSTITUTE($N3963,"/",REPT(" ",LEN($N3963))),COLUMNS($N:O)*LEN($N3963)-(LEN($N3963)-1),LEN($N3963)))</f>
        <v>plays</v>
      </c>
      <c r="S3963" s="11">
        <f t="shared" si="245"/>
        <v>41745.891319444447</v>
      </c>
      <c r="T3963" s="11">
        <f t="shared" si="246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0">
        <f t="shared" si="247"/>
        <v>3.214285714285714</v>
      </c>
      <c r="P3964" s="6">
        <f t="shared" si="244"/>
        <v>15</v>
      </c>
      <c r="Q3964" t="str">
        <f>TRIM(MID(SUBSTITUTE($N3964,"/",REPT(" ",LEN($N3964))),COLUMNS($N:N)*LEN($N3964)-(LEN($N3964)-1),LEN($N3964)))</f>
        <v>theater</v>
      </c>
      <c r="R3964" t="str">
        <f>TRIM(MID(SUBSTITUTE($N3964,"/",REPT(" ",LEN($N3964))),COLUMNS($N:O)*LEN($N3964)-(LEN($N3964)-1),LEN($N3964)))</f>
        <v>plays</v>
      </c>
      <c r="S3964" s="11">
        <f t="shared" si="245"/>
        <v>42311.621458333335</v>
      </c>
      <c r="T3964" s="11">
        <f t="shared" si="246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0">
        <f t="shared" si="247"/>
        <v>0</v>
      </c>
      <c r="P3965" s="6" t="e">
        <f t="shared" si="244"/>
        <v>#DIV/0!</v>
      </c>
      <c r="Q3965" t="str">
        <f>TRIM(MID(SUBSTITUTE($N3965,"/",REPT(" ",LEN($N3965))),COLUMNS($N:N)*LEN($N3965)-(LEN($N3965)-1),LEN($N3965)))</f>
        <v>theater</v>
      </c>
      <c r="R3965" t="str">
        <f>TRIM(MID(SUBSTITUTE($N3965,"/",REPT(" ",LEN($N3965))),COLUMNS($N:O)*LEN($N3965)-(LEN($N3965)-1),LEN($N3965)))</f>
        <v>plays</v>
      </c>
      <c r="S3965" s="11">
        <f t="shared" si="245"/>
        <v>42296.154131944444</v>
      </c>
      <c r="T3965" s="11">
        <f t="shared" si="246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0">
        <f t="shared" si="247"/>
        <v>6.3</v>
      </c>
      <c r="P3966" s="6">
        <f t="shared" si="244"/>
        <v>42</v>
      </c>
      <c r="Q3966" t="str">
        <f>TRIM(MID(SUBSTITUTE($N3966,"/",REPT(" ",LEN($N3966))),COLUMNS($N:N)*LEN($N3966)-(LEN($N3966)-1),LEN($N3966)))</f>
        <v>theater</v>
      </c>
      <c r="R3966" t="str">
        <f>TRIM(MID(SUBSTITUTE($N3966,"/",REPT(" ",LEN($N3966))),COLUMNS($N:O)*LEN($N3966)-(LEN($N3966)-1),LEN($N3966)))</f>
        <v>plays</v>
      </c>
      <c r="S3966" s="11">
        <f t="shared" si="245"/>
        <v>42053.722060185188</v>
      </c>
      <c r="T3966" s="11">
        <f t="shared" si="246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0">
        <f t="shared" si="247"/>
        <v>14.249999999999998</v>
      </c>
      <c r="P3967" s="6">
        <f t="shared" si="244"/>
        <v>71.25</v>
      </c>
      <c r="Q3967" t="str">
        <f>TRIM(MID(SUBSTITUTE($N3967,"/",REPT(" ",LEN($N3967))),COLUMNS($N:N)*LEN($N3967)-(LEN($N3967)-1),LEN($N3967)))</f>
        <v>theater</v>
      </c>
      <c r="R3967" t="str">
        <f>TRIM(MID(SUBSTITUTE($N3967,"/",REPT(" ",LEN($N3967))),COLUMNS($N:O)*LEN($N3967)-(LEN($N3967)-1),LEN($N3967)))</f>
        <v>plays</v>
      </c>
      <c r="S3967" s="11">
        <f t="shared" si="245"/>
        <v>42414.235879629632</v>
      </c>
      <c r="T3967" s="11">
        <f t="shared" si="246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0">
        <f t="shared" si="247"/>
        <v>0.6</v>
      </c>
      <c r="P3968" s="6">
        <f t="shared" si="244"/>
        <v>22.5</v>
      </c>
      <c r="Q3968" t="str">
        <f>TRIM(MID(SUBSTITUTE($N3968,"/",REPT(" ",LEN($N3968))),COLUMNS($N:N)*LEN($N3968)-(LEN($N3968)-1),LEN($N3968)))</f>
        <v>theater</v>
      </c>
      <c r="R3968" t="str">
        <f>TRIM(MID(SUBSTITUTE($N3968,"/",REPT(" ",LEN($N3968))),COLUMNS($N:O)*LEN($N3968)-(LEN($N3968)-1),LEN($N3968)))</f>
        <v>plays</v>
      </c>
      <c r="S3968" s="11">
        <f t="shared" si="245"/>
        <v>41801.711550925924</v>
      </c>
      <c r="T3968" s="11">
        <f t="shared" si="246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0">
        <f t="shared" si="247"/>
        <v>24.117647058823529</v>
      </c>
      <c r="P3969" s="6">
        <f t="shared" si="244"/>
        <v>41</v>
      </c>
      <c r="Q3969" t="str">
        <f>TRIM(MID(SUBSTITUTE($N3969,"/",REPT(" ",LEN($N3969))),COLUMNS($N:N)*LEN($N3969)-(LEN($N3969)-1),LEN($N3969)))</f>
        <v>theater</v>
      </c>
      <c r="R3969" t="str">
        <f>TRIM(MID(SUBSTITUTE($N3969,"/",REPT(" ",LEN($N3969))),COLUMNS($N:O)*LEN($N3969)-(LEN($N3969)-1),LEN($N3969)))</f>
        <v>plays</v>
      </c>
      <c r="S3969" s="11">
        <f t="shared" si="245"/>
        <v>42770.290590277778</v>
      </c>
      <c r="T3969" s="11">
        <f t="shared" si="246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0">
        <f t="shared" si="247"/>
        <v>10.54</v>
      </c>
      <c r="P3970" s="6">
        <f t="shared" ref="P3970:P4033" si="248">E3970/L3970</f>
        <v>47.909090909090907</v>
      </c>
      <c r="Q3970" t="str">
        <f>TRIM(MID(SUBSTITUTE($N3970,"/",REPT(" ",LEN($N3970))),COLUMNS($N:N)*LEN($N3970)-(LEN($N3970)-1),LEN($N3970)))</f>
        <v>theater</v>
      </c>
      <c r="R3970" t="str">
        <f>TRIM(MID(SUBSTITUTE($N3970,"/",REPT(" ",LEN($N3970))),COLUMNS($N:O)*LEN($N3970)-(LEN($N3970)-1),LEN($N3970)))</f>
        <v>plays</v>
      </c>
      <c r="S3970" s="11">
        <f t="shared" ref="S3970:S4033" si="249">(((J3970/60)/60)/24)+DATE(1970,1,1)</f>
        <v>42452.815659722226</v>
      </c>
      <c r="T3970" s="11">
        <f t="shared" ref="T3970:T4033" si="250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0">
        <f t="shared" ref="O3971:O4034" si="251">E3971/D3971*100</f>
        <v>7.4690265486725664</v>
      </c>
      <c r="P3971" s="6">
        <f t="shared" si="248"/>
        <v>35.166666666666664</v>
      </c>
      <c r="Q3971" t="str">
        <f>TRIM(MID(SUBSTITUTE($N3971,"/",REPT(" ",LEN($N3971))),COLUMNS($N:N)*LEN($N3971)-(LEN($N3971)-1),LEN($N3971)))</f>
        <v>theater</v>
      </c>
      <c r="R3971" t="str">
        <f>TRIM(MID(SUBSTITUTE($N3971,"/",REPT(" ",LEN($N3971))),COLUMNS($N:O)*LEN($N3971)-(LEN($N3971)-1),LEN($N3971)))</f>
        <v>plays</v>
      </c>
      <c r="S3971" s="11">
        <f t="shared" si="249"/>
        <v>42601.854699074072</v>
      </c>
      <c r="T3971" s="11">
        <f t="shared" si="250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0">
        <f t="shared" si="251"/>
        <v>7.3333333333333334E-2</v>
      </c>
      <c r="P3972" s="6">
        <f t="shared" si="248"/>
        <v>5.5</v>
      </c>
      <c r="Q3972" t="str">
        <f>TRIM(MID(SUBSTITUTE($N3972,"/",REPT(" ",LEN($N3972))),COLUMNS($N:N)*LEN($N3972)-(LEN($N3972)-1),LEN($N3972)))</f>
        <v>theater</v>
      </c>
      <c r="R3972" t="str">
        <f>TRIM(MID(SUBSTITUTE($N3972,"/",REPT(" ",LEN($N3972))),COLUMNS($N:O)*LEN($N3972)-(LEN($N3972)-1),LEN($N3972)))</f>
        <v>plays</v>
      </c>
      <c r="S3972" s="11">
        <f t="shared" si="249"/>
        <v>42447.863553240735</v>
      </c>
      <c r="T3972" s="11">
        <f t="shared" si="250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0">
        <f t="shared" si="251"/>
        <v>0.97142857142857131</v>
      </c>
      <c r="P3973" s="6">
        <f t="shared" si="248"/>
        <v>22.666666666666668</v>
      </c>
      <c r="Q3973" t="str">
        <f>TRIM(MID(SUBSTITUTE($N3973,"/",REPT(" ",LEN($N3973))),COLUMNS($N:N)*LEN($N3973)-(LEN($N3973)-1),LEN($N3973)))</f>
        <v>theater</v>
      </c>
      <c r="R3973" t="str">
        <f>TRIM(MID(SUBSTITUTE($N3973,"/",REPT(" ",LEN($N3973))),COLUMNS($N:O)*LEN($N3973)-(LEN($N3973)-1),LEN($N3973)))</f>
        <v>plays</v>
      </c>
      <c r="S3973" s="11">
        <f t="shared" si="249"/>
        <v>41811.536180555559</v>
      </c>
      <c r="T3973" s="11">
        <f t="shared" si="250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0">
        <f t="shared" si="251"/>
        <v>21.099999999999998</v>
      </c>
      <c r="P3974" s="6">
        <f t="shared" si="248"/>
        <v>26.375</v>
      </c>
      <c r="Q3974" t="str">
        <f>TRIM(MID(SUBSTITUTE($N3974,"/",REPT(" ",LEN($N3974))),COLUMNS($N:N)*LEN($N3974)-(LEN($N3974)-1),LEN($N3974)))</f>
        <v>theater</v>
      </c>
      <c r="R3974" t="str">
        <f>TRIM(MID(SUBSTITUTE($N3974,"/",REPT(" ",LEN($N3974))),COLUMNS($N:O)*LEN($N3974)-(LEN($N3974)-1),LEN($N3974)))</f>
        <v>plays</v>
      </c>
      <c r="S3974" s="11">
        <f t="shared" si="249"/>
        <v>41981.067523148144</v>
      </c>
      <c r="T3974" s="11">
        <f t="shared" si="250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0">
        <f t="shared" si="251"/>
        <v>78.100000000000009</v>
      </c>
      <c r="P3975" s="6">
        <f t="shared" si="248"/>
        <v>105.54054054054055</v>
      </c>
      <c r="Q3975" t="str">
        <f>TRIM(MID(SUBSTITUTE($N3975,"/",REPT(" ",LEN($N3975))),COLUMNS($N:N)*LEN($N3975)-(LEN($N3975)-1),LEN($N3975)))</f>
        <v>theater</v>
      </c>
      <c r="R3975" t="str">
        <f>TRIM(MID(SUBSTITUTE($N3975,"/",REPT(" ",LEN($N3975))),COLUMNS($N:O)*LEN($N3975)-(LEN($N3975)-1),LEN($N3975)))</f>
        <v>plays</v>
      </c>
      <c r="S3975" s="11">
        <f t="shared" si="249"/>
        <v>42469.68414351852</v>
      </c>
      <c r="T3975" s="11">
        <f t="shared" si="250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0">
        <f t="shared" si="251"/>
        <v>32</v>
      </c>
      <c r="P3976" s="6">
        <f t="shared" si="248"/>
        <v>29.09090909090909</v>
      </c>
      <c r="Q3976" t="str">
        <f>TRIM(MID(SUBSTITUTE($N3976,"/",REPT(" ",LEN($N3976))),COLUMNS($N:N)*LEN($N3976)-(LEN($N3976)-1),LEN($N3976)))</f>
        <v>theater</v>
      </c>
      <c r="R3976" t="str">
        <f>TRIM(MID(SUBSTITUTE($N3976,"/",REPT(" ",LEN($N3976))),COLUMNS($N:O)*LEN($N3976)-(LEN($N3976)-1),LEN($N3976)))</f>
        <v>plays</v>
      </c>
      <c r="S3976" s="11">
        <f t="shared" si="249"/>
        <v>42493.546851851846</v>
      </c>
      <c r="T3976" s="11">
        <f t="shared" si="250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0">
        <f t="shared" si="251"/>
        <v>0</v>
      </c>
      <c r="P3977" s="6" t="e">
        <f t="shared" si="248"/>
        <v>#DIV/0!</v>
      </c>
      <c r="Q3977" t="str">
        <f>TRIM(MID(SUBSTITUTE($N3977,"/",REPT(" ",LEN($N3977))),COLUMNS($N:N)*LEN($N3977)-(LEN($N3977)-1),LEN($N3977)))</f>
        <v>theater</v>
      </c>
      <c r="R3977" t="str">
        <f>TRIM(MID(SUBSTITUTE($N3977,"/",REPT(" ",LEN($N3977))),COLUMNS($N:O)*LEN($N3977)-(LEN($N3977)-1),LEN($N3977)))</f>
        <v>plays</v>
      </c>
      <c r="S3977" s="11">
        <f t="shared" si="249"/>
        <v>42534.866875</v>
      </c>
      <c r="T3977" s="11">
        <f t="shared" si="250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0">
        <f t="shared" si="251"/>
        <v>47.692307692307693</v>
      </c>
      <c r="P3978" s="6">
        <f t="shared" si="248"/>
        <v>62</v>
      </c>
      <c r="Q3978" t="str">
        <f>TRIM(MID(SUBSTITUTE($N3978,"/",REPT(" ",LEN($N3978))),COLUMNS($N:N)*LEN($N3978)-(LEN($N3978)-1),LEN($N3978)))</f>
        <v>theater</v>
      </c>
      <c r="R3978" t="str">
        <f>TRIM(MID(SUBSTITUTE($N3978,"/",REPT(" ",LEN($N3978))),COLUMNS($N:O)*LEN($N3978)-(LEN($N3978)-1),LEN($N3978)))</f>
        <v>plays</v>
      </c>
      <c r="S3978" s="11">
        <f t="shared" si="249"/>
        <v>41830.858344907407</v>
      </c>
      <c r="T3978" s="11">
        <f t="shared" si="250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0">
        <f t="shared" si="251"/>
        <v>1.4500000000000002</v>
      </c>
      <c r="P3979" s="6">
        <f t="shared" si="248"/>
        <v>217.5</v>
      </c>
      <c r="Q3979" t="str">
        <f>TRIM(MID(SUBSTITUTE($N3979,"/",REPT(" ",LEN($N3979))),COLUMNS($N:N)*LEN($N3979)-(LEN($N3979)-1),LEN($N3979)))</f>
        <v>theater</v>
      </c>
      <c r="R3979" t="str">
        <f>TRIM(MID(SUBSTITUTE($N3979,"/",REPT(" ",LEN($N3979))),COLUMNS($N:O)*LEN($N3979)-(LEN($N3979)-1),LEN($N3979)))</f>
        <v>plays</v>
      </c>
      <c r="S3979" s="11">
        <f t="shared" si="249"/>
        <v>42543.788564814815</v>
      </c>
      <c r="T3979" s="11">
        <f t="shared" si="250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0">
        <f t="shared" si="251"/>
        <v>10.7</v>
      </c>
      <c r="P3980" s="6">
        <f t="shared" si="248"/>
        <v>26.75</v>
      </c>
      <c r="Q3980" t="str">
        <f>TRIM(MID(SUBSTITUTE($N3980,"/",REPT(" ",LEN($N3980))),COLUMNS($N:N)*LEN($N3980)-(LEN($N3980)-1),LEN($N3980)))</f>
        <v>theater</v>
      </c>
      <c r="R3980" t="str">
        <f>TRIM(MID(SUBSTITUTE($N3980,"/",REPT(" ",LEN($N3980))),COLUMNS($N:O)*LEN($N3980)-(LEN($N3980)-1),LEN($N3980)))</f>
        <v>plays</v>
      </c>
      <c r="S3980" s="11">
        <f t="shared" si="249"/>
        <v>41975.642974537041</v>
      </c>
      <c r="T3980" s="11">
        <f t="shared" si="250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0">
        <f t="shared" si="251"/>
        <v>1.8333333333333333</v>
      </c>
      <c r="P3981" s="6">
        <f t="shared" si="248"/>
        <v>18.333333333333332</v>
      </c>
      <c r="Q3981" t="str">
        <f>TRIM(MID(SUBSTITUTE($N3981,"/",REPT(" ",LEN($N3981))),COLUMNS($N:N)*LEN($N3981)-(LEN($N3981)-1),LEN($N3981)))</f>
        <v>theater</v>
      </c>
      <c r="R3981" t="str">
        <f>TRIM(MID(SUBSTITUTE($N3981,"/",REPT(" ",LEN($N3981))),COLUMNS($N:O)*LEN($N3981)-(LEN($N3981)-1),LEN($N3981)))</f>
        <v>plays</v>
      </c>
      <c r="S3981" s="11">
        <f t="shared" si="249"/>
        <v>42069.903437500005</v>
      </c>
      <c r="T3981" s="11">
        <f t="shared" si="250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0">
        <f t="shared" si="251"/>
        <v>18</v>
      </c>
      <c r="P3982" s="6">
        <f t="shared" si="248"/>
        <v>64.285714285714292</v>
      </c>
      <c r="Q3982" t="str">
        <f>TRIM(MID(SUBSTITUTE($N3982,"/",REPT(" ",LEN($N3982))),COLUMNS($N:N)*LEN($N3982)-(LEN($N3982)-1),LEN($N3982)))</f>
        <v>theater</v>
      </c>
      <c r="R3982" t="str">
        <f>TRIM(MID(SUBSTITUTE($N3982,"/",REPT(" ",LEN($N3982))),COLUMNS($N:O)*LEN($N3982)-(LEN($N3982)-1),LEN($N3982)))</f>
        <v>plays</v>
      </c>
      <c r="S3982" s="11">
        <f t="shared" si="249"/>
        <v>41795.598923611113</v>
      </c>
      <c r="T3982" s="11">
        <f t="shared" si="250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0">
        <f t="shared" si="251"/>
        <v>4.083333333333333</v>
      </c>
      <c r="P3983" s="6">
        <f t="shared" si="248"/>
        <v>175</v>
      </c>
      <c r="Q3983" t="str">
        <f>TRIM(MID(SUBSTITUTE($N3983,"/",REPT(" ",LEN($N3983))),COLUMNS($N:N)*LEN($N3983)-(LEN($N3983)-1),LEN($N3983)))</f>
        <v>theater</v>
      </c>
      <c r="R3983" t="str">
        <f>TRIM(MID(SUBSTITUTE($N3983,"/",REPT(" ",LEN($N3983))),COLUMNS($N:O)*LEN($N3983)-(LEN($N3983)-1),LEN($N3983)))</f>
        <v>plays</v>
      </c>
      <c r="S3983" s="11">
        <f t="shared" si="249"/>
        <v>42508.179965277777</v>
      </c>
      <c r="T3983" s="11">
        <f t="shared" si="250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0">
        <f t="shared" si="251"/>
        <v>20</v>
      </c>
      <c r="P3984" s="6">
        <f t="shared" si="248"/>
        <v>34</v>
      </c>
      <c r="Q3984" t="str">
        <f>TRIM(MID(SUBSTITUTE($N3984,"/",REPT(" ",LEN($N3984))),COLUMNS($N:N)*LEN($N3984)-(LEN($N3984)-1),LEN($N3984)))</f>
        <v>theater</v>
      </c>
      <c r="R3984" t="str">
        <f>TRIM(MID(SUBSTITUTE($N3984,"/",REPT(" ",LEN($N3984))),COLUMNS($N:O)*LEN($N3984)-(LEN($N3984)-1),LEN($N3984)))</f>
        <v>plays</v>
      </c>
      <c r="S3984" s="11">
        <f t="shared" si="249"/>
        <v>42132.809953703705</v>
      </c>
      <c r="T3984" s="11">
        <f t="shared" si="250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0">
        <f t="shared" si="251"/>
        <v>34.802513464991023</v>
      </c>
      <c r="P3985" s="6">
        <f t="shared" si="248"/>
        <v>84.282608695652172</v>
      </c>
      <c r="Q3985" t="str">
        <f>TRIM(MID(SUBSTITUTE($N3985,"/",REPT(" ",LEN($N3985))),COLUMNS($N:N)*LEN($N3985)-(LEN($N3985)-1),LEN($N3985)))</f>
        <v>theater</v>
      </c>
      <c r="R3985" t="str">
        <f>TRIM(MID(SUBSTITUTE($N3985,"/",REPT(" ",LEN($N3985))),COLUMNS($N:O)*LEN($N3985)-(LEN($N3985)-1),LEN($N3985)))</f>
        <v>plays</v>
      </c>
      <c r="S3985" s="11">
        <f t="shared" si="249"/>
        <v>41747.86986111111</v>
      </c>
      <c r="T3985" s="11">
        <f t="shared" si="250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0">
        <f t="shared" si="251"/>
        <v>6.3333333333333339</v>
      </c>
      <c r="P3986" s="6">
        <f t="shared" si="248"/>
        <v>9.5</v>
      </c>
      <c r="Q3986" t="str">
        <f>TRIM(MID(SUBSTITUTE($N3986,"/",REPT(" ",LEN($N3986))),COLUMNS($N:N)*LEN($N3986)-(LEN($N3986)-1),LEN($N3986)))</f>
        <v>theater</v>
      </c>
      <c r="R3986" t="str">
        <f>TRIM(MID(SUBSTITUTE($N3986,"/",REPT(" ",LEN($N3986))),COLUMNS($N:O)*LEN($N3986)-(LEN($N3986)-1),LEN($N3986)))</f>
        <v>plays</v>
      </c>
      <c r="S3986" s="11">
        <f t="shared" si="249"/>
        <v>41920.963472222218</v>
      </c>
      <c r="T3986" s="11">
        <f t="shared" si="250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0">
        <f t="shared" si="251"/>
        <v>32.049999999999997</v>
      </c>
      <c r="P3987" s="6">
        <f t="shared" si="248"/>
        <v>33.736842105263158</v>
      </c>
      <c r="Q3987" t="str">
        <f>TRIM(MID(SUBSTITUTE($N3987,"/",REPT(" ",LEN($N3987))),COLUMNS($N:N)*LEN($N3987)-(LEN($N3987)-1),LEN($N3987)))</f>
        <v>theater</v>
      </c>
      <c r="R3987" t="str">
        <f>TRIM(MID(SUBSTITUTE($N3987,"/",REPT(" ",LEN($N3987))),COLUMNS($N:O)*LEN($N3987)-(LEN($N3987)-1),LEN($N3987)))</f>
        <v>plays</v>
      </c>
      <c r="S3987" s="11">
        <f t="shared" si="249"/>
        <v>42399.707407407404</v>
      </c>
      <c r="T3987" s="11">
        <f t="shared" si="250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0">
        <f t="shared" si="251"/>
        <v>9.76</v>
      </c>
      <c r="P3988" s="6">
        <f t="shared" si="248"/>
        <v>37.53846153846154</v>
      </c>
      <c r="Q3988" t="str">
        <f>TRIM(MID(SUBSTITUTE($N3988,"/",REPT(" ",LEN($N3988))),COLUMNS($N:N)*LEN($N3988)-(LEN($N3988)-1),LEN($N3988)))</f>
        <v>theater</v>
      </c>
      <c r="R3988" t="str">
        <f>TRIM(MID(SUBSTITUTE($N3988,"/",REPT(" ",LEN($N3988))),COLUMNS($N:O)*LEN($N3988)-(LEN($N3988)-1),LEN($N3988)))</f>
        <v>plays</v>
      </c>
      <c r="S3988" s="11">
        <f t="shared" si="249"/>
        <v>42467.548541666663</v>
      </c>
      <c r="T3988" s="11">
        <f t="shared" si="250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0">
        <f t="shared" si="251"/>
        <v>37.75</v>
      </c>
      <c r="P3989" s="6">
        <f t="shared" si="248"/>
        <v>11.615384615384615</v>
      </c>
      <c r="Q3989" t="str">
        <f>TRIM(MID(SUBSTITUTE($N3989,"/",REPT(" ",LEN($N3989))),COLUMNS($N:N)*LEN($N3989)-(LEN($N3989)-1),LEN($N3989)))</f>
        <v>theater</v>
      </c>
      <c r="R3989" t="str">
        <f>TRIM(MID(SUBSTITUTE($N3989,"/",REPT(" ",LEN($N3989))),COLUMNS($N:O)*LEN($N3989)-(LEN($N3989)-1),LEN($N3989)))</f>
        <v>plays</v>
      </c>
      <c r="S3989" s="11">
        <f t="shared" si="249"/>
        <v>41765.92465277778</v>
      </c>
      <c r="T3989" s="11">
        <f t="shared" si="250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0">
        <f t="shared" si="251"/>
        <v>2.1333333333333333</v>
      </c>
      <c r="P3990" s="6">
        <f t="shared" si="248"/>
        <v>8</v>
      </c>
      <c r="Q3990" t="str">
        <f>TRIM(MID(SUBSTITUTE($N3990,"/",REPT(" ",LEN($N3990))),COLUMNS($N:N)*LEN($N3990)-(LEN($N3990)-1),LEN($N3990)))</f>
        <v>theater</v>
      </c>
      <c r="R3990" t="str">
        <f>TRIM(MID(SUBSTITUTE($N3990,"/",REPT(" ",LEN($N3990))),COLUMNS($N:O)*LEN($N3990)-(LEN($N3990)-1),LEN($N3990)))</f>
        <v>plays</v>
      </c>
      <c r="S3990" s="11">
        <f t="shared" si="249"/>
        <v>42230.08116898148</v>
      </c>
      <c r="T3990" s="11">
        <f t="shared" si="250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0">
        <f t="shared" si="251"/>
        <v>0</v>
      </c>
      <c r="P3991" s="6" t="e">
        <f t="shared" si="248"/>
        <v>#DIV/0!</v>
      </c>
      <c r="Q3991" t="str">
        <f>TRIM(MID(SUBSTITUTE($N3991,"/",REPT(" ",LEN($N3991))),COLUMNS($N:N)*LEN($N3991)-(LEN($N3991)-1),LEN($N3991)))</f>
        <v>theater</v>
      </c>
      <c r="R3991" t="str">
        <f>TRIM(MID(SUBSTITUTE($N3991,"/",REPT(" ",LEN($N3991))),COLUMNS($N:O)*LEN($N3991)-(LEN($N3991)-1),LEN($N3991)))</f>
        <v>plays</v>
      </c>
      <c r="S3991" s="11">
        <f t="shared" si="249"/>
        <v>42286.749780092592</v>
      </c>
      <c r="T3991" s="11">
        <f t="shared" si="250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0">
        <f t="shared" si="251"/>
        <v>4.1818181818181817</v>
      </c>
      <c r="P3992" s="6">
        <f t="shared" si="248"/>
        <v>23</v>
      </c>
      <c r="Q3992" t="str">
        <f>TRIM(MID(SUBSTITUTE($N3992,"/",REPT(" ",LEN($N3992))),COLUMNS($N:N)*LEN($N3992)-(LEN($N3992)-1),LEN($N3992)))</f>
        <v>theater</v>
      </c>
      <c r="R3992" t="str">
        <f>TRIM(MID(SUBSTITUTE($N3992,"/",REPT(" ",LEN($N3992))),COLUMNS($N:O)*LEN($N3992)-(LEN($N3992)-1),LEN($N3992)))</f>
        <v>plays</v>
      </c>
      <c r="S3992" s="11">
        <f t="shared" si="249"/>
        <v>42401.672372685185</v>
      </c>
      <c r="T3992" s="11">
        <f t="shared" si="250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0">
        <f t="shared" si="251"/>
        <v>20</v>
      </c>
      <c r="P3993" s="6">
        <f t="shared" si="248"/>
        <v>100</v>
      </c>
      <c r="Q3993" t="str">
        <f>TRIM(MID(SUBSTITUTE($N3993,"/",REPT(" ",LEN($N3993))),COLUMNS($N:N)*LEN($N3993)-(LEN($N3993)-1),LEN($N3993)))</f>
        <v>theater</v>
      </c>
      <c r="R3993" t="str">
        <f>TRIM(MID(SUBSTITUTE($N3993,"/",REPT(" ",LEN($N3993))),COLUMNS($N:O)*LEN($N3993)-(LEN($N3993)-1),LEN($N3993)))</f>
        <v>plays</v>
      </c>
      <c r="S3993" s="11">
        <f t="shared" si="249"/>
        <v>42125.644467592589</v>
      </c>
      <c r="T3993" s="11">
        <f t="shared" si="250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0">
        <f t="shared" si="251"/>
        <v>5.41</v>
      </c>
      <c r="P3994" s="6">
        <f t="shared" si="248"/>
        <v>60.111111111111114</v>
      </c>
      <c r="Q3994" t="str">
        <f>TRIM(MID(SUBSTITUTE($N3994,"/",REPT(" ",LEN($N3994))),COLUMNS($N:N)*LEN($N3994)-(LEN($N3994)-1),LEN($N3994)))</f>
        <v>theater</v>
      </c>
      <c r="R3994" t="str">
        <f>TRIM(MID(SUBSTITUTE($N3994,"/",REPT(" ",LEN($N3994))),COLUMNS($N:O)*LEN($N3994)-(LEN($N3994)-1),LEN($N3994)))</f>
        <v>plays</v>
      </c>
      <c r="S3994" s="11">
        <f t="shared" si="249"/>
        <v>42289.94049768518</v>
      </c>
      <c r="T3994" s="11">
        <f t="shared" si="250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0">
        <f t="shared" si="251"/>
        <v>6.0000000000000001E-3</v>
      </c>
      <c r="P3995" s="6">
        <f t="shared" si="248"/>
        <v>3</v>
      </c>
      <c r="Q3995" t="str">
        <f>TRIM(MID(SUBSTITUTE($N3995,"/",REPT(" ",LEN($N3995))),COLUMNS($N:N)*LEN($N3995)-(LEN($N3995)-1),LEN($N3995)))</f>
        <v>theater</v>
      </c>
      <c r="R3995" t="str">
        <f>TRIM(MID(SUBSTITUTE($N3995,"/",REPT(" ",LEN($N3995))),COLUMNS($N:O)*LEN($N3995)-(LEN($N3995)-1),LEN($N3995)))</f>
        <v>plays</v>
      </c>
      <c r="S3995" s="11">
        <f t="shared" si="249"/>
        <v>42107.864722222221</v>
      </c>
      <c r="T3995" s="11">
        <f t="shared" si="250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0">
        <f t="shared" si="251"/>
        <v>0.25</v>
      </c>
      <c r="P3996" s="6">
        <f t="shared" si="248"/>
        <v>5</v>
      </c>
      <c r="Q3996" t="str">
        <f>TRIM(MID(SUBSTITUTE($N3996,"/",REPT(" ",LEN($N3996))),COLUMNS($N:N)*LEN($N3996)-(LEN($N3996)-1),LEN($N3996)))</f>
        <v>theater</v>
      </c>
      <c r="R3996" t="str">
        <f>TRIM(MID(SUBSTITUTE($N3996,"/",REPT(" ",LEN($N3996))),COLUMNS($N:O)*LEN($N3996)-(LEN($N3996)-1),LEN($N3996)))</f>
        <v>plays</v>
      </c>
      <c r="S3996" s="11">
        <f t="shared" si="249"/>
        <v>41809.389930555553</v>
      </c>
      <c r="T3996" s="11">
        <f t="shared" si="250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0">
        <f t="shared" si="251"/>
        <v>35</v>
      </c>
      <c r="P3997" s="6">
        <f t="shared" si="248"/>
        <v>17.5</v>
      </c>
      <c r="Q3997" t="str">
        <f>TRIM(MID(SUBSTITUTE($N3997,"/",REPT(" ",LEN($N3997))),COLUMNS($N:N)*LEN($N3997)-(LEN($N3997)-1),LEN($N3997)))</f>
        <v>theater</v>
      </c>
      <c r="R3997" t="str">
        <f>TRIM(MID(SUBSTITUTE($N3997,"/",REPT(" ",LEN($N3997))),COLUMNS($N:O)*LEN($N3997)-(LEN($N3997)-1),LEN($N3997)))</f>
        <v>plays</v>
      </c>
      <c r="S3997" s="11">
        <f t="shared" si="249"/>
        <v>42019.683761574073</v>
      </c>
      <c r="T3997" s="11">
        <f t="shared" si="250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0">
        <f t="shared" si="251"/>
        <v>16.566666666666666</v>
      </c>
      <c r="P3998" s="6">
        <f t="shared" si="248"/>
        <v>29.235294117647058</v>
      </c>
      <c r="Q3998" t="str">
        <f>TRIM(MID(SUBSTITUTE($N3998,"/",REPT(" ",LEN($N3998))),COLUMNS($N:N)*LEN($N3998)-(LEN($N3998)-1),LEN($N3998)))</f>
        <v>theater</v>
      </c>
      <c r="R3998" t="str">
        <f>TRIM(MID(SUBSTITUTE($N3998,"/",REPT(" ",LEN($N3998))),COLUMNS($N:O)*LEN($N3998)-(LEN($N3998)-1),LEN($N3998)))</f>
        <v>plays</v>
      </c>
      <c r="S3998" s="11">
        <f t="shared" si="249"/>
        <v>41950.26694444444</v>
      </c>
      <c r="T3998" s="11">
        <f t="shared" si="250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0">
        <f t="shared" si="251"/>
        <v>0</v>
      </c>
      <c r="P3999" s="6" t="e">
        <f t="shared" si="248"/>
        <v>#DIV/0!</v>
      </c>
      <c r="Q3999" t="str">
        <f>TRIM(MID(SUBSTITUTE($N3999,"/",REPT(" ",LEN($N3999))),COLUMNS($N:N)*LEN($N3999)-(LEN($N3999)-1),LEN($N3999)))</f>
        <v>theater</v>
      </c>
      <c r="R3999" t="str">
        <f>TRIM(MID(SUBSTITUTE($N3999,"/",REPT(" ",LEN($N3999))),COLUMNS($N:O)*LEN($N3999)-(LEN($N3999)-1),LEN($N3999)))</f>
        <v>plays</v>
      </c>
      <c r="S3999" s="11">
        <f t="shared" si="249"/>
        <v>42069.391446759255</v>
      </c>
      <c r="T3999" s="11">
        <f t="shared" si="250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0">
        <f t="shared" si="251"/>
        <v>57.199999999999996</v>
      </c>
      <c r="P4000" s="6">
        <f t="shared" si="248"/>
        <v>59.583333333333336</v>
      </c>
      <c r="Q4000" t="str">
        <f>TRIM(MID(SUBSTITUTE($N4000,"/",REPT(" ",LEN($N4000))),COLUMNS($N:N)*LEN($N4000)-(LEN($N4000)-1),LEN($N4000)))</f>
        <v>theater</v>
      </c>
      <c r="R4000" t="str">
        <f>TRIM(MID(SUBSTITUTE($N4000,"/",REPT(" ",LEN($N4000))),COLUMNS($N:O)*LEN($N4000)-(LEN($N4000)-1),LEN($N4000)))</f>
        <v>plays</v>
      </c>
      <c r="S4000" s="11">
        <f t="shared" si="249"/>
        <v>42061.963263888887</v>
      </c>
      <c r="T4000" s="11">
        <f t="shared" si="250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0">
        <f t="shared" si="251"/>
        <v>16.514285714285716</v>
      </c>
      <c r="P4001" s="6">
        <f t="shared" si="248"/>
        <v>82.571428571428569</v>
      </c>
      <c r="Q4001" t="str">
        <f>TRIM(MID(SUBSTITUTE($N4001,"/",REPT(" ",LEN($N4001))),COLUMNS($N:N)*LEN($N4001)-(LEN($N4001)-1),LEN($N4001)))</f>
        <v>theater</v>
      </c>
      <c r="R4001" t="str">
        <f>TRIM(MID(SUBSTITUTE($N4001,"/",REPT(" ",LEN($N4001))),COLUMNS($N:O)*LEN($N4001)-(LEN($N4001)-1),LEN($N4001)))</f>
        <v>plays</v>
      </c>
      <c r="S4001" s="11">
        <f t="shared" si="249"/>
        <v>41842.828680555554</v>
      </c>
      <c r="T4001" s="11">
        <f t="shared" si="250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0">
        <f t="shared" si="251"/>
        <v>0.125</v>
      </c>
      <c r="P4002" s="6">
        <f t="shared" si="248"/>
        <v>10</v>
      </c>
      <c r="Q4002" t="str">
        <f>TRIM(MID(SUBSTITUTE($N4002,"/",REPT(" ",LEN($N4002))),COLUMNS($N:N)*LEN($N4002)-(LEN($N4002)-1),LEN($N4002)))</f>
        <v>theater</v>
      </c>
      <c r="R4002" t="str">
        <f>TRIM(MID(SUBSTITUTE($N4002,"/",REPT(" ",LEN($N4002))),COLUMNS($N:O)*LEN($N4002)-(LEN($N4002)-1),LEN($N4002)))</f>
        <v>plays</v>
      </c>
      <c r="S4002" s="11">
        <f t="shared" si="249"/>
        <v>42437.64534722222</v>
      </c>
      <c r="T4002" s="11">
        <f t="shared" si="250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0">
        <f t="shared" si="251"/>
        <v>37.75</v>
      </c>
      <c r="P4003" s="6">
        <f t="shared" si="248"/>
        <v>32.357142857142854</v>
      </c>
      <c r="Q4003" t="str">
        <f>TRIM(MID(SUBSTITUTE($N4003,"/",REPT(" ",LEN($N4003))),COLUMNS($N:N)*LEN($N4003)-(LEN($N4003)-1),LEN($N4003)))</f>
        <v>theater</v>
      </c>
      <c r="R4003" t="str">
        <f>TRIM(MID(SUBSTITUTE($N4003,"/",REPT(" ",LEN($N4003))),COLUMNS($N:O)*LEN($N4003)-(LEN($N4003)-1),LEN($N4003)))</f>
        <v>plays</v>
      </c>
      <c r="S4003" s="11">
        <f t="shared" si="249"/>
        <v>42775.964212962965</v>
      </c>
      <c r="T4003" s="11">
        <f t="shared" si="250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0">
        <f t="shared" si="251"/>
        <v>1.8399999999999999</v>
      </c>
      <c r="P4004" s="6">
        <f t="shared" si="248"/>
        <v>5.75</v>
      </c>
      <c r="Q4004" t="str">
        <f>TRIM(MID(SUBSTITUTE($N4004,"/",REPT(" ",LEN($N4004))),COLUMNS($N:N)*LEN($N4004)-(LEN($N4004)-1),LEN($N4004)))</f>
        <v>theater</v>
      </c>
      <c r="R4004" t="str">
        <f>TRIM(MID(SUBSTITUTE($N4004,"/",REPT(" ",LEN($N4004))),COLUMNS($N:O)*LEN($N4004)-(LEN($N4004)-1),LEN($N4004)))</f>
        <v>plays</v>
      </c>
      <c r="S4004" s="11">
        <f t="shared" si="249"/>
        <v>41879.043530092589</v>
      </c>
      <c r="T4004" s="11">
        <f t="shared" si="250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0">
        <f t="shared" si="251"/>
        <v>10.050000000000001</v>
      </c>
      <c r="P4005" s="6">
        <f t="shared" si="248"/>
        <v>100.5</v>
      </c>
      <c r="Q4005" t="str">
        <f>TRIM(MID(SUBSTITUTE($N4005,"/",REPT(" ",LEN($N4005))),COLUMNS($N:N)*LEN($N4005)-(LEN($N4005)-1),LEN($N4005)))</f>
        <v>theater</v>
      </c>
      <c r="R4005" t="str">
        <f>TRIM(MID(SUBSTITUTE($N4005,"/",REPT(" ",LEN($N4005))),COLUMNS($N:O)*LEN($N4005)-(LEN($N4005)-1),LEN($N4005)))</f>
        <v>plays</v>
      </c>
      <c r="S4005" s="11">
        <f t="shared" si="249"/>
        <v>42020.587349537032</v>
      </c>
      <c r="T4005" s="11">
        <f t="shared" si="250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0">
        <f t="shared" si="251"/>
        <v>0.2</v>
      </c>
      <c r="P4006" s="6">
        <f t="shared" si="248"/>
        <v>1</v>
      </c>
      <c r="Q4006" t="str">
        <f>TRIM(MID(SUBSTITUTE($N4006,"/",REPT(" ",LEN($N4006))),COLUMNS($N:N)*LEN($N4006)-(LEN($N4006)-1),LEN($N4006)))</f>
        <v>theater</v>
      </c>
      <c r="R4006" t="str">
        <f>TRIM(MID(SUBSTITUTE($N4006,"/",REPT(" ",LEN($N4006))),COLUMNS($N:O)*LEN($N4006)-(LEN($N4006)-1),LEN($N4006)))</f>
        <v>plays</v>
      </c>
      <c r="S4006" s="11">
        <f t="shared" si="249"/>
        <v>41890.16269675926</v>
      </c>
      <c r="T4006" s="11">
        <f t="shared" si="250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0">
        <f t="shared" si="251"/>
        <v>1.3333333333333335</v>
      </c>
      <c r="P4007" s="6">
        <f t="shared" si="248"/>
        <v>20</v>
      </c>
      <c r="Q4007" t="str">
        <f>TRIM(MID(SUBSTITUTE($N4007,"/",REPT(" ",LEN($N4007))),COLUMNS($N:N)*LEN($N4007)-(LEN($N4007)-1),LEN($N4007)))</f>
        <v>theater</v>
      </c>
      <c r="R4007" t="str">
        <f>TRIM(MID(SUBSTITUTE($N4007,"/",REPT(" ",LEN($N4007))),COLUMNS($N:O)*LEN($N4007)-(LEN($N4007)-1),LEN($N4007)))</f>
        <v>plays</v>
      </c>
      <c r="S4007" s="11">
        <f t="shared" si="249"/>
        <v>41872.807696759257</v>
      </c>
      <c r="T4007" s="11">
        <f t="shared" si="250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0">
        <f t="shared" si="251"/>
        <v>6.6666666666666671E-3</v>
      </c>
      <c r="P4008" s="6">
        <f t="shared" si="248"/>
        <v>2</v>
      </c>
      <c r="Q4008" t="str">
        <f>TRIM(MID(SUBSTITUTE($N4008,"/",REPT(" ",LEN($N4008))),COLUMNS($N:N)*LEN($N4008)-(LEN($N4008)-1),LEN($N4008)))</f>
        <v>theater</v>
      </c>
      <c r="R4008" t="str">
        <f>TRIM(MID(SUBSTITUTE($N4008,"/",REPT(" ",LEN($N4008))),COLUMNS($N:O)*LEN($N4008)-(LEN($N4008)-1),LEN($N4008)))</f>
        <v>plays</v>
      </c>
      <c r="S4008" s="11">
        <f t="shared" si="249"/>
        <v>42391.772997685184</v>
      </c>
      <c r="T4008" s="11">
        <f t="shared" si="250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0">
        <f t="shared" si="251"/>
        <v>0.25</v>
      </c>
      <c r="P4009" s="6">
        <f t="shared" si="248"/>
        <v>5</v>
      </c>
      <c r="Q4009" t="str">
        <f>TRIM(MID(SUBSTITUTE($N4009,"/",REPT(" ",LEN($N4009))),COLUMNS($N:N)*LEN($N4009)-(LEN($N4009)-1),LEN($N4009)))</f>
        <v>theater</v>
      </c>
      <c r="R4009" t="str">
        <f>TRIM(MID(SUBSTITUTE($N4009,"/",REPT(" ",LEN($N4009))),COLUMNS($N:O)*LEN($N4009)-(LEN($N4009)-1),LEN($N4009)))</f>
        <v>plays</v>
      </c>
      <c r="S4009" s="11">
        <f t="shared" si="249"/>
        <v>41848.772928240738</v>
      </c>
      <c r="T4009" s="11">
        <f t="shared" si="250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0">
        <f t="shared" si="251"/>
        <v>6</v>
      </c>
      <c r="P4010" s="6">
        <f t="shared" si="248"/>
        <v>15</v>
      </c>
      <c r="Q4010" t="str">
        <f>TRIM(MID(SUBSTITUTE($N4010,"/",REPT(" ",LEN($N4010))),COLUMNS($N:N)*LEN($N4010)-(LEN($N4010)-1),LEN($N4010)))</f>
        <v>theater</v>
      </c>
      <c r="R4010" t="str">
        <f>TRIM(MID(SUBSTITUTE($N4010,"/",REPT(" ",LEN($N4010))),COLUMNS($N:O)*LEN($N4010)-(LEN($N4010)-1),LEN($N4010)))</f>
        <v>plays</v>
      </c>
      <c r="S4010" s="11">
        <f t="shared" si="249"/>
        <v>42177.964201388888</v>
      </c>
      <c r="T4010" s="11">
        <f t="shared" si="250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0">
        <f t="shared" si="251"/>
        <v>3.8860103626943006</v>
      </c>
      <c r="P4011" s="6">
        <f t="shared" si="248"/>
        <v>25</v>
      </c>
      <c r="Q4011" t="str">
        <f>TRIM(MID(SUBSTITUTE($N4011,"/",REPT(" ",LEN($N4011))),COLUMNS($N:N)*LEN($N4011)-(LEN($N4011)-1),LEN($N4011)))</f>
        <v>theater</v>
      </c>
      <c r="R4011" t="str">
        <f>TRIM(MID(SUBSTITUTE($N4011,"/",REPT(" ",LEN($N4011))),COLUMNS($N:O)*LEN($N4011)-(LEN($N4011)-1),LEN($N4011)))</f>
        <v>plays</v>
      </c>
      <c r="S4011" s="11">
        <f t="shared" si="249"/>
        <v>41851.700925925928</v>
      </c>
      <c r="T4011" s="11">
        <f t="shared" si="250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0">
        <f t="shared" si="251"/>
        <v>24.194444444444443</v>
      </c>
      <c r="P4012" s="6">
        <f t="shared" si="248"/>
        <v>45.842105263157897</v>
      </c>
      <c r="Q4012" t="str">
        <f>TRIM(MID(SUBSTITUTE($N4012,"/",REPT(" ",LEN($N4012))),COLUMNS($N:N)*LEN($N4012)-(LEN($N4012)-1),LEN($N4012)))</f>
        <v>theater</v>
      </c>
      <c r="R4012" t="str">
        <f>TRIM(MID(SUBSTITUTE($N4012,"/",REPT(" ",LEN($N4012))),COLUMNS($N:O)*LEN($N4012)-(LEN($N4012)-1),LEN($N4012)))</f>
        <v>plays</v>
      </c>
      <c r="S4012" s="11">
        <f t="shared" si="249"/>
        <v>41921.770439814813</v>
      </c>
      <c r="T4012" s="11">
        <f t="shared" si="250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0">
        <f t="shared" si="251"/>
        <v>7.6</v>
      </c>
      <c r="P4013" s="6">
        <f t="shared" si="248"/>
        <v>4.75</v>
      </c>
      <c r="Q4013" t="str">
        <f>TRIM(MID(SUBSTITUTE($N4013,"/",REPT(" ",LEN($N4013))),COLUMNS($N:N)*LEN($N4013)-(LEN($N4013)-1),LEN($N4013)))</f>
        <v>theater</v>
      </c>
      <c r="R4013" t="str">
        <f>TRIM(MID(SUBSTITUTE($N4013,"/",REPT(" ",LEN($N4013))),COLUMNS($N:O)*LEN($N4013)-(LEN($N4013)-1),LEN($N4013)))</f>
        <v>plays</v>
      </c>
      <c r="S4013" s="11">
        <f t="shared" si="249"/>
        <v>42002.54488425926</v>
      </c>
      <c r="T4013" s="11">
        <f t="shared" si="250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0">
        <f t="shared" si="251"/>
        <v>0</v>
      </c>
      <c r="P4014" s="6" t="e">
        <f t="shared" si="248"/>
        <v>#DIV/0!</v>
      </c>
      <c r="Q4014" t="str">
        <f>TRIM(MID(SUBSTITUTE($N4014,"/",REPT(" ",LEN($N4014))),COLUMNS($N:N)*LEN($N4014)-(LEN($N4014)-1),LEN($N4014)))</f>
        <v>theater</v>
      </c>
      <c r="R4014" t="str">
        <f>TRIM(MID(SUBSTITUTE($N4014,"/",REPT(" ",LEN($N4014))),COLUMNS($N:O)*LEN($N4014)-(LEN($N4014)-1),LEN($N4014)))</f>
        <v>plays</v>
      </c>
      <c r="S4014" s="11">
        <f t="shared" si="249"/>
        <v>42096.544548611113</v>
      </c>
      <c r="T4014" s="11">
        <f t="shared" si="250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0">
        <f t="shared" si="251"/>
        <v>1.3</v>
      </c>
      <c r="P4015" s="6">
        <f t="shared" si="248"/>
        <v>13</v>
      </c>
      <c r="Q4015" t="str">
        <f>TRIM(MID(SUBSTITUTE($N4015,"/",REPT(" ",LEN($N4015))),COLUMNS($N:N)*LEN($N4015)-(LEN($N4015)-1),LEN($N4015)))</f>
        <v>theater</v>
      </c>
      <c r="R4015" t="str">
        <f>TRIM(MID(SUBSTITUTE($N4015,"/",REPT(" ",LEN($N4015))),COLUMNS($N:O)*LEN($N4015)-(LEN($N4015)-1),LEN($N4015)))</f>
        <v>plays</v>
      </c>
      <c r="S4015" s="11">
        <f t="shared" si="249"/>
        <v>42021.301192129627</v>
      </c>
      <c r="T4015" s="11">
        <f t="shared" si="250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0">
        <f t="shared" si="251"/>
        <v>0</v>
      </c>
      <c r="P4016" s="6" t="e">
        <f t="shared" si="248"/>
        <v>#DIV/0!</v>
      </c>
      <c r="Q4016" t="str">
        <f>TRIM(MID(SUBSTITUTE($N4016,"/",REPT(" ",LEN($N4016))),COLUMNS($N:N)*LEN($N4016)-(LEN($N4016)-1),LEN($N4016)))</f>
        <v>theater</v>
      </c>
      <c r="R4016" t="str">
        <f>TRIM(MID(SUBSTITUTE($N4016,"/",REPT(" ",LEN($N4016))),COLUMNS($N:O)*LEN($N4016)-(LEN($N4016)-1),LEN($N4016)))</f>
        <v>plays</v>
      </c>
      <c r="S4016" s="11">
        <f t="shared" si="249"/>
        <v>42419.246168981481</v>
      </c>
      <c r="T4016" s="11">
        <f t="shared" si="250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0">
        <f t="shared" si="251"/>
        <v>1.4285714285714287E-2</v>
      </c>
      <c r="P4017" s="6">
        <f t="shared" si="248"/>
        <v>1</v>
      </c>
      <c r="Q4017" t="str">
        <f>TRIM(MID(SUBSTITUTE($N4017,"/",REPT(" ",LEN($N4017))),COLUMNS($N:N)*LEN($N4017)-(LEN($N4017)-1),LEN($N4017)))</f>
        <v>theater</v>
      </c>
      <c r="R4017" t="str">
        <f>TRIM(MID(SUBSTITUTE($N4017,"/",REPT(" ",LEN($N4017))),COLUMNS($N:O)*LEN($N4017)-(LEN($N4017)-1),LEN($N4017)))</f>
        <v>plays</v>
      </c>
      <c r="S4017" s="11">
        <f t="shared" si="249"/>
        <v>42174.780821759254</v>
      </c>
      <c r="T4017" s="11">
        <f t="shared" si="250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0">
        <f t="shared" si="251"/>
        <v>14.000000000000002</v>
      </c>
      <c r="P4018" s="6">
        <f t="shared" si="248"/>
        <v>10</v>
      </c>
      <c r="Q4018" t="str">
        <f>TRIM(MID(SUBSTITUTE($N4018,"/",REPT(" ",LEN($N4018))),COLUMNS($N:N)*LEN($N4018)-(LEN($N4018)-1),LEN($N4018)))</f>
        <v>theater</v>
      </c>
      <c r="R4018" t="str">
        <f>TRIM(MID(SUBSTITUTE($N4018,"/",REPT(" ",LEN($N4018))),COLUMNS($N:O)*LEN($N4018)-(LEN($N4018)-1),LEN($N4018)))</f>
        <v>plays</v>
      </c>
      <c r="S4018" s="11">
        <f t="shared" si="249"/>
        <v>41869.872685185182</v>
      </c>
      <c r="T4018" s="11">
        <f t="shared" si="250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0">
        <f t="shared" si="251"/>
        <v>1.05</v>
      </c>
      <c r="P4019" s="6">
        <f t="shared" si="248"/>
        <v>52.5</v>
      </c>
      <c r="Q4019" t="str">
        <f>TRIM(MID(SUBSTITUTE($N4019,"/",REPT(" ",LEN($N4019))),COLUMNS($N:N)*LEN($N4019)-(LEN($N4019)-1),LEN($N4019)))</f>
        <v>theater</v>
      </c>
      <c r="R4019" t="str">
        <f>TRIM(MID(SUBSTITUTE($N4019,"/",REPT(" ",LEN($N4019))),COLUMNS($N:O)*LEN($N4019)-(LEN($N4019)-1),LEN($N4019)))</f>
        <v>plays</v>
      </c>
      <c r="S4019" s="11">
        <f t="shared" si="249"/>
        <v>41856.672152777777</v>
      </c>
      <c r="T4019" s="11">
        <f t="shared" si="250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0">
        <f t="shared" si="251"/>
        <v>8.6666666666666679</v>
      </c>
      <c r="P4020" s="6">
        <f t="shared" si="248"/>
        <v>32.5</v>
      </c>
      <c r="Q4020" t="str">
        <f>TRIM(MID(SUBSTITUTE($N4020,"/",REPT(" ",LEN($N4020))),COLUMNS($N:N)*LEN($N4020)-(LEN($N4020)-1),LEN($N4020)))</f>
        <v>theater</v>
      </c>
      <c r="R4020" t="str">
        <f>TRIM(MID(SUBSTITUTE($N4020,"/",REPT(" ",LEN($N4020))),COLUMNS($N:O)*LEN($N4020)-(LEN($N4020)-1),LEN($N4020)))</f>
        <v>plays</v>
      </c>
      <c r="S4020" s="11">
        <f t="shared" si="249"/>
        <v>42620.91097222222</v>
      </c>
      <c r="T4020" s="11">
        <f t="shared" si="250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0">
        <f t="shared" si="251"/>
        <v>0.82857142857142851</v>
      </c>
      <c r="P4021" s="6">
        <f t="shared" si="248"/>
        <v>7.25</v>
      </c>
      <c r="Q4021" t="str">
        <f>TRIM(MID(SUBSTITUTE($N4021,"/",REPT(" ",LEN($N4021))),COLUMNS($N:N)*LEN($N4021)-(LEN($N4021)-1),LEN($N4021)))</f>
        <v>theater</v>
      </c>
      <c r="R4021" t="str">
        <f>TRIM(MID(SUBSTITUTE($N4021,"/",REPT(" ",LEN($N4021))),COLUMNS($N:O)*LEN($N4021)-(LEN($N4021)-1),LEN($N4021)))</f>
        <v>plays</v>
      </c>
      <c r="S4021" s="11">
        <f t="shared" si="249"/>
        <v>42417.675879629634</v>
      </c>
      <c r="T4021" s="11">
        <f t="shared" si="250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0">
        <f t="shared" si="251"/>
        <v>16.666666666666664</v>
      </c>
      <c r="P4022" s="6">
        <f t="shared" si="248"/>
        <v>33.333333333333336</v>
      </c>
      <c r="Q4022" t="str">
        <f>TRIM(MID(SUBSTITUTE($N4022,"/",REPT(" ",LEN($N4022))),COLUMNS($N:N)*LEN($N4022)-(LEN($N4022)-1),LEN($N4022)))</f>
        <v>theater</v>
      </c>
      <c r="R4022" t="str">
        <f>TRIM(MID(SUBSTITUTE($N4022,"/",REPT(" ",LEN($N4022))),COLUMNS($N:O)*LEN($N4022)-(LEN($N4022)-1),LEN($N4022)))</f>
        <v>plays</v>
      </c>
      <c r="S4022" s="11">
        <f t="shared" si="249"/>
        <v>42057.190960648149</v>
      </c>
      <c r="T4022" s="11">
        <f t="shared" si="250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0">
        <f t="shared" si="251"/>
        <v>0.83333333333333337</v>
      </c>
      <c r="P4023" s="6">
        <f t="shared" si="248"/>
        <v>62.5</v>
      </c>
      <c r="Q4023" t="str">
        <f>TRIM(MID(SUBSTITUTE($N4023,"/",REPT(" ",LEN($N4023))),COLUMNS($N:N)*LEN($N4023)-(LEN($N4023)-1),LEN($N4023)))</f>
        <v>theater</v>
      </c>
      <c r="R4023" t="str">
        <f>TRIM(MID(SUBSTITUTE($N4023,"/",REPT(" ",LEN($N4023))),COLUMNS($N:O)*LEN($N4023)-(LEN($N4023)-1),LEN($N4023)))</f>
        <v>plays</v>
      </c>
      <c r="S4023" s="11">
        <f t="shared" si="249"/>
        <v>41878.911550925928</v>
      </c>
      <c r="T4023" s="11">
        <f t="shared" si="250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0">
        <f t="shared" si="251"/>
        <v>69.561111111111103</v>
      </c>
      <c r="P4024" s="6">
        <f t="shared" si="248"/>
        <v>63.558375634517766</v>
      </c>
      <c r="Q4024" t="str">
        <f>TRIM(MID(SUBSTITUTE($N4024,"/",REPT(" ",LEN($N4024))),COLUMNS($N:N)*LEN($N4024)-(LEN($N4024)-1),LEN($N4024)))</f>
        <v>theater</v>
      </c>
      <c r="R4024" t="str">
        <f>TRIM(MID(SUBSTITUTE($N4024,"/",REPT(" ",LEN($N4024))),COLUMNS($N:O)*LEN($N4024)-(LEN($N4024)-1),LEN($N4024)))</f>
        <v>plays</v>
      </c>
      <c r="S4024" s="11">
        <f t="shared" si="249"/>
        <v>41990.584108796291</v>
      </c>
      <c r="T4024" s="11">
        <f t="shared" si="250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0">
        <f t="shared" si="251"/>
        <v>0</v>
      </c>
      <c r="P4025" s="6" t="e">
        <f t="shared" si="248"/>
        <v>#DIV/0!</v>
      </c>
      <c r="Q4025" t="str">
        <f>TRIM(MID(SUBSTITUTE($N4025,"/",REPT(" ",LEN($N4025))),COLUMNS($N:N)*LEN($N4025)-(LEN($N4025)-1),LEN($N4025)))</f>
        <v>theater</v>
      </c>
      <c r="R4025" t="str">
        <f>TRIM(MID(SUBSTITUTE($N4025,"/",REPT(" ",LEN($N4025))),COLUMNS($N:O)*LEN($N4025)-(LEN($N4025)-1),LEN($N4025)))</f>
        <v>plays</v>
      </c>
      <c r="S4025" s="11">
        <f t="shared" si="249"/>
        <v>42408.999571759254</v>
      </c>
      <c r="T4025" s="11">
        <f t="shared" si="250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0">
        <f t="shared" si="251"/>
        <v>1.25</v>
      </c>
      <c r="P4026" s="6">
        <f t="shared" si="248"/>
        <v>10</v>
      </c>
      <c r="Q4026" t="str">
        <f>TRIM(MID(SUBSTITUTE($N4026,"/",REPT(" ",LEN($N4026))),COLUMNS($N:N)*LEN($N4026)-(LEN($N4026)-1),LEN($N4026)))</f>
        <v>theater</v>
      </c>
      <c r="R4026" t="str">
        <f>TRIM(MID(SUBSTITUTE($N4026,"/",REPT(" ",LEN($N4026))),COLUMNS($N:O)*LEN($N4026)-(LEN($N4026)-1),LEN($N4026)))</f>
        <v>plays</v>
      </c>
      <c r="S4026" s="11">
        <f t="shared" si="249"/>
        <v>42217.670104166667</v>
      </c>
      <c r="T4026" s="11">
        <f t="shared" si="250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0">
        <f t="shared" si="251"/>
        <v>5</v>
      </c>
      <c r="P4027" s="6">
        <f t="shared" si="248"/>
        <v>62.5</v>
      </c>
      <c r="Q4027" t="str">
        <f>TRIM(MID(SUBSTITUTE($N4027,"/",REPT(" ",LEN($N4027))),COLUMNS($N:N)*LEN($N4027)-(LEN($N4027)-1),LEN($N4027)))</f>
        <v>theater</v>
      </c>
      <c r="R4027" t="str">
        <f>TRIM(MID(SUBSTITUTE($N4027,"/",REPT(" ",LEN($N4027))),COLUMNS($N:O)*LEN($N4027)-(LEN($N4027)-1),LEN($N4027)))</f>
        <v>plays</v>
      </c>
      <c r="S4027" s="11">
        <f t="shared" si="249"/>
        <v>42151.237685185188</v>
      </c>
      <c r="T4027" s="11">
        <f t="shared" si="250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0">
        <f t="shared" si="251"/>
        <v>0</v>
      </c>
      <c r="P4028" s="6" t="e">
        <f t="shared" si="248"/>
        <v>#DIV/0!</v>
      </c>
      <c r="Q4028" t="str">
        <f>TRIM(MID(SUBSTITUTE($N4028,"/",REPT(" ",LEN($N4028))),COLUMNS($N:N)*LEN($N4028)-(LEN($N4028)-1),LEN($N4028)))</f>
        <v>theater</v>
      </c>
      <c r="R4028" t="str">
        <f>TRIM(MID(SUBSTITUTE($N4028,"/",REPT(" ",LEN($N4028))),COLUMNS($N:O)*LEN($N4028)-(LEN($N4028)-1),LEN($N4028)))</f>
        <v>plays</v>
      </c>
      <c r="S4028" s="11">
        <f t="shared" si="249"/>
        <v>42282.655543981484</v>
      </c>
      <c r="T4028" s="11">
        <f t="shared" si="250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0">
        <f t="shared" si="251"/>
        <v>7.166666666666667</v>
      </c>
      <c r="P4029" s="6">
        <f t="shared" si="248"/>
        <v>30.714285714285715</v>
      </c>
      <c r="Q4029" t="str">
        <f>TRIM(MID(SUBSTITUTE($N4029,"/",REPT(" ",LEN($N4029))),COLUMNS($N:N)*LEN($N4029)-(LEN($N4029)-1),LEN($N4029)))</f>
        <v>theater</v>
      </c>
      <c r="R4029" t="str">
        <f>TRIM(MID(SUBSTITUTE($N4029,"/",REPT(" ",LEN($N4029))),COLUMNS($N:O)*LEN($N4029)-(LEN($N4029)-1),LEN($N4029)))</f>
        <v>plays</v>
      </c>
      <c r="S4029" s="11">
        <f t="shared" si="249"/>
        <v>42768.97084490741</v>
      </c>
      <c r="T4029" s="11">
        <f t="shared" si="250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0">
        <f t="shared" si="251"/>
        <v>28.050000000000004</v>
      </c>
      <c r="P4030" s="6">
        <f t="shared" si="248"/>
        <v>51</v>
      </c>
      <c r="Q4030" t="str">
        <f>TRIM(MID(SUBSTITUTE($N4030,"/",REPT(" ",LEN($N4030))),COLUMNS($N:N)*LEN($N4030)-(LEN($N4030)-1),LEN($N4030)))</f>
        <v>theater</v>
      </c>
      <c r="R4030" t="str">
        <f>TRIM(MID(SUBSTITUTE($N4030,"/",REPT(" ",LEN($N4030))),COLUMNS($N:O)*LEN($N4030)-(LEN($N4030)-1),LEN($N4030)))</f>
        <v>plays</v>
      </c>
      <c r="S4030" s="11">
        <f t="shared" si="249"/>
        <v>41765.938657407409</v>
      </c>
      <c r="T4030" s="11">
        <f t="shared" si="250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0">
        <f t="shared" si="251"/>
        <v>0</v>
      </c>
      <c r="P4031" s="6" t="e">
        <f t="shared" si="248"/>
        <v>#DIV/0!</v>
      </c>
      <c r="Q4031" t="str">
        <f>TRIM(MID(SUBSTITUTE($N4031,"/",REPT(" ",LEN($N4031))),COLUMNS($N:N)*LEN($N4031)-(LEN($N4031)-1),LEN($N4031)))</f>
        <v>theater</v>
      </c>
      <c r="R4031" t="str">
        <f>TRIM(MID(SUBSTITUTE($N4031,"/",REPT(" ",LEN($N4031))),COLUMNS($N:O)*LEN($N4031)-(LEN($N4031)-1),LEN($N4031)))</f>
        <v>plays</v>
      </c>
      <c r="S4031" s="11">
        <f t="shared" si="249"/>
        <v>42322.025115740747</v>
      </c>
      <c r="T4031" s="11">
        <f t="shared" si="250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0">
        <f t="shared" si="251"/>
        <v>16</v>
      </c>
      <c r="P4032" s="6">
        <f t="shared" si="248"/>
        <v>66.666666666666671</v>
      </c>
      <c r="Q4032" t="str">
        <f>TRIM(MID(SUBSTITUTE($N4032,"/",REPT(" ",LEN($N4032))),COLUMNS($N:N)*LEN($N4032)-(LEN($N4032)-1),LEN($N4032)))</f>
        <v>theater</v>
      </c>
      <c r="R4032" t="str">
        <f>TRIM(MID(SUBSTITUTE($N4032,"/",REPT(" ",LEN($N4032))),COLUMNS($N:O)*LEN($N4032)-(LEN($N4032)-1),LEN($N4032)))</f>
        <v>plays</v>
      </c>
      <c r="S4032" s="11">
        <f t="shared" si="249"/>
        <v>42374.655081018514</v>
      </c>
      <c r="T4032" s="11">
        <f t="shared" si="250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0">
        <f t="shared" si="251"/>
        <v>0</v>
      </c>
      <c r="P4033" s="6" t="e">
        <f t="shared" si="248"/>
        <v>#DIV/0!</v>
      </c>
      <c r="Q4033" t="str">
        <f>TRIM(MID(SUBSTITUTE($N4033,"/",REPT(" ",LEN($N4033))),COLUMNS($N:N)*LEN($N4033)-(LEN($N4033)-1),LEN($N4033)))</f>
        <v>theater</v>
      </c>
      <c r="R4033" t="str">
        <f>TRIM(MID(SUBSTITUTE($N4033,"/",REPT(" ",LEN($N4033))),COLUMNS($N:O)*LEN($N4033)-(LEN($N4033)-1),LEN($N4033)))</f>
        <v>plays</v>
      </c>
      <c r="S4033" s="11">
        <f t="shared" si="249"/>
        <v>41941.585231481484</v>
      </c>
      <c r="T4033" s="11">
        <f t="shared" si="250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0">
        <f t="shared" si="251"/>
        <v>6.8287037037037033</v>
      </c>
      <c r="P4034" s="6">
        <f t="shared" ref="P4034:P4097" si="252">E4034/L4034</f>
        <v>59</v>
      </c>
      <c r="Q4034" t="str">
        <f>TRIM(MID(SUBSTITUTE($N4034,"/",REPT(" ",LEN($N4034))),COLUMNS($N:N)*LEN($N4034)-(LEN($N4034)-1),LEN($N4034)))</f>
        <v>theater</v>
      </c>
      <c r="R4034" t="str">
        <f>TRIM(MID(SUBSTITUTE($N4034,"/",REPT(" ",LEN($N4034))),COLUMNS($N:O)*LEN($N4034)-(LEN($N4034)-1),LEN($N4034)))</f>
        <v>plays</v>
      </c>
      <c r="S4034" s="11">
        <f t="shared" ref="S4034:S4097" si="253">(((J4034/60)/60)/24)+DATE(1970,1,1)</f>
        <v>42293.809212962966</v>
      </c>
      <c r="T4034" s="11">
        <f t="shared" ref="T4034:T4097" si="254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0">
        <f t="shared" ref="O4035:O4098" si="255">E4035/D4035*100</f>
        <v>25.698702928870294</v>
      </c>
      <c r="P4035" s="6">
        <f t="shared" si="252"/>
        <v>65.340319148936175</v>
      </c>
      <c r="Q4035" t="str">
        <f>TRIM(MID(SUBSTITUTE($N4035,"/",REPT(" ",LEN($N4035))),COLUMNS($N:N)*LEN($N4035)-(LEN($N4035)-1),LEN($N4035)))</f>
        <v>theater</v>
      </c>
      <c r="R4035" t="str">
        <f>TRIM(MID(SUBSTITUTE($N4035,"/",REPT(" ",LEN($N4035))),COLUMNS($N:O)*LEN($N4035)-(LEN($N4035)-1),LEN($N4035)))</f>
        <v>plays</v>
      </c>
      <c r="S4035" s="11">
        <f t="shared" si="253"/>
        <v>42614.268796296295</v>
      </c>
      <c r="T4035" s="11">
        <f t="shared" si="254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0">
        <f t="shared" si="255"/>
        <v>1.4814814814814816</v>
      </c>
      <c r="P4036" s="6">
        <f t="shared" si="252"/>
        <v>100</v>
      </c>
      <c r="Q4036" t="str">
        <f>TRIM(MID(SUBSTITUTE($N4036,"/",REPT(" ",LEN($N4036))),COLUMNS($N:N)*LEN($N4036)-(LEN($N4036)-1),LEN($N4036)))</f>
        <v>theater</v>
      </c>
      <c r="R4036" t="str">
        <f>TRIM(MID(SUBSTITUTE($N4036,"/",REPT(" ",LEN($N4036))),COLUMNS($N:O)*LEN($N4036)-(LEN($N4036)-1),LEN($N4036)))</f>
        <v>plays</v>
      </c>
      <c r="S4036" s="11">
        <f t="shared" si="253"/>
        <v>42067.947337962964</v>
      </c>
      <c r="T4036" s="11">
        <f t="shared" si="25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0">
        <f t="shared" si="255"/>
        <v>36.85</v>
      </c>
      <c r="P4037" s="6">
        <f t="shared" si="252"/>
        <v>147.4</v>
      </c>
      <c r="Q4037" t="str">
        <f>TRIM(MID(SUBSTITUTE($N4037,"/",REPT(" ",LEN($N4037))),COLUMNS($N:N)*LEN($N4037)-(LEN($N4037)-1),LEN($N4037)))</f>
        <v>theater</v>
      </c>
      <c r="R4037" t="str">
        <f>TRIM(MID(SUBSTITUTE($N4037,"/",REPT(" ",LEN($N4037))),COLUMNS($N:O)*LEN($N4037)-(LEN($N4037)-1),LEN($N4037)))</f>
        <v>plays</v>
      </c>
      <c r="S4037" s="11">
        <f t="shared" si="253"/>
        <v>41903.882951388885</v>
      </c>
      <c r="T4037" s="11">
        <f t="shared" si="25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0">
        <f t="shared" si="255"/>
        <v>47.05</v>
      </c>
      <c r="P4038" s="6">
        <f t="shared" si="252"/>
        <v>166.05882352941177</v>
      </c>
      <c r="Q4038" t="str">
        <f>TRIM(MID(SUBSTITUTE($N4038,"/",REPT(" ",LEN($N4038))),COLUMNS($N:N)*LEN($N4038)-(LEN($N4038)-1),LEN($N4038)))</f>
        <v>theater</v>
      </c>
      <c r="R4038" t="str">
        <f>TRIM(MID(SUBSTITUTE($N4038,"/",REPT(" ",LEN($N4038))),COLUMNS($N:O)*LEN($N4038)-(LEN($N4038)-1),LEN($N4038)))</f>
        <v>plays</v>
      </c>
      <c r="S4038" s="11">
        <f t="shared" si="253"/>
        <v>41804.937083333331</v>
      </c>
      <c r="T4038" s="11">
        <f t="shared" si="25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0">
        <f t="shared" si="255"/>
        <v>11.428571428571429</v>
      </c>
      <c r="P4039" s="6">
        <f t="shared" si="252"/>
        <v>40</v>
      </c>
      <c r="Q4039" t="str">
        <f>TRIM(MID(SUBSTITUTE($N4039,"/",REPT(" ",LEN($N4039))),COLUMNS($N:N)*LEN($N4039)-(LEN($N4039)-1),LEN($N4039)))</f>
        <v>theater</v>
      </c>
      <c r="R4039" t="str">
        <f>TRIM(MID(SUBSTITUTE($N4039,"/",REPT(" ",LEN($N4039))),COLUMNS($N:O)*LEN($N4039)-(LEN($N4039)-1),LEN($N4039)))</f>
        <v>plays</v>
      </c>
      <c r="S4039" s="11">
        <f t="shared" si="253"/>
        <v>42497.070775462969</v>
      </c>
      <c r="T4039" s="11">
        <f t="shared" si="25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0">
        <f t="shared" si="255"/>
        <v>12.04</v>
      </c>
      <c r="P4040" s="6">
        <f t="shared" si="252"/>
        <v>75.25</v>
      </c>
      <c r="Q4040" t="str">
        <f>TRIM(MID(SUBSTITUTE($N4040,"/",REPT(" ",LEN($N4040))),COLUMNS($N:N)*LEN($N4040)-(LEN($N4040)-1),LEN($N4040)))</f>
        <v>theater</v>
      </c>
      <c r="R4040" t="str">
        <f>TRIM(MID(SUBSTITUTE($N4040,"/",REPT(" ",LEN($N4040))),COLUMNS($N:O)*LEN($N4040)-(LEN($N4040)-1),LEN($N4040)))</f>
        <v>plays</v>
      </c>
      <c r="S4040" s="11">
        <f t="shared" si="253"/>
        <v>41869.798726851855</v>
      </c>
      <c r="T4040" s="11">
        <f t="shared" si="25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0">
        <f t="shared" si="255"/>
        <v>60</v>
      </c>
      <c r="P4041" s="6">
        <f t="shared" si="252"/>
        <v>60</v>
      </c>
      <c r="Q4041" t="str">
        <f>TRIM(MID(SUBSTITUTE($N4041,"/",REPT(" ",LEN($N4041))),COLUMNS($N:N)*LEN($N4041)-(LEN($N4041)-1),LEN($N4041)))</f>
        <v>theater</v>
      </c>
      <c r="R4041" t="str">
        <f>TRIM(MID(SUBSTITUTE($N4041,"/",REPT(" ",LEN($N4041))),COLUMNS($N:O)*LEN($N4041)-(LEN($N4041)-1),LEN($N4041)))</f>
        <v>plays</v>
      </c>
      <c r="S4041" s="11">
        <f t="shared" si="253"/>
        <v>42305.670914351853</v>
      </c>
      <c r="T4041" s="11">
        <f t="shared" si="25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0">
        <f t="shared" si="255"/>
        <v>31.25</v>
      </c>
      <c r="P4042" s="6">
        <f t="shared" si="252"/>
        <v>1250</v>
      </c>
      <c r="Q4042" t="str">
        <f>TRIM(MID(SUBSTITUTE($N4042,"/",REPT(" ",LEN($N4042))),COLUMNS($N:N)*LEN($N4042)-(LEN($N4042)-1),LEN($N4042)))</f>
        <v>theater</v>
      </c>
      <c r="R4042" t="str">
        <f>TRIM(MID(SUBSTITUTE($N4042,"/",REPT(" ",LEN($N4042))),COLUMNS($N:O)*LEN($N4042)-(LEN($N4042)-1),LEN($N4042)))</f>
        <v>plays</v>
      </c>
      <c r="S4042" s="11">
        <f t="shared" si="253"/>
        <v>42144.231527777782</v>
      </c>
      <c r="T4042" s="11">
        <f t="shared" si="25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0">
        <f t="shared" si="255"/>
        <v>0.42</v>
      </c>
      <c r="P4043" s="6">
        <f t="shared" si="252"/>
        <v>10.5</v>
      </c>
      <c r="Q4043" t="str">
        <f>TRIM(MID(SUBSTITUTE($N4043,"/",REPT(" ",LEN($N4043))),COLUMNS($N:N)*LEN($N4043)-(LEN($N4043)-1),LEN($N4043)))</f>
        <v>theater</v>
      </c>
      <c r="R4043" t="str">
        <f>TRIM(MID(SUBSTITUTE($N4043,"/",REPT(" ",LEN($N4043))),COLUMNS($N:O)*LEN($N4043)-(LEN($N4043)-1),LEN($N4043)))</f>
        <v>plays</v>
      </c>
      <c r="S4043" s="11">
        <f t="shared" si="253"/>
        <v>42559.474004629628</v>
      </c>
      <c r="T4043" s="11">
        <f t="shared" si="25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0">
        <f t="shared" si="255"/>
        <v>0.21</v>
      </c>
      <c r="P4044" s="6">
        <f t="shared" si="252"/>
        <v>7</v>
      </c>
      <c r="Q4044" t="str">
        <f>TRIM(MID(SUBSTITUTE($N4044,"/",REPT(" ",LEN($N4044))),COLUMNS($N:N)*LEN($N4044)-(LEN($N4044)-1),LEN($N4044)))</f>
        <v>theater</v>
      </c>
      <c r="R4044" t="str">
        <f>TRIM(MID(SUBSTITUTE($N4044,"/",REPT(" ",LEN($N4044))),COLUMNS($N:O)*LEN($N4044)-(LEN($N4044)-1),LEN($N4044)))</f>
        <v>plays</v>
      </c>
      <c r="S4044" s="11">
        <f t="shared" si="253"/>
        <v>41995.084074074075</v>
      </c>
      <c r="T4044" s="11">
        <f t="shared" si="25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0">
        <f t="shared" si="255"/>
        <v>0</v>
      </c>
      <c r="P4045" s="6" t="e">
        <f t="shared" si="252"/>
        <v>#DIV/0!</v>
      </c>
      <c r="Q4045" t="str">
        <f>TRIM(MID(SUBSTITUTE($N4045,"/",REPT(" ",LEN($N4045))),COLUMNS($N:N)*LEN($N4045)-(LEN($N4045)-1),LEN($N4045)))</f>
        <v>theater</v>
      </c>
      <c r="R4045" t="str">
        <f>TRIM(MID(SUBSTITUTE($N4045,"/",REPT(" ",LEN($N4045))),COLUMNS($N:O)*LEN($N4045)-(LEN($N4045)-1),LEN($N4045)))</f>
        <v>plays</v>
      </c>
      <c r="S4045" s="11">
        <f t="shared" si="253"/>
        <v>41948.957465277781</v>
      </c>
      <c r="T4045" s="11">
        <f t="shared" si="25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0">
        <f t="shared" si="255"/>
        <v>37.5</v>
      </c>
      <c r="P4046" s="6">
        <f t="shared" si="252"/>
        <v>56.25</v>
      </c>
      <c r="Q4046" t="str">
        <f>TRIM(MID(SUBSTITUTE($N4046,"/",REPT(" ",LEN($N4046))),COLUMNS($N:N)*LEN($N4046)-(LEN($N4046)-1),LEN($N4046)))</f>
        <v>theater</v>
      </c>
      <c r="R4046" t="str">
        <f>TRIM(MID(SUBSTITUTE($N4046,"/",REPT(" ",LEN($N4046))),COLUMNS($N:O)*LEN($N4046)-(LEN($N4046)-1),LEN($N4046)))</f>
        <v>plays</v>
      </c>
      <c r="S4046" s="11">
        <f t="shared" si="253"/>
        <v>42074.219699074078</v>
      </c>
      <c r="T4046" s="11">
        <f t="shared" si="25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0">
        <f t="shared" si="255"/>
        <v>0.02</v>
      </c>
      <c r="P4047" s="6">
        <f t="shared" si="252"/>
        <v>1</v>
      </c>
      <c r="Q4047" t="str">
        <f>TRIM(MID(SUBSTITUTE($N4047,"/",REPT(" ",LEN($N4047))),COLUMNS($N:N)*LEN($N4047)-(LEN($N4047)-1),LEN($N4047)))</f>
        <v>theater</v>
      </c>
      <c r="R4047" t="str">
        <f>TRIM(MID(SUBSTITUTE($N4047,"/",REPT(" ",LEN($N4047))),COLUMNS($N:O)*LEN($N4047)-(LEN($N4047)-1),LEN($N4047)))</f>
        <v>plays</v>
      </c>
      <c r="S4047" s="11">
        <f t="shared" si="253"/>
        <v>41842.201261574075</v>
      </c>
      <c r="T4047" s="11">
        <f t="shared" si="25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0">
        <f t="shared" si="255"/>
        <v>8.2142857142857135</v>
      </c>
      <c r="P4048" s="6">
        <f t="shared" si="252"/>
        <v>38.333333333333336</v>
      </c>
      <c r="Q4048" t="str">
        <f>TRIM(MID(SUBSTITUTE($N4048,"/",REPT(" ",LEN($N4048))),COLUMNS($N:N)*LEN($N4048)-(LEN($N4048)-1),LEN($N4048)))</f>
        <v>theater</v>
      </c>
      <c r="R4048" t="str">
        <f>TRIM(MID(SUBSTITUTE($N4048,"/",REPT(" ",LEN($N4048))),COLUMNS($N:O)*LEN($N4048)-(LEN($N4048)-1),LEN($N4048)))</f>
        <v>plays</v>
      </c>
      <c r="S4048" s="11">
        <f t="shared" si="253"/>
        <v>41904.650578703702</v>
      </c>
      <c r="T4048" s="11">
        <f t="shared" si="25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0">
        <f t="shared" si="255"/>
        <v>2.1999999999999997</v>
      </c>
      <c r="P4049" s="6">
        <f t="shared" si="252"/>
        <v>27.5</v>
      </c>
      <c r="Q4049" t="str">
        <f>TRIM(MID(SUBSTITUTE($N4049,"/",REPT(" ",LEN($N4049))),COLUMNS($N:N)*LEN($N4049)-(LEN($N4049)-1),LEN($N4049)))</f>
        <v>theater</v>
      </c>
      <c r="R4049" t="str">
        <f>TRIM(MID(SUBSTITUTE($N4049,"/",REPT(" ",LEN($N4049))),COLUMNS($N:O)*LEN($N4049)-(LEN($N4049)-1),LEN($N4049)))</f>
        <v>plays</v>
      </c>
      <c r="S4049" s="11">
        <f t="shared" si="253"/>
        <v>41991.022488425922</v>
      </c>
      <c r="T4049" s="11">
        <f t="shared" si="25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0">
        <f t="shared" si="255"/>
        <v>17.652941176470588</v>
      </c>
      <c r="P4050" s="6">
        <f t="shared" si="252"/>
        <v>32.978021978021978</v>
      </c>
      <c r="Q4050" t="str">
        <f>TRIM(MID(SUBSTITUTE($N4050,"/",REPT(" ",LEN($N4050))),COLUMNS($N:N)*LEN($N4050)-(LEN($N4050)-1),LEN($N4050)))</f>
        <v>theater</v>
      </c>
      <c r="R4050" t="str">
        <f>TRIM(MID(SUBSTITUTE($N4050,"/",REPT(" ",LEN($N4050))),COLUMNS($N:O)*LEN($N4050)-(LEN($N4050)-1),LEN($N4050)))</f>
        <v>plays</v>
      </c>
      <c r="S4050" s="11">
        <f t="shared" si="253"/>
        <v>42436.509108796294</v>
      </c>
      <c r="T4050" s="11">
        <f t="shared" si="25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0">
        <f t="shared" si="255"/>
        <v>0.08</v>
      </c>
      <c r="P4051" s="6">
        <f t="shared" si="252"/>
        <v>16</v>
      </c>
      <c r="Q4051" t="str">
        <f>TRIM(MID(SUBSTITUTE($N4051,"/",REPT(" ",LEN($N4051))),COLUMNS($N:N)*LEN($N4051)-(LEN($N4051)-1),LEN($N4051)))</f>
        <v>theater</v>
      </c>
      <c r="R4051" t="str">
        <f>TRIM(MID(SUBSTITUTE($N4051,"/",REPT(" ",LEN($N4051))),COLUMNS($N:O)*LEN($N4051)-(LEN($N4051)-1),LEN($N4051)))</f>
        <v>plays</v>
      </c>
      <c r="S4051" s="11">
        <f t="shared" si="253"/>
        <v>42169.958506944444</v>
      </c>
      <c r="T4051" s="11">
        <f t="shared" si="25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0">
        <f t="shared" si="255"/>
        <v>6.6666666666666666E-2</v>
      </c>
      <c r="P4052" s="6">
        <f t="shared" si="252"/>
        <v>1</v>
      </c>
      <c r="Q4052" t="str">
        <f>TRIM(MID(SUBSTITUTE($N4052,"/",REPT(" ",LEN($N4052))),COLUMNS($N:N)*LEN($N4052)-(LEN($N4052)-1),LEN($N4052)))</f>
        <v>theater</v>
      </c>
      <c r="R4052" t="str">
        <f>TRIM(MID(SUBSTITUTE($N4052,"/",REPT(" ",LEN($N4052))),COLUMNS($N:O)*LEN($N4052)-(LEN($N4052)-1),LEN($N4052)))</f>
        <v>plays</v>
      </c>
      <c r="S4052" s="11">
        <f t="shared" si="253"/>
        <v>41905.636469907404</v>
      </c>
      <c r="T4052" s="11">
        <f t="shared" si="25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0">
        <f t="shared" si="255"/>
        <v>0</v>
      </c>
      <c r="P4053" s="6" t="e">
        <f t="shared" si="252"/>
        <v>#DIV/0!</v>
      </c>
      <c r="Q4053" t="str">
        <f>TRIM(MID(SUBSTITUTE($N4053,"/",REPT(" ",LEN($N4053))),COLUMNS($N:N)*LEN($N4053)-(LEN($N4053)-1),LEN($N4053)))</f>
        <v>theater</v>
      </c>
      <c r="R4053" t="str">
        <f>TRIM(MID(SUBSTITUTE($N4053,"/",REPT(" ",LEN($N4053))),COLUMNS($N:O)*LEN($N4053)-(LEN($N4053)-1),LEN($N4053)))</f>
        <v>plays</v>
      </c>
      <c r="S4053" s="11">
        <f t="shared" si="253"/>
        <v>41761.810150462967</v>
      </c>
      <c r="T4053" s="11">
        <f t="shared" si="25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0">
        <f t="shared" si="255"/>
        <v>37.533333333333339</v>
      </c>
      <c r="P4054" s="6">
        <f t="shared" si="252"/>
        <v>86.615384615384613</v>
      </c>
      <c r="Q4054" t="str">
        <f>TRIM(MID(SUBSTITUTE($N4054,"/",REPT(" ",LEN($N4054))),COLUMNS($N:N)*LEN($N4054)-(LEN($N4054)-1),LEN($N4054)))</f>
        <v>theater</v>
      </c>
      <c r="R4054" t="str">
        <f>TRIM(MID(SUBSTITUTE($N4054,"/",REPT(" ",LEN($N4054))),COLUMNS($N:O)*LEN($N4054)-(LEN($N4054)-1),LEN($N4054)))</f>
        <v>plays</v>
      </c>
      <c r="S4054" s="11">
        <f t="shared" si="253"/>
        <v>41865.878657407404</v>
      </c>
      <c r="T4054" s="11">
        <f t="shared" si="25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0">
        <f t="shared" si="255"/>
        <v>22</v>
      </c>
      <c r="P4055" s="6">
        <f t="shared" si="252"/>
        <v>55</v>
      </c>
      <c r="Q4055" t="str">
        <f>TRIM(MID(SUBSTITUTE($N4055,"/",REPT(" ",LEN($N4055))),COLUMNS($N:N)*LEN($N4055)-(LEN($N4055)-1),LEN($N4055)))</f>
        <v>theater</v>
      </c>
      <c r="R4055" t="str">
        <f>TRIM(MID(SUBSTITUTE($N4055,"/",REPT(" ",LEN($N4055))),COLUMNS($N:O)*LEN($N4055)-(LEN($N4055)-1),LEN($N4055)))</f>
        <v>plays</v>
      </c>
      <c r="S4055" s="11">
        <f t="shared" si="253"/>
        <v>41928.690138888887</v>
      </c>
      <c r="T4055" s="11">
        <f t="shared" si="25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0">
        <f t="shared" si="255"/>
        <v>0</v>
      </c>
      <c r="P4056" s="6" t="e">
        <f t="shared" si="252"/>
        <v>#DIV/0!</v>
      </c>
      <c r="Q4056" t="str">
        <f>TRIM(MID(SUBSTITUTE($N4056,"/",REPT(" ",LEN($N4056))),COLUMNS($N:N)*LEN($N4056)-(LEN($N4056)-1),LEN($N4056)))</f>
        <v>theater</v>
      </c>
      <c r="R4056" t="str">
        <f>TRIM(MID(SUBSTITUTE($N4056,"/",REPT(" ",LEN($N4056))),COLUMNS($N:O)*LEN($N4056)-(LEN($N4056)-1),LEN($N4056)))</f>
        <v>plays</v>
      </c>
      <c r="S4056" s="11">
        <f t="shared" si="253"/>
        <v>42613.841261574074</v>
      </c>
      <c r="T4056" s="11">
        <f t="shared" si="25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0">
        <f t="shared" si="255"/>
        <v>17.62</v>
      </c>
      <c r="P4057" s="6">
        <f t="shared" si="252"/>
        <v>41.952380952380949</v>
      </c>
      <c r="Q4057" t="str">
        <f>TRIM(MID(SUBSTITUTE($N4057,"/",REPT(" ",LEN($N4057))),COLUMNS($N:N)*LEN($N4057)-(LEN($N4057)-1),LEN($N4057)))</f>
        <v>theater</v>
      </c>
      <c r="R4057" t="str">
        <f>TRIM(MID(SUBSTITUTE($N4057,"/",REPT(" ",LEN($N4057))),COLUMNS($N:O)*LEN($N4057)-(LEN($N4057)-1),LEN($N4057)))</f>
        <v>plays</v>
      </c>
      <c r="S4057" s="11">
        <f t="shared" si="253"/>
        <v>41779.648506944446</v>
      </c>
      <c r="T4057" s="11">
        <f t="shared" si="25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0">
        <f t="shared" si="255"/>
        <v>53</v>
      </c>
      <c r="P4058" s="6">
        <f t="shared" si="252"/>
        <v>88.333333333333329</v>
      </c>
      <c r="Q4058" t="str">
        <f>TRIM(MID(SUBSTITUTE($N4058,"/",REPT(" ",LEN($N4058))),COLUMNS($N:N)*LEN($N4058)-(LEN($N4058)-1),LEN($N4058)))</f>
        <v>theater</v>
      </c>
      <c r="R4058" t="str">
        <f>TRIM(MID(SUBSTITUTE($N4058,"/",REPT(" ",LEN($N4058))),COLUMNS($N:O)*LEN($N4058)-(LEN($N4058)-1),LEN($N4058)))</f>
        <v>plays</v>
      </c>
      <c r="S4058" s="11">
        <f t="shared" si="253"/>
        <v>42534.933321759265</v>
      </c>
      <c r="T4058" s="11">
        <f t="shared" si="25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0">
        <f t="shared" si="255"/>
        <v>22.142857142857142</v>
      </c>
      <c r="P4059" s="6">
        <f t="shared" si="252"/>
        <v>129.16666666666666</v>
      </c>
      <c r="Q4059" t="str">
        <f>TRIM(MID(SUBSTITUTE($N4059,"/",REPT(" ",LEN($N4059))),COLUMNS($N:N)*LEN($N4059)-(LEN($N4059)-1),LEN($N4059)))</f>
        <v>theater</v>
      </c>
      <c r="R4059" t="str">
        <f>TRIM(MID(SUBSTITUTE($N4059,"/",REPT(" ",LEN($N4059))),COLUMNS($N:O)*LEN($N4059)-(LEN($N4059)-1),LEN($N4059)))</f>
        <v>plays</v>
      </c>
      <c r="S4059" s="11">
        <f t="shared" si="253"/>
        <v>42310.968518518523</v>
      </c>
      <c r="T4059" s="11">
        <f t="shared" si="25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0">
        <f t="shared" si="255"/>
        <v>2.5333333333333332</v>
      </c>
      <c r="P4060" s="6">
        <f t="shared" si="252"/>
        <v>23.75</v>
      </c>
      <c r="Q4060" t="str">
        <f>TRIM(MID(SUBSTITUTE($N4060,"/",REPT(" ",LEN($N4060))),COLUMNS($N:N)*LEN($N4060)-(LEN($N4060)-1),LEN($N4060)))</f>
        <v>theater</v>
      </c>
      <c r="R4060" t="str">
        <f>TRIM(MID(SUBSTITUTE($N4060,"/",REPT(" ",LEN($N4060))),COLUMNS($N:O)*LEN($N4060)-(LEN($N4060)-1),LEN($N4060)))</f>
        <v>plays</v>
      </c>
      <c r="S4060" s="11">
        <f t="shared" si="253"/>
        <v>42446.060694444444</v>
      </c>
      <c r="T4060" s="11">
        <f t="shared" si="25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0">
        <f t="shared" si="255"/>
        <v>2.5</v>
      </c>
      <c r="P4061" s="6">
        <f t="shared" si="252"/>
        <v>35.714285714285715</v>
      </c>
      <c r="Q4061" t="str">
        <f>TRIM(MID(SUBSTITUTE($N4061,"/",REPT(" ",LEN($N4061))),COLUMNS($N:N)*LEN($N4061)-(LEN($N4061)-1),LEN($N4061)))</f>
        <v>theater</v>
      </c>
      <c r="R4061" t="str">
        <f>TRIM(MID(SUBSTITUTE($N4061,"/",REPT(" ",LEN($N4061))),COLUMNS($N:O)*LEN($N4061)-(LEN($N4061)-1),LEN($N4061)))</f>
        <v>plays</v>
      </c>
      <c r="S4061" s="11">
        <f t="shared" si="253"/>
        <v>41866.640648148146</v>
      </c>
      <c r="T4061" s="11">
        <f t="shared" si="25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0">
        <f t="shared" si="255"/>
        <v>2.85</v>
      </c>
      <c r="P4062" s="6">
        <f t="shared" si="252"/>
        <v>57</v>
      </c>
      <c r="Q4062" t="str">
        <f>TRIM(MID(SUBSTITUTE($N4062,"/",REPT(" ",LEN($N4062))),COLUMNS($N:N)*LEN($N4062)-(LEN($N4062)-1),LEN($N4062)))</f>
        <v>theater</v>
      </c>
      <c r="R4062" t="str">
        <f>TRIM(MID(SUBSTITUTE($N4062,"/",REPT(" ",LEN($N4062))),COLUMNS($N:O)*LEN($N4062)-(LEN($N4062)-1),LEN($N4062)))</f>
        <v>plays</v>
      </c>
      <c r="S4062" s="11">
        <f t="shared" si="253"/>
        <v>41779.695092592592</v>
      </c>
      <c r="T4062" s="11">
        <f t="shared" si="25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0">
        <f t="shared" si="255"/>
        <v>0</v>
      </c>
      <c r="P4063" s="6" t="e">
        <f t="shared" si="252"/>
        <v>#DIV/0!</v>
      </c>
      <c r="Q4063" t="str">
        <f>TRIM(MID(SUBSTITUTE($N4063,"/",REPT(" ",LEN($N4063))),COLUMNS($N:N)*LEN($N4063)-(LEN($N4063)-1),LEN($N4063)))</f>
        <v>theater</v>
      </c>
      <c r="R4063" t="str">
        <f>TRIM(MID(SUBSTITUTE($N4063,"/",REPT(" ",LEN($N4063))),COLUMNS($N:O)*LEN($N4063)-(LEN($N4063)-1),LEN($N4063)))</f>
        <v>plays</v>
      </c>
      <c r="S4063" s="11">
        <f t="shared" si="253"/>
        <v>42421.141469907408</v>
      </c>
      <c r="T4063" s="11">
        <f t="shared" si="25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0">
        <f t="shared" si="255"/>
        <v>2.4500000000000002</v>
      </c>
      <c r="P4064" s="6">
        <f t="shared" si="252"/>
        <v>163.33333333333334</v>
      </c>
      <c r="Q4064" t="str">
        <f>TRIM(MID(SUBSTITUTE($N4064,"/",REPT(" ",LEN($N4064))),COLUMNS($N:N)*LEN($N4064)-(LEN($N4064)-1),LEN($N4064)))</f>
        <v>theater</v>
      </c>
      <c r="R4064" t="str">
        <f>TRIM(MID(SUBSTITUTE($N4064,"/",REPT(" ",LEN($N4064))),COLUMNS($N:O)*LEN($N4064)-(LEN($N4064)-1),LEN($N4064)))</f>
        <v>plays</v>
      </c>
      <c r="S4064" s="11">
        <f t="shared" si="253"/>
        <v>42523.739212962959</v>
      </c>
      <c r="T4064" s="11">
        <f t="shared" si="25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0">
        <f t="shared" si="255"/>
        <v>1.4210526315789473</v>
      </c>
      <c r="P4065" s="6">
        <f t="shared" si="252"/>
        <v>15</v>
      </c>
      <c r="Q4065" t="str">
        <f>TRIM(MID(SUBSTITUTE($N4065,"/",REPT(" ",LEN($N4065))),COLUMNS($N:N)*LEN($N4065)-(LEN($N4065)-1),LEN($N4065)))</f>
        <v>theater</v>
      </c>
      <c r="R4065" t="str">
        <f>TRIM(MID(SUBSTITUTE($N4065,"/",REPT(" ",LEN($N4065))),COLUMNS($N:O)*LEN($N4065)-(LEN($N4065)-1),LEN($N4065)))</f>
        <v>plays</v>
      </c>
      <c r="S4065" s="11">
        <f t="shared" si="253"/>
        <v>41787.681527777779</v>
      </c>
      <c r="T4065" s="11">
        <f t="shared" si="25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0">
        <f t="shared" si="255"/>
        <v>19.25</v>
      </c>
      <c r="P4066" s="6">
        <f t="shared" si="252"/>
        <v>64.166666666666671</v>
      </c>
      <c r="Q4066" t="str">
        <f>TRIM(MID(SUBSTITUTE($N4066,"/",REPT(" ",LEN($N4066))),COLUMNS($N:N)*LEN($N4066)-(LEN($N4066)-1),LEN($N4066)))</f>
        <v>theater</v>
      </c>
      <c r="R4066" t="str">
        <f>TRIM(MID(SUBSTITUTE($N4066,"/",REPT(" ",LEN($N4066))),COLUMNS($N:O)*LEN($N4066)-(LEN($N4066)-1),LEN($N4066)))</f>
        <v>plays</v>
      </c>
      <c r="S4066" s="11">
        <f t="shared" si="253"/>
        <v>42093.588263888887</v>
      </c>
      <c r="T4066" s="11">
        <f t="shared" si="25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0">
        <f t="shared" si="255"/>
        <v>0.67500000000000004</v>
      </c>
      <c r="P4067" s="6">
        <f t="shared" si="252"/>
        <v>6.75</v>
      </c>
      <c r="Q4067" t="str">
        <f>TRIM(MID(SUBSTITUTE($N4067,"/",REPT(" ",LEN($N4067))),COLUMNS($N:N)*LEN($N4067)-(LEN($N4067)-1),LEN($N4067)))</f>
        <v>theater</v>
      </c>
      <c r="R4067" t="str">
        <f>TRIM(MID(SUBSTITUTE($N4067,"/",REPT(" ",LEN($N4067))),COLUMNS($N:O)*LEN($N4067)-(LEN($N4067)-1),LEN($N4067)))</f>
        <v>plays</v>
      </c>
      <c r="S4067" s="11">
        <f t="shared" si="253"/>
        <v>41833.951516203706</v>
      </c>
      <c r="T4067" s="11">
        <f t="shared" si="25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0">
        <f t="shared" si="255"/>
        <v>0.16666666666666669</v>
      </c>
      <c r="P4068" s="6">
        <f t="shared" si="252"/>
        <v>25</v>
      </c>
      <c r="Q4068" t="str">
        <f>TRIM(MID(SUBSTITUTE($N4068,"/",REPT(" ",LEN($N4068))),COLUMNS($N:N)*LEN($N4068)-(LEN($N4068)-1),LEN($N4068)))</f>
        <v>theater</v>
      </c>
      <c r="R4068" t="str">
        <f>TRIM(MID(SUBSTITUTE($N4068,"/",REPT(" ",LEN($N4068))),COLUMNS($N:O)*LEN($N4068)-(LEN($N4068)-1),LEN($N4068)))</f>
        <v>plays</v>
      </c>
      <c r="S4068" s="11">
        <f t="shared" si="253"/>
        <v>42479.039212962962</v>
      </c>
      <c r="T4068" s="11">
        <f t="shared" si="25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0">
        <f t="shared" si="255"/>
        <v>60.9</v>
      </c>
      <c r="P4069" s="6">
        <f t="shared" si="252"/>
        <v>179.11764705882354</v>
      </c>
      <c r="Q4069" t="str">
        <f>TRIM(MID(SUBSTITUTE($N4069,"/",REPT(" ",LEN($N4069))),COLUMNS($N:N)*LEN($N4069)-(LEN($N4069)-1),LEN($N4069)))</f>
        <v>theater</v>
      </c>
      <c r="R4069" t="str">
        <f>TRIM(MID(SUBSTITUTE($N4069,"/",REPT(" ",LEN($N4069))),COLUMNS($N:O)*LEN($N4069)-(LEN($N4069)-1),LEN($N4069)))</f>
        <v>plays</v>
      </c>
      <c r="S4069" s="11">
        <f t="shared" si="253"/>
        <v>42235.117476851854</v>
      </c>
      <c r="T4069" s="11">
        <f t="shared" si="25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0">
        <f t="shared" si="255"/>
        <v>1</v>
      </c>
      <c r="P4070" s="6">
        <f t="shared" si="252"/>
        <v>34.950000000000003</v>
      </c>
      <c r="Q4070" t="str">
        <f>TRIM(MID(SUBSTITUTE($N4070,"/",REPT(" ",LEN($N4070))),COLUMNS($N:N)*LEN($N4070)-(LEN($N4070)-1),LEN($N4070)))</f>
        <v>theater</v>
      </c>
      <c r="R4070" t="str">
        <f>TRIM(MID(SUBSTITUTE($N4070,"/",REPT(" ",LEN($N4070))),COLUMNS($N:O)*LEN($N4070)-(LEN($N4070)-1),LEN($N4070)))</f>
        <v>plays</v>
      </c>
      <c r="S4070" s="11">
        <f t="shared" si="253"/>
        <v>42718.963599537034</v>
      </c>
      <c r="T4070" s="11">
        <f t="shared" si="25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0">
        <f t="shared" si="255"/>
        <v>34.4</v>
      </c>
      <c r="P4071" s="6">
        <f t="shared" si="252"/>
        <v>33.07692307692308</v>
      </c>
      <c r="Q4071" t="str">
        <f>TRIM(MID(SUBSTITUTE($N4071,"/",REPT(" ",LEN($N4071))),COLUMNS($N:N)*LEN($N4071)-(LEN($N4071)-1),LEN($N4071)))</f>
        <v>theater</v>
      </c>
      <c r="R4071" t="str">
        <f>TRIM(MID(SUBSTITUTE($N4071,"/",REPT(" ",LEN($N4071))),COLUMNS($N:O)*LEN($N4071)-(LEN($N4071)-1),LEN($N4071)))</f>
        <v>plays</v>
      </c>
      <c r="S4071" s="11">
        <f t="shared" si="253"/>
        <v>42022.661527777775</v>
      </c>
      <c r="T4071" s="11">
        <f t="shared" si="25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0">
        <f t="shared" si="255"/>
        <v>16.5</v>
      </c>
      <c r="P4072" s="6">
        <f t="shared" si="252"/>
        <v>27.5</v>
      </c>
      <c r="Q4072" t="str">
        <f>TRIM(MID(SUBSTITUTE($N4072,"/",REPT(" ",LEN($N4072))),COLUMNS($N:N)*LEN($N4072)-(LEN($N4072)-1),LEN($N4072)))</f>
        <v>theater</v>
      </c>
      <c r="R4072" t="str">
        <f>TRIM(MID(SUBSTITUTE($N4072,"/",REPT(" ",LEN($N4072))),COLUMNS($N:O)*LEN($N4072)-(LEN($N4072)-1),LEN($N4072)))</f>
        <v>plays</v>
      </c>
      <c r="S4072" s="11">
        <f t="shared" si="253"/>
        <v>42031.666898148149</v>
      </c>
      <c r="T4072" s="11">
        <f t="shared" si="25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0">
        <f t="shared" si="255"/>
        <v>0</v>
      </c>
      <c r="P4073" s="6" t="e">
        <f t="shared" si="252"/>
        <v>#DIV/0!</v>
      </c>
      <c r="Q4073" t="str">
        <f>TRIM(MID(SUBSTITUTE($N4073,"/",REPT(" ",LEN($N4073))),COLUMNS($N:N)*LEN($N4073)-(LEN($N4073)-1),LEN($N4073)))</f>
        <v>theater</v>
      </c>
      <c r="R4073" t="str">
        <f>TRIM(MID(SUBSTITUTE($N4073,"/",REPT(" ",LEN($N4073))),COLUMNS($N:O)*LEN($N4073)-(LEN($N4073)-1),LEN($N4073)))</f>
        <v>plays</v>
      </c>
      <c r="S4073" s="11">
        <f t="shared" si="253"/>
        <v>42700.804756944446</v>
      </c>
      <c r="T4073" s="11">
        <f t="shared" si="25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0">
        <f t="shared" si="255"/>
        <v>0.4</v>
      </c>
      <c r="P4074" s="6">
        <f t="shared" si="252"/>
        <v>2</v>
      </c>
      <c r="Q4074" t="str">
        <f>TRIM(MID(SUBSTITUTE($N4074,"/",REPT(" ",LEN($N4074))),COLUMNS($N:N)*LEN($N4074)-(LEN($N4074)-1),LEN($N4074)))</f>
        <v>theater</v>
      </c>
      <c r="R4074" t="str">
        <f>TRIM(MID(SUBSTITUTE($N4074,"/",REPT(" ",LEN($N4074))),COLUMNS($N:O)*LEN($N4074)-(LEN($N4074)-1),LEN($N4074)))</f>
        <v>plays</v>
      </c>
      <c r="S4074" s="11">
        <f t="shared" si="253"/>
        <v>41812.77443287037</v>
      </c>
      <c r="T4074" s="11">
        <f t="shared" si="25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0">
        <f t="shared" si="255"/>
        <v>1.0571428571428572</v>
      </c>
      <c r="P4075" s="6">
        <f t="shared" si="252"/>
        <v>18.5</v>
      </c>
      <c r="Q4075" t="str">
        <f>TRIM(MID(SUBSTITUTE($N4075,"/",REPT(" ",LEN($N4075))),COLUMNS($N:N)*LEN($N4075)-(LEN($N4075)-1),LEN($N4075)))</f>
        <v>theater</v>
      </c>
      <c r="R4075" t="str">
        <f>TRIM(MID(SUBSTITUTE($N4075,"/",REPT(" ",LEN($N4075))),COLUMNS($N:O)*LEN($N4075)-(LEN($N4075)-1),LEN($N4075)))</f>
        <v>plays</v>
      </c>
      <c r="S4075" s="11">
        <f t="shared" si="253"/>
        <v>42078.34520833334</v>
      </c>
      <c r="T4075" s="11">
        <f t="shared" si="25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0">
        <f t="shared" si="255"/>
        <v>26.727272727272727</v>
      </c>
      <c r="P4076" s="6">
        <f t="shared" si="252"/>
        <v>35</v>
      </c>
      <c r="Q4076" t="str">
        <f>TRIM(MID(SUBSTITUTE($N4076,"/",REPT(" ",LEN($N4076))),COLUMNS($N:N)*LEN($N4076)-(LEN($N4076)-1),LEN($N4076)))</f>
        <v>theater</v>
      </c>
      <c r="R4076" t="str">
        <f>TRIM(MID(SUBSTITUTE($N4076,"/",REPT(" ",LEN($N4076))),COLUMNS($N:O)*LEN($N4076)-(LEN($N4076)-1),LEN($N4076)))</f>
        <v>plays</v>
      </c>
      <c r="S4076" s="11">
        <f t="shared" si="253"/>
        <v>42283.552951388891</v>
      </c>
      <c r="T4076" s="11">
        <f t="shared" si="25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0">
        <f t="shared" si="255"/>
        <v>28.799999999999997</v>
      </c>
      <c r="P4077" s="6">
        <f t="shared" si="252"/>
        <v>44.307692307692307</v>
      </c>
      <c r="Q4077" t="str">
        <f>TRIM(MID(SUBSTITUTE($N4077,"/",REPT(" ",LEN($N4077))),COLUMNS($N:N)*LEN($N4077)-(LEN($N4077)-1),LEN($N4077)))</f>
        <v>theater</v>
      </c>
      <c r="R4077" t="str">
        <f>TRIM(MID(SUBSTITUTE($N4077,"/",REPT(" ",LEN($N4077))),COLUMNS($N:O)*LEN($N4077)-(LEN($N4077)-1),LEN($N4077)))</f>
        <v>plays</v>
      </c>
      <c r="S4077" s="11">
        <f t="shared" si="253"/>
        <v>41779.045937499999</v>
      </c>
      <c r="T4077" s="11">
        <f t="shared" si="25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0">
        <f t="shared" si="255"/>
        <v>0</v>
      </c>
      <c r="P4078" s="6" t="e">
        <f t="shared" si="252"/>
        <v>#DIV/0!</v>
      </c>
      <c r="Q4078" t="str">
        <f>TRIM(MID(SUBSTITUTE($N4078,"/",REPT(" ",LEN($N4078))),COLUMNS($N:N)*LEN($N4078)-(LEN($N4078)-1),LEN($N4078)))</f>
        <v>theater</v>
      </c>
      <c r="R4078" t="str">
        <f>TRIM(MID(SUBSTITUTE($N4078,"/",REPT(" ",LEN($N4078))),COLUMNS($N:O)*LEN($N4078)-(LEN($N4078)-1),LEN($N4078)))</f>
        <v>plays</v>
      </c>
      <c r="S4078" s="11">
        <f t="shared" si="253"/>
        <v>41905.795706018522</v>
      </c>
      <c r="T4078" s="11">
        <f t="shared" si="25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0">
        <f t="shared" si="255"/>
        <v>8.9</v>
      </c>
      <c r="P4079" s="6">
        <f t="shared" si="252"/>
        <v>222.5</v>
      </c>
      <c r="Q4079" t="str">
        <f>TRIM(MID(SUBSTITUTE($N4079,"/",REPT(" ",LEN($N4079))),COLUMNS($N:N)*LEN($N4079)-(LEN($N4079)-1),LEN($N4079)))</f>
        <v>theater</v>
      </c>
      <c r="R4079" t="str">
        <f>TRIM(MID(SUBSTITUTE($N4079,"/",REPT(" ",LEN($N4079))),COLUMNS($N:O)*LEN($N4079)-(LEN($N4079)-1),LEN($N4079)))</f>
        <v>plays</v>
      </c>
      <c r="S4079" s="11">
        <f t="shared" si="253"/>
        <v>42695.7105787037</v>
      </c>
      <c r="T4079" s="11">
        <f t="shared" si="25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0">
        <f t="shared" si="255"/>
        <v>0</v>
      </c>
      <c r="P4080" s="6" t="e">
        <f t="shared" si="252"/>
        <v>#DIV/0!</v>
      </c>
      <c r="Q4080" t="str">
        <f>TRIM(MID(SUBSTITUTE($N4080,"/",REPT(" ",LEN($N4080))),COLUMNS($N:N)*LEN($N4080)-(LEN($N4080)-1),LEN($N4080)))</f>
        <v>theater</v>
      </c>
      <c r="R4080" t="str">
        <f>TRIM(MID(SUBSTITUTE($N4080,"/",REPT(" ",LEN($N4080))),COLUMNS($N:O)*LEN($N4080)-(LEN($N4080)-1),LEN($N4080)))</f>
        <v>plays</v>
      </c>
      <c r="S4080" s="11">
        <f t="shared" si="253"/>
        <v>42732.787523148145</v>
      </c>
      <c r="T4080" s="11">
        <f t="shared" si="25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0">
        <f t="shared" si="255"/>
        <v>0.16666666666666669</v>
      </c>
      <c r="P4081" s="6">
        <f t="shared" si="252"/>
        <v>5</v>
      </c>
      <c r="Q4081" t="str">
        <f>TRIM(MID(SUBSTITUTE($N4081,"/",REPT(" ",LEN($N4081))),COLUMNS($N:N)*LEN($N4081)-(LEN($N4081)-1),LEN($N4081)))</f>
        <v>theater</v>
      </c>
      <c r="R4081" t="str">
        <f>TRIM(MID(SUBSTITUTE($N4081,"/",REPT(" ",LEN($N4081))),COLUMNS($N:O)*LEN($N4081)-(LEN($N4081)-1),LEN($N4081)))</f>
        <v>plays</v>
      </c>
      <c r="S4081" s="11">
        <f t="shared" si="253"/>
        <v>42510.938900462963</v>
      </c>
      <c r="T4081" s="11">
        <f t="shared" si="25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0">
        <f t="shared" si="255"/>
        <v>0</v>
      </c>
      <c r="P4082" s="6" t="e">
        <f t="shared" si="252"/>
        <v>#DIV/0!</v>
      </c>
      <c r="Q4082" t="str">
        <f>TRIM(MID(SUBSTITUTE($N4082,"/",REPT(" ",LEN($N4082))),COLUMNS($N:N)*LEN($N4082)-(LEN($N4082)-1),LEN($N4082)))</f>
        <v>theater</v>
      </c>
      <c r="R4082" t="str">
        <f>TRIM(MID(SUBSTITUTE($N4082,"/",REPT(" ",LEN($N4082))),COLUMNS($N:O)*LEN($N4082)-(LEN($N4082)-1),LEN($N4082)))</f>
        <v>plays</v>
      </c>
      <c r="S4082" s="11">
        <f t="shared" si="253"/>
        <v>42511.698101851856</v>
      </c>
      <c r="T4082" s="11">
        <f t="shared" si="25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0">
        <f t="shared" si="255"/>
        <v>15.737410071942445</v>
      </c>
      <c r="P4083" s="6">
        <f t="shared" si="252"/>
        <v>29.166666666666668</v>
      </c>
      <c r="Q4083" t="str">
        <f>TRIM(MID(SUBSTITUTE($N4083,"/",REPT(" ",LEN($N4083))),COLUMNS($N:N)*LEN($N4083)-(LEN($N4083)-1),LEN($N4083)))</f>
        <v>theater</v>
      </c>
      <c r="R4083" t="str">
        <f>TRIM(MID(SUBSTITUTE($N4083,"/",REPT(" ",LEN($N4083))),COLUMNS($N:O)*LEN($N4083)-(LEN($N4083)-1),LEN($N4083)))</f>
        <v>plays</v>
      </c>
      <c r="S4083" s="11">
        <f t="shared" si="253"/>
        <v>42041.581307870365</v>
      </c>
      <c r="T4083" s="11">
        <f t="shared" si="25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0">
        <f t="shared" si="255"/>
        <v>2</v>
      </c>
      <c r="P4084" s="6">
        <f t="shared" si="252"/>
        <v>1.5</v>
      </c>
      <c r="Q4084" t="str">
        <f>TRIM(MID(SUBSTITUTE($N4084,"/",REPT(" ",LEN($N4084))),COLUMNS($N:N)*LEN($N4084)-(LEN($N4084)-1),LEN($N4084)))</f>
        <v>theater</v>
      </c>
      <c r="R4084" t="str">
        <f>TRIM(MID(SUBSTITUTE($N4084,"/",REPT(" ",LEN($N4084))),COLUMNS($N:O)*LEN($N4084)-(LEN($N4084)-1),LEN($N4084)))</f>
        <v>plays</v>
      </c>
      <c r="S4084" s="11">
        <f t="shared" si="253"/>
        <v>42307.189270833333</v>
      </c>
      <c r="T4084" s="11">
        <f t="shared" si="25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0">
        <f t="shared" si="255"/>
        <v>21.685714285714287</v>
      </c>
      <c r="P4085" s="6">
        <f t="shared" si="252"/>
        <v>126.5</v>
      </c>
      <c r="Q4085" t="str">
        <f>TRIM(MID(SUBSTITUTE($N4085,"/",REPT(" ",LEN($N4085))),COLUMNS($N:N)*LEN($N4085)-(LEN($N4085)-1),LEN($N4085)))</f>
        <v>theater</v>
      </c>
      <c r="R4085" t="str">
        <f>TRIM(MID(SUBSTITUTE($N4085,"/",REPT(" ",LEN($N4085))),COLUMNS($N:O)*LEN($N4085)-(LEN($N4085)-1),LEN($N4085)))</f>
        <v>plays</v>
      </c>
      <c r="S4085" s="11">
        <f t="shared" si="253"/>
        <v>42353.761759259258</v>
      </c>
      <c r="T4085" s="11">
        <f t="shared" si="25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0">
        <f t="shared" si="255"/>
        <v>0.33333333333333337</v>
      </c>
      <c r="P4086" s="6">
        <f t="shared" si="252"/>
        <v>10</v>
      </c>
      <c r="Q4086" t="str">
        <f>TRIM(MID(SUBSTITUTE($N4086,"/",REPT(" ",LEN($N4086))),COLUMNS($N:N)*LEN($N4086)-(LEN($N4086)-1),LEN($N4086)))</f>
        <v>theater</v>
      </c>
      <c r="R4086" t="str">
        <f>TRIM(MID(SUBSTITUTE($N4086,"/",REPT(" ",LEN($N4086))),COLUMNS($N:O)*LEN($N4086)-(LEN($N4086)-1),LEN($N4086)))</f>
        <v>plays</v>
      </c>
      <c r="S4086" s="11">
        <f t="shared" si="253"/>
        <v>42622.436412037037</v>
      </c>
      <c r="T4086" s="11">
        <f t="shared" si="25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0">
        <f t="shared" si="255"/>
        <v>0.2857142857142857</v>
      </c>
      <c r="P4087" s="6">
        <f t="shared" si="252"/>
        <v>10</v>
      </c>
      <c r="Q4087" t="str">
        <f>TRIM(MID(SUBSTITUTE($N4087,"/",REPT(" ",LEN($N4087))),COLUMNS($N:N)*LEN($N4087)-(LEN($N4087)-1),LEN($N4087)))</f>
        <v>theater</v>
      </c>
      <c r="R4087" t="str">
        <f>TRIM(MID(SUBSTITUTE($N4087,"/",REPT(" ",LEN($N4087))),COLUMNS($N:O)*LEN($N4087)-(LEN($N4087)-1),LEN($N4087)))</f>
        <v>plays</v>
      </c>
      <c r="S4087" s="11">
        <f t="shared" si="253"/>
        <v>42058.603877314818</v>
      </c>
      <c r="T4087" s="11">
        <f t="shared" si="25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0">
        <f t="shared" si="255"/>
        <v>4.7</v>
      </c>
      <c r="P4088" s="6">
        <f t="shared" si="252"/>
        <v>9.4</v>
      </c>
      <c r="Q4088" t="str">
        <f>TRIM(MID(SUBSTITUTE($N4088,"/",REPT(" ",LEN($N4088))),COLUMNS($N:N)*LEN($N4088)-(LEN($N4088)-1),LEN($N4088)))</f>
        <v>theater</v>
      </c>
      <c r="R4088" t="str">
        <f>TRIM(MID(SUBSTITUTE($N4088,"/",REPT(" ",LEN($N4088))),COLUMNS($N:O)*LEN($N4088)-(LEN($N4088)-1),LEN($N4088)))</f>
        <v>plays</v>
      </c>
      <c r="S4088" s="11">
        <f t="shared" si="253"/>
        <v>42304.940960648149</v>
      </c>
      <c r="T4088" s="11">
        <f t="shared" si="25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0">
        <f t="shared" si="255"/>
        <v>0</v>
      </c>
      <c r="P4089" s="6" t="e">
        <f t="shared" si="252"/>
        <v>#DIV/0!</v>
      </c>
      <c r="Q4089" t="str">
        <f>TRIM(MID(SUBSTITUTE($N4089,"/",REPT(" ",LEN($N4089))),COLUMNS($N:N)*LEN($N4089)-(LEN($N4089)-1),LEN($N4089)))</f>
        <v>theater</v>
      </c>
      <c r="R4089" t="str">
        <f>TRIM(MID(SUBSTITUTE($N4089,"/",REPT(" ",LEN($N4089))),COLUMNS($N:O)*LEN($N4089)-(LEN($N4089)-1),LEN($N4089)))</f>
        <v>plays</v>
      </c>
      <c r="S4089" s="11">
        <f t="shared" si="253"/>
        <v>42538.742893518516</v>
      </c>
      <c r="T4089" s="11">
        <f t="shared" si="25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0">
        <f t="shared" si="255"/>
        <v>10.8</v>
      </c>
      <c r="P4090" s="6">
        <f t="shared" si="252"/>
        <v>72</v>
      </c>
      <c r="Q4090" t="str">
        <f>TRIM(MID(SUBSTITUTE($N4090,"/",REPT(" ",LEN($N4090))),COLUMNS($N:N)*LEN($N4090)-(LEN($N4090)-1),LEN($N4090)))</f>
        <v>theater</v>
      </c>
      <c r="R4090" t="str">
        <f>TRIM(MID(SUBSTITUTE($N4090,"/",REPT(" ",LEN($N4090))),COLUMNS($N:O)*LEN($N4090)-(LEN($N4090)-1),LEN($N4090)))</f>
        <v>plays</v>
      </c>
      <c r="S4090" s="11">
        <f t="shared" si="253"/>
        <v>41990.612546296295</v>
      </c>
      <c r="T4090" s="11">
        <f t="shared" si="25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0">
        <f t="shared" si="255"/>
        <v>4.8</v>
      </c>
      <c r="P4091" s="6">
        <f t="shared" si="252"/>
        <v>30</v>
      </c>
      <c r="Q4091" t="str">
        <f>TRIM(MID(SUBSTITUTE($N4091,"/",REPT(" ",LEN($N4091))),COLUMNS($N:N)*LEN($N4091)-(LEN($N4091)-1),LEN($N4091)))</f>
        <v>theater</v>
      </c>
      <c r="R4091" t="str">
        <f>TRIM(MID(SUBSTITUTE($N4091,"/",REPT(" ",LEN($N4091))),COLUMNS($N:O)*LEN($N4091)-(LEN($N4091)-1),LEN($N4091)))</f>
        <v>plays</v>
      </c>
      <c r="S4091" s="11">
        <f t="shared" si="253"/>
        <v>42122.732499999998</v>
      </c>
      <c r="T4091" s="11">
        <f t="shared" si="25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0">
        <f t="shared" si="255"/>
        <v>3.2</v>
      </c>
      <c r="P4092" s="6">
        <f t="shared" si="252"/>
        <v>10.666666666666666</v>
      </c>
      <c r="Q4092" t="str">
        <f>TRIM(MID(SUBSTITUTE($N4092,"/",REPT(" ",LEN($N4092))),COLUMNS($N:N)*LEN($N4092)-(LEN($N4092)-1),LEN($N4092)))</f>
        <v>theater</v>
      </c>
      <c r="R4092" t="str">
        <f>TRIM(MID(SUBSTITUTE($N4092,"/",REPT(" ",LEN($N4092))),COLUMNS($N:O)*LEN($N4092)-(LEN($N4092)-1),LEN($N4092)))</f>
        <v>plays</v>
      </c>
      <c r="S4092" s="11">
        <f t="shared" si="253"/>
        <v>42209.67288194444</v>
      </c>
      <c r="T4092" s="11">
        <f t="shared" si="25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0">
        <f t="shared" si="255"/>
        <v>12.75</v>
      </c>
      <c r="P4093" s="6">
        <f t="shared" si="252"/>
        <v>25.5</v>
      </c>
      <c r="Q4093" t="str">
        <f>TRIM(MID(SUBSTITUTE($N4093,"/",REPT(" ",LEN($N4093))),COLUMNS($N:N)*LEN($N4093)-(LEN($N4093)-1),LEN($N4093)))</f>
        <v>theater</v>
      </c>
      <c r="R4093" t="str">
        <f>TRIM(MID(SUBSTITUTE($N4093,"/",REPT(" ",LEN($N4093))),COLUMNS($N:O)*LEN($N4093)-(LEN($N4093)-1),LEN($N4093)))</f>
        <v>plays</v>
      </c>
      <c r="S4093" s="11">
        <f t="shared" si="253"/>
        <v>41990.506377314814</v>
      </c>
      <c r="T4093" s="11">
        <f t="shared" si="25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0">
        <f t="shared" si="255"/>
        <v>1.8181818181818181E-2</v>
      </c>
      <c r="P4094" s="6">
        <f t="shared" si="252"/>
        <v>20</v>
      </c>
      <c r="Q4094" t="str">
        <f>TRIM(MID(SUBSTITUTE($N4094,"/",REPT(" ",LEN($N4094))),COLUMNS($N:N)*LEN($N4094)-(LEN($N4094)-1),LEN($N4094)))</f>
        <v>theater</v>
      </c>
      <c r="R4094" t="str">
        <f>TRIM(MID(SUBSTITUTE($N4094,"/",REPT(" ",LEN($N4094))),COLUMNS($N:O)*LEN($N4094)-(LEN($N4094)-1),LEN($N4094)))</f>
        <v>plays</v>
      </c>
      <c r="S4094" s="11">
        <f t="shared" si="253"/>
        <v>42039.194988425923</v>
      </c>
      <c r="T4094" s="11">
        <f t="shared" si="25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0">
        <f t="shared" si="255"/>
        <v>2.4</v>
      </c>
      <c r="P4095" s="6">
        <f t="shared" si="252"/>
        <v>15</v>
      </c>
      <c r="Q4095" t="str">
        <f>TRIM(MID(SUBSTITUTE($N4095,"/",REPT(" ",LEN($N4095))),COLUMNS($N:N)*LEN($N4095)-(LEN($N4095)-1),LEN($N4095)))</f>
        <v>theater</v>
      </c>
      <c r="R4095" t="str">
        <f>TRIM(MID(SUBSTITUTE($N4095,"/",REPT(" ",LEN($N4095))),COLUMNS($N:O)*LEN($N4095)-(LEN($N4095)-1),LEN($N4095)))</f>
        <v>plays</v>
      </c>
      <c r="S4095" s="11">
        <f t="shared" si="253"/>
        <v>42178.815891203703</v>
      </c>
      <c r="T4095" s="11">
        <f t="shared" si="25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0">
        <f t="shared" si="255"/>
        <v>36.5</v>
      </c>
      <c r="P4096" s="6">
        <f t="shared" si="252"/>
        <v>91.25</v>
      </c>
      <c r="Q4096" t="str">
        <f>TRIM(MID(SUBSTITUTE($N4096,"/",REPT(" ",LEN($N4096))),COLUMNS($N:N)*LEN($N4096)-(LEN($N4096)-1),LEN($N4096)))</f>
        <v>theater</v>
      </c>
      <c r="R4096" t="str">
        <f>TRIM(MID(SUBSTITUTE($N4096,"/",REPT(" ",LEN($N4096))),COLUMNS($N:O)*LEN($N4096)-(LEN($N4096)-1),LEN($N4096)))</f>
        <v>plays</v>
      </c>
      <c r="S4096" s="11">
        <f t="shared" si="253"/>
        <v>41890.086805555555</v>
      </c>
      <c r="T4096" s="11">
        <f t="shared" si="25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0">
        <f t="shared" si="255"/>
        <v>2.666666666666667</v>
      </c>
      <c r="P4097" s="6">
        <f t="shared" si="252"/>
        <v>800</v>
      </c>
      <c r="Q4097" t="str">
        <f>TRIM(MID(SUBSTITUTE($N4097,"/",REPT(" ",LEN($N4097))),COLUMNS($N:N)*LEN($N4097)-(LEN($N4097)-1),LEN($N4097)))</f>
        <v>theater</v>
      </c>
      <c r="R4097" t="str">
        <f>TRIM(MID(SUBSTITUTE($N4097,"/",REPT(" ",LEN($N4097))),COLUMNS($N:O)*LEN($N4097)-(LEN($N4097)-1),LEN($N4097)))</f>
        <v>plays</v>
      </c>
      <c r="S4097" s="11">
        <f t="shared" si="253"/>
        <v>42693.031828703708</v>
      </c>
      <c r="T4097" s="11">
        <f t="shared" si="25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0">
        <f t="shared" si="255"/>
        <v>11.428571428571429</v>
      </c>
      <c r="P4098" s="6">
        <f t="shared" ref="P4098:P4115" si="256">E4098/L4098</f>
        <v>80</v>
      </c>
      <c r="Q4098" t="str">
        <f>TRIM(MID(SUBSTITUTE($N4098,"/",REPT(" ",LEN($N4098))),COLUMNS($N:N)*LEN($N4098)-(LEN($N4098)-1),LEN($N4098)))</f>
        <v>theater</v>
      </c>
      <c r="R4098" t="str">
        <f>TRIM(MID(SUBSTITUTE($N4098,"/",REPT(" ",LEN($N4098))),COLUMNS($N:O)*LEN($N4098)-(LEN($N4098)-1),LEN($N4098)))</f>
        <v>plays</v>
      </c>
      <c r="S4098" s="11">
        <f t="shared" ref="S4098:S4115" si="257">(((J4098/60)/60)/24)+DATE(1970,1,1)</f>
        <v>42750.530312499999</v>
      </c>
      <c r="T4098" s="11">
        <f t="shared" ref="T4098:T4115" si="258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0">
        <f t="shared" ref="O4099:O4115" si="259">E4099/D4099*100</f>
        <v>0</v>
      </c>
      <c r="P4099" s="6" t="e">
        <f t="shared" si="256"/>
        <v>#DIV/0!</v>
      </c>
      <c r="Q4099" t="str">
        <f>TRIM(MID(SUBSTITUTE($N4099,"/",REPT(" ",LEN($N4099))),COLUMNS($N:N)*LEN($N4099)-(LEN($N4099)-1),LEN($N4099)))</f>
        <v>theater</v>
      </c>
      <c r="R4099" t="str">
        <f>TRIM(MID(SUBSTITUTE($N4099,"/",REPT(" ",LEN($N4099))),COLUMNS($N:O)*LEN($N4099)-(LEN($N4099)-1),LEN($N4099)))</f>
        <v>plays</v>
      </c>
      <c r="S4099" s="11">
        <f t="shared" si="257"/>
        <v>42344.824502314819</v>
      </c>
      <c r="T4099" s="11">
        <f t="shared" si="258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0">
        <f t="shared" si="259"/>
        <v>0</v>
      </c>
      <c r="P4100" s="6" t="e">
        <f t="shared" si="256"/>
        <v>#DIV/0!</v>
      </c>
      <c r="Q4100" t="str">
        <f>TRIM(MID(SUBSTITUTE($N4100,"/",REPT(" ",LEN($N4100))),COLUMNS($N:N)*LEN($N4100)-(LEN($N4100)-1),LEN($N4100)))</f>
        <v>theater</v>
      </c>
      <c r="R4100" t="str">
        <f>TRIM(MID(SUBSTITUTE($N4100,"/",REPT(" ",LEN($N4100))),COLUMNS($N:O)*LEN($N4100)-(LEN($N4100)-1),LEN($N4100)))</f>
        <v>plays</v>
      </c>
      <c r="S4100" s="11">
        <f t="shared" si="257"/>
        <v>42495.722187499996</v>
      </c>
      <c r="T4100" s="11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0">
        <f t="shared" si="259"/>
        <v>1.1111111111111112</v>
      </c>
      <c r="P4101" s="6">
        <f t="shared" si="256"/>
        <v>50</v>
      </c>
      <c r="Q4101" t="str">
        <f>TRIM(MID(SUBSTITUTE($N4101,"/",REPT(" ",LEN($N4101))),COLUMNS($N:N)*LEN($N4101)-(LEN($N4101)-1),LEN($N4101)))</f>
        <v>theater</v>
      </c>
      <c r="R4101" t="str">
        <f>TRIM(MID(SUBSTITUTE($N4101,"/",REPT(" ",LEN($N4101))),COLUMNS($N:O)*LEN($N4101)-(LEN($N4101)-1),LEN($N4101)))</f>
        <v>plays</v>
      </c>
      <c r="S4101" s="11">
        <f t="shared" si="257"/>
        <v>42570.850381944445</v>
      </c>
      <c r="T4101" s="11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0">
        <f t="shared" si="259"/>
        <v>0</v>
      </c>
      <c r="P4102" s="6" t="e">
        <f t="shared" si="256"/>
        <v>#DIV/0!</v>
      </c>
      <c r="Q4102" t="str">
        <f>TRIM(MID(SUBSTITUTE($N4102,"/",REPT(" ",LEN($N4102))),COLUMNS($N:N)*LEN($N4102)-(LEN($N4102)-1),LEN($N4102)))</f>
        <v>theater</v>
      </c>
      <c r="R4102" t="str">
        <f>TRIM(MID(SUBSTITUTE($N4102,"/",REPT(" ",LEN($N4102))),COLUMNS($N:O)*LEN($N4102)-(LEN($N4102)-1),LEN($N4102)))</f>
        <v>plays</v>
      </c>
      <c r="S4102" s="11">
        <f t="shared" si="257"/>
        <v>41927.124884259261</v>
      </c>
      <c r="T4102" s="11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0">
        <f t="shared" si="259"/>
        <v>0</v>
      </c>
      <c r="P4103" s="6" t="e">
        <f t="shared" si="256"/>
        <v>#DIV/0!</v>
      </c>
      <c r="Q4103" t="str">
        <f>TRIM(MID(SUBSTITUTE($N4103,"/",REPT(" ",LEN($N4103))),COLUMNS($N:N)*LEN($N4103)-(LEN($N4103)-1),LEN($N4103)))</f>
        <v>theater</v>
      </c>
      <c r="R4103" t="str">
        <f>TRIM(MID(SUBSTITUTE($N4103,"/",REPT(" ",LEN($N4103))),COLUMNS($N:O)*LEN($N4103)-(LEN($N4103)-1),LEN($N4103)))</f>
        <v>plays</v>
      </c>
      <c r="S4103" s="11">
        <f t="shared" si="257"/>
        <v>42730.903726851851</v>
      </c>
      <c r="T4103" s="11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0">
        <f t="shared" si="259"/>
        <v>27.400000000000002</v>
      </c>
      <c r="P4104" s="6">
        <f t="shared" si="256"/>
        <v>22.833333333333332</v>
      </c>
      <c r="Q4104" t="str">
        <f>TRIM(MID(SUBSTITUTE($N4104,"/",REPT(" ",LEN($N4104))),COLUMNS($N:N)*LEN($N4104)-(LEN($N4104)-1),LEN($N4104)))</f>
        <v>theater</v>
      </c>
      <c r="R4104" t="str">
        <f>TRIM(MID(SUBSTITUTE($N4104,"/",REPT(" ",LEN($N4104))),COLUMNS($N:O)*LEN($N4104)-(LEN($N4104)-1),LEN($N4104)))</f>
        <v>plays</v>
      </c>
      <c r="S4104" s="11">
        <f t="shared" si="257"/>
        <v>42475.848067129627</v>
      </c>
      <c r="T4104" s="11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0">
        <f t="shared" si="259"/>
        <v>10</v>
      </c>
      <c r="P4105" s="6">
        <f t="shared" si="256"/>
        <v>16.666666666666668</v>
      </c>
      <c r="Q4105" t="str">
        <f>TRIM(MID(SUBSTITUTE($N4105,"/",REPT(" ",LEN($N4105))),COLUMNS($N:N)*LEN($N4105)-(LEN($N4105)-1),LEN($N4105)))</f>
        <v>theater</v>
      </c>
      <c r="R4105" t="str">
        <f>TRIM(MID(SUBSTITUTE($N4105,"/",REPT(" ",LEN($N4105))),COLUMNS($N:O)*LEN($N4105)-(LEN($N4105)-1),LEN($N4105)))</f>
        <v>plays</v>
      </c>
      <c r="S4105" s="11">
        <f t="shared" si="257"/>
        <v>42188.83293981482</v>
      </c>
      <c r="T4105" s="11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0">
        <f t="shared" si="259"/>
        <v>21.366666666666667</v>
      </c>
      <c r="P4106" s="6">
        <f t="shared" si="256"/>
        <v>45.785714285714285</v>
      </c>
      <c r="Q4106" t="str">
        <f>TRIM(MID(SUBSTITUTE($N4106,"/",REPT(" ",LEN($N4106))),COLUMNS($N:N)*LEN($N4106)-(LEN($N4106)-1),LEN($N4106)))</f>
        <v>theater</v>
      </c>
      <c r="R4106" t="str">
        <f>TRIM(MID(SUBSTITUTE($N4106,"/",REPT(" ",LEN($N4106))),COLUMNS($N:O)*LEN($N4106)-(LEN($N4106)-1),LEN($N4106)))</f>
        <v>plays</v>
      </c>
      <c r="S4106" s="11">
        <f t="shared" si="257"/>
        <v>42640.278171296297</v>
      </c>
      <c r="T4106" s="11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0">
        <f t="shared" si="259"/>
        <v>6.9696969696969706</v>
      </c>
      <c r="P4107" s="6">
        <f t="shared" si="256"/>
        <v>383.33333333333331</v>
      </c>
      <c r="Q4107" t="str">
        <f>TRIM(MID(SUBSTITUTE($N4107,"/",REPT(" ",LEN($N4107))),COLUMNS($N:N)*LEN($N4107)-(LEN($N4107)-1),LEN($N4107)))</f>
        <v>theater</v>
      </c>
      <c r="R4107" t="str">
        <f>TRIM(MID(SUBSTITUTE($N4107,"/",REPT(" ",LEN($N4107))),COLUMNS($N:O)*LEN($N4107)-(LEN($N4107)-1),LEN($N4107)))</f>
        <v>plays</v>
      </c>
      <c r="S4107" s="11">
        <f t="shared" si="257"/>
        <v>42697.010520833333</v>
      </c>
      <c r="T4107" s="11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0">
        <f t="shared" si="259"/>
        <v>70.599999999999994</v>
      </c>
      <c r="P4108" s="6">
        <f t="shared" si="256"/>
        <v>106.96969696969697</v>
      </c>
      <c r="Q4108" t="str">
        <f>TRIM(MID(SUBSTITUTE($N4108,"/",REPT(" ",LEN($N4108))),COLUMNS($N:N)*LEN($N4108)-(LEN($N4108)-1),LEN($N4108)))</f>
        <v>theater</v>
      </c>
      <c r="R4108" t="str">
        <f>TRIM(MID(SUBSTITUTE($N4108,"/",REPT(" ",LEN($N4108))),COLUMNS($N:O)*LEN($N4108)-(LEN($N4108)-1),LEN($N4108)))</f>
        <v>plays</v>
      </c>
      <c r="S4108" s="11">
        <f t="shared" si="257"/>
        <v>42053.049375000002</v>
      </c>
      <c r="T4108" s="11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0">
        <f t="shared" si="259"/>
        <v>2.0500000000000003</v>
      </c>
      <c r="P4109" s="6">
        <f t="shared" si="256"/>
        <v>10.25</v>
      </c>
      <c r="Q4109" t="str">
        <f>TRIM(MID(SUBSTITUTE($N4109,"/",REPT(" ",LEN($N4109))),COLUMNS($N:N)*LEN($N4109)-(LEN($N4109)-1),LEN($N4109)))</f>
        <v>theater</v>
      </c>
      <c r="R4109" t="str">
        <f>TRIM(MID(SUBSTITUTE($N4109,"/",REPT(" ",LEN($N4109))),COLUMNS($N:O)*LEN($N4109)-(LEN($N4109)-1),LEN($N4109)))</f>
        <v>plays</v>
      </c>
      <c r="S4109" s="11">
        <f t="shared" si="257"/>
        <v>41883.916678240741</v>
      </c>
      <c r="T4109" s="11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0">
        <f t="shared" si="259"/>
        <v>1.9666666666666666</v>
      </c>
      <c r="P4110" s="6">
        <f t="shared" si="256"/>
        <v>59</v>
      </c>
      <c r="Q4110" t="str">
        <f>TRIM(MID(SUBSTITUTE($N4110,"/",REPT(" ",LEN($N4110))),COLUMNS($N:N)*LEN($N4110)-(LEN($N4110)-1),LEN($N4110)))</f>
        <v>theater</v>
      </c>
      <c r="R4110" t="str">
        <f>TRIM(MID(SUBSTITUTE($N4110,"/",REPT(" ",LEN($N4110))),COLUMNS($N:O)*LEN($N4110)-(LEN($N4110)-1),LEN($N4110)))</f>
        <v>plays</v>
      </c>
      <c r="S4110" s="11">
        <f t="shared" si="257"/>
        <v>42767.031678240746</v>
      </c>
      <c r="T4110" s="11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0">
        <f t="shared" si="259"/>
        <v>0</v>
      </c>
      <c r="P4111" s="6" t="e">
        <f t="shared" si="256"/>
        <v>#DIV/0!</v>
      </c>
      <c r="Q4111" t="str">
        <f>TRIM(MID(SUBSTITUTE($N4111,"/",REPT(" ",LEN($N4111))),COLUMNS($N:N)*LEN($N4111)-(LEN($N4111)-1),LEN($N4111)))</f>
        <v>theater</v>
      </c>
      <c r="R4111" t="str">
        <f>TRIM(MID(SUBSTITUTE($N4111,"/",REPT(" ",LEN($N4111))),COLUMNS($N:O)*LEN($N4111)-(LEN($N4111)-1),LEN($N4111)))</f>
        <v>plays</v>
      </c>
      <c r="S4111" s="11">
        <f t="shared" si="257"/>
        <v>42307.539398148147</v>
      </c>
      <c r="T4111" s="11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0">
        <f t="shared" si="259"/>
        <v>28.666666666666668</v>
      </c>
      <c r="P4112" s="6">
        <f t="shared" si="256"/>
        <v>14.333333333333334</v>
      </c>
      <c r="Q4112" t="str">
        <f>TRIM(MID(SUBSTITUTE($N4112,"/",REPT(" ",LEN($N4112))),COLUMNS($N:N)*LEN($N4112)-(LEN($N4112)-1),LEN($N4112)))</f>
        <v>theater</v>
      </c>
      <c r="R4112" t="str">
        <f>TRIM(MID(SUBSTITUTE($N4112,"/",REPT(" ",LEN($N4112))),COLUMNS($N:O)*LEN($N4112)-(LEN($N4112)-1),LEN($N4112)))</f>
        <v>plays</v>
      </c>
      <c r="S4112" s="11">
        <f t="shared" si="257"/>
        <v>42512.626747685179</v>
      </c>
      <c r="T4112" s="11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0">
        <f t="shared" si="259"/>
        <v>3.1333333333333333</v>
      </c>
      <c r="P4113" s="6">
        <f t="shared" si="256"/>
        <v>15.666666666666666</v>
      </c>
      <c r="Q4113" t="str">
        <f>TRIM(MID(SUBSTITUTE($N4113,"/",REPT(" ",LEN($N4113))),COLUMNS($N:N)*LEN($N4113)-(LEN($N4113)-1),LEN($N4113)))</f>
        <v>theater</v>
      </c>
      <c r="R4113" t="str">
        <f>TRIM(MID(SUBSTITUTE($N4113,"/",REPT(" ",LEN($N4113))),COLUMNS($N:O)*LEN($N4113)-(LEN($N4113)-1),LEN($N4113)))</f>
        <v>plays</v>
      </c>
      <c r="S4113" s="11">
        <f t="shared" si="257"/>
        <v>42029.135879629626</v>
      </c>
      <c r="T4113" s="11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0">
        <f t="shared" si="259"/>
        <v>0.04</v>
      </c>
      <c r="P4114" s="6">
        <f t="shared" si="256"/>
        <v>1</v>
      </c>
      <c r="Q4114" t="str">
        <f>TRIM(MID(SUBSTITUTE($N4114,"/",REPT(" ",LEN($N4114))),COLUMNS($N:N)*LEN($N4114)-(LEN($N4114)-1),LEN($N4114)))</f>
        <v>theater</v>
      </c>
      <c r="R4114" t="str">
        <f>TRIM(MID(SUBSTITUTE($N4114,"/",REPT(" ",LEN($N4114))),COLUMNS($N:O)*LEN($N4114)-(LEN($N4114)-1),LEN($N4114)))</f>
        <v>plays</v>
      </c>
      <c r="S4114" s="11">
        <f t="shared" si="257"/>
        <v>42400.946597222224</v>
      </c>
      <c r="T4114" s="11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0">
        <f t="shared" si="259"/>
        <v>0.2</v>
      </c>
      <c r="P4115" s="6">
        <f t="shared" si="256"/>
        <v>1</v>
      </c>
      <c r="Q4115" t="str">
        <f>TRIM(MID(SUBSTITUTE($N4115,"/",REPT(" ",LEN($N4115))),COLUMNS($N:N)*LEN($N4115)-(LEN($N4115)-1),LEN($N4115)))</f>
        <v>theater</v>
      </c>
      <c r="R4115" t="str">
        <f>TRIM(MID(SUBSTITUTE($N4115,"/",REPT(" ",LEN($N4115))),COLUMNS($N:O)*LEN($N4115)-(LEN($N4115)-1),LEN($N4115)))</f>
        <v>plays</v>
      </c>
      <c r="S4115" s="11">
        <f t="shared" si="257"/>
        <v>42358.573182870372</v>
      </c>
      <c r="T4115" s="11">
        <f t="shared" si="258"/>
        <v>42377.273611111115</v>
      </c>
    </row>
  </sheetData>
  <autoFilter ref="A1:T4115" xr:uid="{00000000-0001-0000-0000-000000000000}"/>
  <conditionalFormatting sqref="F1:F1048576">
    <cfRule type="containsText" dxfId="14" priority="10" operator="containsText" text="live">
      <formula>NOT(ISERROR(SEARCH("live",F1)))</formula>
    </cfRule>
    <cfRule type="containsText" dxfId="13" priority="11" operator="containsText" text="canceled">
      <formula>NOT(ISERROR(SEARCH("canceled",F1)))</formula>
    </cfRule>
    <cfRule type="containsText" dxfId="12" priority="12" operator="containsText" text="fail">
      <formula>NOT(ISERROR(SEARCH("fail",F1)))</formula>
    </cfRule>
    <cfRule type="containsText" dxfId="11" priority="13" operator="containsText" text="successful">
      <formula>NOT(ISERROR(SEARCH("successful",F1)))</formula>
    </cfRule>
    <cfRule type="containsText" dxfId="10" priority="1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A8D3B-9A37-43F2-9DEE-AAD6A2CD79E2}">
  <dimension ref="A1:G17"/>
  <sheetViews>
    <sheetView workbookViewId="0">
      <selection activeCell="B21" sqref="B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7" bestFit="1" customWidth="1"/>
    <col min="7" max="7" width="10.7773437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9" bestFit="1" customWidth="1"/>
    <col min="33" max="33" width="11.6640625" bestFit="1" customWidth="1"/>
    <col min="34" max="34" width="10.77734375" bestFit="1" customWidth="1"/>
  </cols>
  <sheetData>
    <row r="1" spans="1:7" s="21" customFormat="1" ht="21" x14ac:dyDescent="0.4">
      <c r="A1" s="18" t="s">
        <v>8370</v>
      </c>
      <c r="B1" s="18"/>
      <c r="C1" s="18"/>
      <c r="D1" s="18"/>
      <c r="E1" s="18"/>
    </row>
    <row r="3" spans="1:7" x14ac:dyDescent="0.3">
      <c r="A3" s="7" t="s">
        <v>8223</v>
      </c>
      <c r="B3" t="s">
        <v>8323</v>
      </c>
    </row>
    <row r="5" spans="1:7" x14ac:dyDescent="0.3">
      <c r="A5" s="7" t="s">
        <v>8321</v>
      </c>
      <c r="B5" s="7" t="s">
        <v>8322</v>
      </c>
    </row>
    <row r="6" spans="1:7" x14ac:dyDescent="0.3">
      <c r="A6" s="7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8413</v>
      </c>
      <c r="G6" t="s">
        <v>8311</v>
      </c>
    </row>
    <row r="7" spans="1:7" x14ac:dyDescent="0.3">
      <c r="A7" s="8" t="s">
        <v>8312</v>
      </c>
      <c r="B7" s="9">
        <v>300</v>
      </c>
      <c r="C7" s="9">
        <v>180</v>
      </c>
      <c r="D7" s="9">
        <v>40</v>
      </c>
      <c r="E7" s="9"/>
      <c r="F7" s="9"/>
      <c r="G7" s="9">
        <v>520</v>
      </c>
    </row>
    <row r="8" spans="1:7" x14ac:dyDescent="0.3">
      <c r="A8" s="8" t="s">
        <v>8313</v>
      </c>
      <c r="B8" s="9">
        <v>34</v>
      </c>
      <c r="C8" s="9">
        <v>140</v>
      </c>
      <c r="D8" s="9">
        <v>20</v>
      </c>
      <c r="E8" s="9">
        <v>6</v>
      </c>
      <c r="F8" s="9"/>
      <c r="G8" s="9">
        <v>200</v>
      </c>
    </row>
    <row r="9" spans="1:7" x14ac:dyDescent="0.3">
      <c r="A9" s="8" t="s">
        <v>8319</v>
      </c>
      <c r="B9" s="9">
        <v>80</v>
      </c>
      <c r="C9" s="9">
        <v>140</v>
      </c>
      <c r="D9" s="9"/>
      <c r="E9" s="9"/>
      <c r="F9" s="9"/>
      <c r="G9" s="9">
        <v>220</v>
      </c>
    </row>
    <row r="10" spans="1:7" x14ac:dyDescent="0.3">
      <c r="A10" s="8" t="s">
        <v>8314</v>
      </c>
      <c r="B10" s="9"/>
      <c r="C10" s="9"/>
      <c r="D10" s="9">
        <v>24</v>
      </c>
      <c r="E10" s="9"/>
      <c r="F10" s="9"/>
      <c r="G10" s="9">
        <v>24</v>
      </c>
    </row>
    <row r="11" spans="1:7" x14ac:dyDescent="0.3">
      <c r="A11" s="8" t="s">
        <v>8315</v>
      </c>
      <c r="B11" s="9">
        <v>540</v>
      </c>
      <c r="C11" s="9">
        <v>120</v>
      </c>
      <c r="D11" s="9">
        <v>20</v>
      </c>
      <c r="E11" s="9">
        <v>20</v>
      </c>
      <c r="F11" s="9"/>
      <c r="G11" s="9">
        <v>700</v>
      </c>
    </row>
    <row r="12" spans="1:7" x14ac:dyDescent="0.3">
      <c r="A12" s="8" t="s">
        <v>8320</v>
      </c>
      <c r="B12" s="9">
        <v>103</v>
      </c>
      <c r="C12" s="9">
        <v>117</v>
      </c>
      <c r="D12" s="9"/>
      <c r="E12" s="9"/>
      <c r="F12" s="9"/>
      <c r="G12" s="9">
        <v>220</v>
      </c>
    </row>
    <row r="13" spans="1:7" x14ac:dyDescent="0.3">
      <c r="A13" s="8" t="s">
        <v>8316</v>
      </c>
      <c r="B13" s="9">
        <v>80</v>
      </c>
      <c r="C13" s="9">
        <v>127</v>
      </c>
      <c r="D13" s="9">
        <v>30</v>
      </c>
      <c r="E13" s="9"/>
      <c r="F13" s="9"/>
      <c r="G13" s="9">
        <v>237</v>
      </c>
    </row>
    <row r="14" spans="1:7" x14ac:dyDescent="0.3">
      <c r="A14" s="8" t="s">
        <v>8317</v>
      </c>
      <c r="B14" s="9">
        <v>209</v>
      </c>
      <c r="C14" s="9">
        <v>213</v>
      </c>
      <c r="D14" s="9">
        <v>178</v>
      </c>
      <c r="E14" s="9"/>
      <c r="F14" s="9"/>
      <c r="G14" s="9">
        <v>600</v>
      </c>
    </row>
    <row r="15" spans="1:7" x14ac:dyDescent="0.3">
      <c r="A15" s="8" t="s">
        <v>8318</v>
      </c>
      <c r="B15" s="9">
        <v>839</v>
      </c>
      <c r="C15" s="9">
        <v>493</v>
      </c>
      <c r="D15" s="9">
        <v>37</v>
      </c>
      <c r="E15" s="9">
        <v>24</v>
      </c>
      <c r="F15" s="9"/>
      <c r="G15" s="9">
        <v>1393</v>
      </c>
    </row>
    <row r="16" spans="1:7" x14ac:dyDescent="0.3">
      <c r="A16" s="8" t="s">
        <v>8413</v>
      </c>
      <c r="B16" s="9"/>
      <c r="C16" s="9"/>
      <c r="D16" s="9"/>
      <c r="E16" s="9"/>
      <c r="F16" s="9"/>
      <c r="G16" s="9"/>
    </row>
    <row r="17" spans="1:7" x14ac:dyDescent="0.3">
      <c r="A17" s="8" t="s">
        <v>8311</v>
      </c>
      <c r="B17" s="9">
        <v>2185</v>
      </c>
      <c r="C17" s="9">
        <v>1530</v>
      </c>
      <c r="D17" s="9">
        <v>349</v>
      </c>
      <c r="E17" s="9">
        <v>50</v>
      </c>
      <c r="F17" s="9"/>
      <c r="G1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1F2B4-295B-4167-9037-AD7537C6FD47}">
  <dimension ref="A1:F49"/>
  <sheetViews>
    <sheetView workbookViewId="0">
      <selection activeCell="E36" sqref="E36"/>
    </sheetView>
  </sheetViews>
  <sheetFormatPr defaultRowHeight="14.4" x14ac:dyDescent="0.3"/>
  <cols>
    <col min="1" max="1" width="20.44140625" bestFit="1" customWidth="1"/>
    <col min="2" max="2" width="10.88671875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s="17" customFormat="1" ht="21" x14ac:dyDescent="0.4">
      <c r="A1" s="18" t="s">
        <v>8369</v>
      </c>
      <c r="B1" s="16"/>
    </row>
    <row r="3" spans="1:6" x14ac:dyDescent="0.3">
      <c r="A3" s="7" t="s">
        <v>8223</v>
      </c>
      <c r="B3" t="s">
        <v>8323</v>
      </c>
    </row>
    <row r="4" spans="1:6" x14ac:dyDescent="0.3">
      <c r="A4" s="7" t="s">
        <v>8308</v>
      </c>
      <c r="B4" t="s">
        <v>8323</v>
      </c>
    </row>
    <row r="6" spans="1:6" x14ac:dyDescent="0.3">
      <c r="A6" s="7" t="s">
        <v>8365</v>
      </c>
      <c r="B6" s="7" t="s">
        <v>8322</v>
      </c>
    </row>
    <row r="7" spans="1:6" x14ac:dyDescent="0.3">
      <c r="A7" s="7" t="s">
        <v>8310</v>
      </c>
      <c r="B7" t="s">
        <v>8219</v>
      </c>
      <c r="C7" t="s">
        <v>8222</v>
      </c>
      <c r="D7" t="s">
        <v>8221</v>
      </c>
      <c r="E7" t="s">
        <v>8220</v>
      </c>
      <c r="F7" t="s">
        <v>8311</v>
      </c>
    </row>
    <row r="8" spans="1:6" x14ac:dyDescent="0.3">
      <c r="A8" s="8" t="s">
        <v>8324</v>
      </c>
      <c r="B8" s="9"/>
      <c r="C8" s="9"/>
      <c r="D8" s="9">
        <v>100</v>
      </c>
      <c r="E8" s="9"/>
      <c r="F8" s="9">
        <v>100</v>
      </c>
    </row>
    <row r="9" spans="1:6" x14ac:dyDescent="0.3">
      <c r="A9" s="8" t="s">
        <v>8325</v>
      </c>
      <c r="B9" s="9"/>
      <c r="C9" s="9"/>
      <c r="D9" s="9"/>
      <c r="E9" s="9">
        <v>20</v>
      </c>
      <c r="F9" s="9">
        <v>20</v>
      </c>
    </row>
    <row r="10" spans="1:6" x14ac:dyDescent="0.3">
      <c r="A10" s="8" t="s">
        <v>8326</v>
      </c>
      <c r="B10" s="9"/>
      <c r="C10" s="9"/>
      <c r="D10" s="9"/>
      <c r="E10" s="9">
        <v>24</v>
      </c>
      <c r="F10" s="9">
        <v>24</v>
      </c>
    </row>
    <row r="11" spans="1:6" x14ac:dyDescent="0.3">
      <c r="A11" s="8" t="s">
        <v>8327</v>
      </c>
      <c r="B11" s="9"/>
      <c r="C11" s="9"/>
      <c r="D11" s="9">
        <v>40</v>
      </c>
      <c r="E11" s="9"/>
      <c r="F11" s="9">
        <v>40</v>
      </c>
    </row>
    <row r="12" spans="1:6" x14ac:dyDescent="0.3">
      <c r="A12" s="8" t="s">
        <v>8328</v>
      </c>
      <c r="B12" s="9">
        <v>40</v>
      </c>
      <c r="C12" s="9"/>
      <c r="D12" s="9"/>
      <c r="E12" s="9"/>
      <c r="F12" s="9">
        <v>40</v>
      </c>
    </row>
    <row r="13" spans="1:6" x14ac:dyDescent="0.3">
      <c r="A13" s="8" t="s">
        <v>8329</v>
      </c>
      <c r="B13" s="9">
        <v>180</v>
      </c>
      <c r="C13" s="9"/>
      <c r="D13" s="9"/>
      <c r="E13" s="9"/>
      <c r="F13" s="9">
        <v>180</v>
      </c>
    </row>
    <row r="14" spans="1:6" x14ac:dyDescent="0.3">
      <c r="A14" s="8" t="s">
        <v>8330</v>
      </c>
      <c r="B14" s="9"/>
      <c r="C14" s="9"/>
      <c r="D14" s="9">
        <v>80</v>
      </c>
      <c r="E14" s="9"/>
      <c r="F14" s="9">
        <v>80</v>
      </c>
    </row>
    <row r="15" spans="1:6" x14ac:dyDescent="0.3">
      <c r="A15" s="8" t="s">
        <v>8331</v>
      </c>
      <c r="B15" s="9">
        <v>40</v>
      </c>
      <c r="C15" s="9"/>
      <c r="D15" s="9"/>
      <c r="E15" s="9"/>
      <c r="F15" s="9">
        <v>40</v>
      </c>
    </row>
    <row r="16" spans="1:6" x14ac:dyDescent="0.3">
      <c r="A16" s="8" t="s">
        <v>8332</v>
      </c>
      <c r="B16" s="9"/>
      <c r="C16" s="9">
        <v>20</v>
      </c>
      <c r="D16" s="9">
        <v>40</v>
      </c>
      <c r="E16" s="9"/>
      <c r="F16" s="9">
        <v>60</v>
      </c>
    </row>
    <row r="17" spans="1:6" x14ac:dyDescent="0.3">
      <c r="A17" s="8" t="s">
        <v>8333</v>
      </c>
      <c r="B17" s="9"/>
      <c r="C17" s="9"/>
      <c r="D17" s="9">
        <v>40</v>
      </c>
      <c r="E17" s="9"/>
      <c r="F17" s="9">
        <v>40</v>
      </c>
    </row>
    <row r="18" spans="1:6" x14ac:dyDescent="0.3">
      <c r="A18" s="8" t="s">
        <v>8334</v>
      </c>
      <c r="B18" s="9"/>
      <c r="C18" s="9"/>
      <c r="D18" s="9">
        <v>120</v>
      </c>
      <c r="E18" s="9">
        <v>20</v>
      </c>
      <c r="F18" s="9">
        <v>140</v>
      </c>
    </row>
    <row r="19" spans="1:6" x14ac:dyDescent="0.3">
      <c r="A19" s="8" t="s">
        <v>8335</v>
      </c>
      <c r="B19" s="9"/>
      <c r="C19" s="9"/>
      <c r="D19" s="9">
        <v>20</v>
      </c>
      <c r="E19" s="9"/>
      <c r="F19" s="9">
        <v>20</v>
      </c>
    </row>
    <row r="20" spans="1:6" x14ac:dyDescent="0.3">
      <c r="A20" s="8" t="s">
        <v>8336</v>
      </c>
      <c r="B20" s="9">
        <v>140</v>
      </c>
      <c r="C20" s="9"/>
      <c r="D20" s="9"/>
      <c r="E20" s="9"/>
      <c r="F20" s="9">
        <v>140</v>
      </c>
    </row>
    <row r="21" spans="1:6" x14ac:dyDescent="0.3">
      <c r="A21" s="8" t="s">
        <v>8337</v>
      </c>
      <c r="B21" s="9">
        <v>140</v>
      </c>
      <c r="C21" s="9"/>
      <c r="D21" s="9">
        <v>20</v>
      </c>
      <c r="E21" s="9"/>
      <c r="F21" s="9">
        <v>160</v>
      </c>
    </row>
    <row r="22" spans="1:6" x14ac:dyDescent="0.3">
      <c r="A22" s="8" t="s">
        <v>8338</v>
      </c>
      <c r="B22" s="9"/>
      <c r="C22" s="9"/>
      <c r="D22" s="9">
        <v>60</v>
      </c>
      <c r="E22" s="9"/>
      <c r="F22" s="9">
        <v>60</v>
      </c>
    </row>
    <row r="23" spans="1:6" x14ac:dyDescent="0.3">
      <c r="A23" s="8" t="s">
        <v>8339</v>
      </c>
      <c r="B23" s="9">
        <v>9</v>
      </c>
      <c r="C23" s="9"/>
      <c r="D23" s="9">
        <v>11</v>
      </c>
      <c r="E23" s="9"/>
      <c r="F23" s="9">
        <v>20</v>
      </c>
    </row>
    <row r="24" spans="1:6" x14ac:dyDescent="0.3">
      <c r="A24" s="8" t="s">
        <v>8340</v>
      </c>
      <c r="B24" s="9">
        <v>20</v>
      </c>
      <c r="C24" s="9"/>
      <c r="D24" s="9"/>
      <c r="E24" s="9"/>
      <c r="F24" s="9">
        <v>20</v>
      </c>
    </row>
    <row r="25" spans="1:6" x14ac:dyDescent="0.3">
      <c r="A25" s="8" t="s">
        <v>8341</v>
      </c>
      <c r="B25" s="9"/>
      <c r="C25" s="9"/>
      <c r="D25" s="9">
        <v>40</v>
      </c>
      <c r="E25" s="9"/>
      <c r="F25" s="9">
        <v>40</v>
      </c>
    </row>
    <row r="26" spans="1:6" x14ac:dyDescent="0.3">
      <c r="A26" s="8" t="s">
        <v>8342</v>
      </c>
      <c r="B26" s="9">
        <v>60</v>
      </c>
      <c r="C26" s="9"/>
      <c r="D26" s="9">
        <v>60</v>
      </c>
      <c r="E26" s="9">
        <v>20</v>
      </c>
      <c r="F26" s="9">
        <v>140</v>
      </c>
    </row>
    <row r="27" spans="1:6" x14ac:dyDescent="0.3">
      <c r="A27" s="8" t="s">
        <v>8343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8344</v>
      </c>
      <c r="B28" s="9">
        <v>60</v>
      </c>
      <c r="C28" s="9"/>
      <c r="D28" s="9"/>
      <c r="E28" s="9"/>
      <c r="F28" s="9">
        <v>60</v>
      </c>
    </row>
    <row r="29" spans="1:6" x14ac:dyDescent="0.3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 x14ac:dyDescent="0.3">
      <c r="A30" s="8" t="s">
        <v>8346</v>
      </c>
      <c r="B30" s="9">
        <v>103</v>
      </c>
      <c r="C30" s="9"/>
      <c r="D30" s="9">
        <v>57</v>
      </c>
      <c r="E30" s="9"/>
      <c r="F30" s="9">
        <v>160</v>
      </c>
    </row>
    <row r="31" spans="1:6" x14ac:dyDescent="0.3">
      <c r="A31" s="8" t="s">
        <v>8347</v>
      </c>
      <c r="B31" s="9"/>
      <c r="C31" s="9"/>
      <c r="D31" s="9">
        <v>20</v>
      </c>
      <c r="E31" s="9"/>
      <c r="F31" s="9">
        <v>20</v>
      </c>
    </row>
    <row r="32" spans="1:6" x14ac:dyDescent="0.3">
      <c r="A32" s="8" t="s">
        <v>8348</v>
      </c>
      <c r="B32" s="9">
        <v>694</v>
      </c>
      <c r="C32" s="9">
        <v>19</v>
      </c>
      <c r="D32" s="9">
        <v>353</v>
      </c>
      <c r="E32" s="9"/>
      <c r="F32" s="9">
        <v>1066</v>
      </c>
    </row>
    <row r="33" spans="1:6" x14ac:dyDescent="0.3">
      <c r="A33" s="8" t="s">
        <v>8349</v>
      </c>
      <c r="B33" s="9">
        <v>40</v>
      </c>
      <c r="C33" s="9"/>
      <c r="D33" s="9"/>
      <c r="E33" s="9"/>
      <c r="F33" s="9">
        <v>40</v>
      </c>
    </row>
    <row r="34" spans="1:6" x14ac:dyDescent="0.3">
      <c r="A34" s="8" t="s">
        <v>8350</v>
      </c>
      <c r="B34" s="9">
        <v>20</v>
      </c>
      <c r="C34" s="9"/>
      <c r="D34" s="9"/>
      <c r="E34" s="9"/>
      <c r="F34" s="9">
        <v>20</v>
      </c>
    </row>
    <row r="35" spans="1:6" x14ac:dyDescent="0.3">
      <c r="A35" s="8" t="s">
        <v>8351</v>
      </c>
      <c r="B35" s="9"/>
      <c r="C35" s="9"/>
      <c r="D35" s="9">
        <v>20</v>
      </c>
      <c r="E35" s="9"/>
      <c r="F35" s="9">
        <v>20</v>
      </c>
    </row>
    <row r="36" spans="1:6" x14ac:dyDescent="0.3">
      <c r="A36" s="8" t="s">
        <v>8352</v>
      </c>
      <c r="B36" s="9">
        <v>260</v>
      </c>
      <c r="C36" s="9"/>
      <c r="D36" s="9"/>
      <c r="E36" s="9"/>
      <c r="F36" s="9">
        <v>260</v>
      </c>
    </row>
    <row r="37" spans="1:6" x14ac:dyDescent="0.3">
      <c r="A37" s="8" t="s">
        <v>8353</v>
      </c>
      <c r="B37" s="9"/>
      <c r="C37" s="9"/>
      <c r="D37" s="9"/>
      <c r="E37" s="9">
        <v>40</v>
      </c>
      <c r="F37" s="9">
        <v>40</v>
      </c>
    </row>
    <row r="38" spans="1:6" x14ac:dyDescent="0.3">
      <c r="A38" s="8" t="s">
        <v>8354</v>
      </c>
      <c r="B38" s="9">
        <v>60</v>
      </c>
      <c r="C38" s="9"/>
      <c r="D38" s="9"/>
      <c r="E38" s="9"/>
      <c r="F38" s="9">
        <v>60</v>
      </c>
    </row>
    <row r="39" spans="1:6" x14ac:dyDescent="0.3">
      <c r="A39" s="8" t="s">
        <v>8355</v>
      </c>
      <c r="B39" s="9">
        <v>34</v>
      </c>
      <c r="C39" s="9">
        <v>6</v>
      </c>
      <c r="D39" s="9"/>
      <c r="E39" s="9"/>
      <c r="F39" s="9">
        <v>40</v>
      </c>
    </row>
    <row r="40" spans="1:6" x14ac:dyDescent="0.3">
      <c r="A40" s="8" t="s">
        <v>8356</v>
      </c>
      <c r="B40" s="9">
        <v>40</v>
      </c>
      <c r="C40" s="9"/>
      <c r="D40" s="9">
        <v>2</v>
      </c>
      <c r="E40" s="9">
        <v>18</v>
      </c>
      <c r="F40" s="9">
        <v>60</v>
      </c>
    </row>
    <row r="41" spans="1:6" x14ac:dyDescent="0.3">
      <c r="A41" s="8" t="s">
        <v>8357</v>
      </c>
      <c r="B41" s="9">
        <v>85</v>
      </c>
      <c r="C41" s="9">
        <v>5</v>
      </c>
      <c r="D41" s="9">
        <v>80</v>
      </c>
      <c r="E41" s="9">
        <v>17</v>
      </c>
      <c r="F41" s="9">
        <v>187</v>
      </c>
    </row>
    <row r="42" spans="1:6" x14ac:dyDescent="0.3">
      <c r="A42" s="8" t="s">
        <v>8358</v>
      </c>
      <c r="B42" s="9">
        <v>80</v>
      </c>
      <c r="C42" s="9"/>
      <c r="D42" s="9"/>
      <c r="E42" s="9"/>
      <c r="F42" s="9">
        <v>80</v>
      </c>
    </row>
    <row r="43" spans="1:6" x14ac:dyDescent="0.3">
      <c r="A43" s="8" t="s">
        <v>8359</v>
      </c>
      <c r="B43" s="9">
        <v>60</v>
      </c>
      <c r="C43" s="9"/>
      <c r="D43" s="9"/>
      <c r="E43" s="9"/>
      <c r="F43" s="9">
        <v>60</v>
      </c>
    </row>
    <row r="44" spans="1:6" x14ac:dyDescent="0.3">
      <c r="A44" s="8" t="s">
        <v>8360</v>
      </c>
      <c r="B44" s="9"/>
      <c r="C44" s="9"/>
      <c r="D44" s="9">
        <v>47</v>
      </c>
      <c r="E44" s="9">
        <v>10</v>
      </c>
      <c r="F44" s="9">
        <v>57</v>
      </c>
    </row>
    <row r="45" spans="1:6" x14ac:dyDescent="0.3">
      <c r="A45" s="8" t="s">
        <v>8361</v>
      </c>
      <c r="B45" s="9"/>
      <c r="C45" s="9"/>
      <c r="D45" s="9">
        <v>100</v>
      </c>
      <c r="E45" s="9"/>
      <c r="F45" s="9">
        <v>100</v>
      </c>
    </row>
    <row r="46" spans="1:6" x14ac:dyDescent="0.3">
      <c r="A46" s="8" t="s">
        <v>8362</v>
      </c>
      <c r="B46" s="9">
        <v>20</v>
      </c>
      <c r="C46" s="9"/>
      <c r="D46" s="9">
        <v>120</v>
      </c>
      <c r="E46" s="9">
        <v>60</v>
      </c>
      <c r="F46" s="9">
        <v>200</v>
      </c>
    </row>
    <row r="47" spans="1:6" x14ac:dyDescent="0.3">
      <c r="A47" s="8" t="s">
        <v>8363</v>
      </c>
      <c r="B47" s="9"/>
      <c r="C47" s="9"/>
      <c r="D47" s="9">
        <v>60</v>
      </c>
      <c r="E47" s="9">
        <v>100</v>
      </c>
      <c r="F47" s="9">
        <v>160</v>
      </c>
    </row>
    <row r="48" spans="1:6" x14ac:dyDescent="0.3">
      <c r="A48" s="8" t="s">
        <v>8364</v>
      </c>
      <c r="B48" s="9"/>
      <c r="C48" s="9"/>
      <c r="D48" s="9"/>
      <c r="E48" s="9">
        <v>20</v>
      </c>
      <c r="F48" s="9">
        <v>20</v>
      </c>
    </row>
    <row r="49" spans="1:6" x14ac:dyDescent="0.3">
      <c r="A49" s="8" t="s">
        <v>8311</v>
      </c>
      <c r="B49" s="9">
        <v>2185</v>
      </c>
      <c r="C49" s="9">
        <v>50</v>
      </c>
      <c r="D49" s="9">
        <v>1530</v>
      </c>
      <c r="E49" s="9">
        <v>349</v>
      </c>
      <c r="F4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A07FD-33EC-4CAD-B884-8B98CDC0D1EF}">
  <dimension ref="A1:F20"/>
  <sheetViews>
    <sheetView workbookViewId="0">
      <selection activeCell="L4" sqref="L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s="20" customFormat="1" ht="21" x14ac:dyDescent="0.4">
      <c r="A1" s="18" t="s">
        <v>8368</v>
      </c>
      <c r="B1" s="19"/>
      <c r="C1" s="22"/>
      <c r="D1" s="22"/>
      <c r="E1" s="22"/>
    </row>
    <row r="3" spans="1:6" x14ac:dyDescent="0.3">
      <c r="A3" s="7" t="s">
        <v>8308</v>
      </c>
      <c r="B3" t="s">
        <v>8323</v>
      </c>
    </row>
    <row r="4" spans="1:6" x14ac:dyDescent="0.3">
      <c r="A4" s="7" t="s">
        <v>8426</v>
      </c>
      <c r="B4" t="s">
        <v>8323</v>
      </c>
    </row>
    <row r="6" spans="1:6" x14ac:dyDescent="0.3">
      <c r="A6" s="7" t="s">
        <v>8321</v>
      </c>
      <c r="B6" s="7" t="s">
        <v>8322</v>
      </c>
    </row>
    <row r="7" spans="1:6" x14ac:dyDescent="0.3">
      <c r="A7" s="7" t="s">
        <v>8310</v>
      </c>
      <c r="B7" t="s">
        <v>8220</v>
      </c>
      <c r="C7" t="s">
        <v>8221</v>
      </c>
      <c r="D7" t="s">
        <v>8222</v>
      </c>
      <c r="E7" t="s">
        <v>8219</v>
      </c>
      <c r="F7" t="s">
        <v>8311</v>
      </c>
    </row>
    <row r="8" spans="1:6" x14ac:dyDescent="0.3">
      <c r="A8" s="8" t="s">
        <v>8414</v>
      </c>
      <c r="B8" s="9">
        <v>34</v>
      </c>
      <c r="C8" s="9">
        <v>149</v>
      </c>
      <c r="D8" s="9">
        <v>2</v>
      </c>
      <c r="E8" s="9">
        <v>182</v>
      </c>
      <c r="F8" s="9">
        <v>367</v>
      </c>
    </row>
    <row r="9" spans="1:6" x14ac:dyDescent="0.3">
      <c r="A9" s="8" t="s">
        <v>8415</v>
      </c>
      <c r="B9" s="9">
        <v>27</v>
      </c>
      <c r="C9" s="9">
        <v>106</v>
      </c>
      <c r="D9" s="9">
        <v>18</v>
      </c>
      <c r="E9" s="9">
        <v>202</v>
      </c>
      <c r="F9" s="9">
        <v>353</v>
      </c>
    </row>
    <row r="10" spans="1:6" x14ac:dyDescent="0.3">
      <c r="A10" s="8" t="s">
        <v>8416</v>
      </c>
      <c r="B10" s="9">
        <v>28</v>
      </c>
      <c r="C10" s="9">
        <v>108</v>
      </c>
      <c r="D10" s="9">
        <v>30</v>
      </c>
      <c r="E10" s="9">
        <v>180</v>
      </c>
      <c r="F10" s="9">
        <v>346</v>
      </c>
    </row>
    <row r="11" spans="1:6" x14ac:dyDescent="0.3">
      <c r="A11" s="8" t="s">
        <v>8417</v>
      </c>
      <c r="B11" s="9">
        <v>27</v>
      </c>
      <c r="C11" s="9">
        <v>102</v>
      </c>
      <c r="D11" s="9"/>
      <c r="E11" s="9">
        <v>192</v>
      </c>
      <c r="F11" s="9">
        <v>321</v>
      </c>
    </row>
    <row r="12" spans="1:6" x14ac:dyDescent="0.3">
      <c r="A12" s="8" t="s">
        <v>8418</v>
      </c>
      <c r="B12" s="9">
        <v>26</v>
      </c>
      <c r="C12" s="9">
        <v>126</v>
      </c>
      <c r="D12" s="9"/>
      <c r="E12" s="9">
        <v>234</v>
      </c>
      <c r="F12" s="9">
        <v>386</v>
      </c>
    </row>
    <row r="13" spans="1:6" x14ac:dyDescent="0.3">
      <c r="A13" s="8" t="s">
        <v>8419</v>
      </c>
      <c r="B13" s="9">
        <v>27</v>
      </c>
      <c r="C13" s="9">
        <v>147</v>
      </c>
      <c r="D13" s="9"/>
      <c r="E13" s="9">
        <v>211</v>
      </c>
      <c r="F13" s="9">
        <v>385</v>
      </c>
    </row>
    <row r="14" spans="1:6" x14ac:dyDescent="0.3">
      <c r="A14" s="8" t="s">
        <v>8420</v>
      </c>
      <c r="B14" s="9">
        <v>43</v>
      </c>
      <c r="C14" s="9">
        <v>150</v>
      </c>
      <c r="D14" s="9"/>
      <c r="E14" s="9">
        <v>194</v>
      </c>
      <c r="F14" s="9">
        <v>387</v>
      </c>
    </row>
    <row r="15" spans="1:6" x14ac:dyDescent="0.3">
      <c r="A15" s="8" t="s">
        <v>8421</v>
      </c>
      <c r="B15" s="9">
        <v>33</v>
      </c>
      <c r="C15" s="9">
        <v>134</v>
      </c>
      <c r="D15" s="9"/>
      <c r="E15" s="9">
        <v>166</v>
      </c>
      <c r="F15" s="9">
        <v>333</v>
      </c>
    </row>
    <row r="16" spans="1:6" x14ac:dyDescent="0.3">
      <c r="A16" s="8" t="s">
        <v>8422</v>
      </c>
      <c r="B16" s="9">
        <v>24</v>
      </c>
      <c r="C16" s="9">
        <v>127</v>
      </c>
      <c r="D16" s="9"/>
      <c r="E16" s="9">
        <v>147</v>
      </c>
      <c r="F16" s="9">
        <v>298</v>
      </c>
    </row>
    <row r="17" spans="1:6" x14ac:dyDescent="0.3">
      <c r="A17" s="8" t="s">
        <v>8423</v>
      </c>
      <c r="B17" s="9">
        <v>20</v>
      </c>
      <c r="C17" s="9">
        <v>149</v>
      </c>
      <c r="D17" s="9"/>
      <c r="E17" s="9">
        <v>183</v>
      </c>
      <c r="F17" s="9">
        <v>352</v>
      </c>
    </row>
    <row r="18" spans="1:6" x14ac:dyDescent="0.3">
      <c r="A18" s="8" t="s">
        <v>8424</v>
      </c>
      <c r="B18" s="9">
        <v>37</v>
      </c>
      <c r="C18" s="9">
        <v>114</v>
      </c>
      <c r="D18" s="9"/>
      <c r="E18" s="9">
        <v>183</v>
      </c>
      <c r="F18" s="9">
        <v>334</v>
      </c>
    </row>
    <row r="19" spans="1:6" x14ac:dyDescent="0.3">
      <c r="A19" s="8" t="s">
        <v>8425</v>
      </c>
      <c r="B19" s="9">
        <v>23</v>
      </c>
      <c r="C19" s="9">
        <v>118</v>
      </c>
      <c r="D19" s="9"/>
      <c r="E19" s="9">
        <v>111</v>
      </c>
      <c r="F19" s="9">
        <v>252</v>
      </c>
    </row>
    <row r="20" spans="1:6" x14ac:dyDescent="0.3">
      <c r="A20" s="8" t="s">
        <v>8311</v>
      </c>
      <c r="B20" s="9">
        <v>349</v>
      </c>
      <c r="C20" s="9">
        <v>1530</v>
      </c>
      <c r="D20" s="9">
        <v>50</v>
      </c>
      <c r="E20" s="9">
        <v>2185</v>
      </c>
      <c r="F20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EACD3-1D7B-4F45-A48F-1AFE3E84E3A3}">
  <dimension ref="A1:H15"/>
  <sheetViews>
    <sheetView topLeftCell="A4" workbookViewId="0">
      <selection activeCell="J4" sqref="J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3" bestFit="1" customWidth="1"/>
    <col min="7" max="7" width="15.44140625" bestFit="1" customWidth="1"/>
    <col min="8" max="8" width="18.21875" bestFit="1" customWidth="1"/>
  </cols>
  <sheetData>
    <row r="1" spans="1:8" s="20" customFormat="1" ht="21" x14ac:dyDescent="0.4">
      <c r="A1" s="18" t="s">
        <v>8391</v>
      </c>
      <c r="B1" s="19"/>
      <c r="C1" s="22"/>
      <c r="D1" s="22"/>
      <c r="E1" s="22"/>
    </row>
    <row r="3" spans="1:8" x14ac:dyDescent="0.3">
      <c r="A3" t="s">
        <v>8371</v>
      </c>
      <c r="B3" t="s">
        <v>8372</v>
      </c>
      <c r="C3" t="s">
        <v>8373</v>
      </c>
      <c r="D3" t="s">
        <v>8374</v>
      </c>
      <c r="E3" t="s">
        <v>8375</v>
      </c>
      <c r="F3" s="13" t="s">
        <v>8376</v>
      </c>
      <c r="G3" t="s">
        <v>8377</v>
      </c>
      <c r="H3" t="s">
        <v>8378</v>
      </c>
    </row>
    <row r="4" spans="1:8" x14ac:dyDescent="0.3">
      <c r="A4" t="s">
        <v>8379</v>
      </c>
      <c r="B4">
        <f>COUNTIFS(Goal,"&gt;1000",State,"=successful")</f>
        <v>1747</v>
      </c>
      <c r="C4">
        <f>COUNTIFS(Goal,"&gt;1000",State,"=failed")</f>
        <v>1354</v>
      </c>
      <c r="D4">
        <f>COUNTIFS(Goal,"&gt;1000",State,"=canceled")</f>
        <v>323</v>
      </c>
      <c r="E4">
        <f>B4+C4+D4</f>
        <v>3424</v>
      </c>
      <c r="F4" s="13">
        <f>B4/E4</f>
        <v>0.5102219626168224</v>
      </c>
      <c r="G4" s="13">
        <f>C4/E4</f>
        <v>0.39544392523364486</v>
      </c>
      <c r="H4" s="13">
        <f>D4/E4</f>
        <v>9.4334112149532703E-2</v>
      </c>
    </row>
    <row r="5" spans="1:8" x14ac:dyDescent="0.3">
      <c r="A5" t="s">
        <v>8380</v>
      </c>
      <c r="B5">
        <f>COUNTIFS(Goal,"&lt;=4999",Goal,"&gt;=1000",State,"=successful")</f>
        <v>932</v>
      </c>
      <c r="C5">
        <f>COUNTIFS(Goal,"&lt;=4999",Goal,"&gt;=1000",State,"=failed")</f>
        <v>420</v>
      </c>
      <c r="D5">
        <f>COUNTIFS(Goal,"&lt;=4999",Goal,"&gt;=1000",State,"=canceled")</f>
        <v>60</v>
      </c>
      <c r="E5">
        <f t="shared" ref="E5:E15" si="0">B5+C5+D5</f>
        <v>1412</v>
      </c>
      <c r="F5" s="13">
        <f t="shared" ref="F5:F15" si="1">B5/E5</f>
        <v>0.66005665722379603</v>
      </c>
      <c r="G5" s="13">
        <f t="shared" ref="G5:G15" si="2">C5/E5</f>
        <v>0.29745042492917845</v>
      </c>
      <c r="H5" s="13">
        <f t="shared" ref="H5:H15" si="3">D5/E5</f>
        <v>4.2492917847025496E-2</v>
      </c>
    </row>
    <row r="6" spans="1:8" x14ac:dyDescent="0.3">
      <c r="A6" t="s">
        <v>8381</v>
      </c>
      <c r="B6">
        <f>COUNTIFS(Goal,"&lt;=9999",Goal,"&gt;=5000",State,"=successful")</f>
        <v>381</v>
      </c>
      <c r="C6">
        <f>COUNTIFS(Goal,"&lt;=9999",Goal,"&gt;=5000",State,"=failed")</f>
        <v>283</v>
      </c>
      <c r="D6">
        <f>COUNTIFS(Goal,"&lt;=9999",Goal,"&gt;=5000",State,"=canceled")</f>
        <v>52</v>
      </c>
      <c r="E6">
        <f t="shared" si="0"/>
        <v>716</v>
      </c>
      <c r="F6" s="13">
        <f t="shared" si="1"/>
        <v>0.53212290502793291</v>
      </c>
      <c r="G6" s="13">
        <f t="shared" si="2"/>
        <v>0.39525139664804471</v>
      </c>
      <c r="H6" s="13">
        <f t="shared" si="3"/>
        <v>7.2625698324022353E-2</v>
      </c>
    </row>
    <row r="7" spans="1:8" x14ac:dyDescent="0.3">
      <c r="A7" t="s">
        <v>8382</v>
      </c>
      <c r="B7">
        <f>COUNTIFS(Goal,"&lt;=14999",Goal,"&gt;=10000",State,"=successful")</f>
        <v>168</v>
      </c>
      <c r="C7">
        <f>COUNTIFS(Goal,"&lt;=14999",Goal,"&gt;=10000",State,"=failed")</f>
        <v>144</v>
      </c>
      <c r="D7">
        <f>COUNTIFS(Goal,"&lt;=14999",Goal,"&gt;=10000",State,"=canceled")</f>
        <v>40</v>
      </c>
      <c r="E7">
        <f t="shared" si="0"/>
        <v>352</v>
      </c>
      <c r="F7" s="13">
        <f t="shared" si="1"/>
        <v>0.47727272727272729</v>
      </c>
      <c r="G7" s="13">
        <f t="shared" si="2"/>
        <v>0.40909090909090912</v>
      </c>
      <c r="H7" s="13">
        <f t="shared" si="3"/>
        <v>0.11363636363636363</v>
      </c>
    </row>
    <row r="8" spans="1:8" x14ac:dyDescent="0.3">
      <c r="A8" t="s">
        <v>8383</v>
      </c>
      <c r="B8">
        <f>COUNTIFS(Goal,"&lt;=19999",Goal,"&gt;=15000",State,"=successful")</f>
        <v>94</v>
      </c>
      <c r="C8">
        <f>COUNTIFS(Goal,"&lt;=19999",Goal,"&gt;=15000",State,"=failed")</f>
        <v>90</v>
      </c>
      <c r="D8">
        <f>COUNTIFS(Goal,"&lt;=19999",Goal,"&gt;=15000",State,"=canceled")</f>
        <v>17</v>
      </c>
      <c r="E8">
        <f t="shared" si="0"/>
        <v>201</v>
      </c>
      <c r="F8" s="13">
        <f t="shared" si="1"/>
        <v>0.46766169154228854</v>
      </c>
      <c r="G8" s="13">
        <f t="shared" si="2"/>
        <v>0.44776119402985076</v>
      </c>
      <c r="H8" s="13">
        <f t="shared" si="3"/>
        <v>8.45771144278607E-2</v>
      </c>
    </row>
    <row r="9" spans="1:8" x14ac:dyDescent="0.3">
      <c r="A9" t="s">
        <v>8384</v>
      </c>
      <c r="B9">
        <f>COUNTIFS(Goal,"&lt;=24999",Goal,"&gt;=20000",State,"=successful")</f>
        <v>62</v>
      </c>
      <c r="C9">
        <f>COUNTIFS(Goal,"&lt;=24999",Goal,"&gt;=20000",State,"=failed")</f>
        <v>72</v>
      </c>
      <c r="D9">
        <f>COUNTIFS(Goal,"&lt;=24999",Goal,"&gt;=20000",State,"=canceled")</f>
        <v>14</v>
      </c>
      <c r="E9">
        <f t="shared" si="0"/>
        <v>148</v>
      </c>
      <c r="F9" s="13">
        <f t="shared" si="1"/>
        <v>0.41891891891891891</v>
      </c>
      <c r="G9" s="13">
        <f t="shared" si="2"/>
        <v>0.48648648648648651</v>
      </c>
      <c r="H9" s="13">
        <f t="shared" si="3"/>
        <v>9.45945945945946E-2</v>
      </c>
    </row>
    <row r="10" spans="1:8" x14ac:dyDescent="0.3">
      <c r="A10" t="s">
        <v>8385</v>
      </c>
      <c r="B10">
        <f>COUNTIFS(Goal,"&lt;=29999",Goal,"&gt;=25000",State,"=successful")</f>
        <v>55</v>
      </c>
      <c r="C10">
        <f>COUNTIFS(Goal,"&lt;=29999",Goal,"&gt;=25000",State,"=failed")</f>
        <v>64</v>
      </c>
      <c r="D10">
        <f>COUNTIFS(Goal,"&lt;=29999",Goal,"&gt;=25000",State,"=canceled")</f>
        <v>18</v>
      </c>
      <c r="E10">
        <f t="shared" si="0"/>
        <v>137</v>
      </c>
      <c r="F10" s="13">
        <f t="shared" si="1"/>
        <v>0.40145985401459855</v>
      </c>
      <c r="G10" s="13">
        <f t="shared" si="2"/>
        <v>0.46715328467153283</v>
      </c>
      <c r="H10" s="13">
        <f t="shared" si="3"/>
        <v>0.13138686131386862</v>
      </c>
    </row>
    <row r="11" spans="1:8" x14ac:dyDescent="0.3">
      <c r="A11" t="s">
        <v>8386</v>
      </c>
      <c r="B11">
        <f>COUNTIFS(Goal,"&lt;=34999",Goal,"&gt;=30000",State,"=successful")</f>
        <v>32</v>
      </c>
      <c r="C11">
        <f>COUNTIFS(Goal,"&lt;=34999",Goal,"&gt;=30000",State,"=failed")</f>
        <v>37</v>
      </c>
      <c r="D11">
        <f>COUNTIFS(Goal,"&lt;=34999",Goal,"&gt;=30000",State,"=canceled")</f>
        <v>13</v>
      </c>
      <c r="E11">
        <f t="shared" si="0"/>
        <v>82</v>
      </c>
      <c r="F11" s="13">
        <f t="shared" si="1"/>
        <v>0.3902439024390244</v>
      </c>
      <c r="G11" s="13">
        <f t="shared" si="2"/>
        <v>0.45121951219512196</v>
      </c>
      <c r="H11" s="13">
        <f t="shared" si="3"/>
        <v>0.15853658536585366</v>
      </c>
    </row>
    <row r="12" spans="1:8" x14ac:dyDescent="0.3">
      <c r="A12" t="s">
        <v>8387</v>
      </c>
      <c r="B12">
        <f>COUNTIFS(Goal,"&lt;=39999",Goal,"&gt;=35000",State,"=successful")</f>
        <v>26</v>
      </c>
      <c r="C12">
        <f>COUNTIFS(Goal,"&lt;=39999",Goal,"&gt;=35000",State,"=failed")</f>
        <v>22</v>
      </c>
      <c r="D12">
        <f>COUNTIFS(Goal,"&lt;=39999",Goal,"&gt;=35000",State,"=canceled")</f>
        <v>7</v>
      </c>
      <c r="E12">
        <f t="shared" si="0"/>
        <v>55</v>
      </c>
      <c r="F12" s="13">
        <f t="shared" si="1"/>
        <v>0.47272727272727272</v>
      </c>
      <c r="G12" s="13">
        <f t="shared" si="2"/>
        <v>0.4</v>
      </c>
      <c r="H12" s="13">
        <f t="shared" si="3"/>
        <v>0.12727272727272726</v>
      </c>
    </row>
    <row r="13" spans="1:8" x14ac:dyDescent="0.3">
      <c r="A13" t="s">
        <v>8388</v>
      </c>
      <c r="B13">
        <f>COUNTIFS(Goal,"&lt;=44999",Goal,"&gt;=40000",State,"=successful")</f>
        <v>21</v>
      </c>
      <c r="C13">
        <f>COUNTIFS(Goal,"&lt;=44999",Goal,"&gt;=40000",State,"=failed")</f>
        <v>16</v>
      </c>
      <c r="D13">
        <f>COUNTIFS(Goal,"&lt;=44999",Goal,"&gt;=40000",State,"=canceled")</f>
        <v>6</v>
      </c>
      <c r="E13">
        <f t="shared" si="0"/>
        <v>43</v>
      </c>
      <c r="F13" s="13">
        <f t="shared" si="1"/>
        <v>0.48837209302325579</v>
      </c>
      <c r="G13" s="13">
        <f t="shared" si="2"/>
        <v>0.37209302325581395</v>
      </c>
      <c r="H13" s="13">
        <f t="shared" si="3"/>
        <v>0.13953488372093023</v>
      </c>
    </row>
    <row r="14" spans="1:8" x14ac:dyDescent="0.3">
      <c r="A14" t="s">
        <v>8389</v>
      </c>
      <c r="B14">
        <f>COUNTIFS(Goal,"&lt;=49999",Goal,"&gt;=45000",State,"=successful")</f>
        <v>6</v>
      </c>
      <c r="C14">
        <f>COUNTIFS(Goal,"&lt;=49999",Goal,"&gt;=45000",State,"=failed")</f>
        <v>11</v>
      </c>
      <c r="D14">
        <f>COUNTIFS(Goal,"&lt;=49999",Goal,"&gt;=45000",State,"=canceled")</f>
        <v>4</v>
      </c>
      <c r="E14">
        <f t="shared" si="0"/>
        <v>21</v>
      </c>
      <c r="F14" s="13">
        <f t="shared" si="1"/>
        <v>0.2857142857142857</v>
      </c>
      <c r="G14" s="13">
        <f t="shared" si="2"/>
        <v>0.52380952380952384</v>
      </c>
      <c r="H14" s="13">
        <f t="shared" si="3"/>
        <v>0.19047619047619047</v>
      </c>
    </row>
    <row r="15" spans="1:8" x14ac:dyDescent="0.3">
      <c r="A15" t="s">
        <v>8390</v>
      </c>
      <c r="B15">
        <f>COUNTIFS(Goal,"&gt;=50000",State,"=successful")</f>
        <v>86</v>
      </c>
      <c r="C15">
        <f>COUNTIFS(Goal,"&gt;=50000",State,"=failed")</f>
        <v>258</v>
      </c>
      <c r="D15">
        <f>COUNTIFS(Goal,"&gt;=50000",State,"=failed")</f>
        <v>258</v>
      </c>
      <c r="E15">
        <f t="shared" si="0"/>
        <v>602</v>
      </c>
      <c r="F15" s="13">
        <f t="shared" si="1"/>
        <v>0.14285714285714285</v>
      </c>
      <c r="G15" s="13">
        <f t="shared" si="2"/>
        <v>0.42857142857142855</v>
      </c>
      <c r="H15" s="13">
        <f t="shared" si="3"/>
        <v>0.42857142857142855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0A559-2716-47FB-BFB5-1EF3ED25C489}">
  <dimension ref="A1:J2186"/>
  <sheetViews>
    <sheetView workbookViewId="0">
      <selection activeCell="I22" sqref="I22"/>
    </sheetView>
  </sheetViews>
  <sheetFormatPr defaultRowHeight="14.4" x14ac:dyDescent="0.3"/>
  <cols>
    <col min="1" max="3" width="24.6640625" customWidth="1"/>
    <col min="4" max="4" width="15.33203125" customWidth="1"/>
    <col min="5" max="5" width="13.44140625" bestFit="1" customWidth="1"/>
    <col min="8" max="8" width="41.88671875" bestFit="1" customWidth="1"/>
    <col min="9" max="9" width="12" bestFit="1" customWidth="1"/>
  </cols>
  <sheetData>
    <row r="1" spans="1:10" x14ac:dyDescent="0.3">
      <c r="A1" s="1" t="s">
        <v>8401</v>
      </c>
      <c r="B1" s="1" t="s">
        <v>8262</v>
      </c>
      <c r="D1" s="1" t="s">
        <v>8401</v>
      </c>
      <c r="E1" s="1" t="s">
        <v>8262</v>
      </c>
    </row>
    <row r="2" spans="1:10" x14ac:dyDescent="0.3">
      <c r="A2" t="s">
        <v>8219</v>
      </c>
      <c r="B2">
        <v>182</v>
      </c>
      <c r="D2" t="s">
        <v>8221</v>
      </c>
      <c r="E2">
        <v>0</v>
      </c>
    </row>
    <row r="3" spans="1:10" x14ac:dyDescent="0.3">
      <c r="A3" t="s">
        <v>8219</v>
      </c>
      <c r="B3">
        <v>79</v>
      </c>
      <c r="D3" t="s">
        <v>8221</v>
      </c>
      <c r="E3">
        <v>1</v>
      </c>
    </row>
    <row r="4" spans="1:10" x14ac:dyDescent="0.3">
      <c r="A4" t="s">
        <v>8219</v>
      </c>
      <c r="B4">
        <v>35</v>
      </c>
      <c r="D4" t="s">
        <v>8221</v>
      </c>
      <c r="E4">
        <v>10</v>
      </c>
      <c r="H4" s="15" t="s">
        <v>8400</v>
      </c>
      <c r="I4" s="12" t="s">
        <v>8398</v>
      </c>
      <c r="J4" s="14" t="s">
        <v>8399</v>
      </c>
    </row>
    <row r="5" spans="1:10" x14ac:dyDescent="0.3">
      <c r="A5" t="s">
        <v>8219</v>
      </c>
      <c r="B5">
        <v>150</v>
      </c>
      <c r="D5" t="s">
        <v>8221</v>
      </c>
      <c r="E5">
        <v>0</v>
      </c>
      <c r="H5" t="s">
        <v>8392</v>
      </c>
      <c r="I5">
        <f>AVERAGE(SuccessBacker)</f>
        <v>194.42517162471395</v>
      </c>
      <c r="J5">
        <f>AVERAGE(FailedBacker)</f>
        <v>17.709803921568628</v>
      </c>
    </row>
    <row r="6" spans="1:10" x14ac:dyDescent="0.3">
      <c r="A6" t="s">
        <v>8219</v>
      </c>
      <c r="B6">
        <v>284</v>
      </c>
      <c r="D6" t="s">
        <v>8221</v>
      </c>
      <c r="E6">
        <v>7</v>
      </c>
    </row>
    <row r="7" spans="1:10" x14ac:dyDescent="0.3">
      <c r="A7" t="s">
        <v>8219</v>
      </c>
      <c r="B7">
        <v>47</v>
      </c>
      <c r="D7" t="s">
        <v>8221</v>
      </c>
      <c r="E7">
        <v>0</v>
      </c>
      <c r="H7" t="s">
        <v>8393</v>
      </c>
      <c r="I7">
        <f>MEDIAN(SuccessBacker)</f>
        <v>62</v>
      </c>
      <c r="J7">
        <f>MEDIAN(FailedBacker)</f>
        <v>4</v>
      </c>
    </row>
    <row r="8" spans="1:10" x14ac:dyDescent="0.3">
      <c r="A8" t="s">
        <v>8219</v>
      </c>
      <c r="B8">
        <v>58</v>
      </c>
      <c r="D8" t="s">
        <v>8221</v>
      </c>
      <c r="E8">
        <v>1</v>
      </c>
    </row>
    <row r="9" spans="1:10" x14ac:dyDescent="0.3">
      <c r="A9" t="s">
        <v>8219</v>
      </c>
      <c r="B9">
        <v>57</v>
      </c>
      <c r="D9" t="s">
        <v>8221</v>
      </c>
      <c r="E9">
        <v>2</v>
      </c>
      <c r="H9" t="s">
        <v>8394</v>
      </c>
      <c r="I9">
        <f>MIN(SuccessBacker)</f>
        <v>1</v>
      </c>
      <c r="J9">
        <f>MIN(FailedBacker)</f>
        <v>0</v>
      </c>
    </row>
    <row r="10" spans="1:10" x14ac:dyDescent="0.3">
      <c r="A10" t="s">
        <v>8219</v>
      </c>
      <c r="B10">
        <v>12</v>
      </c>
      <c r="D10" t="s">
        <v>8221</v>
      </c>
      <c r="E10">
        <v>3</v>
      </c>
    </row>
    <row r="11" spans="1:10" x14ac:dyDescent="0.3">
      <c r="A11" t="s">
        <v>8219</v>
      </c>
      <c r="B11">
        <v>20</v>
      </c>
      <c r="D11" t="s">
        <v>8221</v>
      </c>
      <c r="E11">
        <v>10</v>
      </c>
      <c r="H11" t="s">
        <v>8395</v>
      </c>
      <c r="I11">
        <f>MAX(SuccessBacker)</f>
        <v>26457</v>
      </c>
      <c r="J11">
        <f>MAX(FailedBacker)</f>
        <v>1293</v>
      </c>
    </row>
    <row r="12" spans="1:10" x14ac:dyDescent="0.3">
      <c r="A12" t="s">
        <v>8219</v>
      </c>
      <c r="B12">
        <v>19</v>
      </c>
      <c r="D12" t="s">
        <v>8221</v>
      </c>
      <c r="E12">
        <v>10</v>
      </c>
    </row>
    <row r="13" spans="1:10" x14ac:dyDescent="0.3">
      <c r="A13" t="s">
        <v>8219</v>
      </c>
      <c r="B13">
        <v>75</v>
      </c>
      <c r="D13" t="s">
        <v>8221</v>
      </c>
      <c r="E13">
        <v>1</v>
      </c>
      <c r="H13" t="s">
        <v>8396</v>
      </c>
      <c r="I13">
        <f>_xlfn.VAR.P(SuccessBacker)</f>
        <v>712840.9867348104</v>
      </c>
      <c r="J13">
        <f>_xlfn.VAR.P(FailedBacker)</f>
        <v>3773.2216685890044</v>
      </c>
    </row>
    <row r="14" spans="1:10" x14ac:dyDescent="0.3">
      <c r="A14" t="s">
        <v>8219</v>
      </c>
      <c r="B14">
        <v>827</v>
      </c>
      <c r="D14" t="s">
        <v>8221</v>
      </c>
      <c r="E14">
        <v>0</v>
      </c>
    </row>
    <row r="15" spans="1:10" x14ac:dyDescent="0.3">
      <c r="A15" t="s">
        <v>8219</v>
      </c>
      <c r="B15">
        <v>51</v>
      </c>
      <c r="D15" t="s">
        <v>8221</v>
      </c>
      <c r="E15">
        <v>0</v>
      </c>
      <c r="H15" t="s">
        <v>8397</v>
      </c>
      <c r="I15">
        <f>_xlfn.STDEV.P(SuccessBacker)</f>
        <v>844.29910975602149</v>
      </c>
      <c r="J15">
        <f>_xlfn.STDEV.P(FailedBacker)</f>
        <v>61.426555076684906</v>
      </c>
    </row>
    <row r="16" spans="1:10" x14ac:dyDescent="0.3">
      <c r="A16" t="s">
        <v>8219</v>
      </c>
      <c r="B16">
        <v>41</v>
      </c>
      <c r="D16" t="s">
        <v>8221</v>
      </c>
      <c r="E16">
        <v>0</v>
      </c>
    </row>
    <row r="17" spans="1:10" x14ac:dyDescent="0.3">
      <c r="A17" t="s">
        <v>8219</v>
      </c>
      <c r="B17">
        <v>98</v>
      </c>
      <c r="D17" t="s">
        <v>8221</v>
      </c>
      <c r="E17">
        <v>26</v>
      </c>
      <c r="H17" s="23"/>
    </row>
    <row r="18" spans="1:10" x14ac:dyDescent="0.3">
      <c r="A18" t="s">
        <v>8219</v>
      </c>
      <c r="B18">
        <v>70</v>
      </c>
      <c r="D18" t="s">
        <v>8221</v>
      </c>
      <c r="E18">
        <v>0</v>
      </c>
    </row>
    <row r="19" spans="1:10" x14ac:dyDescent="0.3">
      <c r="A19" t="s">
        <v>8219</v>
      </c>
      <c r="B19">
        <v>36</v>
      </c>
      <c r="D19" t="s">
        <v>8221</v>
      </c>
      <c r="E19">
        <v>7</v>
      </c>
      <c r="H19" t="s">
        <v>8402</v>
      </c>
    </row>
    <row r="20" spans="1:10" x14ac:dyDescent="0.3">
      <c r="A20" t="s">
        <v>8219</v>
      </c>
      <c r="B20">
        <v>342</v>
      </c>
      <c r="D20" t="s">
        <v>8221</v>
      </c>
      <c r="E20">
        <v>0</v>
      </c>
      <c r="H20" t="s">
        <v>8405</v>
      </c>
    </row>
    <row r="21" spans="1:10" x14ac:dyDescent="0.3">
      <c r="A21" t="s">
        <v>8219</v>
      </c>
      <c r="B21">
        <v>22</v>
      </c>
      <c r="D21" t="s">
        <v>8221</v>
      </c>
      <c r="E21">
        <v>2</v>
      </c>
      <c r="H21" t="s">
        <v>8403</v>
      </c>
    </row>
    <row r="22" spans="1:10" x14ac:dyDescent="0.3">
      <c r="A22" t="s">
        <v>8219</v>
      </c>
      <c r="B22">
        <v>25</v>
      </c>
      <c r="D22" t="s">
        <v>8221</v>
      </c>
      <c r="E22">
        <v>13</v>
      </c>
      <c r="H22" t="s">
        <v>8404</v>
      </c>
    </row>
    <row r="23" spans="1:10" x14ac:dyDescent="0.3">
      <c r="A23" t="s">
        <v>8219</v>
      </c>
      <c r="B23">
        <v>101</v>
      </c>
      <c r="D23" t="s">
        <v>8221</v>
      </c>
      <c r="E23">
        <v>4</v>
      </c>
      <c r="H23" t="s">
        <v>8427</v>
      </c>
    </row>
    <row r="24" spans="1:10" x14ac:dyDescent="0.3">
      <c r="A24" t="s">
        <v>8219</v>
      </c>
      <c r="B24">
        <v>8</v>
      </c>
      <c r="D24" t="s">
        <v>8221</v>
      </c>
      <c r="E24">
        <v>0</v>
      </c>
    </row>
    <row r="25" spans="1:10" x14ac:dyDescent="0.3">
      <c r="A25" t="s">
        <v>8219</v>
      </c>
      <c r="B25">
        <v>23</v>
      </c>
      <c r="D25" t="s">
        <v>8221</v>
      </c>
      <c r="E25">
        <v>12</v>
      </c>
      <c r="I25" s="12" t="s">
        <v>8398</v>
      </c>
      <c r="J25" s="14" t="s">
        <v>8399</v>
      </c>
    </row>
    <row r="26" spans="1:10" x14ac:dyDescent="0.3">
      <c r="A26" t="s">
        <v>8219</v>
      </c>
      <c r="B26">
        <v>574</v>
      </c>
      <c r="D26" t="s">
        <v>8221</v>
      </c>
      <c r="E26">
        <v>2</v>
      </c>
      <c r="H26" s="24" t="s">
        <v>8406</v>
      </c>
      <c r="I26">
        <f>_xlfn.QUARTILE.EXC(SuccessBacker,1)</f>
        <v>29</v>
      </c>
      <c r="J26">
        <f>_xlfn.QUARTILE.EXC(FailedBacker,1)</f>
        <v>1</v>
      </c>
    </row>
    <row r="27" spans="1:10" x14ac:dyDescent="0.3">
      <c r="A27" t="s">
        <v>8219</v>
      </c>
      <c r="B27">
        <v>14</v>
      </c>
      <c r="D27" t="s">
        <v>8221</v>
      </c>
      <c r="E27">
        <v>10</v>
      </c>
      <c r="H27" s="25" t="s">
        <v>8407</v>
      </c>
      <c r="I27">
        <f>MEDIAN(SuccessBacker)</f>
        <v>62</v>
      </c>
      <c r="J27">
        <f>MEDIAN(FailedBacker)</f>
        <v>4</v>
      </c>
    </row>
    <row r="28" spans="1:10" x14ac:dyDescent="0.3">
      <c r="A28" t="s">
        <v>8219</v>
      </c>
      <c r="B28">
        <v>19</v>
      </c>
      <c r="D28" t="s">
        <v>8221</v>
      </c>
      <c r="E28">
        <v>0</v>
      </c>
      <c r="H28" s="25" t="s">
        <v>8408</v>
      </c>
      <c r="I28">
        <f>_xlfn.QUARTILE.EXC(SuccessBacker,2)</f>
        <v>62</v>
      </c>
      <c r="J28">
        <f>_xlfn.QUARTILE.EXC(FailedBacker,2)</f>
        <v>4</v>
      </c>
    </row>
    <row r="29" spans="1:10" x14ac:dyDescent="0.3">
      <c r="A29" t="s">
        <v>8219</v>
      </c>
      <c r="B29">
        <v>150</v>
      </c>
      <c r="D29" t="s">
        <v>8221</v>
      </c>
      <c r="E29">
        <v>5</v>
      </c>
      <c r="H29" s="26" t="s">
        <v>8409</v>
      </c>
      <c r="I29">
        <f>_xlfn.QUARTILE.EXC(SuccessBacker,3)</f>
        <v>141</v>
      </c>
      <c r="J29">
        <f>_xlfn.QUARTILE.EXC(FailedBacker,3)</f>
        <v>12</v>
      </c>
    </row>
    <row r="30" spans="1:10" x14ac:dyDescent="0.3">
      <c r="A30" t="s">
        <v>8219</v>
      </c>
      <c r="B30">
        <v>71</v>
      </c>
      <c r="D30" t="s">
        <v>8221</v>
      </c>
      <c r="E30">
        <v>0</v>
      </c>
      <c r="H30" t="s">
        <v>8410</v>
      </c>
      <c r="I30">
        <f>I29-I26</f>
        <v>112</v>
      </c>
      <c r="J30">
        <f>J29-J26</f>
        <v>11</v>
      </c>
    </row>
    <row r="31" spans="1:10" x14ac:dyDescent="0.3">
      <c r="A31" t="s">
        <v>8219</v>
      </c>
      <c r="B31">
        <v>117</v>
      </c>
      <c r="D31" t="s">
        <v>8221</v>
      </c>
      <c r="E31">
        <v>5</v>
      </c>
    </row>
    <row r="32" spans="1:10" x14ac:dyDescent="0.3">
      <c r="A32" t="s">
        <v>8219</v>
      </c>
      <c r="B32">
        <v>53</v>
      </c>
      <c r="D32" t="s">
        <v>8221</v>
      </c>
      <c r="E32">
        <v>1</v>
      </c>
      <c r="H32" s="27" t="s">
        <v>8411</v>
      </c>
      <c r="I32">
        <f>I26-(1.5*I30)</f>
        <v>-139</v>
      </c>
      <c r="J32">
        <f>J26-(1.5*J30)</f>
        <v>-15.5</v>
      </c>
    </row>
    <row r="33" spans="1:10" x14ac:dyDescent="0.3">
      <c r="A33" t="s">
        <v>8219</v>
      </c>
      <c r="B33">
        <v>1</v>
      </c>
      <c r="D33" t="s">
        <v>8221</v>
      </c>
      <c r="E33">
        <v>3</v>
      </c>
      <c r="H33" s="28" t="s">
        <v>8412</v>
      </c>
      <c r="I33">
        <f>I29+(1.5*I30)</f>
        <v>309</v>
      </c>
      <c r="J33">
        <f>J29+(1.5*J30)</f>
        <v>28.5</v>
      </c>
    </row>
    <row r="34" spans="1:10" x14ac:dyDescent="0.3">
      <c r="A34" t="s">
        <v>8219</v>
      </c>
      <c r="B34">
        <v>89</v>
      </c>
      <c r="D34" t="s">
        <v>8221</v>
      </c>
      <c r="E34">
        <v>3</v>
      </c>
    </row>
    <row r="35" spans="1:10" x14ac:dyDescent="0.3">
      <c r="A35" t="s">
        <v>8219</v>
      </c>
      <c r="B35">
        <v>64</v>
      </c>
      <c r="D35" t="s">
        <v>8221</v>
      </c>
      <c r="E35">
        <v>0</v>
      </c>
    </row>
    <row r="36" spans="1:10" x14ac:dyDescent="0.3">
      <c r="A36" t="s">
        <v>8219</v>
      </c>
      <c r="B36">
        <v>68</v>
      </c>
      <c r="D36" t="s">
        <v>8221</v>
      </c>
      <c r="E36">
        <v>3</v>
      </c>
    </row>
    <row r="37" spans="1:10" x14ac:dyDescent="0.3">
      <c r="A37" t="s">
        <v>8219</v>
      </c>
      <c r="B37">
        <v>28</v>
      </c>
      <c r="D37" t="s">
        <v>8221</v>
      </c>
      <c r="E37">
        <v>0</v>
      </c>
    </row>
    <row r="38" spans="1:10" x14ac:dyDescent="0.3">
      <c r="A38" t="s">
        <v>8219</v>
      </c>
      <c r="B38">
        <v>44</v>
      </c>
      <c r="D38" t="s">
        <v>8221</v>
      </c>
      <c r="E38">
        <v>19</v>
      </c>
    </row>
    <row r="39" spans="1:10" x14ac:dyDescent="0.3">
      <c r="A39" t="s">
        <v>8219</v>
      </c>
      <c r="B39">
        <v>253</v>
      </c>
      <c r="D39" t="s">
        <v>8221</v>
      </c>
      <c r="E39">
        <v>8</v>
      </c>
    </row>
    <row r="40" spans="1:10" x14ac:dyDescent="0.3">
      <c r="A40" t="s">
        <v>8219</v>
      </c>
      <c r="B40">
        <v>66</v>
      </c>
      <c r="D40" t="s">
        <v>8221</v>
      </c>
      <c r="E40">
        <v>6</v>
      </c>
    </row>
    <row r="41" spans="1:10" x14ac:dyDescent="0.3">
      <c r="A41" t="s">
        <v>8219</v>
      </c>
      <c r="B41">
        <v>217</v>
      </c>
      <c r="D41" t="s">
        <v>8221</v>
      </c>
      <c r="E41">
        <v>0</v>
      </c>
    </row>
    <row r="42" spans="1:10" x14ac:dyDescent="0.3">
      <c r="A42" t="s">
        <v>8219</v>
      </c>
      <c r="B42">
        <v>16</v>
      </c>
      <c r="D42" t="s">
        <v>8221</v>
      </c>
      <c r="E42">
        <v>18</v>
      </c>
    </row>
    <row r="43" spans="1:10" x14ac:dyDescent="0.3">
      <c r="A43" t="s">
        <v>8219</v>
      </c>
      <c r="B43">
        <v>19</v>
      </c>
      <c r="D43" t="s">
        <v>8221</v>
      </c>
      <c r="E43">
        <v>7</v>
      </c>
    </row>
    <row r="44" spans="1:10" x14ac:dyDescent="0.3">
      <c r="A44" t="s">
        <v>8219</v>
      </c>
      <c r="B44">
        <v>169</v>
      </c>
      <c r="D44" t="s">
        <v>8221</v>
      </c>
      <c r="E44">
        <v>0</v>
      </c>
    </row>
    <row r="45" spans="1:10" x14ac:dyDescent="0.3">
      <c r="A45" t="s">
        <v>8219</v>
      </c>
      <c r="B45">
        <v>263</v>
      </c>
      <c r="D45" t="s">
        <v>8221</v>
      </c>
      <c r="E45">
        <v>8</v>
      </c>
    </row>
    <row r="46" spans="1:10" x14ac:dyDescent="0.3">
      <c r="A46" t="s">
        <v>8219</v>
      </c>
      <c r="B46">
        <v>15</v>
      </c>
      <c r="D46" t="s">
        <v>8221</v>
      </c>
      <c r="E46">
        <v>1293</v>
      </c>
    </row>
    <row r="47" spans="1:10" x14ac:dyDescent="0.3">
      <c r="A47" t="s">
        <v>8219</v>
      </c>
      <c r="B47">
        <v>61</v>
      </c>
      <c r="D47" t="s">
        <v>8221</v>
      </c>
      <c r="E47">
        <v>17</v>
      </c>
    </row>
    <row r="48" spans="1:10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6647">
    <cfRule type="containsText" dxfId="9" priority="6" operator="containsText" text="live">
      <formula>NOT(ISERROR(SEARCH("live",A1)))</formula>
    </cfRule>
    <cfRule type="containsText" dxfId="8" priority="7" operator="containsText" text="canceled">
      <formula>NOT(ISERROR(SEARCH("canceled",A1)))</formula>
    </cfRule>
    <cfRule type="containsText" dxfId="7" priority="8" operator="containsText" text="fail">
      <formula>NOT(ISERROR(SEARCH("fail",A1)))</formula>
    </cfRule>
    <cfRule type="containsText" dxfId="6" priority="9" operator="containsText" text="successful">
      <formula>NOT(ISERROR(SEARCH("successful",A1)))</formula>
    </cfRule>
    <cfRule type="containsText" dxfId="5" priority="10" operator="containsText" text="successful">
      <formula>NOT(ISERROR(SEARCH("successful",A1)))</formula>
    </cfRule>
  </conditionalFormatting>
  <conditionalFormatting sqref="D1:D1045992">
    <cfRule type="containsText" dxfId="4" priority="1" operator="containsText" text="live">
      <formula>NOT(ISERROR(SEARCH("live",D1)))</formula>
    </cfRule>
    <cfRule type="containsText" dxfId="3" priority="2" operator="containsText" text="canceled">
      <formula>NOT(ISERROR(SEARCH("canceled",D1)))</formula>
    </cfRule>
    <cfRule type="containsText" dxfId="2" priority="3" operator="containsText" text="fail">
      <formula>NOT(ISERROR(SEARCH("fail",D1)))</formula>
    </cfRule>
    <cfRule type="containsText" dxfId="1" priority="4" operator="containsText" text="successful">
      <formula>NOT(ISERROR(SEARCH("successful",D1)))</formula>
    </cfRule>
    <cfRule type="containsText" dxfId="0" priority="5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Data</vt:lpstr>
      <vt:lpstr>Category stats</vt:lpstr>
      <vt:lpstr>Sub-Category Stats</vt:lpstr>
      <vt:lpstr>Launch Date Outcomes</vt:lpstr>
      <vt:lpstr>Bonus</vt:lpstr>
      <vt:lpstr>Bonus Stat Data</vt:lpstr>
      <vt:lpstr>FailedBacker</vt:lpstr>
      <vt:lpstr>Goal</vt:lpstr>
      <vt:lpstr>State</vt:lpstr>
      <vt:lpstr>SuccessBacker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Katherine Harris</cp:lastModifiedBy>
  <dcterms:created xsi:type="dcterms:W3CDTF">2017-04-20T15:17:24Z</dcterms:created>
  <dcterms:modified xsi:type="dcterms:W3CDTF">2021-12-15T15:38:59Z</dcterms:modified>
</cp:coreProperties>
</file>